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https://stagecraftau.sharepoint.com/sites/Projects/Shared Documents/21014 Busselton PACC/1 Tender Documents/Theatre and AV Systems/"/>
    </mc:Choice>
  </mc:AlternateContent>
  <xr:revisionPtr revIDLastSave="1243" documentId="14_{B8B51583-6DB8-4AFA-B6AD-1072C270BCD7}" xr6:coauthVersionLast="47" xr6:coauthVersionMax="47" xr10:uidLastSave="{F310FEB8-46BE-4AD2-A5CE-45AC47103BEE}"/>
  <bookViews>
    <workbookView xWindow="38280" yWindow="-120" windowWidth="38640" windowHeight="21120" tabRatio="843" xr2:uid="{00000000-000D-0000-FFFF-FFFF00000000}"/>
  </bookViews>
  <sheets>
    <sheet name="Table 1" sheetId="2" r:id="rId1"/>
    <sheet name="Sheet2" sheetId="50" r:id="rId2"/>
    <sheet name="Sheet1" sheetId="49" r:id="rId3"/>
    <sheet name="Cable ID TECHNICAL DATA SYSTEM" sheetId="19" r:id="rId4"/>
    <sheet name="Cable paths ER401" sheetId="45" r:id="rId5"/>
    <sheet name="Cable paths ER211" sheetId="46" r:id="rId6"/>
    <sheet name="Cable paths ER491" sheetId="47" r:id="rId7"/>
    <sheet name="Cable paths ER601" sheetId="48" r:id="rId8"/>
    <sheet name="Cable ID Analog Audio" sheetId="23" r:id="rId9"/>
    <sheet name="Cable ID AV CONTROL DATA" sheetId="32" r:id="rId10"/>
    <sheet name="Cable ID Dante" sheetId="31" r:id="rId11"/>
    <sheet name="Cable ID HOIST CONTROL" sheetId="38" r:id="rId12"/>
    <sheet name="Cable ID HOUSE CURTAIN CONTROL" sheetId="39" r:id="rId13"/>
    <sheet name="Cable ID LIGHTING CONTROL DMX" sheetId="36" r:id="rId14"/>
    <sheet name="Cable ID PAGING SPEAKER" sheetId="35" r:id="rId15"/>
    <sheet name="Cable ID PAGING STATION" sheetId="34" r:id="rId16"/>
    <sheet name="Cable ID PERFORMANCE LOUDSPKR" sheetId="42" r:id="rId17"/>
    <sheet name="Cable ID STAGE LIGHTING OUTLETS" sheetId="43" r:id="rId18"/>
    <sheet name="Cable ID TALKBACK" sheetId="33" r:id="rId19"/>
    <sheet name="Cable ID DIGITAL MEDIA " sheetId="30" r:id="rId20"/>
    <sheet name="Cable ID ESTOP" sheetId="40" r:id="rId21"/>
    <sheet name="wall plate type (2)" sheetId="44" r:id="rId22"/>
    <sheet name="wall plate type" sheetId="28" r:id="rId23"/>
    <sheet name="Equipment location" sheetId="6" r:id="rId24"/>
    <sheet name="Audio cable type cost" sheetId="18" r:id="rId25"/>
    <sheet name="Tech Panels &amp; connector price " sheetId="5" r:id="rId26"/>
    <sheet name="Tech Panels &amp; connector pri (2)" sheetId="24" r:id="rId27"/>
    <sheet name="cable and connector order" sheetId="21" r:id="rId28"/>
    <sheet name="Cable length and price" sheetId="3" r:id="rId29"/>
    <sheet name="Wirestorm" sheetId="13" r:id="rId30"/>
    <sheet name="Screens" sheetId="14" r:id="rId31"/>
    <sheet name="Racks" sheetId="7" r:id="rId32"/>
    <sheet name="Heat calcs" sheetId="12" r:id="rId33"/>
    <sheet name="Floor Boxes" sheetId="10" r:id="rId34"/>
    <sheet name="Conduit level 1" sheetId="16" r:id="rId35"/>
    <sheet name="in floor cabeling" sheetId="22" r:id="rId36"/>
    <sheet name="Floor penetrations ER601" sheetId="17" r:id="rId37"/>
    <sheet name="Floor penetrations DM601-602" sheetId="15" r:id="rId38"/>
    <sheet name="PA speaker alocations" sheetId="26" r:id="rId39"/>
    <sheet name="PA speaker qty" sheetId="27" r:id="rId40"/>
  </sheets>
  <definedNames>
    <definedName name="_xlnm._FilterDatabase" localSheetId="8" hidden="1">'Cable ID Analog Audio'!$A$5:$L$520</definedName>
    <definedName name="_xlnm.Print_Area" localSheetId="9">'Cable ID AV CONTROL DATA'!$A$1:$J$80</definedName>
    <definedName name="_xlnm.Print_Area" localSheetId="10">'Cable ID Dante'!$A$1:$J$210</definedName>
    <definedName name="_xlnm.Print_Area" localSheetId="11">'Cable ID HOIST CONTROL'!$A$1:$J$76</definedName>
    <definedName name="_xlnm.Print_Area" localSheetId="13">'Cable ID LIGHTING CONTROL DMX'!$A$1:$K$246</definedName>
    <definedName name="_xlnm.Print_Area" localSheetId="14">'Cable ID PAGING SPEAKER'!$B$1:$J$12</definedName>
    <definedName name="_xlnm.Print_Area" localSheetId="17">'Cable ID STAGE LIGHTING OUTLETS'!$A$1:$I$447</definedName>
    <definedName name="_xlnm.Print_Area" localSheetId="3">'Cable ID TECHNICAL DATA SYSTEM'!$C$1:$L$436</definedName>
    <definedName name="_xlnm.Print_Area" localSheetId="4">'Cable paths ER401'!$A$1:$AA$133</definedName>
    <definedName name="_xlnm.Print_Area" localSheetId="22">'wall plate type'!$A$1:$Y$94</definedName>
    <definedName name="_xlnm.Print_Area" localSheetId="21">'wall plate type (2)'!$A$1:$Y$77</definedName>
    <definedName name="_xlnm.Print_Area" localSheetId="29">Wirestorm!$A$9:$I$22</definedName>
    <definedName name="_xlnm.Print_Titles" localSheetId="8">'Cable ID Analog Audio'!$1:$4</definedName>
    <definedName name="_xlnm.Print_Titles" localSheetId="9">'Cable ID AV CONTROL DATA'!$1:$4</definedName>
    <definedName name="_xlnm.Print_Titles" localSheetId="10">'Cable ID Dante'!$1:$4</definedName>
    <definedName name="_xlnm.Print_Titles" localSheetId="19">'Cable ID DIGITAL MEDIA '!$1:$4</definedName>
    <definedName name="_xlnm.Print_Titles" localSheetId="11">'Cable ID HOIST CONTROL'!$1:$4</definedName>
    <definedName name="_xlnm.Print_Titles" localSheetId="13">'Cable ID LIGHTING CONTROL DMX'!$1:$4</definedName>
    <definedName name="_xlnm.Print_Titles" localSheetId="16">'Cable ID PERFORMANCE LOUDSPKR'!$1:$4</definedName>
    <definedName name="_xlnm.Print_Titles" localSheetId="17">'Cable ID STAGE LIGHTING OUTLETS'!$1:$4</definedName>
    <definedName name="_xlnm.Print_Titles" localSheetId="3">'Cable ID TECHNICAL DATA SYSTEM'!$1:$4</definedName>
    <definedName name="_xlnm.Print_Titles" localSheetId="4">'Cable paths ER401'!$1:$3</definedName>
    <definedName name="_xlnm.Print_Titles" localSheetId="6">'Cable paths ER491'!$1:$4</definedName>
    <definedName name="_xlnm.Print_Titles" localSheetId="7">'Cable paths ER601'!$1:$4</definedName>
    <definedName name="_xlnm.Print_Titles" localSheetId="22">'wall plate type'!$2:$4</definedName>
    <definedName name="_xlnm.Print_Titles" localSheetId="21">'wall plate type (2)'!$2:$4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21" l="1"/>
  <c r="N32" i="49" l="1"/>
  <c r="N38" i="49" s="1"/>
  <c r="L43" i="49" s="1"/>
  <c r="N33" i="49"/>
  <c r="N34" i="49"/>
  <c r="L38" i="49"/>
  <c r="L45" i="49" s="1"/>
  <c r="L42" i="49"/>
  <c r="L44" i="49"/>
  <c r="L49" i="49"/>
  <c r="D49" i="49"/>
  <c r="D44" i="49"/>
  <c r="D42" i="49"/>
  <c r="D38" i="49"/>
  <c r="D45" i="49" s="1"/>
  <c r="F34" i="49"/>
  <c r="F33" i="49"/>
  <c r="F32" i="49"/>
  <c r="F38" i="49" s="1"/>
  <c r="D43" i="49" s="1"/>
  <c r="AD7" i="49"/>
  <c r="AD8" i="49"/>
  <c r="AD9" i="49"/>
  <c r="AD10" i="49"/>
  <c r="AD11" i="49"/>
  <c r="AD12" i="49"/>
  <c r="AD13" i="49"/>
  <c r="AD14" i="49"/>
  <c r="AD15" i="49"/>
  <c r="AD16" i="49"/>
  <c r="AD17" i="49"/>
  <c r="AD18" i="49"/>
  <c r="AD19" i="49"/>
  <c r="AD20" i="49"/>
  <c r="AD21" i="49"/>
  <c r="AD22" i="49"/>
  <c r="AD23" i="49"/>
  <c r="AD24" i="49"/>
  <c r="AD25" i="49"/>
  <c r="AD26" i="49"/>
  <c r="AD6" i="49"/>
  <c r="AB7" i="49"/>
  <c r="AB8" i="49"/>
  <c r="AB9" i="49"/>
  <c r="AB10" i="49"/>
  <c r="AB11" i="49"/>
  <c r="AB12" i="49"/>
  <c r="AB13" i="49"/>
  <c r="AB14" i="49"/>
  <c r="AB15" i="49"/>
  <c r="AB16" i="49"/>
  <c r="AB17" i="49"/>
  <c r="AB18" i="49"/>
  <c r="AB19" i="49"/>
  <c r="AB20" i="49"/>
  <c r="AB21" i="49"/>
  <c r="AB22" i="49"/>
  <c r="AB23" i="49"/>
  <c r="AB24" i="49"/>
  <c r="AB25" i="49"/>
  <c r="AB26" i="49"/>
  <c r="AB6" i="49"/>
  <c r="D217" i="16"/>
  <c r="D212" i="16"/>
  <c r="D210" i="16"/>
  <c r="D206" i="16"/>
  <c r="D213" i="16" s="1"/>
  <c r="F202" i="16"/>
  <c r="F201" i="16"/>
  <c r="F200" i="16"/>
  <c r="V8" i="48"/>
  <c r="V84" i="48"/>
  <c r="V78" i="48"/>
  <c r="V60" i="48"/>
  <c r="V56" i="48"/>
  <c r="V51" i="48"/>
  <c r="V15" i="48"/>
  <c r="D90" i="48"/>
  <c r="D91" i="48" s="1"/>
  <c r="C50" i="46"/>
  <c r="D133" i="45"/>
  <c r="D88" i="47"/>
  <c r="AE34" i="47"/>
  <c r="D85" i="47"/>
  <c r="AE75" i="47"/>
  <c r="AE71" i="47"/>
  <c r="D86" i="47" s="1"/>
  <c r="AE9" i="47"/>
  <c r="D84" i="47" s="1"/>
  <c r="AE55" i="47"/>
  <c r="D87" i="47" s="1"/>
  <c r="AE43" i="47"/>
  <c r="AE5" i="47"/>
  <c r="D83" i="47" s="1"/>
  <c r="T37" i="46"/>
  <c r="T22" i="46"/>
  <c r="C49" i="46" s="1"/>
  <c r="T10" i="46"/>
  <c r="C47" i="46" s="1"/>
  <c r="Z5" i="45"/>
  <c r="D128" i="45" s="1"/>
  <c r="Z121" i="45"/>
  <c r="Z108" i="45"/>
  <c r="Z90" i="45"/>
  <c r="Z64" i="45"/>
  <c r="D132" i="45" s="1"/>
  <c r="Z8" i="45"/>
  <c r="Z50" i="45"/>
  <c r="D131" i="45" s="1"/>
  <c r="Z38" i="45"/>
  <c r="X77" i="44"/>
  <c r="Y77" i="44" s="1"/>
  <c r="X76" i="44"/>
  <c r="Y76" i="44" s="1"/>
  <c r="X75" i="44"/>
  <c r="Y75" i="44" s="1"/>
  <c r="X74" i="44"/>
  <c r="Y74" i="44" s="1"/>
  <c r="X73" i="44"/>
  <c r="Y73" i="44" s="1"/>
  <c r="X72" i="44"/>
  <c r="Y72" i="44" s="1"/>
  <c r="X71" i="44"/>
  <c r="Y71" i="44" s="1"/>
  <c r="X70" i="44"/>
  <c r="Y70" i="44" s="1"/>
  <c r="X69" i="44"/>
  <c r="Y69" i="44" s="1"/>
  <c r="X68" i="44"/>
  <c r="Y68" i="44" s="1"/>
  <c r="X67" i="44"/>
  <c r="Y67" i="44" s="1"/>
  <c r="Y66" i="44"/>
  <c r="X66" i="44"/>
  <c r="X65" i="44"/>
  <c r="Y65" i="44" s="1"/>
  <c r="X64" i="44"/>
  <c r="Y64" i="44" s="1"/>
  <c r="X63" i="44"/>
  <c r="Y63" i="44" s="1"/>
  <c r="X62" i="44"/>
  <c r="Y62" i="44" s="1"/>
  <c r="Y61" i="44"/>
  <c r="X61" i="44"/>
  <c r="X60" i="44"/>
  <c r="Y60" i="44" s="1"/>
  <c r="X59" i="44"/>
  <c r="Y59" i="44" s="1"/>
  <c r="X58" i="44"/>
  <c r="Y58" i="44" s="1"/>
  <c r="X57" i="44"/>
  <c r="Y57" i="44" s="1"/>
  <c r="X56" i="44"/>
  <c r="Y56" i="44" s="1"/>
  <c r="X55" i="44"/>
  <c r="Y55" i="44" s="1"/>
  <c r="X54" i="44"/>
  <c r="Y54" i="44" s="1"/>
  <c r="X53" i="44"/>
  <c r="Y53" i="44" s="1"/>
  <c r="X52" i="44"/>
  <c r="Y52" i="44" s="1"/>
  <c r="X51" i="44"/>
  <c r="Y51" i="44" s="1"/>
  <c r="Y50" i="44"/>
  <c r="X50" i="44"/>
  <c r="X49" i="44"/>
  <c r="Y49" i="44" s="1"/>
  <c r="X48" i="44"/>
  <c r="Y48" i="44" s="1"/>
  <c r="X47" i="44"/>
  <c r="Y47" i="44" s="1"/>
  <c r="X46" i="44"/>
  <c r="Y46" i="44" s="1"/>
  <c r="Y45" i="44"/>
  <c r="X45" i="44"/>
  <c r="X44" i="44"/>
  <c r="Y44" i="44" s="1"/>
  <c r="X43" i="44"/>
  <c r="Y43" i="44" s="1"/>
  <c r="X42" i="44"/>
  <c r="Y42" i="44" s="1"/>
  <c r="X41" i="44"/>
  <c r="Y41" i="44" s="1"/>
  <c r="X40" i="44"/>
  <c r="Y40" i="44" s="1"/>
  <c r="X39" i="44"/>
  <c r="Y39" i="44" s="1"/>
  <c r="X38" i="44"/>
  <c r="Y38" i="44" s="1"/>
  <c r="X37" i="44"/>
  <c r="Y37" i="44" s="1"/>
  <c r="X36" i="44"/>
  <c r="Y36" i="44" s="1"/>
  <c r="X35" i="44"/>
  <c r="Y35" i="44" s="1"/>
  <c r="Y34" i="44"/>
  <c r="X34" i="44"/>
  <c r="X33" i="44"/>
  <c r="Y33" i="44" s="1"/>
  <c r="X32" i="44"/>
  <c r="Y32" i="44" s="1"/>
  <c r="X31" i="44"/>
  <c r="Y31" i="44" s="1"/>
  <c r="X30" i="44"/>
  <c r="Y30" i="44" s="1"/>
  <c r="Y29" i="44"/>
  <c r="X29" i="44"/>
  <c r="X28" i="44"/>
  <c r="Y28" i="44" s="1"/>
  <c r="X27" i="44"/>
  <c r="Y27" i="44" s="1"/>
  <c r="X26" i="44"/>
  <c r="Y26" i="44" s="1"/>
  <c r="X25" i="44"/>
  <c r="Y25" i="44" s="1"/>
  <c r="X24" i="44"/>
  <c r="Y24" i="44" s="1"/>
  <c r="X23" i="44"/>
  <c r="Y23" i="44" s="1"/>
  <c r="X22" i="44"/>
  <c r="Y22" i="44" s="1"/>
  <c r="X21" i="44"/>
  <c r="Y21" i="44" s="1"/>
  <c r="X20" i="44"/>
  <c r="Y20" i="44" s="1"/>
  <c r="X19" i="44"/>
  <c r="Y19" i="44" s="1"/>
  <c r="Y18" i="44"/>
  <c r="X18" i="44"/>
  <c r="X17" i="44"/>
  <c r="Y17" i="44" s="1"/>
  <c r="X16" i="44"/>
  <c r="Y16" i="44" s="1"/>
  <c r="X15" i="44"/>
  <c r="Y15" i="44" s="1"/>
  <c r="X14" i="44"/>
  <c r="Y14" i="44" s="1"/>
  <c r="Y13" i="44"/>
  <c r="X13" i="44"/>
  <c r="X12" i="44"/>
  <c r="Y12" i="44" s="1"/>
  <c r="X11" i="44"/>
  <c r="Y11" i="44" s="1"/>
  <c r="X10" i="44"/>
  <c r="Y10" i="44" s="1"/>
  <c r="X9" i="44"/>
  <c r="Y9" i="44" s="1"/>
  <c r="X8" i="44"/>
  <c r="Y8" i="44" s="1"/>
  <c r="Y7" i="44"/>
  <c r="X7" i="44"/>
  <c r="X6" i="44"/>
  <c r="Y6" i="44" s="1"/>
  <c r="X5" i="44"/>
  <c r="Y5" i="44" s="1"/>
  <c r="BF357" i="5"/>
  <c r="X6" i="28"/>
  <c r="Y6" i="28" s="1"/>
  <c r="X7" i="28"/>
  <c r="Y7" i="28" s="1"/>
  <c r="X8" i="28"/>
  <c r="Y8" i="28" s="1"/>
  <c r="X9" i="28"/>
  <c r="Y9" i="28" s="1"/>
  <c r="X10" i="28"/>
  <c r="Y10" i="28" s="1"/>
  <c r="X11" i="28"/>
  <c r="Y11" i="28" s="1"/>
  <c r="X12" i="28"/>
  <c r="Y12" i="28" s="1"/>
  <c r="X13" i="28"/>
  <c r="Y13" i="28" s="1"/>
  <c r="X14" i="28"/>
  <c r="Y14" i="28" s="1"/>
  <c r="X15" i="28"/>
  <c r="Y15" i="28" s="1"/>
  <c r="X16" i="28"/>
  <c r="Y16" i="28" s="1"/>
  <c r="X17" i="28"/>
  <c r="Y17" i="28" s="1"/>
  <c r="X18" i="28"/>
  <c r="Y18" i="28" s="1"/>
  <c r="X19" i="28"/>
  <c r="Y19" i="28" s="1"/>
  <c r="X20" i="28"/>
  <c r="Y20" i="28" s="1"/>
  <c r="X21" i="28"/>
  <c r="Y21" i="28" s="1"/>
  <c r="X22" i="28"/>
  <c r="Y22" i="28" s="1"/>
  <c r="X23" i="28"/>
  <c r="Y23" i="28" s="1"/>
  <c r="X24" i="28"/>
  <c r="Y24" i="28" s="1"/>
  <c r="X25" i="28"/>
  <c r="Y25" i="28" s="1"/>
  <c r="X26" i="28"/>
  <c r="Y26" i="28" s="1"/>
  <c r="X27" i="28"/>
  <c r="Y27" i="28" s="1"/>
  <c r="X28" i="28"/>
  <c r="Y28" i="28" s="1"/>
  <c r="X29" i="28"/>
  <c r="Y29" i="28" s="1"/>
  <c r="X30" i="28"/>
  <c r="Y30" i="28" s="1"/>
  <c r="X31" i="28"/>
  <c r="Y31" i="28" s="1"/>
  <c r="X32" i="28"/>
  <c r="Y32" i="28" s="1"/>
  <c r="X33" i="28"/>
  <c r="Y33" i="28" s="1"/>
  <c r="X34" i="28"/>
  <c r="Y34" i="28" s="1"/>
  <c r="X35" i="28"/>
  <c r="Y35" i="28" s="1"/>
  <c r="X36" i="28"/>
  <c r="Y36" i="28" s="1"/>
  <c r="X37" i="28"/>
  <c r="Y37" i="28" s="1"/>
  <c r="X38" i="28"/>
  <c r="Y38" i="28" s="1"/>
  <c r="X39" i="28"/>
  <c r="Y39" i="28" s="1"/>
  <c r="X40" i="28"/>
  <c r="Y40" i="28" s="1"/>
  <c r="X41" i="28"/>
  <c r="Y41" i="28" s="1"/>
  <c r="X42" i="28"/>
  <c r="Y42" i="28" s="1"/>
  <c r="X43" i="28"/>
  <c r="Y43" i="28" s="1"/>
  <c r="X44" i="28"/>
  <c r="Y44" i="28" s="1"/>
  <c r="X45" i="28"/>
  <c r="Y45" i="28" s="1"/>
  <c r="X46" i="28"/>
  <c r="Y46" i="28" s="1"/>
  <c r="X47" i="28"/>
  <c r="Y47" i="28" s="1"/>
  <c r="X48" i="28"/>
  <c r="Y48" i="28" s="1"/>
  <c r="X49" i="28"/>
  <c r="Y49" i="28" s="1"/>
  <c r="X50" i="28"/>
  <c r="Y50" i="28" s="1"/>
  <c r="X51" i="28"/>
  <c r="Y51" i="28" s="1"/>
  <c r="X52" i="28"/>
  <c r="Y52" i="28" s="1"/>
  <c r="X53" i="28"/>
  <c r="Y53" i="28" s="1"/>
  <c r="X54" i="28"/>
  <c r="Y54" i="28" s="1"/>
  <c r="X55" i="28"/>
  <c r="Y55" i="28" s="1"/>
  <c r="X56" i="28"/>
  <c r="Y56" i="28" s="1"/>
  <c r="X57" i="28"/>
  <c r="Y57" i="28" s="1"/>
  <c r="X58" i="28"/>
  <c r="Y58" i="28" s="1"/>
  <c r="X59" i="28"/>
  <c r="Y59" i="28" s="1"/>
  <c r="X60" i="28"/>
  <c r="Y60" i="28" s="1"/>
  <c r="X61" i="28"/>
  <c r="Y61" i="28" s="1"/>
  <c r="X62" i="28"/>
  <c r="Y62" i="28" s="1"/>
  <c r="X63" i="28"/>
  <c r="Y63" i="28" s="1"/>
  <c r="X64" i="28"/>
  <c r="Y64" i="28" s="1"/>
  <c r="X65" i="28"/>
  <c r="Y65" i="28" s="1"/>
  <c r="X66" i="28"/>
  <c r="Y66" i="28" s="1"/>
  <c r="X67" i="28"/>
  <c r="Y67" i="28" s="1"/>
  <c r="X68" i="28"/>
  <c r="Y68" i="28" s="1"/>
  <c r="X69" i="28"/>
  <c r="Y69" i="28" s="1"/>
  <c r="X70" i="28"/>
  <c r="Y70" i="28" s="1"/>
  <c r="X71" i="28"/>
  <c r="Y71" i="28" s="1"/>
  <c r="X72" i="28"/>
  <c r="Y72" i="28" s="1"/>
  <c r="X73" i="28"/>
  <c r="Y73" i="28" s="1"/>
  <c r="X74" i="28"/>
  <c r="Y74" i="28" s="1"/>
  <c r="X75" i="28"/>
  <c r="Y75" i="28" s="1"/>
  <c r="X76" i="28"/>
  <c r="Y76" i="28" s="1"/>
  <c r="X77" i="28"/>
  <c r="Y77" i="28" s="1"/>
  <c r="X78" i="28"/>
  <c r="Y78" i="28" s="1"/>
  <c r="X79" i="28"/>
  <c r="Y79" i="28" s="1"/>
  <c r="X80" i="28"/>
  <c r="Y80" i="28" s="1"/>
  <c r="X81" i="28"/>
  <c r="Y81" i="28" s="1"/>
  <c r="X82" i="28"/>
  <c r="Y82" i="28" s="1"/>
  <c r="X83" i="28"/>
  <c r="Y83" i="28" s="1"/>
  <c r="X84" i="28"/>
  <c r="Y84" i="28" s="1"/>
  <c r="X85" i="28"/>
  <c r="Y85" i="28" s="1"/>
  <c r="X86" i="28"/>
  <c r="Y86" i="28" s="1"/>
  <c r="X87" i="28"/>
  <c r="Y87" i="28" s="1"/>
  <c r="X88" i="28"/>
  <c r="Y88" i="28" s="1"/>
  <c r="X89" i="28"/>
  <c r="Y89" i="28" s="1"/>
  <c r="X90" i="28"/>
  <c r="Y90" i="28" s="1"/>
  <c r="X91" i="28"/>
  <c r="Y91" i="28" s="1"/>
  <c r="X92" i="28"/>
  <c r="Y92" i="28" s="1"/>
  <c r="X93" i="28"/>
  <c r="Y93" i="28" s="1"/>
  <c r="X94" i="28"/>
  <c r="Y94" i="28" s="1"/>
  <c r="X5" i="28"/>
  <c r="Y5" i="28" s="1"/>
  <c r="L46" i="49" l="1"/>
  <c r="L48" i="49" s="1"/>
  <c r="L41" i="49"/>
  <c r="D46" i="49"/>
  <c r="D48" i="49" s="1"/>
  <c r="D41" i="49"/>
  <c r="F206" i="16"/>
  <c r="D211" i="16" s="1"/>
  <c r="D209" i="16"/>
  <c r="D214" i="16"/>
  <c r="C48" i="46"/>
  <c r="D129" i="45"/>
  <c r="D130" i="45"/>
  <c r="F94" i="27"/>
  <c r="E94" i="27"/>
  <c r="D94" i="27"/>
  <c r="C94" i="27"/>
  <c r="B94" i="27"/>
  <c r="G93" i="27"/>
  <c r="G92" i="27"/>
  <c r="F91" i="27"/>
  <c r="E91" i="27"/>
  <c r="D91" i="27"/>
  <c r="C91" i="27"/>
  <c r="B91" i="27"/>
  <c r="G90" i="27"/>
  <c r="G89" i="27"/>
  <c r="G88" i="27"/>
  <c r="G87" i="27"/>
  <c r="G86" i="27"/>
  <c r="G85" i="27"/>
  <c r="G84" i="27"/>
  <c r="G83" i="27"/>
  <c r="G82" i="27"/>
  <c r="G81" i="27"/>
  <c r="G80" i="27"/>
  <c r="G79" i="27"/>
  <c r="G78" i="27"/>
  <c r="G77" i="27"/>
  <c r="G76" i="27"/>
  <c r="G75" i="27"/>
  <c r="G74" i="27"/>
  <c r="G73" i="27"/>
  <c r="G72" i="27"/>
  <c r="G71" i="27"/>
  <c r="G70" i="27"/>
  <c r="G69" i="27"/>
  <c r="G68" i="27"/>
  <c r="G67" i="27"/>
  <c r="G66" i="27"/>
  <c r="G65" i="27"/>
  <c r="G64" i="27"/>
  <c r="G63" i="27"/>
  <c r="G62" i="27"/>
  <c r="G61" i="27"/>
  <c r="G60" i="27"/>
  <c r="H49" i="27"/>
  <c r="I49" i="27" s="1"/>
  <c r="H48" i="27"/>
  <c r="E48" i="27"/>
  <c r="H47" i="27"/>
  <c r="E47" i="27"/>
  <c r="H46" i="27"/>
  <c r="E46" i="27"/>
  <c r="H45" i="27"/>
  <c r="E45" i="27"/>
  <c r="H44" i="27"/>
  <c r="E44" i="27"/>
  <c r="I40" i="27"/>
  <c r="I39" i="27"/>
  <c r="I38" i="27"/>
  <c r="I37" i="27"/>
  <c r="I36" i="27"/>
  <c r="I35" i="27"/>
  <c r="I34" i="27"/>
  <c r="I33" i="27"/>
  <c r="I32" i="27"/>
  <c r="I31" i="27"/>
  <c r="I28" i="27"/>
  <c r="I27" i="27"/>
  <c r="I26" i="27"/>
  <c r="I23" i="27"/>
  <c r="I22" i="27"/>
  <c r="I21" i="27"/>
  <c r="I20" i="27"/>
  <c r="I19" i="27"/>
  <c r="I18" i="27"/>
  <c r="I17" i="27"/>
  <c r="I16" i="27"/>
  <c r="I15" i="27"/>
  <c r="I14" i="27"/>
  <c r="I13" i="27"/>
  <c r="I12" i="27"/>
  <c r="I11" i="27"/>
  <c r="I10" i="27"/>
  <c r="I9" i="27"/>
  <c r="I8" i="27"/>
  <c r="I7" i="27"/>
  <c r="I5" i="27"/>
  <c r="D216" i="16" l="1"/>
  <c r="E95" i="27"/>
  <c r="F95" i="27"/>
  <c r="G94" i="27"/>
  <c r="J32" i="27"/>
  <c r="I48" i="27"/>
  <c r="J9" i="27"/>
  <c r="B95" i="27"/>
  <c r="J12" i="27"/>
  <c r="I45" i="27"/>
  <c r="D95" i="27"/>
  <c r="J39" i="27"/>
  <c r="I46" i="27"/>
  <c r="J14" i="27"/>
  <c r="I44" i="27"/>
  <c r="I47" i="27"/>
  <c r="G91" i="27"/>
  <c r="J23" i="27"/>
  <c r="E659" i="3"/>
  <c r="G95" i="27" l="1"/>
  <c r="G10" i="21"/>
  <c r="G11" i="21"/>
  <c r="G12" i="21"/>
  <c r="G13" i="21"/>
  <c r="G14" i="21"/>
  <c r="G15" i="21"/>
  <c r="G16" i="21"/>
  <c r="G17" i="21"/>
  <c r="G18" i="21"/>
  <c r="G19" i="21"/>
  <c r="G20" i="21"/>
  <c r="G21" i="21"/>
  <c r="G22" i="21"/>
  <c r="G23" i="21"/>
  <c r="G24" i="21"/>
  <c r="G6" i="21"/>
  <c r="G7" i="21"/>
  <c r="G8" i="21"/>
  <c r="G9" i="21"/>
  <c r="G5" i="21"/>
  <c r="BA51" i="24" l="1"/>
  <c r="AQ51" i="24" s="1"/>
  <c r="BA52" i="24"/>
  <c r="BA53" i="24"/>
  <c r="AW53" i="24" s="1"/>
  <c r="BA54" i="24"/>
  <c r="AC54" i="24" s="1"/>
  <c r="BA55" i="24"/>
  <c r="BA56" i="24"/>
  <c r="BA57" i="24"/>
  <c r="Y57" i="24" s="1"/>
  <c r="BA58" i="24"/>
  <c r="AC58" i="24" s="1"/>
  <c r="BA59" i="24"/>
  <c r="AQ59" i="24" s="1"/>
  <c r="BA60" i="24"/>
  <c r="BA61" i="24"/>
  <c r="AW61" i="24" s="1"/>
  <c r="BA62" i="24"/>
  <c r="BA63" i="24"/>
  <c r="Y63" i="24" s="1"/>
  <c r="BA64" i="24"/>
  <c r="AC64" i="24" s="1"/>
  <c r="BA65" i="24"/>
  <c r="Y65" i="24" s="1"/>
  <c r="BA66" i="24"/>
  <c r="AC66" i="24" s="1"/>
  <c r="BA67" i="24"/>
  <c r="AQ67" i="24" s="1"/>
  <c r="BA50" i="24"/>
  <c r="AC50" i="24" s="1"/>
  <c r="BF361" i="24"/>
  <c r="BD361" i="24"/>
  <c r="BB360" i="24"/>
  <c r="BD358" i="24"/>
  <c r="BF357" i="24"/>
  <c r="BD357" i="24"/>
  <c r="BF356" i="24"/>
  <c r="BD356" i="24"/>
  <c r="AV347" i="24"/>
  <c r="AS347" i="24"/>
  <c r="AM347" i="24"/>
  <c r="AK347" i="24"/>
  <c r="AG347" i="24"/>
  <c r="AA347" i="24"/>
  <c r="U347" i="24"/>
  <c r="S347" i="24"/>
  <c r="O347" i="24"/>
  <c r="K347" i="24"/>
  <c r="I347" i="24"/>
  <c r="G347" i="24"/>
  <c r="AV346" i="24"/>
  <c r="AT346" i="24"/>
  <c r="AP346" i="24"/>
  <c r="AB346" i="24"/>
  <c r="X346" i="24"/>
  <c r="J346" i="24"/>
  <c r="AV345" i="24"/>
  <c r="AP345" i="24"/>
  <c r="AF345" i="24"/>
  <c r="AE345" i="24"/>
  <c r="AD345" i="24"/>
  <c r="AB345" i="24"/>
  <c r="X345" i="24"/>
  <c r="J345" i="24"/>
  <c r="AV344" i="24"/>
  <c r="AP344" i="24"/>
  <c r="AF344" i="24"/>
  <c r="AE344" i="24"/>
  <c r="AE347" i="24" s="1"/>
  <c r="AD344" i="24"/>
  <c r="AD347" i="24" s="1"/>
  <c r="AB344" i="24"/>
  <c r="X344" i="24"/>
  <c r="J344" i="24"/>
  <c r="AV343" i="24"/>
  <c r="AP343" i="24"/>
  <c r="AB343" i="24"/>
  <c r="X343" i="24"/>
  <c r="J343" i="24"/>
  <c r="H343" i="24"/>
  <c r="AV342" i="24"/>
  <c r="AP342" i="24"/>
  <c r="AB342" i="24"/>
  <c r="X342" i="24"/>
  <c r="J342" i="24"/>
  <c r="H342" i="24"/>
  <c r="AV341" i="24"/>
  <c r="AP341" i="24"/>
  <c r="AB341" i="24"/>
  <c r="Z341" i="24"/>
  <c r="X341" i="24"/>
  <c r="W341" i="24"/>
  <c r="V341" i="24"/>
  <c r="R341" i="24"/>
  <c r="Q341" i="24"/>
  <c r="P341" i="24"/>
  <c r="J341" i="24"/>
  <c r="AV340" i="24"/>
  <c r="AP340" i="24"/>
  <c r="AB340" i="24"/>
  <c r="Z340" i="24"/>
  <c r="Z347" i="24" s="1"/>
  <c r="X340" i="24"/>
  <c r="W340" i="24"/>
  <c r="V340" i="24"/>
  <c r="R340" i="24"/>
  <c r="Q340" i="24"/>
  <c r="P340" i="24"/>
  <c r="J340" i="24"/>
  <c r="AV339" i="24"/>
  <c r="AP339" i="24"/>
  <c r="AB339" i="24"/>
  <c r="X339" i="24"/>
  <c r="J339" i="24"/>
  <c r="AV338" i="24"/>
  <c r="AP338" i="24"/>
  <c r="AB338" i="24"/>
  <c r="X338" i="24"/>
  <c r="J338" i="24"/>
  <c r="AV337" i="24"/>
  <c r="AR337" i="24"/>
  <c r="AP337" i="24"/>
  <c r="AO337" i="24"/>
  <c r="AN337" i="24"/>
  <c r="AL337" i="24"/>
  <c r="AL347" i="24" s="1"/>
  <c r="AJ337" i="24"/>
  <c r="AI337" i="24"/>
  <c r="AH337" i="24"/>
  <c r="AB337" i="24"/>
  <c r="X337" i="24"/>
  <c r="T337" i="24"/>
  <c r="N337" i="24"/>
  <c r="M337" i="24"/>
  <c r="L337" i="24"/>
  <c r="J337" i="24"/>
  <c r="F337" i="24"/>
  <c r="AV336" i="24"/>
  <c r="AR336" i="24"/>
  <c r="AP336" i="24"/>
  <c r="AO336" i="24"/>
  <c r="AN336" i="24"/>
  <c r="AJ336" i="24"/>
  <c r="AI336" i="24"/>
  <c r="AI347" i="24" s="1"/>
  <c r="AH336" i="24"/>
  <c r="AH347" i="24" s="1"/>
  <c r="AB336" i="24"/>
  <c r="X336" i="24"/>
  <c r="T336" i="24"/>
  <c r="T347" i="24" s="1"/>
  <c r="N336" i="24"/>
  <c r="N347" i="24" s="1"/>
  <c r="M336" i="24"/>
  <c r="M347" i="24" s="1"/>
  <c r="L336" i="24"/>
  <c r="L347" i="24" s="1"/>
  <c r="J336" i="24"/>
  <c r="F336" i="24"/>
  <c r="AY333" i="24"/>
  <c r="AX333" i="24"/>
  <c r="AU333" i="24"/>
  <c r="AS333" i="24"/>
  <c r="AM333" i="24"/>
  <c r="AK333" i="24"/>
  <c r="AG333" i="24"/>
  <c r="AA333" i="24"/>
  <c r="U333" i="24"/>
  <c r="S333" i="24"/>
  <c r="O333" i="24"/>
  <c r="K333" i="24"/>
  <c r="I333" i="24"/>
  <c r="G333" i="24"/>
  <c r="AV332" i="24"/>
  <c r="AT332" i="24"/>
  <c r="AP332" i="24"/>
  <c r="AB332" i="24"/>
  <c r="X332" i="24"/>
  <c r="J332" i="24"/>
  <c r="AV331" i="24"/>
  <c r="AP331" i="24"/>
  <c r="AF331" i="24"/>
  <c r="AE331" i="24"/>
  <c r="AD331" i="24"/>
  <c r="AB331" i="24"/>
  <c r="X331" i="24"/>
  <c r="J331" i="24"/>
  <c r="AV330" i="24"/>
  <c r="AP330" i="24"/>
  <c r="AF330" i="24"/>
  <c r="AE330" i="24"/>
  <c r="AE333" i="24" s="1"/>
  <c r="AD330" i="24"/>
  <c r="AD333" i="24" s="1"/>
  <c r="AB330" i="24"/>
  <c r="X330" i="24"/>
  <c r="J330" i="24"/>
  <c r="AV329" i="24"/>
  <c r="AP329" i="24"/>
  <c r="AB329" i="24"/>
  <c r="X329" i="24"/>
  <c r="J329" i="24"/>
  <c r="H329" i="24"/>
  <c r="AV328" i="24"/>
  <c r="AP328" i="24"/>
  <c r="AB328" i="24"/>
  <c r="X328" i="24"/>
  <c r="J328" i="24"/>
  <c r="H328" i="24"/>
  <c r="AV327" i="24"/>
  <c r="AP327" i="24"/>
  <c r="AB327" i="24"/>
  <c r="Z327" i="24"/>
  <c r="W327" i="24"/>
  <c r="V327" i="24"/>
  <c r="R327" i="24"/>
  <c r="Q327" i="24"/>
  <c r="P327" i="24"/>
  <c r="J327" i="24"/>
  <c r="AV326" i="24"/>
  <c r="AP326" i="24"/>
  <c r="AB326" i="24"/>
  <c r="Z326" i="24"/>
  <c r="W326" i="24"/>
  <c r="V326" i="24"/>
  <c r="R326" i="24"/>
  <c r="Q326" i="24"/>
  <c r="P326" i="24"/>
  <c r="J326" i="24"/>
  <c r="AV325" i="24"/>
  <c r="AP325" i="24"/>
  <c r="AB325" i="24"/>
  <c r="X325" i="24"/>
  <c r="J325" i="24"/>
  <c r="AV324" i="24"/>
  <c r="AP324" i="24"/>
  <c r="AB324" i="24"/>
  <c r="X324" i="24"/>
  <c r="J324" i="24"/>
  <c r="AV323" i="24"/>
  <c r="AR323" i="24"/>
  <c r="AO323" i="24"/>
  <c r="AN323" i="24"/>
  <c r="AL323" i="24"/>
  <c r="AL333" i="24" s="1"/>
  <c r="AJ323" i="24"/>
  <c r="AI323" i="24"/>
  <c r="AH323" i="24"/>
  <c r="AB323" i="24"/>
  <c r="X323" i="24"/>
  <c r="T323" i="24"/>
  <c r="N323" i="24"/>
  <c r="M323" i="24"/>
  <c r="L323" i="24"/>
  <c r="J323" i="24"/>
  <c r="AV322" i="24"/>
  <c r="AR322" i="24"/>
  <c r="AO322" i="24"/>
  <c r="AN322" i="24"/>
  <c r="AJ322" i="24"/>
  <c r="AI322" i="24"/>
  <c r="AH322" i="24"/>
  <c r="AB322" i="24"/>
  <c r="X322" i="24"/>
  <c r="T322" i="24"/>
  <c r="N322" i="24"/>
  <c r="M322" i="24"/>
  <c r="L322" i="24"/>
  <c r="J322" i="24"/>
  <c r="BA318" i="24"/>
  <c r="Y318" i="24" s="1"/>
  <c r="BA317" i="24"/>
  <c r="Y317" i="24" s="1"/>
  <c r="BA316" i="24"/>
  <c r="AC316" i="24" s="1"/>
  <c r="BA315" i="24"/>
  <c r="AC315" i="24" s="1"/>
  <c r="BA314" i="24"/>
  <c r="AW314" i="24" s="1"/>
  <c r="BA313" i="24"/>
  <c r="BA312" i="24"/>
  <c r="AW312" i="24" s="1"/>
  <c r="BA311" i="24"/>
  <c r="AW311" i="24" s="1"/>
  <c r="BA310" i="24"/>
  <c r="Y310" i="24" s="1"/>
  <c r="BA309" i="24"/>
  <c r="Y309" i="24" s="1"/>
  <c r="BE308" i="24"/>
  <c r="BA308" i="24"/>
  <c r="AW308" i="24" s="1"/>
  <c r="BA307" i="24"/>
  <c r="AQ307" i="24" s="1"/>
  <c r="BA306" i="24"/>
  <c r="Y306" i="24" s="1"/>
  <c r="BA305" i="24"/>
  <c r="AC305" i="24" s="1"/>
  <c r="BA304" i="24"/>
  <c r="AW304" i="24" s="1"/>
  <c r="BA303" i="24"/>
  <c r="AW303" i="24" s="1"/>
  <c r="BA302" i="24"/>
  <c r="Y302" i="24" s="1"/>
  <c r="BE301" i="24"/>
  <c r="BA301" i="24"/>
  <c r="AQ301" i="24" s="1"/>
  <c r="BA300" i="24"/>
  <c r="AQ300" i="24" s="1"/>
  <c r="BA299" i="24"/>
  <c r="Y299" i="24" s="1"/>
  <c r="BA298" i="24"/>
  <c r="Y298" i="24" s="1"/>
  <c r="BA297" i="24"/>
  <c r="AW297" i="24" s="1"/>
  <c r="BA296" i="24"/>
  <c r="BA295" i="24"/>
  <c r="BA294" i="24"/>
  <c r="AC294" i="24" s="1"/>
  <c r="BA293" i="24"/>
  <c r="AQ293" i="24" s="1"/>
  <c r="BA292" i="24"/>
  <c r="AQ292" i="24" s="1"/>
  <c r="BA291" i="24"/>
  <c r="AW291" i="24" s="1"/>
  <c r="BA290" i="24"/>
  <c r="AW290" i="24" s="1"/>
  <c r="BA289" i="24"/>
  <c r="BA288" i="24"/>
  <c r="AW288" i="24" s="1"/>
  <c r="BA287" i="24"/>
  <c r="Y287" i="24" s="1"/>
  <c r="BE286" i="24"/>
  <c r="BA286" i="24"/>
  <c r="BA285" i="24"/>
  <c r="Y285" i="24" s="1"/>
  <c r="BA284" i="24"/>
  <c r="AQ284" i="24" s="1"/>
  <c r="BA283" i="24"/>
  <c r="AC283" i="24" s="1"/>
  <c r="BA282" i="24"/>
  <c r="AW282" i="24" s="1"/>
  <c r="BA281" i="24"/>
  <c r="AQ281" i="24" s="1"/>
  <c r="BA280" i="24"/>
  <c r="AC280" i="24" s="1"/>
  <c r="BA279" i="24"/>
  <c r="Y279" i="24" s="1"/>
  <c r="BA278" i="24"/>
  <c r="AQ278" i="24" s="1"/>
  <c r="BA277" i="24"/>
  <c r="BA276" i="24"/>
  <c r="Y276" i="24" s="1"/>
  <c r="BA275" i="24"/>
  <c r="BA274" i="24"/>
  <c r="BA273" i="24"/>
  <c r="AQ273" i="24" s="1"/>
  <c r="BA272" i="24"/>
  <c r="BA271" i="24"/>
  <c r="AQ271" i="24" s="1"/>
  <c r="BA270" i="24"/>
  <c r="AQ270" i="24" s="1"/>
  <c r="BA269" i="24"/>
  <c r="AC269" i="24" s="1"/>
  <c r="BA268" i="24"/>
  <c r="AC268" i="24" s="1"/>
  <c r="BA267" i="24"/>
  <c r="BA266" i="24"/>
  <c r="AW266" i="24" s="1"/>
  <c r="BA265" i="24"/>
  <c r="AQ265" i="24" s="1"/>
  <c r="BA264" i="24"/>
  <c r="AQ264" i="24" s="1"/>
  <c r="BA263" i="24"/>
  <c r="Y263" i="24" s="1"/>
  <c r="BA262" i="24"/>
  <c r="AQ262" i="24" s="1"/>
  <c r="BA261" i="24"/>
  <c r="AC261" i="24" s="1"/>
  <c r="BA260" i="24"/>
  <c r="Y260" i="24" s="1"/>
  <c r="BA259" i="24"/>
  <c r="BA258" i="24"/>
  <c r="AW258" i="24" s="1"/>
  <c r="BA257" i="24"/>
  <c r="AQ257" i="24" s="1"/>
  <c r="BA256" i="24"/>
  <c r="Y256" i="24" s="1"/>
  <c r="BA255" i="24"/>
  <c r="AC255" i="24" s="1"/>
  <c r="BA254" i="24"/>
  <c r="Y254" i="24" s="1"/>
  <c r="BA253" i="24"/>
  <c r="AC253" i="24" s="1"/>
  <c r="BA252" i="24"/>
  <c r="AC252" i="24" s="1"/>
  <c r="BA251" i="24"/>
  <c r="BA250" i="24"/>
  <c r="AW250" i="24" s="1"/>
  <c r="BA249" i="24"/>
  <c r="AQ249" i="24" s="1"/>
  <c r="BA248" i="24"/>
  <c r="AQ248" i="24" s="1"/>
  <c r="BA247" i="24"/>
  <c r="Y247" i="24" s="1"/>
  <c r="BA246" i="24"/>
  <c r="AQ246" i="24" s="1"/>
  <c r="BA245" i="24"/>
  <c r="AC245" i="24" s="1"/>
  <c r="BA244" i="24"/>
  <c r="BA243" i="24"/>
  <c r="BA242" i="24"/>
  <c r="AQ242" i="24" s="1"/>
  <c r="BA241" i="24"/>
  <c r="AQ241" i="24" s="1"/>
  <c r="BA240" i="24"/>
  <c r="AC240" i="24" s="1"/>
  <c r="BA239" i="24"/>
  <c r="AQ239" i="24" s="1"/>
  <c r="BA238" i="24"/>
  <c r="AQ238" i="24" s="1"/>
  <c r="BA237" i="24"/>
  <c r="BA236" i="24"/>
  <c r="AW236" i="24" s="1"/>
  <c r="BA235" i="24"/>
  <c r="BA234" i="24"/>
  <c r="AQ234" i="24" s="1"/>
  <c r="BA233" i="24"/>
  <c r="BA232" i="24"/>
  <c r="Y232" i="24" s="1"/>
  <c r="BA231" i="24"/>
  <c r="AW231" i="24" s="1"/>
  <c r="BA230" i="24"/>
  <c r="BA229" i="24"/>
  <c r="AC229" i="24" s="1"/>
  <c r="BA228" i="24"/>
  <c r="AW228" i="24" s="1"/>
  <c r="BA227" i="24"/>
  <c r="AW227" i="24" s="1"/>
  <c r="BA226" i="24"/>
  <c r="BA225" i="24"/>
  <c r="AC225" i="24" s="1"/>
  <c r="BA224" i="24"/>
  <c r="BA223" i="24"/>
  <c r="Y223" i="24" s="1"/>
  <c r="BA222" i="24"/>
  <c r="Y222" i="24" s="1"/>
  <c r="BA221" i="24"/>
  <c r="BA220" i="24"/>
  <c r="AW220" i="24" s="1"/>
  <c r="BA219" i="24"/>
  <c r="AQ219" i="24" s="1"/>
  <c r="BA218" i="24"/>
  <c r="AW218" i="24" s="1"/>
  <c r="BA217" i="24"/>
  <c r="AC217" i="24" s="1"/>
  <c r="BA216" i="24"/>
  <c r="AQ216" i="24" s="1"/>
  <c r="BA215" i="24"/>
  <c r="Y215" i="24" s="1"/>
  <c r="BA214" i="24"/>
  <c r="AW214" i="24" s="1"/>
  <c r="BA213" i="24"/>
  <c r="BA212" i="24"/>
  <c r="AC212" i="24" s="1"/>
  <c r="BA211" i="24"/>
  <c r="AW211" i="24" s="1"/>
  <c r="BA210" i="24"/>
  <c r="Y210" i="24" s="1"/>
  <c r="BA209" i="24"/>
  <c r="AC209" i="24" s="1"/>
  <c r="BA208" i="24"/>
  <c r="BA207" i="24"/>
  <c r="AW207" i="24" s="1"/>
  <c r="BA206" i="24"/>
  <c r="AW206" i="24" s="1"/>
  <c r="BA205" i="24"/>
  <c r="BA204" i="24"/>
  <c r="AW204" i="24" s="1"/>
  <c r="BA203" i="24"/>
  <c r="BA202" i="24"/>
  <c r="Y202" i="24" s="1"/>
  <c r="BA201" i="24"/>
  <c r="BA200" i="24"/>
  <c r="Y200" i="24" s="1"/>
  <c r="BA199" i="24"/>
  <c r="AW199" i="24" s="1"/>
  <c r="BA198" i="24"/>
  <c r="Y198" i="24" s="1"/>
  <c r="BA197" i="24"/>
  <c r="AQ197" i="24" s="1"/>
  <c r="BA196" i="24"/>
  <c r="AW196" i="24" s="1"/>
  <c r="BA195" i="24"/>
  <c r="AW195" i="24" s="1"/>
  <c r="BA194" i="24"/>
  <c r="BA193" i="24"/>
  <c r="Y193" i="24" s="1"/>
  <c r="BA192" i="24"/>
  <c r="Y192" i="24" s="1"/>
  <c r="BA191" i="24"/>
  <c r="Y191" i="24" s="1"/>
  <c r="BA190" i="24"/>
  <c r="AW190" i="24" s="1"/>
  <c r="BA189" i="24"/>
  <c r="BA188" i="24"/>
  <c r="Y188" i="24" s="1"/>
  <c r="BA187" i="24"/>
  <c r="AW187" i="24" s="1"/>
  <c r="BA186" i="24"/>
  <c r="BA185" i="24"/>
  <c r="AC185" i="24" s="1"/>
  <c r="BA184" i="24"/>
  <c r="Y184" i="24" s="1"/>
  <c r="BA183" i="24"/>
  <c r="BA182" i="24"/>
  <c r="AW182" i="24" s="1"/>
  <c r="BA181" i="24"/>
  <c r="AW181" i="24" s="1"/>
  <c r="BA180" i="24"/>
  <c r="AW180" i="24" s="1"/>
  <c r="BA179" i="24"/>
  <c r="AW179" i="24" s="1"/>
  <c r="BA178" i="24"/>
  <c r="AQ178" i="24" s="1"/>
  <c r="BA177" i="24"/>
  <c r="Y177" i="24" s="1"/>
  <c r="BA176" i="24"/>
  <c r="Y176" i="24" s="1"/>
  <c r="AW175" i="24"/>
  <c r="AQ175" i="24"/>
  <c r="AC175" i="24"/>
  <c r="Y175" i="24"/>
  <c r="BA174" i="24"/>
  <c r="AQ174" i="24" s="1"/>
  <c r="BA173" i="24"/>
  <c r="AW173" i="24" s="1"/>
  <c r="BA172" i="24"/>
  <c r="AC172" i="24" s="1"/>
  <c r="BA171" i="24"/>
  <c r="AC171" i="24" s="1"/>
  <c r="BA170" i="24"/>
  <c r="AW170" i="24" s="1"/>
  <c r="BA169" i="24"/>
  <c r="AW169" i="24" s="1"/>
  <c r="BA168" i="24"/>
  <c r="Y168" i="24" s="1"/>
  <c r="BA167" i="24"/>
  <c r="Y167" i="24" s="1"/>
  <c r="BE166" i="24"/>
  <c r="BA166" i="24"/>
  <c r="BA165" i="24"/>
  <c r="BA164" i="24"/>
  <c r="AW164" i="24" s="1"/>
  <c r="BA163" i="24"/>
  <c r="AW163" i="24" s="1"/>
  <c r="BA162" i="24"/>
  <c r="BA161" i="24"/>
  <c r="AC161" i="24" s="1"/>
  <c r="BA160" i="24"/>
  <c r="BA159" i="24"/>
  <c r="AW159" i="24" s="1"/>
  <c r="BE158" i="24"/>
  <c r="BA158" i="24"/>
  <c r="AW158" i="24" s="1"/>
  <c r="BA157" i="24"/>
  <c r="Y157" i="24" s="1"/>
  <c r="BE156" i="24"/>
  <c r="BA156" i="24"/>
  <c r="AW156" i="24" s="1"/>
  <c r="BA155" i="24"/>
  <c r="BA154" i="24"/>
  <c r="AW154" i="24" s="1"/>
  <c r="BA153" i="24"/>
  <c r="BA152" i="24"/>
  <c r="BA151" i="24"/>
  <c r="AQ151" i="24" s="1"/>
  <c r="BA150" i="24"/>
  <c r="AQ150" i="24" s="1"/>
  <c r="BA149" i="24"/>
  <c r="BA148" i="24"/>
  <c r="AQ148" i="24" s="1"/>
  <c r="BA147" i="24"/>
  <c r="AW147" i="24" s="1"/>
  <c r="BA146" i="24"/>
  <c r="BA145" i="24"/>
  <c r="AC145" i="24" s="1"/>
  <c r="BA144" i="24"/>
  <c r="BA143" i="24"/>
  <c r="Y143" i="24" s="1"/>
  <c r="BA142" i="24"/>
  <c r="AW142" i="24" s="1"/>
  <c r="BA141" i="24"/>
  <c r="AC141" i="24" s="1"/>
  <c r="BA140" i="24"/>
  <c r="AW140" i="24" s="1"/>
  <c r="BA139" i="24"/>
  <c r="BA138" i="24"/>
  <c r="AW138" i="24" s="1"/>
  <c r="BA137" i="24"/>
  <c r="BA136" i="24"/>
  <c r="BA135" i="24"/>
  <c r="AQ135" i="24" s="1"/>
  <c r="BA134" i="24"/>
  <c r="AC134" i="24" s="1"/>
  <c r="BA133" i="24"/>
  <c r="AC133" i="24" s="1"/>
  <c r="BA132" i="24"/>
  <c r="AQ132" i="24" s="1"/>
  <c r="BA131" i="24"/>
  <c r="AW131" i="24" s="1"/>
  <c r="BA130" i="24"/>
  <c r="BA129" i="24"/>
  <c r="AW129" i="24" s="1"/>
  <c r="BA128" i="24"/>
  <c r="AW128" i="24" s="1"/>
  <c r="BA127" i="24"/>
  <c r="AW127" i="24" s="1"/>
  <c r="BA126" i="24"/>
  <c r="AW126" i="24" s="1"/>
  <c r="BA125" i="24"/>
  <c r="BA124" i="24"/>
  <c r="AC124" i="24" s="1"/>
  <c r="BA123" i="24"/>
  <c r="AW123" i="24" s="1"/>
  <c r="BA122" i="24"/>
  <c r="BA121" i="24"/>
  <c r="AW121" i="24" s="1"/>
  <c r="BA120" i="24"/>
  <c r="AW120" i="24" s="1"/>
  <c r="BA119" i="24"/>
  <c r="AC119" i="24" s="1"/>
  <c r="BA118" i="24"/>
  <c r="AW118" i="24" s="1"/>
  <c r="BA117" i="24"/>
  <c r="BA116" i="24"/>
  <c r="AC116" i="24" s="1"/>
  <c r="BA115" i="24"/>
  <c r="AW115" i="24" s="1"/>
  <c r="BA114" i="24"/>
  <c r="AQ114" i="24" s="1"/>
  <c r="BA113" i="24"/>
  <c r="AQ113" i="24" s="1"/>
  <c r="BA112" i="24"/>
  <c r="AW112" i="24" s="1"/>
  <c r="BA111" i="24"/>
  <c r="AC111" i="24" s="1"/>
  <c r="BA110" i="24"/>
  <c r="BA109" i="24"/>
  <c r="BA108" i="24"/>
  <c r="AC108" i="24" s="1"/>
  <c r="BE107" i="24"/>
  <c r="BA107" i="24"/>
  <c r="AW107" i="24" s="1"/>
  <c r="BA106" i="24"/>
  <c r="BA105" i="24"/>
  <c r="AC105" i="24" s="1"/>
  <c r="BA104" i="24"/>
  <c r="AC104" i="24" s="1"/>
  <c r="BA103" i="24"/>
  <c r="AQ103" i="24" s="1"/>
  <c r="BA102" i="24"/>
  <c r="AW102" i="24" s="1"/>
  <c r="BA101" i="24"/>
  <c r="AW101" i="24" s="1"/>
  <c r="BA100" i="24"/>
  <c r="AC100" i="24" s="1"/>
  <c r="BA99" i="24"/>
  <c r="AW99" i="24" s="1"/>
  <c r="BA98" i="24"/>
  <c r="BA97" i="24"/>
  <c r="AC97" i="24" s="1"/>
  <c r="BA96" i="24"/>
  <c r="AQ96" i="24" s="1"/>
  <c r="BA95" i="24"/>
  <c r="Y95" i="24" s="1"/>
  <c r="BA94" i="24"/>
  <c r="AC94" i="24" s="1"/>
  <c r="BA93" i="24"/>
  <c r="AW93" i="24" s="1"/>
  <c r="BA92" i="24"/>
  <c r="AC92" i="24" s="1"/>
  <c r="BA91" i="24"/>
  <c r="AQ91" i="24" s="1"/>
  <c r="BA90" i="24"/>
  <c r="AC90" i="24" s="1"/>
  <c r="BA89" i="24"/>
  <c r="AQ89" i="24" s="1"/>
  <c r="BA88" i="24"/>
  <c r="AW88" i="24" s="1"/>
  <c r="BA87" i="24"/>
  <c r="BA86" i="24"/>
  <c r="AW86" i="24" s="1"/>
  <c r="BA85" i="24"/>
  <c r="AC85" i="24" s="1"/>
  <c r="BA84" i="24"/>
  <c r="AQ84" i="24" s="1"/>
  <c r="BA83" i="24"/>
  <c r="Y83" i="24" s="1"/>
  <c r="BA82" i="24"/>
  <c r="AC82" i="24" s="1"/>
  <c r="BA81" i="24"/>
  <c r="BA80" i="24"/>
  <c r="AQ80" i="24" s="1"/>
  <c r="BA79" i="24"/>
  <c r="BA78" i="24"/>
  <c r="AC78" i="24" s="1"/>
  <c r="BA77" i="24"/>
  <c r="AW77" i="24" s="1"/>
  <c r="BA76" i="24"/>
  <c r="AW76" i="24" s="1"/>
  <c r="BA75" i="24"/>
  <c r="AC75" i="24" s="1"/>
  <c r="BA74" i="24"/>
  <c r="AC74" i="24" s="1"/>
  <c r="BA73" i="24"/>
  <c r="BA72" i="24"/>
  <c r="AW72" i="24" s="1"/>
  <c r="BA71" i="24"/>
  <c r="AW71" i="24" s="1"/>
  <c r="BA70" i="24"/>
  <c r="AC70" i="24" s="1"/>
  <c r="BA69" i="24"/>
  <c r="AC69" i="24" s="1"/>
  <c r="BA68" i="24"/>
  <c r="AW68" i="24" s="1"/>
  <c r="AW60" i="24"/>
  <c r="AW52" i="24"/>
  <c r="BA49" i="24"/>
  <c r="Y49" i="24" s="1"/>
  <c r="BA48" i="24"/>
  <c r="Y48" i="24" s="1"/>
  <c r="BA47" i="24"/>
  <c r="BA46" i="24"/>
  <c r="AQ46" i="24" s="1"/>
  <c r="BA45" i="24"/>
  <c r="AC45" i="24" s="1"/>
  <c r="BA44" i="24"/>
  <c r="AQ44" i="24" s="1"/>
  <c r="BA43" i="24"/>
  <c r="AW43" i="24" s="1"/>
  <c r="BA42" i="24"/>
  <c r="BA41" i="24"/>
  <c r="Y41" i="24" s="1"/>
  <c r="BA40" i="24"/>
  <c r="AQ40" i="24" s="1"/>
  <c r="BA39" i="24"/>
  <c r="AC39" i="24" s="1"/>
  <c r="BA38" i="24"/>
  <c r="AC38" i="24" s="1"/>
  <c r="BA37" i="24"/>
  <c r="AW37" i="24" s="1"/>
  <c r="BA36" i="24"/>
  <c r="AW36" i="24" s="1"/>
  <c r="BA35" i="24"/>
  <c r="AC35" i="24" s="1"/>
  <c r="BA34" i="24"/>
  <c r="AW34" i="24" s="1"/>
  <c r="BA33" i="24"/>
  <c r="BA32" i="24"/>
  <c r="AW32" i="24" s="1"/>
  <c r="BA31" i="24"/>
  <c r="AC31" i="24" s="1"/>
  <c r="BA30" i="24"/>
  <c r="AC30" i="24" s="1"/>
  <c r="BA29" i="24"/>
  <c r="AW29" i="24" s="1"/>
  <c r="BA28" i="24"/>
  <c r="AW28" i="24" s="1"/>
  <c r="BA27" i="24"/>
  <c r="AC27" i="24" s="1"/>
  <c r="BA26" i="24"/>
  <c r="AW26" i="24" s="1"/>
  <c r="BA25" i="24"/>
  <c r="BA24" i="24"/>
  <c r="AW24" i="24" s="1"/>
  <c r="BA23" i="24"/>
  <c r="AW23" i="24" s="1"/>
  <c r="BA22" i="24"/>
  <c r="AW22" i="24" s="1"/>
  <c r="BA21" i="24"/>
  <c r="AQ21" i="24" s="1"/>
  <c r="BA20" i="24"/>
  <c r="AW20" i="24" s="1"/>
  <c r="BA19" i="24"/>
  <c r="BA18" i="24"/>
  <c r="AW18" i="24" s="1"/>
  <c r="BA17" i="24"/>
  <c r="AW17" i="24" s="1"/>
  <c r="BA16" i="24"/>
  <c r="AW16" i="24" s="1"/>
  <c r="BA15" i="24"/>
  <c r="Y15" i="24" s="1"/>
  <c r="BA14" i="24"/>
  <c r="AC14" i="24" s="1"/>
  <c r="BA13" i="24"/>
  <c r="AQ13" i="24" s="1"/>
  <c r="BA12" i="24"/>
  <c r="AW12" i="24" s="1"/>
  <c r="BA11" i="24"/>
  <c r="AC11" i="24" s="1"/>
  <c r="BA10" i="24"/>
  <c r="AC10" i="24" s="1"/>
  <c r="BA9" i="24"/>
  <c r="AC9" i="24" s="1"/>
  <c r="BA8" i="24"/>
  <c r="AW8" i="24" s="1"/>
  <c r="BA7" i="24"/>
  <c r="Y7" i="24" s="1"/>
  <c r="AQ288" i="24" l="1"/>
  <c r="AF333" i="24"/>
  <c r="AW96" i="24"/>
  <c r="AW219" i="24"/>
  <c r="Y304" i="24"/>
  <c r="AW104" i="24"/>
  <c r="Y172" i="24"/>
  <c r="AW13" i="24"/>
  <c r="AC177" i="24"/>
  <c r="AW132" i="24"/>
  <c r="AQ210" i="24"/>
  <c r="Y99" i="24"/>
  <c r="AW174" i="24"/>
  <c r="AQ200" i="24"/>
  <c r="Y207" i="24"/>
  <c r="AC249" i="24"/>
  <c r="AW263" i="24"/>
  <c r="AW285" i="24"/>
  <c r="AW94" i="24"/>
  <c r="AC113" i="24"/>
  <c r="AQ142" i="24"/>
  <c r="Y257" i="24"/>
  <c r="AW271" i="24"/>
  <c r="AW151" i="24"/>
  <c r="AQ157" i="24"/>
  <c r="AC180" i="24"/>
  <c r="AC216" i="24"/>
  <c r="AW222" i="24"/>
  <c r="AW229" i="24"/>
  <c r="AO333" i="24"/>
  <c r="AC192" i="24"/>
  <c r="AQ304" i="24"/>
  <c r="AC310" i="24"/>
  <c r="Y46" i="24"/>
  <c r="AQ69" i="24"/>
  <c r="AW95" i="24"/>
  <c r="Y113" i="24"/>
  <c r="Y134" i="24"/>
  <c r="Y158" i="24"/>
  <c r="Y164" i="24"/>
  <c r="AW192" i="24"/>
  <c r="Y206" i="24"/>
  <c r="AQ247" i="24"/>
  <c r="Q347" i="24"/>
  <c r="AR347" i="24"/>
  <c r="R347" i="24"/>
  <c r="Y78" i="24"/>
  <c r="AW85" i="24"/>
  <c r="AW103" i="24"/>
  <c r="AC242" i="24"/>
  <c r="Y248" i="24"/>
  <c r="M333" i="24"/>
  <c r="AQ93" i="24"/>
  <c r="AC143" i="24"/>
  <c r="AC150" i="24"/>
  <c r="AW176" i="24"/>
  <c r="AW113" i="24"/>
  <c r="Y128" i="24"/>
  <c r="AQ167" i="24"/>
  <c r="AQ212" i="24"/>
  <c r="AW265" i="24"/>
  <c r="AC285" i="24"/>
  <c r="Y11" i="24"/>
  <c r="AQ11" i="24"/>
  <c r="Y40" i="24"/>
  <c r="AQ76" i="24"/>
  <c r="AW111" i="24"/>
  <c r="Y147" i="24"/>
  <c r="AC202" i="24"/>
  <c r="AW281" i="24"/>
  <c r="AW302" i="24"/>
  <c r="AQ298" i="24"/>
  <c r="AC101" i="24"/>
  <c r="AC112" i="24"/>
  <c r="AC184" i="24"/>
  <c r="Y282" i="24"/>
  <c r="AW298" i="24"/>
  <c r="AC46" i="24"/>
  <c r="AC83" i="24"/>
  <c r="AQ134" i="24"/>
  <c r="Y185" i="24"/>
  <c r="AW46" i="24"/>
  <c r="AW83" i="24"/>
  <c r="AW134" i="24"/>
  <c r="AQ140" i="24"/>
  <c r="AC173" i="24"/>
  <c r="AC191" i="24"/>
  <c r="Y212" i="24"/>
  <c r="Y217" i="24"/>
  <c r="AC220" i="24"/>
  <c r="AC247" i="24"/>
  <c r="Y265" i="24"/>
  <c r="AQ285" i="24"/>
  <c r="AW299" i="24"/>
  <c r="AW69" i="24"/>
  <c r="Y74" i="24"/>
  <c r="AW84" i="24"/>
  <c r="AQ99" i="24"/>
  <c r="Y145" i="24"/>
  <c r="Y182" i="24"/>
  <c r="AW197" i="24"/>
  <c r="Y218" i="24"/>
  <c r="AW242" i="24"/>
  <c r="AC282" i="24"/>
  <c r="AW300" i="24"/>
  <c r="V347" i="24"/>
  <c r="W347" i="24"/>
  <c r="BG356" i="24"/>
  <c r="Y17" i="24"/>
  <c r="AC120" i="24"/>
  <c r="Y142" i="24"/>
  <c r="AQ145" i="24"/>
  <c r="AC218" i="24"/>
  <c r="V333" i="24"/>
  <c r="F347" i="24"/>
  <c r="AQ38" i="24"/>
  <c r="AW49" i="24"/>
  <c r="AQ70" i="24"/>
  <c r="AQ85" i="24"/>
  <c r="AW100" i="24"/>
  <c r="AQ111" i="24"/>
  <c r="AQ120" i="24"/>
  <c r="AC142" i="24"/>
  <c r="AW145" i="24"/>
  <c r="AQ156" i="24"/>
  <c r="AQ218" i="24"/>
  <c r="Y273" i="24"/>
  <c r="AW283" i="24"/>
  <c r="AW292" i="24"/>
  <c r="AC298" i="24"/>
  <c r="AR333" i="24"/>
  <c r="W333" i="24"/>
  <c r="AW11" i="24"/>
  <c r="AC15" i="24"/>
  <c r="AC40" i="24"/>
  <c r="Y45" i="24"/>
  <c r="AC48" i="24"/>
  <c r="AW70" i="24"/>
  <c r="AQ78" i="24"/>
  <c r="AQ112" i="24"/>
  <c r="AQ115" i="24"/>
  <c r="AQ119" i="24"/>
  <c r="AQ131" i="24"/>
  <c r="AC147" i="24"/>
  <c r="AW150" i="24"/>
  <c r="AQ158" i="24"/>
  <c r="AQ173" i="24"/>
  <c r="AQ179" i="24"/>
  <c r="AQ187" i="24"/>
  <c r="AQ191" i="24"/>
  <c r="AQ199" i="24"/>
  <c r="AQ202" i="24"/>
  <c r="AW210" i="24"/>
  <c r="Y214" i="24"/>
  <c r="Y229" i="24"/>
  <c r="Y242" i="24"/>
  <c r="Y246" i="24"/>
  <c r="AQ256" i="24"/>
  <c r="AC260" i="24"/>
  <c r="AC273" i="24"/>
  <c r="Y278" i="24"/>
  <c r="Y281" i="24"/>
  <c r="AC307" i="24"/>
  <c r="AW310" i="24"/>
  <c r="Y9" i="24"/>
  <c r="AW15" i="24"/>
  <c r="AW40" i="24"/>
  <c r="AQ48" i="24"/>
  <c r="Y69" i="24"/>
  <c r="AW78" i="24"/>
  <c r="Y82" i="24"/>
  <c r="Y85" i="24"/>
  <c r="AC93" i="24"/>
  <c r="AQ100" i="24"/>
  <c r="AQ104" i="24"/>
  <c r="AW119" i="24"/>
  <c r="AW141" i="24"/>
  <c r="AQ147" i="24"/>
  <c r="AC156" i="24"/>
  <c r="AC167" i="24"/>
  <c r="AQ176" i="24"/>
  <c r="AW191" i="24"/>
  <c r="AW202" i="24"/>
  <c r="Y220" i="24"/>
  <c r="AQ229" i="24"/>
  <c r="AW234" i="24"/>
  <c r="AW273" i="24"/>
  <c r="AC281" i="24"/>
  <c r="AC292" i="24"/>
  <c r="AC300" i="24"/>
  <c r="L333" i="24"/>
  <c r="N333" i="24"/>
  <c r="BA341" i="24"/>
  <c r="BC341" i="24" s="1"/>
  <c r="AW21" i="24"/>
  <c r="Y32" i="24"/>
  <c r="AW48" i="24"/>
  <c r="AC89" i="24"/>
  <c r="AQ128" i="24"/>
  <c r="AW148" i="24"/>
  <c r="Y159" i="24"/>
  <c r="AW167" i="24"/>
  <c r="AQ220" i="24"/>
  <c r="AW249" i="24"/>
  <c r="AW257" i="24"/>
  <c r="Y262" i="24"/>
  <c r="AQ308" i="24"/>
  <c r="BA328" i="24"/>
  <c r="BC328" i="24" s="1"/>
  <c r="AQ64" i="24"/>
  <c r="Y80" i="24"/>
  <c r="AC159" i="24"/>
  <c r="Y236" i="24"/>
  <c r="Y241" i="24"/>
  <c r="Y255" i="24"/>
  <c r="AC318" i="24"/>
  <c r="H347" i="24"/>
  <c r="Y14" i="24"/>
  <c r="Y70" i="24"/>
  <c r="AC80" i="24"/>
  <c r="AC86" i="24"/>
  <c r="Y91" i="24"/>
  <c r="Y118" i="24"/>
  <c r="Y126" i="24"/>
  <c r="AQ159" i="24"/>
  <c r="AW212" i="24"/>
  <c r="AC236" i="24"/>
  <c r="AC241" i="24"/>
  <c r="AW247" i="24"/>
  <c r="AC250" i="24"/>
  <c r="AQ255" i="24"/>
  <c r="AC263" i="24"/>
  <c r="Y280" i="24"/>
  <c r="AQ318" i="24"/>
  <c r="BA325" i="24"/>
  <c r="BD325" i="24" s="1"/>
  <c r="Z333" i="24"/>
  <c r="AQ30" i="24"/>
  <c r="AW44" i="24"/>
  <c r="AW80" i="24"/>
  <c r="Y112" i="24"/>
  <c r="AW114" i="24"/>
  <c r="AQ118" i="24"/>
  <c r="AC121" i="24"/>
  <c r="AQ126" i="24"/>
  <c r="Y150" i="24"/>
  <c r="Y173" i="24"/>
  <c r="AC193" i="24"/>
  <c r="AW198" i="24"/>
  <c r="AC210" i="24"/>
  <c r="AW232" i="24"/>
  <c r="AQ236" i="24"/>
  <c r="AW241" i="24"/>
  <c r="AW255" i="24"/>
  <c r="AQ263" i="24"/>
  <c r="AQ280" i="24"/>
  <c r="AW318" i="24"/>
  <c r="AN347" i="24"/>
  <c r="Y296" i="24"/>
  <c r="AW296" i="24"/>
  <c r="AQ296" i="24"/>
  <c r="AC296" i="24"/>
  <c r="AC7" i="24"/>
  <c r="Y27" i="24"/>
  <c r="AW27" i="24"/>
  <c r="AW31" i="24"/>
  <c r="AQ31" i="24"/>
  <c r="Y35" i="24"/>
  <c r="AW35" i="24"/>
  <c r="AW39" i="24"/>
  <c r="AQ39" i="24"/>
  <c r="AC72" i="24"/>
  <c r="Y72" i="24"/>
  <c r="AQ129" i="24"/>
  <c r="AC129" i="24"/>
  <c r="Y129" i="24"/>
  <c r="Y169" i="24"/>
  <c r="AQ180" i="24"/>
  <c r="AQ195" i="24"/>
  <c r="AW223" i="24"/>
  <c r="AQ223" i="24"/>
  <c r="AC223" i="24"/>
  <c r="AQ297" i="24"/>
  <c r="AW79" i="24"/>
  <c r="Y79" i="24"/>
  <c r="AW215" i="24"/>
  <c r="AQ215" i="24"/>
  <c r="AC215" i="24"/>
  <c r="AC96" i="24"/>
  <c r="Y96" i="24"/>
  <c r="AQ122" i="24"/>
  <c r="AW122" i="24"/>
  <c r="Y138" i="24"/>
  <c r="AQ138" i="24"/>
  <c r="AC138" i="24"/>
  <c r="AC151" i="24"/>
  <c r="Y151" i="24"/>
  <c r="AC178" i="24"/>
  <c r="AW178" i="24"/>
  <c r="AW188" i="24"/>
  <c r="AQ188" i="24"/>
  <c r="AC188" i="24"/>
  <c r="AC199" i="24"/>
  <c r="Y199" i="24"/>
  <c r="Y233" i="24"/>
  <c r="AC233" i="24"/>
  <c r="AQ258" i="24"/>
  <c r="AC258" i="24"/>
  <c r="Y258" i="24"/>
  <c r="AW279" i="24"/>
  <c r="AQ279" i="24"/>
  <c r="AC279" i="24"/>
  <c r="Y288" i="24"/>
  <c r="AC288" i="24"/>
  <c r="AQ303" i="24"/>
  <c r="AC303" i="24"/>
  <c r="Y303" i="24"/>
  <c r="Y307" i="24"/>
  <c r="AW307" i="24"/>
  <c r="AQ314" i="24"/>
  <c r="AC314" i="24"/>
  <c r="Y314" i="24"/>
  <c r="J333" i="24"/>
  <c r="J347" i="24"/>
  <c r="AW165" i="24"/>
  <c r="AQ165" i="24"/>
  <c r="AC165" i="24"/>
  <c r="Y165" i="24"/>
  <c r="Y208" i="24"/>
  <c r="AW208" i="24"/>
  <c r="AQ208" i="24"/>
  <c r="AC208" i="24"/>
  <c r="Y73" i="24"/>
  <c r="AQ73" i="24"/>
  <c r="AQ17" i="24"/>
  <c r="AC17" i="24"/>
  <c r="AQ77" i="24"/>
  <c r="AC77" i="24"/>
  <c r="Y77" i="24"/>
  <c r="Y37" i="24"/>
  <c r="AQ37" i="24"/>
  <c r="AC37" i="24"/>
  <c r="AQ86" i="24"/>
  <c r="Y86" i="24"/>
  <c r="AC115" i="24"/>
  <c r="Y115" i="24"/>
  <c r="AC127" i="24"/>
  <c r="AQ127" i="24"/>
  <c r="AC149" i="24"/>
  <c r="AQ149" i="24"/>
  <c r="Y149" i="24"/>
  <c r="AQ152" i="24"/>
  <c r="Y152" i="24"/>
  <c r="AQ170" i="24"/>
  <c r="AC170" i="24"/>
  <c r="Y170" i="24"/>
  <c r="AQ181" i="24"/>
  <c r="AC181" i="24"/>
  <c r="Y181" i="24"/>
  <c r="AQ196" i="24"/>
  <c r="AC196" i="24"/>
  <c r="Y196" i="24"/>
  <c r="AQ221" i="24"/>
  <c r="AW221" i="24"/>
  <c r="AC221" i="24"/>
  <c r="Y221" i="24"/>
  <c r="AC271" i="24"/>
  <c r="Y271" i="24"/>
  <c r="AW289" i="24"/>
  <c r="AQ289" i="24"/>
  <c r="Y293" i="24"/>
  <c r="AC293" i="24"/>
  <c r="AQ144" i="24"/>
  <c r="Y144" i="24"/>
  <c r="AC205" i="24"/>
  <c r="AW205" i="24"/>
  <c r="AW14" i="24"/>
  <c r="AQ14" i="24"/>
  <c r="AQ33" i="24"/>
  <c r="AW33" i="24"/>
  <c r="AQ19" i="24"/>
  <c r="AW19" i="24"/>
  <c r="Y26" i="24"/>
  <c r="Y34" i="24"/>
  <c r="AW45" i="24"/>
  <c r="AQ45" i="24"/>
  <c r="Y81" i="24"/>
  <c r="AW81" i="24"/>
  <c r="AC81" i="24"/>
  <c r="AW87" i="24"/>
  <c r="Y87" i="24"/>
  <c r="AQ123" i="24"/>
  <c r="AC123" i="24"/>
  <c r="Y123" i="24"/>
  <c r="AC135" i="24"/>
  <c r="AC164" i="24"/>
  <c r="AC207" i="24"/>
  <c r="Y213" i="24"/>
  <c r="AC213" i="24"/>
  <c r="Y216" i="24"/>
  <c r="AW216" i="24"/>
  <c r="Y231" i="24"/>
  <c r="AQ266" i="24"/>
  <c r="AC266" i="24"/>
  <c r="Y266" i="24"/>
  <c r="AW276" i="24"/>
  <c r="AC276" i="24"/>
  <c r="Y312" i="24"/>
  <c r="Y315" i="24"/>
  <c r="AQ315" i="24"/>
  <c r="AI333" i="24"/>
  <c r="AQ194" i="24"/>
  <c r="AC194" i="24"/>
  <c r="Y194" i="24"/>
  <c r="AQ121" i="24"/>
  <c r="Y121" i="24"/>
  <c r="Y29" i="24"/>
  <c r="AQ29" i="24"/>
  <c r="AC29" i="24"/>
  <c r="AW110" i="24"/>
  <c r="AQ110" i="24"/>
  <c r="Y110" i="24"/>
  <c r="AW9" i="24"/>
  <c r="AQ9" i="24"/>
  <c r="Y12" i="24"/>
  <c r="AQ75" i="24"/>
  <c r="AQ92" i="24"/>
  <c r="AQ94" i="24"/>
  <c r="Y94" i="24"/>
  <c r="AQ164" i="24"/>
  <c r="Y171" i="24"/>
  <c r="AQ171" i="24"/>
  <c r="Y186" i="24"/>
  <c r="AC186" i="24"/>
  <c r="AQ204" i="24"/>
  <c r="AC204" i="24"/>
  <c r="Y204" i="24"/>
  <c r="AQ207" i="24"/>
  <c r="AC231" i="24"/>
  <c r="Y277" i="24"/>
  <c r="AW277" i="24"/>
  <c r="AQ277" i="24"/>
  <c r="AC277" i="24"/>
  <c r="AQ290" i="24"/>
  <c r="AC290" i="24"/>
  <c r="Y290" i="24"/>
  <c r="Y301" i="24"/>
  <c r="AC301" i="24"/>
  <c r="AC312" i="24"/>
  <c r="AQ136" i="24"/>
  <c r="Y136" i="24"/>
  <c r="AQ183" i="24"/>
  <c r="AC183" i="24"/>
  <c r="Y183" i="24"/>
  <c r="AQ250" i="24"/>
  <c r="Y250" i="24"/>
  <c r="AQ25" i="24"/>
  <c r="AW25" i="24"/>
  <c r="AQ10" i="24"/>
  <c r="AQ26" i="24"/>
  <c r="AC26" i="24"/>
  <c r="Y31" i="24"/>
  <c r="AQ34" i="24"/>
  <c r="AC34" i="24"/>
  <c r="Y39" i="24"/>
  <c r="Y42" i="24"/>
  <c r="AC42" i="24"/>
  <c r="AQ72" i="24"/>
  <c r="AQ88" i="24"/>
  <c r="AC88" i="24"/>
  <c r="Y88" i="24"/>
  <c r="AW92" i="24"/>
  <c r="AQ102" i="24"/>
  <c r="AC102" i="24"/>
  <c r="Y102" i="24"/>
  <c r="AQ107" i="24"/>
  <c r="AQ133" i="24"/>
  <c r="AW135" i="24"/>
  <c r="Y135" i="24"/>
  <c r="AC144" i="24"/>
  <c r="Y154" i="24"/>
  <c r="AQ154" i="24"/>
  <c r="AC154" i="24"/>
  <c r="AC168" i="24"/>
  <c r="Y180" i="24"/>
  <c r="AW183" i="24"/>
  <c r="AW194" i="24"/>
  <c r="AQ205" i="24"/>
  <c r="AQ228" i="24"/>
  <c r="AC228" i="24"/>
  <c r="Y228" i="24"/>
  <c r="AQ231" i="24"/>
  <c r="AQ254" i="24"/>
  <c r="Y264" i="24"/>
  <c r="AQ312" i="24"/>
  <c r="Y93" i="24"/>
  <c r="Y101" i="24"/>
  <c r="Y120" i="24"/>
  <c r="AC128" i="24"/>
  <c r="Y131" i="24"/>
  <c r="Y140" i="24"/>
  <c r="Y156" i="24"/>
  <c r="AC158" i="24"/>
  <c r="AC200" i="24"/>
  <c r="Y249" i="24"/>
  <c r="AC257" i="24"/>
  <c r="AC265" i="24"/>
  <c r="Y292" i="24"/>
  <c r="Y300" i="24"/>
  <c r="AC304" i="24"/>
  <c r="AQ310" i="24"/>
  <c r="BA343" i="24"/>
  <c r="BC343" i="24" s="1"/>
  <c r="BG357" i="24"/>
  <c r="AQ311" i="24"/>
  <c r="AN333" i="24"/>
  <c r="BA329" i="24"/>
  <c r="AO347" i="24"/>
  <c r="BA338" i="24"/>
  <c r="BD338" i="24" s="1"/>
  <c r="P347" i="24"/>
  <c r="BA340" i="24"/>
  <c r="BD340" i="24" s="1"/>
  <c r="BA344" i="24"/>
  <c r="BD344" i="24" s="1"/>
  <c r="BA345" i="24"/>
  <c r="BD345" i="24" s="1"/>
  <c r="Y270" i="24"/>
  <c r="Y240" i="24"/>
  <c r="AW240" i="24"/>
  <c r="AW239" i="24"/>
  <c r="Y239" i="24"/>
  <c r="AC239" i="24"/>
  <c r="BA342" i="24"/>
  <c r="BD342" i="24" s="1"/>
  <c r="Y104" i="24"/>
  <c r="AQ101" i="24"/>
  <c r="Y24" i="24"/>
  <c r="AQ23" i="24"/>
  <c r="AQ20" i="24"/>
  <c r="AW7" i="24"/>
  <c r="AH333" i="24"/>
  <c r="BA331" i="24"/>
  <c r="BD331" i="24" s="1"/>
  <c r="T333" i="24"/>
  <c r="R333" i="24"/>
  <c r="Q333" i="24"/>
  <c r="P333" i="24"/>
  <c r="Y53" i="24"/>
  <c r="AC53" i="24"/>
  <c r="AW64" i="24"/>
  <c r="AW65" i="24"/>
  <c r="Y62" i="24"/>
  <c r="AQ62" i="24"/>
  <c r="AC62" i="24"/>
  <c r="AW62" i="24"/>
  <c r="Y61" i="24"/>
  <c r="AC61" i="24"/>
  <c r="Y64" i="24"/>
  <c r="Y67" i="24"/>
  <c r="F323" i="24"/>
  <c r="AQ61" i="24"/>
  <c r="AW67" i="24"/>
  <c r="AW56" i="24"/>
  <c r="AQ56" i="24"/>
  <c r="AC56" i="24"/>
  <c r="Y56" i="24"/>
  <c r="AQ54" i="24"/>
  <c r="F322" i="24"/>
  <c r="AW54" i="24"/>
  <c r="AW57" i="24"/>
  <c r="AQ53" i="24"/>
  <c r="Y59" i="24"/>
  <c r="AW59" i="24"/>
  <c r="Y54" i="24"/>
  <c r="AW51" i="24"/>
  <c r="BD328" i="24"/>
  <c r="Y237" i="24"/>
  <c r="AW237" i="24"/>
  <c r="AQ237" i="24"/>
  <c r="AC237" i="24"/>
  <c r="AQ267" i="24"/>
  <c r="Y267" i="24"/>
  <c r="AW267" i="24"/>
  <c r="AC267" i="24"/>
  <c r="AQ7" i="24"/>
  <c r="AW10" i="24"/>
  <c r="AC12" i="24"/>
  <c r="AQ15" i="24"/>
  <c r="AC24" i="24"/>
  <c r="AQ27" i="24"/>
  <c r="AW30" i="24"/>
  <c r="AC32" i="24"/>
  <c r="AQ35" i="24"/>
  <c r="AW38" i="24"/>
  <c r="AQ71" i="24"/>
  <c r="AC71" i="24"/>
  <c r="AW73" i="24"/>
  <c r="AW75" i="24"/>
  <c r="AQ81" i="24"/>
  <c r="AQ83" i="24"/>
  <c r="AQ166" i="24"/>
  <c r="AC166" i="24"/>
  <c r="AW166" i="24"/>
  <c r="Y166" i="24"/>
  <c r="AW189" i="24"/>
  <c r="AQ189" i="24"/>
  <c r="AC189" i="24"/>
  <c r="Y189" i="24"/>
  <c r="Y224" i="24"/>
  <c r="AW224" i="24"/>
  <c r="AQ224" i="24"/>
  <c r="AC224" i="24"/>
  <c r="AQ274" i="24"/>
  <c r="AW274" i="24"/>
  <c r="AC274" i="24"/>
  <c r="Y274" i="24"/>
  <c r="AQ12" i="24"/>
  <c r="AQ22" i="24"/>
  <c r="AQ24" i="24"/>
  <c r="AQ32" i="24"/>
  <c r="Y50" i="24"/>
  <c r="AQ52" i="24"/>
  <c r="Y58" i="24"/>
  <c r="AQ60" i="24"/>
  <c r="Y66" i="24"/>
  <c r="AQ68" i="24"/>
  <c r="AQ79" i="24"/>
  <c r="AC79" i="24"/>
  <c r="AQ87" i="24"/>
  <c r="AC87" i="24"/>
  <c r="Y89" i="24"/>
  <c r="AW89" i="24"/>
  <c r="Y108" i="24"/>
  <c r="AW108" i="24"/>
  <c r="AQ108" i="24"/>
  <c r="Y116" i="24"/>
  <c r="AW116" i="24"/>
  <c r="AQ116" i="24"/>
  <c r="Y124" i="24"/>
  <c r="AW124" i="24"/>
  <c r="AQ124" i="24"/>
  <c r="Y130" i="24"/>
  <c r="AW130" i="24"/>
  <c r="AQ130" i="24"/>
  <c r="AC130" i="24"/>
  <c r="AW139" i="24"/>
  <c r="AQ139" i="24"/>
  <c r="AC139" i="24"/>
  <c r="Y139" i="24"/>
  <c r="AW155" i="24"/>
  <c r="AQ155" i="24"/>
  <c r="AC155" i="24"/>
  <c r="Y155" i="24"/>
  <c r="AQ55" i="24"/>
  <c r="AC55" i="24"/>
  <c r="AW42" i="24"/>
  <c r="AQ42" i="24"/>
  <c r="AC44" i="24"/>
  <c r="Y44" i="24"/>
  <c r="AW109" i="24"/>
  <c r="AQ109" i="24"/>
  <c r="AC109" i="24"/>
  <c r="Y109" i="24"/>
  <c r="AW117" i="24"/>
  <c r="AQ117" i="24"/>
  <c r="AC117" i="24"/>
  <c r="Y117" i="24"/>
  <c r="AW125" i="24"/>
  <c r="AQ125" i="24"/>
  <c r="AC125" i="24"/>
  <c r="Y125" i="24"/>
  <c r="AW226" i="24"/>
  <c r="AQ226" i="24"/>
  <c r="AC226" i="24"/>
  <c r="Y226" i="24"/>
  <c r="AW244" i="24"/>
  <c r="AQ244" i="24"/>
  <c r="AC244" i="24"/>
  <c r="Y244" i="24"/>
  <c r="AQ47" i="24"/>
  <c r="AC47" i="24"/>
  <c r="Y8" i="24"/>
  <c r="AC52" i="24"/>
  <c r="Y52" i="24"/>
  <c r="AC203" i="24"/>
  <c r="Y203" i="24"/>
  <c r="AW203" i="24"/>
  <c r="AQ203" i="24"/>
  <c r="AC272" i="24"/>
  <c r="AW272" i="24"/>
  <c r="AQ272" i="24"/>
  <c r="Y272" i="24"/>
  <c r="Y16" i="24"/>
  <c r="Y28" i="24"/>
  <c r="Y33" i="24"/>
  <c r="AC36" i="24"/>
  <c r="AC41" i="24"/>
  <c r="AC43" i="24"/>
  <c r="Y51" i="24"/>
  <c r="AW74" i="24"/>
  <c r="AQ74" i="24"/>
  <c r="AC76" i="24"/>
  <c r="Y76" i="24"/>
  <c r="AQ95" i="24"/>
  <c r="AC95" i="24"/>
  <c r="AW98" i="24"/>
  <c r="AQ98" i="24"/>
  <c r="AC98" i="24"/>
  <c r="Y98" i="24"/>
  <c r="AW106" i="24"/>
  <c r="AQ106" i="24"/>
  <c r="AC106" i="24"/>
  <c r="Y106" i="24"/>
  <c r="AW137" i="24"/>
  <c r="AQ137" i="24"/>
  <c r="AC137" i="24"/>
  <c r="Y137" i="24"/>
  <c r="AW153" i="24"/>
  <c r="AQ153" i="24"/>
  <c r="AC153" i="24"/>
  <c r="Y153" i="24"/>
  <c r="AW50" i="24"/>
  <c r="AQ50" i="24"/>
  <c r="AC60" i="24"/>
  <c r="Y60" i="24"/>
  <c r="AC68" i="24"/>
  <c r="Y68" i="24"/>
  <c r="AW90" i="24"/>
  <c r="AQ90" i="24"/>
  <c r="Y90" i="24"/>
  <c r="Y105" i="24"/>
  <c r="AW105" i="24"/>
  <c r="AQ105" i="24"/>
  <c r="AC8" i="24"/>
  <c r="Y13" i="24"/>
  <c r="AC16" i="24"/>
  <c r="Y25" i="24"/>
  <c r="AQ8" i="24"/>
  <c r="AC13" i="24"/>
  <c r="AQ16" i="24"/>
  <c r="AQ18" i="24"/>
  <c r="AC25" i="24"/>
  <c r="AQ28" i="24"/>
  <c r="Y30" i="24"/>
  <c r="AC33" i="24"/>
  <c r="AQ36" i="24"/>
  <c r="Y38" i="24"/>
  <c r="AQ41" i="24"/>
  <c r="AQ43" i="24"/>
  <c r="Y47" i="24"/>
  <c r="AC49" i="24"/>
  <c r="AC51" i="24"/>
  <c r="Y55" i="24"/>
  <c r="AC57" i="24"/>
  <c r="AC59" i="24"/>
  <c r="AC65" i="24"/>
  <c r="AC67" i="24"/>
  <c r="Y75" i="24"/>
  <c r="AW82" i="24"/>
  <c r="AQ82" i="24"/>
  <c r="AC84" i="24"/>
  <c r="Y84" i="24"/>
  <c r="AW162" i="24"/>
  <c r="AQ162" i="24"/>
  <c r="AC162" i="24"/>
  <c r="Y162" i="24"/>
  <c r="AW201" i="24"/>
  <c r="AQ201" i="24"/>
  <c r="AC201" i="24"/>
  <c r="Y201" i="24"/>
  <c r="AQ63" i="24"/>
  <c r="AC63" i="24"/>
  <c r="Y36" i="24"/>
  <c r="Y43" i="24"/>
  <c r="AW58" i="24"/>
  <c r="AQ58" i="24"/>
  <c r="AW66" i="24"/>
  <c r="AQ66" i="24"/>
  <c r="Y97" i="24"/>
  <c r="AW97" i="24"/>
  <c r="AQ97" i="24"/>
  <c r="Y160" i="24"/>
  <c r="AW160" i="24"/>
  <c r="AQ160" i="24"/>
  <c r="AC160" i="24"/>
  <c r="AC28" i="24"/>
  <c r="Y10" i="24"/>
  <c r="AW41" i="24"/>
  <c r="AW47" i="24"/>
  <c r="AQ49" i="24"/>
  <c r="AW55" i="24"/>
  <c r="AQ57" i="24"/>
  <c r="AW63" i="24"/>
  <c r="AQ65" i="24"/>
  <c r="Y71" i="24"/>
  <c r="AC73" i="24"/>
  <c r="AW91" i="24"/>
  <c r="AC91" i="24"/>
  <c r="Y146" i="24"/>
  <c r="AW146" i="24"/>
  <c r="AQ146" i="24"/>
  <c r="AC146" i="24"/>
  <c r="AQ230" i="24"/>
  <c r="AC230" i="24"/>
  <c r="AW230" i="24"/>
  <c r="Y230" i="24"/>
  <c r="Y107" i="24"/>
  <c r="AC136" i="24"/>
  <c r="AQ143" i="24"/>
  <c r="AC152" i="24"/>
  <c r="AW157" i="24"/>
  <c r="Y161" i="24"/>
  <c r="AQ163" i="24"/>
  <c r="AQ168" i="24"/>
  <c r="AQ184" i="24"/>
  <c r="AQ186" i="24"/>
  <c r="Y190" i="24"/>
  <c r="AW209" i="24"/>
  <c r="AQ209" i="24"/>
  <c r="AC211" i="24"/>
  <c r="Y211" i="24"/>
  <c r="AQ213" i="24"/>
  <c r="Y225" i="24"/>
  <c r="AQ227" i="24"/>
  <c r="Y238" i="24"/>
  <c r="AW252" i="24"/>
  <c r="AQ252" i="24"/>
  <c r="Y268" i="24"/>
  <c r="AQ275" i="24"/>
  <c r="Y275" i="24"/>
  <c r="AW275" i="24"/>
  <c r="AC275" i="24"/>
  <c r="AW306" i="24"/>
  <c r="AQ306" i="24"/>
  <c r="AC306" i="24"/>
  <c r="AC99" i="24"/>
  <c r="AC107" i="24"/>
  <c r="AC110" i="24"/>
  <c r="AC118" i="24"/>
  <c r="AC126" i="24"/>
  <c r="AC131" i="24"/>
  <c r="Y133" i="24"/>
  <c r="AW136" i="24"/>
  <c r="AC140" i="24"/>
  <c r="AW143" i="24"/>
  <c r="AW152" i="24"/>
  <c r="AW168" i="24"/>
  <c r="AW172" i="24"/>
  <c r="AQ172" i="24"/>
  <c r="AC174" i="24"/>
  <c r="Y174" i="24"/>
  <c r="AQ182" i="24"/>
  <c r="AC182" i="24"/>
  <c r="AW184" i="24"/>
  <c r="AW186" i="24"/>
  <c r="AQ192" i="24"/>
  <c r="AW213" i="24"/>
  <c r="AW217" i="24"/>
  <c r="AQ217" i="24"/>
  <c r="AC219" i="24"/>
  <c r="Y219" i="24"/>
  <c r="AQ235" i="24"/>
  <c r="Y235" i="24"/>
  <c r="AW235" i="24"/>
  <c r="AC235" i="24"/>
  <c r="AQ240" i="24"/>
  <c r="Y245" i="24"/>
  <c r="AW245" i="24"/>
  <c r="AQ245" i="24"/>
  <c r="AW260" i="24"/>
  <c r="AQ260" i="24"/>
  <c r="AW161" i="24"/>
  <c r="AQ161" i="24"/>
  <c r="AC163" i="24"/>
  <c r="Y163" i="24"/>
  <c r="AQ190" i="24"/>
  <c r="AC190" i="24"/>
  <c r="AW225" i="24"/>
  <c r="AQ225" i="24"/>
  <c r="AC227" i="24"/>
  <c r="Y227" i="24"/>
  <c r="AW238" i="24"/>
  <c r="AC238" i="24"/>
  <c r="Y253" i="24"/>
  <c r="AW253" i="24"/>
  <c r="AQ253" i="24"/>
  <c r="AW268" i="24"/>
  <c r="AQ268" i="24"/>
  <c r="AQ291" i="24"/>
  <c r="AC291" i="24"/>
  <c r="Y291" i="24"/>
  <c r="AP347" i="24"/>
  <c r="BA339" i="24"/>
  <c r="AW133" i="24"/>
  <c r="AW149" i="24"/>
  <c r="AQ198" i="24"/>
  <c r="AC198" i="24"/>
  <c r="AW200" i="24"/>
  <c r="AW233" i="24"/>
  <c r="AQ233" i="24"/>
  <c r="Y261" i="24"/>
  <c r="AW261" i="24"/>
  <c r="AQ261" i="24"/>
  <c r="AW286" i="24"/>
  <c r="AC286" i="24"/>
  <c r="AQ286" i="24"/>
  <c r="Y286" i="24"/>
  <c r="BA337" i="24"/>
  <c r="Y103" i="24"/>
  <c r="Y114" i="24"/>
  <c r="Y122" i="24"/>
  <c r="Y132" i="24"/>
  <c r="Y148" i="24"/>
  <c r="AW177" i="24"/>
  <c r="AQ177" i="24"/>
  <c r="AC179" i="24"/>
  <c r="Y179" i="24"/>
  <c r="Y197" i="24"/>
  <c r="AQ206" i="24"/>
  <c r="AC206" i="24"/>
  <c r="Y234" i="24"/>
  <c r="AQ243" i="24"/>
  <c r="Y243" i="24"/>
  <c r="AW243" i="24"/>
  <c r="AC243" i="24"/>
  <c r="AC248" i="24"/>
  <c r="AW248" i="24"/>
  <c r="Y269" i="24"/>
  <c r="AW269" i="24"/>
  <c r="AQ269" i="24"/>
  <c r="AW295" i="24"/>
  <c r="AQ295" i="24"/>
  <c r="AC295" i="24"/>
  <c r="Y295" i="24"/>
  <c r="BA336" i="24"/>
  <c r="BF360" i="24"/>
  <c r="BD360" i="24"/>
  <c r="Y92" i="24"/>
  <c r="Y100" i="24"/>
  <c r="AC103" i="24"/>
  <c r="Y111" i="24"/>
  <c r="AC114" i="24"/>
  <c r="Y119" i="24"/>
  <c r="AC122" i="24"/>
  <c r="Y127" i="24"/>
  <c r="AC132" i="24"/>
  <c r="Y141" i="24"/>
  <c r="AW144" i="24"/>
  <c r="AC148" i="24"/>
  <c r="AQ169" i="24"/>
  <c r="AC169" i="24"/>
  <c r="AW171" i="24"/>
  <c r="Y178" i="24"/>
  <c r="AW185" i="24"/>
  <c r="AQ185" i="24"/>
  <c r="AC187" i="24"/>
  <c r="Y187" i="24"/>
  <c r="AC197" i="24"/>
  <c r="Y205" i="24"/>
  <c r="AQ214" i="24"/>
  <c r="AC214" i="24"/>
  <c r="AC232" i="24"/>
  <c r="AC234" i="24"/>
  <c r="AQ251" i="24"/>
  <c r="Y251" i="24"/>
  <c r="AW251" i="24"/>
  <c r="AC251" i="24"/>
  <c r="AC256" i="24"/>
  <c r="AW256" i="24"/>
  <c r="AQ313" i="24"/>
  <c r="AC313" i="24"/>
  <c r="AW313" i="24"/>
  <c r="Y313" i="24"/>
  <c r="AQ141" i="24"/>
  <c r="AC157" i="24"/>
  <c r="AC176" i="24"/>
  <c r="AW193" i="24"/>
  <c r="AQ193" i="24"/>
  <c r="AC195" i="24"/>
  <c r="Y195" i="24"/>
  <c r="Y209" i="24"/>
  <c r="AQ211" i="24"/>
  <c r="AQ222" i="24"/>
  <c r="AC222" i="24"/>
  <c r="AQ232" i="24"/>
  <c r="Y252" i="24"/>
  <c r="AQ259" i="24"/>
  <c r="Y259" i="24"/>
  <c r="AW259" i="24"/>
  <c r="AC259" i="24"/>
  <c r="AC264" i="24"/>
  <c r="AW264" i="24"/>
  <c r="AW284" i="24"/>
  <c r="AC284" i="24"/>
  <c r="Y284" i="24"/>
  <c r="AW316" i="24"/>
  <c r="AQ316" i="24"/>
  <c r="Y316" i="24"/>
  <c r="AW246" i="24"/>
  <c r="AC246" i="24"/>
  <c r="AW254" i="24"/>
  <c r="AC254" i="24"/>
  <c r="AW262" i="24"/>
  <c r="AC262" i="24"/>
  <c r="AW270" i="24"/>
  <c r="AC270" i="24"/>
  <c r="AQ276" i="24"/>
  <c r="AW278" i="24"/>
  <c r="AC278" i="24"/>
  <c r="AW280" i="24"/>
  <c r="AQ282" i="24"/>
  <c r="AW294" i="24"/>
  <c r="AQ294" i="24"/>
  <c r="Y294" i="24"/>
  <c r="AQ299" i="24"/>
  <c r="AC299" i="24"/>
  <c r="AW309" i="24"/>
  <c r="AQ309" i="24"/>
  <c r="AC309" i="24"/>
  <c r="AJ333" i="24"/>
  <c r="BA324" i="24"/>
  <c r="X347" i="24"/>
  <c r="BA346" i="24"/>
  <c r="AW287" i="24"/>
  <c r="AQ287" i="24"/>
  <c r="AC287" i="24"/>
  <c r="AW317" i="24"/>
  <c r="AQ317" i="24"/>
  <c r="AC317" i="24"/>
  <c r="BA332" i="24"/>
  <c r="AB347" i="24"/>
  <c r="AF347" i="24"/>
  <c r="AQ302" i="24"/>
  <c r="AC302" i="24"/>
  <c r="H333" i="24"/>
  <c r="BA330" i="24"/>
  <c r="AT347" i="24"/>
  <c r="AQ283" i="24"/>
  <c r="Y283" i="24"/>
  <c r="AV333" i="24"/>
  <c r="AT333" i="24"/>
  <c r="AJ347" i="24"/>
  <c r="BG361" i="24"/>
  <c r="AW305" i="24"/>
  <c r="AQ305" i="24"/>
  <c r="Y305" i="24"/>
  <c r="AB333" i="24"/>
  <c r="AW293" i="24"/>
  <c r="AW301" i="24"/>
  <c r="AW315" i="24"/>
  <c r="Y289" i="24"/>
  <c r="Y297" i="24"/>
  <c r="Y308" i="24"/>
  <c r="Y311" i="24"/>
  <c r="AC289" i="24"/>
  <c r="AC297" i="24"/>
  <c r="AC308" i="24"/>
  <c r="AC311" i="24"/>
  <c r="BD341" i="24" l="1"/>
  <c r="BE341" i="24" s="1"/>
  <c r="BF341" i="24" s="1"/>
  <c r="BC338" i="24"/>
  <c r="BC325" i="24"/>
  <c r="BE325" i="24" s="1"/>
  <c r="BF325" i="24" s="1"/>
  <c r="BD343" i="24"/>
  <c r="BE343" i="24" s="1"/>
  <c r="BF343" i="24" s="1"/>
  <c r="F333" i="24"/>
  <c r="BC340" i="24"/>
  <c r="BE340" i="24" s="1"/>
  <c r="BF340" i="24" s="1"/>
  <c r="BG358" i="24"/>
  <c r="BG360" i="24"/>
  <c r="BG362" i="24" s="1"/>
  <c r="BC342" i="24"/>
  <c r="BE342" i="24" s="1"/>
  <c r="BF342" i="24" s="1"/>
  <c r="Y341" i="24"/>
  <c r="BE328" i="24"/>
  <c r="BF328" i="24" s="1"/>
  <c r="BC331" i="24"/>
  <c r="BE331" i="24" s="1"/>
  <c r="BF331" i="24" s="1"/>
  <c r="AC343" i="24"/>
  <c r="AW336" i="24"/>
  <c r="AC332" i="24"/>
  <c r="Y322" i="24"/>
  <c r="AW341" i="24"/>
  <c r="Y332" i="24"/>
  <c r="Y339" i="24"/>
  <c r="AW328" i="24"/>
  <c r="AW338" i="24"/>
  <c r="AC326" i="24"/>
  <c r="BD337" i="24"/>
  <c r="BC337" i="24"/>
  <c r="AC337" i="24"/>
  <c r="AC330" i="24"/>
  <c r="AC346" i="24"/>
  <c r="AW337" i="24"/>
  <c r="AW330" i="24"/>
  <c r="AW331" i="24"/>
  <c r="Y328" i="24"/>
  <c r="Y330" i="24"/>
  <c r="X327" i="24"/>
  <c r="BA327" i="24" s="1"/>
  <c r="AC331" i="24"/>
  <c r="Y345" i="24"/>
  <c r="BA347" i="24"/>
  <c r="BC347" i="24" s="1"/>
  <c r="BD336" i="24"/>
  <c r="BC336" i="24"/>
  <c r="BD339" i="24"/>
  <c r="BC339" i="24"/>
  <c r="AC341" i="24"/>
  <c r="AC336" i="24"/>
  <c r="AC328" i="24"/>
  <c r="AW340" i="24"/>
  <c r="AW332" i="24"/>
  <c r="AW339" i="24"/>
  <c r="Y324" i="24"/>
  <c r="Y336" i="24"/>
  <c r="Y329" i="24"/>
  <c r="BE345" i="24"/>
  <c r="BF345" i="24" s="1"/>
  <c r="BE344" i="24"/>
  <c r="BF344" i="24" s="1"/>
  <c r="AC327" i="24"/>
  <c r="AC340" i="24"/>
  <c r="AC342" i="24"/>
  <c r="AW323" i="24"/>
  <c r="AW342" i="24"/>
  <c r="Y327" i="24"/>
  <c r="Y344" i="24"/>
  <c r="AW327" i="24"/>
  <c r="BD346" i="24"/>
  <c r="BC346" i="24"/>
  <c r="AC339" i="24"/>
  <c r="AC344" i="24"/>
  <c r="AW326" i="24"/>
  <c r="AW344" i="24"/>
  <c r="AW345" i="24"/>
  <c r="X326" i="24"/>
  <c r="Y343" i="24"/>
  <c r="BD330" i="24"/>
  <c r="BC330" i="24"/>
  <c r="AQ336" i="24"/>
  <c r="AQ337" i="24"/>
  <c r="AC324" i="24"/>
  <c r="Y340" i="24"/>
  <c r="AW346" i="24"/>
  <c r="AW322" i="24"/>
  <c r="Y326" i="24"/>
  <c r="Y323" i="24"/>
  <c r="Y346" i="24"/>
  <c r="AC345" i="24"/>
  <c r="BD332" i="24"/>
  <c r="BC332" i="24"/>
  <c r="AC325" i="24"/>
  <c r="AC338" i="24"/>
  <c r="AC329" i="24"/>
  <c r="AW329" i="24"/>
  <c r="AW347" i="24"/>
  <c r="AW324" i="24"/>
  <c r="Y338" i="24"/>
  <c r="Y331" i="24"/>
  <c r="Y325" i="24"/>
  <c r="BE338" i="24"/>
  <c r="BF338" i="24" s="1"/>
  <c r="BC329" i="24"/>
  <c r="BD329" i="24"/>
  <c r="BD324" i="24"/>
  <c r="BC324" i="24"/>
  <c r="AC323" i="24"/>
  <c r="AC322" i="24"/>
  <c r="AW343" i="24"/>
  <c r="AW325" i="24"/>
  <c r="AQ340" i="24"/>
  <c r="AQ326" i="24"/>
  <c r="AQ338" i="24"/>
  <c r="AQ324" i="24"/>
  <c r="AP323" i="24"/>
  <c r="BA323" i="24" s="1"/>
  <c r="AQ322" i="24"/>
  <c r="AQ345" i="24"/>
  <c r="AQ341" i="24"/>
  <c r="AQ339" i="24"/>
  <c r="AQ331" i="24"/>
  <c r="AQ327" i="24"/>
  <c r="AQ325" i="24"/>
  <c r="AP322" i="24"/>
  <c r="AQ330" i="24"/>
  <c r="AQ344" i="24"/>
  <c r="AQ343" i="24"/>
  <c r="AQ328" i="24"/>
  <c r="AQ342" i="24"/>
  <c r="AQ332" i="24"/>
  <c r="AQ323" i="24"/>
  <c r="AQ346" i="24"/>
  <c r="AQ329" i="24"/>
  <c r="Y342" i="24"/>
  <c r="Y337" i="24"/>
  <c r="B110" i="18"/>
  <c r="B111" i="18"/>
  <c r="B112" i="18"/>
  <c r="B113" i="18"/>
  <c r="B114" i="18"/>
  <c r="B115" i="18"/>
  <c r="B109" i="18"/>
  <c r="F112" i="18"/>
  <c r="E115" i="18"/>
  <c r="F115" i="18" s="1"/>
  <c r="L5" i="18"/>
  <c r="Q5" i="18" s="1"/>
  <c r="L6" i="18"/>
  <c r="Q6" i="18" s="1"/>
  <c r="L7" i="18"/>
  <c r="Q7" i="18" s="1"/>
  <c r="L8" i="18"/>
  <c r="Q8" i="18" s="1"/>
  <c r="L9" i="18"/>
  <c r="Q9" i="18" s="1"/>
  <c r="L10" i="18"/>
  <c r="Q10" i="18" s="1"/>
  <c r="L11" i="18"/>
  <c r="Q11" i="18" s="1"/>
  <c r="L12" i="18"/>
  <c r="Q12" i="18" s="1"/>
  <c r="L13" i="18"/>
  <c r="Q13" i="18" s="1"/>
  <c r="L14" i="18"/>
  <c r="Q14" i="18" s="1"/>
  <c r="L15" i="18"/>
  <c r="Q15" i="18" s="1"/>
  <c r="L16" i="18"/>
  <c r="Q16" i="18" s="1"/>
  <c r="L17" i="18"/>
  <c r="Q17" i="18" s="1"/>
  <c r="L18" i="18"/>
  <c r="Q18" i="18" s="1"/>
  <c r="L19" i="18"/>
  <c r="Q19" i="18" s="1"/>
  <c r="L20" i="18"/>
  <c r="Q20" i="18" s="1"/>
  <c r="L21" i="18"/>
  <c r="Q21" i="18" s="1"/>
  <c r="L22" i="18"/>
  <c r="Q22" i="18" s="1"/>
  <c r="L23" i="18"/>
  <c r="Q23" i="18" s="1"/>
  <c r="L24" i="18"/>
  <c r="Q24" i="18" s="1"/>
  <c r="L25" i="18"/>
  <c r="Q25" i="18" s="1"/>
  <c r="L26" i="18"/>
  <c r="Q26" i="18" s="1"/>
  <c r="L27" i="18"/>
  <c r="Q27" i="18" s="1"/>
  <c r="L28" i="18"/>
  <c r="Q28" i="18" s="1"/>
  <c r="L29" i="18"/>
  <c r="Q29" i="18" s="1"/>
  <c r="L30" i="18"/>
  <c r="Q30" i="18" s="1"/>
  <c r="L31" i="18"/>
  <c r="Q31" i="18" s="1"/>
  <c r="L32" i="18"/>
  <c r="Q32" i="18" s="1"/>
  <c r="L33" i="18"/>
  <c r="Q33" i="18" s="1"/>
  <c r="L34" i="18"/>
  <c r="Q34" i="18" s="1"/>
  <c r="L35" i="18"/>
  <c r="Q35" i="18" s="1"/>
  <c r="L36" i="18"/>
  <c r="Q36" i="18" s="1"/>
  <c r="L37" i="18"/>
  <c r="Q37" i="18" s="1"/>
  <c r="L38" i="18"/>
  <c r="Q38" i="18" s="1"/>
  <c r="L39" i="18"/>
  <c r="Q39" i="18" s="1"/>
  <c r="L40" i="18"/>
  <c r="Q40" i="18" s="1"/>
  <c r="L41" i="18"/>
  <c r="Q41" i="18" s="1"/>
  <c r="L42" i="18"/>
  <c r="Q42" i="18" s="1"/>
  <c r="L43" i="18"/>
  <c r="Q43" i="18" s="1"/>
  <c r="L44" i="18"/>
  <c r="Q44" i="18" s="1"/>
  <c r="L45" i="18"/>
  <c r="Q45" i="18" s="1"/>
  <c r="L46" i="18"/>
  <c r="Q46" i="18" s="1"/>
  <c r="L47" i="18"/>
  <c r="Q47" i="18" s="1"/>
  <c r="L48" i="18"/>
  <c r="Q48" i="18" s="1"/>
  <c r="L49" i="18"/>
  <c r="Q49" i="18" s="1"/>
  <c r="L50" i="18"/>
  <c r="Q50" i="18" s="1"/>
  <c r="L51" i="18"/>
  <c r="Q51" i="18" s="1"/>
  <c r="L52" i="18"/>
  <c r="Q52" i="18" s="1"/>
  <c r="L53" i="18"/>
  <c r="Q53" i="18" s="1"/>
  <c r="L54" i="18"/>
  <c r="Q54" i="18" s="1"/>
  <c r="L55" i="18"/>
  <c r="Q55" i="18" s="1"/>
  <c r="L56" i="18"/>
  <c r="Q56" i="18" s="1"/>
  <c r="L57" i="18"/>
  <c r="Q57" i="18" s="1"/>
  <c r="L58" i="18"/>
  <c r="Q58" i="18" s="1"/>
  <c r="L59" i="18"/>
  <c r="Q59" i="18" s="1"/>
  <c r="L60" i="18"/>
  <c r="Q60" i="18" s="1"/>
  <c r="L61" i="18"/>
  <c r="Q61" i="18" s="1"/>
  <c r="L62" i="18"/>
  <c r="Q62" i="18" s="1"/>
  <c r="L63" i="18"/>
  <c r="Q63" i="18" s="1"/>
  <c r="L64" i="18"/>
  <c r="Q64" i="18" s="1"/>
  <c r="L65" i="18"/>
  <c r="Q65" i="18" s="1"/>
  <c r="L66" i="18"/>
  <c r="Q66" i="18" s="1"/>
  <c r="L67" i="18"/>
  <c r="Q67" i="18" s="1"/>
  <c r="L68" i="18"/>
  <c r="Q68" i="18" s="1"/>
  <c r="L69" i="18"/>
  <c r="Q69" i="18" s="1"/>
  <c r="L70" i="18"/>
  <c r="Q70" i="18" s="1"/>
  <c r="L71" i="18"/>
  <c r="Q71" i="18" s="1"/>
  <c r="L72" i="18"/>
  <c r="Q72" i="18" s="1"/>
  <c r="L73" i="18"/>
  <c r="Q73" i="18" s="1"/>
  <c r="L74" i="18"/>
  <c r="Q74" i="18" s="1"/>
  <c r="L75" i="18"/>
  <c r="Q75" i="18" s="1"/>
  <c r="L76" i="18"/>
  <c r="Q76" i="18" s="1"/>
  <c r="L77" i="18"/>
  <c r="Q77" i="18" s="1"/>
  <c r="L78" i="18"/>
  <c r="Q78" i="18" s="1"/>
  <c r="L79" i="18"/>
  <c r="Q79" i="18" s="1"/>
  <c r="L80" i="18"/>
  <c r="Q80" i="18" s="1"/>
  <c r="L81" i="18"/>
  <c r="Q81" i="18" s="1"/>
  <c r="L82" i="18"/>
  <c r="Q82" i="18" s="1"/>
  <c r="L83" i="18"/>
  <c r="Q83" i="18" s="1"/>
  <c r="L84" i="18"/>
  <c r="Q84" i="18" s="1"/>
  <c r="L85" i="18"/>
  <c r="Q85" i="18" s="1"/>
  <c r="L86" i="18"/>
  <c r="Q86" i="18" s="1"/>
  <c r="L87" i="18"/>
  <c r="Q87" i="18" s="1"/>
  <c r="L88" i="18"/>
  <c r="Q88" i="18" s="1"/>
  <c r="L89" i="18"/>
  <c r="Q89" i="18" s="1"/>
  <c r="L90" i="18"/>
  <c r="Q90" i="18" s="1"/>
  <c r="L91" i="18"/>
  <c r="Q91" i="18" s="1"/>
  <c r="L92" i="18"/>
  <c r="Q92" i="18" s="1"/>
  <c r="L93" i="18"/>
  <c r="Q93" i="18" s="1"/>
  <c r="L94" i="18"/>
  <c r="Q94" i="18" s="1"/>
  <c r="L95" i="18"/>
  <c r="Q95" i="18" s="1"/>
  <c r="L96" i="18"/>
  <c r="Q96" i="18" s="1"/>
  <c r="L97" i="18"/>
  <c r="Q97" i="18" s="1"/>
  <c r="L98" i="18"/>
  <c r="Q98" i="18" s="1"/>
  <c r="L99" i="18"/>
  <c r="Q99" i="18" s="1"/>
  <c r="L100" i="18"/>
  <c r="Q100" i="18" s="1"/>
  <c r="L101" i="18"/>
  <c r="Q101" i="18" s="1"/>
  <c r="L102" i="18"/>
  <c r="Q102" i="18" s="1"/>
  <c r="L103" i="18"/>
  <c r="Q103" i="18" s="1"/>
  <c r="L104" i="18"/>
  <c r="Q104" i="18" s="1"/>
  <c r="L105" i="18"/>
  <c r="Q105" i="18" s="1"/>
  <c r="L106" i="18"/>
  <c r="Q106" i="18" s="1"/>
  <c r="O67" i="18"/>
  <c r="O68" i="18"/>
  <c r="O69" i="18"/>
  <c r="O70" i="18"/>
  <c r="O71" i="18"/>
  <c r="N106" i="18"/>
  <c r="M106" i="18"/>
  <c r="N105" i="18"/>
  <c r="M105" i="18"/>
  <c r="N104" i="18"/>
  <c r="M104" i="18"/>
  <c r="N103" i="18"/>
  <c r="M103" i="18"/>
  <c r="N102" i="18"/>
  <c r="M102" i="18"/>
  <c r="N101" i="18"/>
  <c r="M101" i="18"/>
  <c r="N100" i="18"/>
  <c r="M100" i="18"/>
  <c r="O105" i="18"/>
  <c r="M5" i="18"/>
  <c r="N5" i="18"/>
  <c r="O5" i="18"/>
  <c r="O106" i="18"/>
  <c r="M42" i="18"/>
  <c r="N42" i="18"/>
  <c r="O42" i="18"/>
  <c r="M6" i="18"/>
  <c r="N6" i="18"/>
  <c r="O6" i="18"/>
  <c r="M43" i="18"/>
  <c r="N43" i="18"/>
  <c r="O43" i="18"/>
  <c r="M44" i="18"/>
  <c r="N44" i="18"/>
  <c r="O44" i="18"/>
  <c r="M45" i="18"/>
  <c r="N45" i="18"/>
  <c r="O45" i="18"/>
  <c r="M46" i="18"/>
  <c r="N46" i="18"/>
  <c r="O46" i="18"/>
  <c r="M47" i="18"/>
  <c r="N47" i="18"/>
  <c r="O47" i="18"/>
  <c r="M48" i="18"/>
  <c r="N48" i="18"/>
  <c r="O48" i="18"/>
  <c r="M49" i="18"/>
  <c r="N49" i="18"/>
  <c r="O49" i="18"/>
  <c r="M50" i="18"/>
  <c r="N50" i="18"/>
  <c r="O50" i="18"/>
  <c r="M51" i="18"/>
  <c r="N51" i="18"/>
  <c r="O51" i="18"/>
  <c r="M52" i="18"/>
  <c r="N52" i="18"/>
  <c r="O52" i="18"/>
  <c r="M53" i="18"/>
  <c r="N53" i="18"/>
  <c r="O53" i="18"/>
  <c r="M54" i="18"/>
  <c r="N54" i="18"/>
  <c r="O54" i="18"/>
  <c r="M55" i="18"/>
  <c r="N55" i="18"/>
  <c r="O55" i="18"/>
  <c r="M56" i="18"/>
  <c r="N56" i="18"/>
  <c r="O56" i="18"/>
  <c r="M57" i="18"/>
  <c r="N57" i="18"/>
  <c r="O57" i="18"/>
  <c r="M58" i="18"/>
  <c r="N58" i="18"/>
  <c r="O58" i="18"/>
  <c r="M59" i="18"/>
  <c r="N59" i="18"/>
  <c r="O59" i="18"/>
  <c r="M7" i="18"/>
  <c r="N7" i="18"/>
  <c r="O7" i="18"/>
  <c r="M8" i="18"/>
  <c r="N8" i="18"/>
  <c r="O8" i="18"/>
  <c r="M82" i="18"/>
  <c r="N82" i="18"/>
  <c r="O82" i="18"/>
  <c r="M83" i="18"/>
  <c r="N83" i="18"/>
  <c r="O83" i="18"/>
  <c r="M84" i="18"/>
  <c r="N84" i="18"/>
  <c r="O84" i="18"/>
  <c r="M85" i="18"/>
  <c r="N85" i="18"/>
  <c r="O85" i="18"/>
  <c r="M86" i="18"/>
  <c r="N86" i="18"/>
  <c r="O86" i="18"/>
  <c r="M87" i="18"/>
  <c r="N87" i="18"/>
  <c r="O87" i="18"/>
  <c r="M88" i="18"/>
  <c r="N88" i="18"/>
  <c r="O88" i="18"/>
  <c r="M89" i="18"/>
  <c r="N89" i="18"/>
  <c r="O89" i="18"/>
  <c r="M60" i="18"/>
  <c r="N60" i="18"/>
  <c r="O60" i="18"/>
  <c r="M61" i="18"/>
  <c r="N61" i="18"/>
  <c r="O61" i="18"/>
  <c r="M90" i="18"/>
  <c r="N90" i="18"/>
  <c r="O90" i="18"/>
  <c r="M91" i="18"/>
  <c r="N91" i="18"/>
  <c r="O91" i="18"/>
  <c r="M92" i="18"/>
  <c r="N92" i="18"/>
  <c r="O92" i="18"/>
  <c r="M93" i="18"/>
  <c r="N93" i="18"/>
  <c r="O93" i="18"/>
  <c r="M94" i="18"/>
  <c r="N94" i="18"/>
  <c r="O94" i="18"/>
  <c r="M95" i="18"/>
  <c r="N95" i="18"/>
  <c r="O95" i="18"/>
  <c r="M96" i="18"/>
  <c r="N96" i="18"/>
  <c r="O96" i="18"/>
  <c r="M32" i="18"/>
  <c r="N32" i="18"/>
  <c r="O32" i="18"/>
  <c r="M33" i="18"/>
  <c r="N33" i="18"/>
  <c r="O33" i="18"/>
  <c r="M34" i="18"/>
  <c r="N34" i="18"/>
  <c r="O34" i="18"/>
  <c r="M35" i="18"/>
  <c r="N35" i="18"/>
  <c r="O35" i="18"/>
  <c r="M36" i="18"/>
  <c r="N36" i="18"/>
  <c r="O36" i="18"/>
  <c r="M37" i="18"/>
  <c r="N37" i="18"/>
  <c r="O37" i="18"/>
  <c r="M62" i="18"/>
  <c r="N62" i="18"/>
  <c r="O62" i="18"/>
  <c r="M63" i="18"/>
  <c r="N63" i="18"/>
  <c r="O63" i="18"/>
  <c r="M64" i="18"/>
  <c r="N64" i="18"/>
  <c r="O64" i="18"/>
  <c r="M65" i="18"/>
  <c r="N65" i="18"/>
  <c r="O65" i="18"/>
  <c r="M66" i="18"/>
  <c r="N66" i="18"/>
  <c r="O66" i="18"/>
  <c r="M67" i="18"/>
  <c r="N67" i="18"/>
  <c r="M68" i="18"/>
  <c r="N68" i="18"/>
  <c r="M69" i="18"/>
  <c r="N69" i="18"/>
  <c r="M38" i="18"/>
  <c r="N38" i="18"/>
  <c r="O38" i="18"/>
  <c r="M39" i="18"/>
  <c r="N39" i="18"/>
  <c r="O39" i="18"/>
  <c r="M40" i="18"/>
  <c r="N40" i="18"/>
  <c r="O40" i="18"/>
  <c r="M41" i="18"/>
  <c r="N41" i="18"/>
  <c r="O41" i="18"/>
  <c r="M9" i="18"/>
  <c r="N9" i="18"/>
  <c r="O9" i="18"/>
  <c r="M70" i="18"/>
  <c r="N70" i="18"/>
  <c r="M71" i="18"/>
  <c r="N71" i="18"/>
  <c r="M10" i="18"/>
  <c r="N10" i="18"/>
  <c r="O10" i="18"/>
  <c r="M97" i="18"/>
  <c r="N97" i="18"/>
  <c r="O97" i="18"/>
  <c r="M98" i="18"/>
  <c r="N98" i="18"/>
  <c r="O98" i="18"/>
  <c r="M99" i="18"/>
  <c r="N99" i="18"/>
  <c r="O99" i="18"/>
  <c r="O100" i="18"/>
  <c r="M11" i="18"/>
  <c r="N11" i="18"/>
  <c r="O11" i="18"/>
  <c r="M12" i="18"/>
  <c r="N12" i="18"/>
  <c r="O12" i="18"/>
  <c r="M13" i="18"/>
  <c r="N13" i="18"/>
  <c r="O13" i="18"/>
  <c r="M14" i="18"/>
  <c r="N14" i="18"/>
  <c r="O14" i="18"/>
  <c r="M15" i="18"/>
  <c r="N15" i="18"/>
  <c r="O15" i="18"/>
  <c r="M16" i="18"/>
  <c r="N16" i="18"/>
  <c r="O16" i="18"/>
  <c r="M17" i="18"/>
  <c r="N17" i="18"/>
  <c r="O17" i="18"/>
  <c r="M18" i="18"/>
  <c r="N18" i="18"/>
  <c r="O18" i="18"/>
  <c r="M19" i="18"/>
  <c r="N19" i="18"/>
  <c r="O19" i="18"/>
  <c r="M20" i="18"/>
  <c r="N20" i="18"/>
  <c r="O20" i="18"/>
  <c r="M21" i="18"/>
  <c r="N21" i="18"/>
  <c r="O21" i="18"/>
  <c r="M22" i="18"/>
  <c r="N22" i="18"/>
  <c r="O22" i="18"/>
  <c r="M23" i="18"/>
  <c r="N23" i="18"/>
  <c r="O23" i="18"/>
  <c r="M24" i="18"/>
  <c r="N24" i="18"/>
  <c r="O24" i="18"/>
  <c r="M25" i="18"/>
  <c r="N25" i="18"/>
  <c r="O25" i="18"/>
  <c r="O101" i="18"/>
  <c r="O102" i="18"/>
  <c r="O103" i="18"/>
  <c r="M26" i="18"/>
  <c r="N26" i="18"/>
  <c r="O26" i="18"/>
  <c r="M27" i="18"/>
  <c r="N27" i="18"/>
  <c r="O27" i="18"/>
  <c r="M28" i="18"/>
  <c r="N28" i="18"/>
  <c r="O28" i="18"/>
  <c r="M29" i="18"/>
  <c r="N29" i="18"/>
  <c r="O29" i="18"/>
  <c r="M30" i="18"/>
  <c r="N30" i="18"/>
  <c r="O30" i="18"/>
  <c r="M31" i="18"/>
  <c r="N31" i="18"/>
  <c r="O31" i="18"/>
  <c r="M72" i="18"/>
  <c r="N72" i="18"/>
  <c r="O72" i="18"/>
  <c r="M73" i="18"/>
  <c r="N73" i="18"/>
  <c r="O73" i="18"/>
  <c r="M74" i="18"/>
  <c r="N74" i="18"/>
  <c r="O74" i="18"/>
  <c r="M75" i="18"/>
  <c r="N75" i="18"/>
  <c r="O75" i="18"/>
  <c r="M76" i="18"/>
  <c r="N76" i="18"/>
  <c r="O76" i="18"/>
  <c r="M77" i="18"/>
  <c r="N77" i="18"/>
  <c r="O77" i="18"/>
  <c r="M78" i="18"/>
  <c r="N78" i="18"/>
  <c r="O78" i="18"/>
  <c r="M79" i="18"/>
  <c r="N79" i="18"/>
  <c r="O79" i="18"/>
  <c r="M80" i="18"/>
  <c r="N80" i="18"/>
  <c r="O80" i="18"/>
  <c r="M81" i="18"/>
  <c r="N81" i="18"/>
  <c r="O81" i="18"/>
  <c r="O104" i="18"/>
  <c r="D100" i="16"/>
  <c r="D95" i="16"/>
  <c r="D93" i="16"/>
  <c r="D89" i="16"/>
  <c r="D96" i="16" s="1"/>
  <c r="F76" i="16"/>
  <c r="F89" i="16" s="1"/>
  <c r="D94" i="16" s="1"/>
  <c r="D71" i="16"/>
  <c r="D66" i="16"/>
  <c r="D64" i="16"/>
  <c r="D55" i="16"/>
  <c r="D63" i="16" s="1"/>
  <c r="F51" i="16"/>
  <c r="F50" i="16"/>
  <c r="F49" i="16"/>
  <c r="D158" i="16"/>
  <c r="D153" i="16"/>
  <c r="D151" i="16"/>
  <c r="D147" i="16"/>
  <c r="D154" i="16" s="1"/>
  <c r="F135" i="16"/>
  <c r="F147" i="16" s="1"/>
  <c r="D152" i="16" s="1"/>
  <c r="D130" i="16"/>
  <c r="D125" i="16"/>
  <c r="D123" i="16"/>
  <c r="D115" i="16"/>
  <c r="D122" i="16" s="1"/>
  <c r="F111" i="16"/>
  <c r="F110" i="16"/>
  <c r="F109" i="16"/>
  <c r="F108" i="16"/>
  <c r="H338" i="3"/>
  <c r="L327" i="3"/>
  <c r="D185" i="16"/>
  <c r="D180" i="16"/>
  <c r="D178" i="16"/>
  <c r="D174" i="16"/>
  <c r="D181" i="16" s="1"/>
  <c r="F170" i="16"/>
  <c r="F169" i="16"/>
  <c r="F168" i="16"/>
  <c r="D126" i="16" l="1"/>
  <c r="F115" i="16"/>
  <c r="D124" i="16" s="1"/>
  <c r="F55" i="16"/>
  <c r="D65" i="16" s="1"/>
  <c r="D92" i="16"/>
  <c r="D97" i="16"/>
  <c r="D99" i="16" s="1"/>
  <c r="Y333" i="24"/>
  <c r="AQ333" i="24"/>
  <c r="BA326" i="24"/>
  <c r="X333" i="24"/>
  <c r="BE339" i="24"/>
  <c r="BF339" i="24" s="1"/>
  <c r="BA322" i="24"/>
  <c r="AP333" i="24"/>
  <c r="BD323" i="24"/>
  <c r="BC323" i="24"/>
  <c r="AC333" i="24"/>
  <c r="BE346" i="24"/>
  <c r="BF346" i="24" s="1"/>
  <c r="AW333" i="24"/>
  <c r="BD347" i="24"/>
  <c r="BE336" i="24"/>
  <c r="AQ347" i="24"/>
  <c r="Y347" i="24"/>
  <c r="BE324" i="24"/>
  <c r="BF324" i="24" s="1"/>
  <c r="BE337" i="24"/>
  <c r="BF337" i="24" s="1"/>
  <c r="BE329" i="24"/>
  <c r="BF329" i="24" s="1"/>
  <c r="BE332" i="24"/>
  <c r="BF332" i="24" s="1"/>
  <c r="BE330" i="24"/>
  <c r="BF330" i="24" s="1"/>
  <c r="AC347" i="24"/>
  <c r="BD327" i="24"/>
  <c r="BC327" i="24"/>
  <c r="D67" i="16"/>
  <c r="D68" i="16" s="1"/>
  <c r="E109" i="18"/>
  <c r="F109" i="18" s="1"/>
  <c r="H113" i="18"/>
  <c r="B116" i="18"/>
  <c r="E111" i="18"/>
  <c r="F111" i="18" s="1"/>
  <c r="E114" i="18"/>
  <c r="F114" i="18" s="1"/>
  <c r="E110" i="18"/>
  <c r="F110" i="18" s="1"/>
  <c r="E113" i="18"/>
  <c r="F113" i="18" s="1"/>
  <c r="D155" i="16"/>
  <c r="D157" i="16" s="1"/>
  <c r="D150" i="16"/>
  <c r="D127" i="16"/>
  <c r="D129" i="16" s="1"/>
  <c r="F174" i="16"/>
  <c r="D179" i="16" s="1"/>
  <c r="D182" i="16"/>
  <c r="D177" i="16"/>
  <c r="D70" i="16" l="1"/>
  <c r="BE347" i="24"/>
  <c r="BF336" i="24"/>
  <c r="BF347" i="24" s="1"/>
  <c r="BE327" i="24"/>
  <c r="BF327" i="24" s="1"/>
  <c r="BA333" i="24"/>
  <c r="BC333" i="24" s="1"/>
  <c r="BC322" i="24"/>
  <c r="BD322" i="24"/>
  <c r="BD326" i="24"/>
  <c r="BC326" i="24"/>
  <c r="BE323" i="24"/>
  <c r="BF323" i="24" s="1"/>
  <c r="D184" i="16"/>
  <c r="BE326" i="24" l="1"/>
  <c r="BF326" i="24" s="1"/>
  <c r="BE322" i="24"/>
  <c r="BF322" i="24" s="1"/>
  <c r="BD333" i="24"/>
  <c r="H15" i="13"/>
  <c r="H16" i="13"/>
  <c r="H17" i="13"/>
  <c r="H18" i="13"/>
  <c r="H19" i="13"/>
  <c r="BF333" i="24" l="1"/>
  <c r="BE333" i="24"/>
  <c r="H8" i="12" l="1"/>
  <c r="H9" i="12"/>
  <c r="H7" i="12"/>
  <c r="G15" i="13"/>
  <c r="G16" i="13"/>
  <c r="G17" i="13"/>
  <c r="G18" i="13"/>
  <c r="G19" i="13"/>
  <c r="H22" i="12"/>
  <c r="H21" i="12"/>
  <c r="H20" i="12"/>
  <c r="H19" i="12"/>
  <c r="H18" i="12"/>
  <c r="H17" i="12"/>
  <c r="H16" i="12"/>
  <c r="H15" i="12"/>
  <c r="H14" i="12"/>
  <c r="H13" i="12"/>
  <c r="H12" i="12"/>
  <c r="H11" i="12"/>
  <c r="H6" i="12"/>
  <c r="H5" i="12"/>
  <c r="G4" i="12"/>
  <c r="H4" i="12" s="1"/>
  <c r="C6" i="7"/>
  <c r="C7" i="7"/>
  <c r="C8" i="7"/>
  <c r="C9" i="7"/>
  <c r="C10" i="7"/>
  <c r="C14" i="7"/>
  <c r="C15" i="7"/>
  <c r="C16" i="7"/>
  <c r="E16" i="7" s="1"/>
  <c r="C17" i="7"/>
  <c r="C18" i="7"/>
  <c r="C19" i="7"/>
  <c r="C20" i="7"/>
  <c r="C24" i="7"/>
  <c r="C25" i="7"/>
  <c r="E25" i="7" s="1"/>
  <c r="C26" i="7"/>
  <c r="E26" i="7" s="1"/>
  <c r="C27" i="7"/>
  <c r="C28" i="7"/>
  <c r="C29" i="7"/>
  <c r="C30" i="7"/>
  <c r="C33" i="7"/>
  <c r="C34" i="7"/>
  <c r="C35" i="7"/>
  <c r="E35" i="7" s="1"/>
  <c r="C36" i="7"/>
  <c r="C37" i="7"/>
  <c r="C38" i="7"/>
  <c r="C39" i="7"/>
  <c r="C5" i="7"/>
  <c r="E5" i="7" s="1"/>
  <c r="BF361" i="5"/>
  <c r="BF356" i="5"/>
  <c r="BD357" i="5"/>
  <c r="BD358" i="5"/>
  <c r="BD361" i="5"/>
  <c r="BD356" i="5"/>
  <c r="BE156" i="5"/>
  <c r="BE158" i="5"/>
  <c r="BE166" i="5"/>
  <c r="BE107" i="5"/>
  <c r="BE301" i="5"/>
  <c r="BE308" i="5"/>
  <c r="BB360" i="5"/>
  <c r="BD360" i="5" s="1"/>
  <c r="BE286" i="5"/>
  <c r="AV348" i="5"/>
  <c r="AP348" i="5"/>
  <c r="AB348" i="5"/>
  <c r="X348" i="5"/>
  <c r="J348" i="5"/>
  <c r="AV347" i="5"/>
  <c r="AS347" i="5"/>
  <c r="AM347" i="5"/>
  <c r="AK347" i="5"/>
  <c r="AG347" i="5"/>
  <c r="AA347" i="5"/>
  <c r="U347" i="5"/>
  <c r="S347" i="5"/>
  <c r="O347" i="5"/>
  <c r="K347" i="5"/>
  <c r="I347" i="5"/>
  <c r="G347" i="5"/>
  <c r="AV346" i="5"/>
  <c r="AT346" i="5"/>
  <c r="AP346" i="5"/>
  <c r="AB346" i="5"/>
  <c r="X346" i="5"/>
  <c r="J346" i="5"/>
  <c r="AV345" i="5"/>
  <c r="AP345" i="5"/>
  <c r="AF345" i="5"/>
  <c r="AE345" i="5"/>
  <c r="AD345" i="5"/>
  <c r="AB345" i="5"/>
  <c r="X345" i="5"/>
  <c r="J345" i="5"/>
  <c r="AV344" i="5"/>
  <c r="AP344" i="5"/>
  <c r="AF344" i="5"/>
  <c r="AE344" i="5"/>
  <c r="AD344" i="5"/>
  <c r="AD347" i="5" s="1"/>
  <c r="AB344" i="5"/>
  <c r="X344" i="5"/>
  <c r="J344" i="5"/>
  <c r="AV343" i="5"/>
  <c r="AP343" i="5"/>
  <c r="AB343" i="5"/>
  <c r="X343" i="5"/>
  <c r="J343" i="5"/>
  <c r="H343" i="5"/>
  <c r="AV342" i="5"/>
  <c r="AP342" i="5"/>
  <c r="AB342" i="5"/>
  <c r="X342" i="5"/>
  <c r="J342" i="5"/>
  <c r="H342" i="5"/>
  <c r="AV341" i="5"/>
  <c r="AP341" i="5"/>
  <c r="AB341" i="5"/>
  <c r="Z341" i="5"/>
  <c r="X341" i="5"/>
  <c r="W341" i="5"/>
  <c r="V341" i="5"/>
  <c r="R341" i="5"/>
  <c r="Q341" i="5"/>
  <c r="P341" i="5"/>
  <c r="J341" i="5"/>
  <c r="AV340" i="5"/>
  <c r="AP340" i="5"/>
  <c r="AB340" i="5"/>
  <c r="Z340" i="5"/>
  <c r="X340" i="5"/>
  <c r="W340" i="5"/>
  <c r="V340" i="5"/>
  <c r="R340" i="5"/>
  <c r="Q340" i="5"/>
  <c r="P340" i="5"/>
  <c r="J340" i="5"/>
  <c r="AV339" i="5"/>
  <c r="AP339" i="5"/>
  <c r="AB339" i="5"/>
  <c r="X339" i="5"/>
  <c r="J339" i="5"/>
  <c r="AV338" i="5"/>
  <c r="AP338" i="5"/>
  <c r="AB338" i="5"/>
  <c r="X338" i="5"/>
  <c r="J338" i="5"/>
  <c r="AV337" i="5"/>
  <c r="AR337" i="5"/>
  <c r="AP337" i="5"/>
  <c r="AO337" i="5"/>
  <c r="AN337" i="5"/>
  <c r="AL337" i="5"/>
  <c r="AL347" i="5" s="1"/>
  <c r="AJ337" i="5"/>
  <c r="AI337" i="5"/>
  <c r="AH337" i="5"/>
  <c r="AB337" i="5"/>
  <c r="X337" i="5"/>
  <c r="T337" i="5"/>
  <c r="N337" i="5"/>
  <c r="M337" i="5"/>
  <c r="L337" i="5"/>
  <c r="J337" i="5"/>
  <c r="F337" i="5"/>
  <c r="AV336" i="5"/>
  <c r="AR336" i="5"/>
  <c r="AP336" i="5"/>
  <c r="AO336" i="5"/>
  <c r="AN336" i="5"/>
  <c r="AJ336" i="5"/>
  <c r="AJ347" i="5" s="1"/>
  <c r="AI336" i="5"/>
  <c r="AH336" i="5"/>
  <c r="AH347" i="5" s="1"/>
  <c r="AB336" i="5"/>
  <c r="X336" i="5"/>
  <c r="T336" i="5"/>
  <c r="T347" i="5" s="1"/>
  <c r="N336" i="5"/>
  <c r="M336" i="5"/>
  <c r="L336" i="5"/>
  <c r="L347" i="5" s="1"/>
  <c r="J336" i="5"/>
  <c r="F336" i="5"/>
  <c r="F347" i="5" s="1"/>
  <c r="AY333" i="5"/>
  <c r="AX333" i="5"/>
  <c r="AU333" i="5"/>
  <c r="AS333" i="5"/>
  <c r="AM333" i="5"/>
  <c r="AK333" i="5"/>
  <c r="AG333" i="5"/>
  <c r="AA333" i="5"/>
  <c r="U333" i="5"/>
  <c r="S333" i="5"/>
  <c r="O333" i="5"/>
  <c r="K333" i="5"/>
  <c r="I333" i="5"/>
  <c r="G333" i="5"/>
  <c r="AV332" i="5"/>
  <c r="AT332" i="5"/>
  <c r="AP332" i="5"/>
  <c r="AB332" i="5"/>
  <c r="X332" i="5"/>
  <c r="J332" i="5"/>
  <c r="AV331" i="5"/>
  <c r="AP331" i="5"/>
  <c r="AF331" i="5"/>
  <c r="AE331" i="5"/>
  <c r="AD331" i="5"/>
  <c r="AB331" i="5"/>
  <c r="X331" i="5"/>
  <c r="J331" i="5"/>
  <c r="AV330" i="5"/>
  <c r="AP330" i="5"/>
  <c r="AF330" i="5"/>
  <c r="AF333" i="5" s="1"/>
  <c r="AE330" i="5"/>
  <c r="AD330" i="5"/>
  <c r="AB330" i="5"/>
  <c r="X330" i="5"/>
  <c r="J330" i="5"/>
  <c r="AV329" i="5"/>
  <c r="AP329" i="5"/>
  <c r="AB329" i="5"/>
  <c r="X329" i="5"/>
  <c r="J329" i="5"/>
  <c r="H329" i="5"/>
  <c r="AV328" i="5"/>
  <c r="AP328" i="5"/>
  <c r="AB328" i="5"/>
  <c r="X328" i="5"/>
  <c r="J328" i="5"/>
  <c r="H328" i="5"/>
  <c r="AV327" i="5"/>
  <c r="AP327" i="5"/>
  <c r="AB327" i="5"/>
  <c r="Z327" i="5"/>
  <c r="W327" i="5"/>
  <c r="V327" i="5"/>
  <c r="R327" i="5"/>
  <c r="Q327" i="5"/>
  <c r="P327" i="5"/>
  <c r="J327" i="5"/>
  <c r="AV326" i="5"/>
  <c r="AP326" i="5"/>
  <c r="AB326" i="5"/>
  <c r="Z326" i="5"/>
  <c r="W326" i="5"/>
  <c r="V326" i="5"/>
  <c r="R326" i="5"/>
  <c r="Q326" i="5"/>
  <c r="P326" i="5"/>
  <c r="J326" i="5"/>
  <c r="AV325" i="5"/>
  <c r="AP325" i="5"/>
  <c r="AB325" i="5"/>
  <c r="X325" i="5"/>
  <c r="J325" i="5"/>
  <c r="AV324" i="5"/>
  <c r="AP324" i="5"/>
  <c r="AB324" i="5"/>
  <c r="X324" i="5"/>
  <c r="J324" i="5"/>
  <c r="AV323" i="5"/>
  <c r="AR323" i="5"/>
  <c r="AO323" i="5"/>
  <c r="AN323" i="5"/>
  <c r="AL323" i="5"/>
  <c r="AL333" i="5" s="1"/>
  <c r="AJ323" i="5"/>
  <c r="AI323" i="5"/>
  <c r="AH323" i="5"/>
  <c r="AB323" i="5"/>
  <c r="X323" i="5"/>
  <c r="T323" i="5"/>
  <c r="N323" i="5"/>
  <c r="M323" i="5"/>
  <c r="L323" i="5"/>
  <c r="J323" i="5"/>
  <c r="F323" i="5"/>
  <c r="AV322" i="5"/>
  <c r="AR322" i="5"/>
  <c r="AR333" i="5" s="1"/>
  <c r="AO322" i="5"/>
  <c r="AO333" i="5" s="1"/>
  <c r="AN322" i="5"/>
  <c r="AJ322" i="5"/>
  <c r="AI322" i="5"/>
  <c r="AH322" i="5"/>
  <c r="AB322" i="5"/>
  <c r="X322" i="5"/>
  <c r="T322" i="5"/>
  <c r="N322" i="5"/>
  <c r="M322" i="5"/>
  <c r="L322" i="5"/>
  <c r="J322" i="5"/>
  <c r="F322" i="5"/>
  <c r="BA318" i="5"/>
  <c r="AQ318" i="5" s="1"/>
  <c r="BA317" i="5"/>
  <c r="AW317" i="5" s="1"/>
  <c r="BA316" i="5"/>
  <c r="AW316" i="5" s="1"/>
  <c r="BA315" i="5"/>
  <c r="AC315" i="5" s="1"/>
  <c r="BA314" i="5"/>
  <c r="AW314" i="5" s="1"/>
  <c r="BA313" i="5"/>
  <c r="AC313" i="5" s="1"/>
  <c r="BA312" i="5"/>
  <c r="AQ312" i="5" s="1"/>
  <c r="BA311" i="5"/>
  <c r="Y311" i="5" s="1"/>
  <c r="BA310" i="5"/>
  <c r="AW310" i="5" s="1"/>
  <c r="BA309" i="5"/>
  <c r="AW309" i="5" s="1"/>
  <c r="BA308" i="5"/>
  <c r="AW308" i="5" s="1"/>
  <c r="BA307" i="5"/>
  <c r="AC307" i="5" s="1"/>
  <c r="BA306" i="5"/>
  <c r="AW306" i="5" s="1"/>
  <c r="BA305" i="5"/>
  <c r="AC305" i="5" s="1"/>
  <c r="BA304" i="5"/>
  <c r="AQ304" i="5" s="1"/>
  <c r="BA303" i="5"/>
  <c r="Y303" i="5" s="1"/>
  <c r="BA302" i="5"/>
  <c r="Y302" i="5" s="1"/>
  <c r="BA301" i="5"/>
  <c r="AW301" i="5" s="1"/>
  <c r="BA300" i="5"/>
  <c r="AW300" i="5" s="1"/>
  <c r="BA299" i="5"/>
  <c r="AC299" i="5" s="1"/>
  <c r="BA298" i="5"/>
  <c r="AW298" i="5" s="1"/>
  <c r="BA297" i="5"/>
  <c r="AC297" i="5" s="1"/>
  <c r="BA296" i="5"/>
  <c r="AQ296" i="5" s="1"/>
  <c r="BA295" i="5"/>
  <c r="Y295" i="5" s="1"/>
  <c r="BA294" i="5"/>
  <c r="Y294" i="5" s="1"/>
  <c r="BA293" i="5"/>
  <c r="AW293" i="5" s="1"/>
  <c r="BA292" i="5"/>
  <c r="AW292" i="5" s="1"/>
  <c r="BA291" i="5"/>
  <c r="AC291" i="5" s="1"/>
  <c r="BA290" i="5"/>
  <c r="AW290" i="5" s="1"/>
  <c r="BA289" i="5"/>
  <c r="AC289" i="5" s="1"/>
  <c r="BA288" i="5"/>
  <c r="AQ288" i="5" s="1"/>
  <c r="BA287" i="5"/>
  <c r="Y287" i="5" s="1"/>
  <c r="BA286" i="5"/>
  <c r="Y286" i="5" s="1"/>
  <c r="BA285" i="5"/>
  <c r="AW285" i="5" s="1"/>
  <c r="BA284" i="5"/>
  <c r="AW284" i="5" s="1"/>
  <c r="BA283" i="5"/>
  <c r="AC283" i="5" s="1"/>
  <c r="BA282" i="5"/>
  <c r="AW282" i="5" s="1"/>
  <c r="BA281" i="5"/>
  <c r="AC281" i="5" s="1"/>
  <c r="BA280" i="5"/>
  <c r="AQ280" i="5" s="1"/>
  <c r="BA279" i="5"/>
  <c r="Y279" i="5" s="1"/>
  <c r="BA278" i="5"/>
  <c r="Y278" i="5" s="1"/>
  <c r="BA277" i="5"/>
  <c r="AW277" i="5" s="1"/>
  <c r="BA276" i="5"/>
  <c r="AW276" i="5" s="1"/>
  <c r="BA275" i="5"/>
  <c r="Y275" i="5" s="1"/>
  <c r="BA274" i="5"/>
  <c r="Y274" i="5" s="1"/>
  <c r="BA273" i="5"/>
  <c r="AC273" i="5" s="1"/>
  <c r="BA272" i="5"/>
  <c r="AQ272" i="5" s="1"/>
  <c r="BA271" i="5"/>
  <c r="Y271" i="5" s="1"/>
  <c r="BA270" i="5"/>
  <c r="Y270" i="5" s="1"/>
  <c r="BA269" i="5"/>
  <c r="AW269" i="5" s="1"/>
  <c r="BA268" i="5"/>
  <c r="AW268" i="5" s="1"/>
  <c r="BA267" i="5"/>
  <c r="AC267" i="5" s="1"/>
  <c r="BA266" i="5"/>
  <c r="Y266" i="5" s="1"/>
  <c r="BA265" i="5"/>
  <c r="AC265" i="5" s="1"/>
  <c r="BA264" i="5"/>
  <c r="AQ264" i="5" s="1"/>
  <c r="BA263" i="5"/>
  <c r="Y263" i="5" s="1"/>
  <c r="BA262" i="5"/>
  <c r="Y262" i="5" s="1"/>
  <c r="BA261" i="5"/>
  <c r="AW261" i="5" s="1"/>
  <c r="BA260" i="5"/>
  <c r="AW260" i="5" s="1"/>
  <c r="BA259" i="5"/>
  <c r="AC259" i="5" s="1"/>
  <c r="BA258" i="5"/>
  <c r="AQ258" i="5" s="1"/>
  <c r="BA257" i="5"/>
  <c r="AC257" i="5" s="1"/>
  <c r="BA256" i="5"/>
  <c r="AQ256" i="5" s="1"/>
  <c r="BA255" i="5"/>
  <c r="Y255" i="5" s="1"/>
  <c r="BA254" i="5"/>
  <c r="Y254" i="5" s="1"/>
  <c r="BA253" i="5"/>
  <c r="AW253" i="5" s="1"/>
  <c r="BA252" i="5"/>
  <c r="AW252" i="5" s="1"/>
  <c r="BA251" i="5"/>
  <c r="AC251" i="5" s="1"/>
  <c r="BA250" i="5"/>
  <c r="AQ250" i="5" s="1"/>
  <c r="BA249" i="5"/>
  <c r="AC249" i="5" s="1"/>
  <c r="BA248" i="5"/>
  <c r="AQ248" i="5" s="1"/>
  <c r="BA247" i="5"/>
  <c r="Y247" i="5" s="1"/>
  <c r="BA246" i="5"/>
  <c r="Y246" i="5" s="1"/>
  <c r="BA245" i="5"/>
  <c r="AW245" i="5" s="1"/>
  <c r="BA244" i="5"/>
  <c r="AW244" i="5" s="1"/>
  <c r="BA243" i="5"/>
  <c r="AC243" i="5" s="1"/>
  <c r="BA242" i="5"/>
  <c r="Y242" i="5" s="1"/>
  <c r="BA241" i="5"/>
  <c r="AC241" i="5" s="1"/>
  <c r="BA240" i="5"/>
  <c r="AQ240" i="5" s="1"/>
  <c r="BA239" i="5"/>
  <c r="Y239" i="5" s="1"/>
  <c r="BA238" i="5"/>
  <c r="Y238" i="5" s="1"/>
  <c r="BA237" i="5"/>
  <c r="AW237" i="5" s="1"/>
  <c r="BA236" i="5"/>
  <c r="AW236" i="5" s="1"/>
  <c r="BA235" i="5"/>
  <c r="AC235" i="5" s="1"/>
  <c r="BA234" i="5"/>
  <c r="Y234" i="5" s="1"/>
  <c r="BA233" i="5"/>
  <c r="AC233" i="5" s="1"/>
  <c r="BA232" i="5"/>
  <c r="AQ232" i="5" s="1"/>
  <c r="BA231" i="5"/>
  <c r="Y231" i="5" s="1"/>
  <c r="BA230" i="5"/>
  <c r="Y230" i="5" s="1"/>
  <c r="BA229" i="5"/>
  <c r="AW229" i="5" s="1"/>
  <c r="BA228" i="5"/>
  <c r="AW228" i="5" s="1"/>
  <c r="BA227" i="5"/>
  <c r="BA226" i="5"/>
  <c r="Y226" i="5" s="1"/>
  <c r="BA225" i="5"/>
  <c r="AC225" i="5" s="1"/>
  <c r="BA224" i="5"/>
  <c r="AQ224" i="5" s="1"/>
  <c r="BA223" i="5"/>
  <c r="Y223" i="5" s="1"/>
  <c r="BA222" i="5"/>
  <c r="Y222" i="5" s="1"/>
  <c r="BA221" i="5"/>
  <c r="AC221" i="5" s="1"/>
  <c r="BA220" i="5"/>
  <c r="BA219" i="5"/>
  <c r="AW219" i="5" s="1"/>
  <c r="BA218" i="5"/>
  <c r="Y218" i="5" s="1"/>
  <c r="BA217" i="5"/>
  <c r="AC217" i="5" s="1"/>
  <c r="BA216" i="5"/>
  <c r="AQ216" i="5" s="1"/>
  <c r="BA215" i="5"/>
  <c r="AW215" i="5" s="1"/>
  <c r="BA214" i="5"/>
  <c r="Y214" i="5" s="1"/>
  <c r="BA213" i="5"/>
  <c r="AW213" i="5" s="1"/>
  <c r="BA212" i="5"/>
  <c r="BA211" i="5"/>
  <c r="AW211" i="5" s="1"/>
  <c r="BA210" i="5"/>
  <c r="AW210" i="5" s="1"/>
  <c r="BA209" i="5"/>
  <c r="AC209" i="5" s="1"/>
  <c r="BA208" i="5"/>
  <c r="AW208" i="5" s="1"/>
  <c r="BA207" i="5"/>
  <c r="BA206" i="5"/>
  <c r="Y206" i="5" s="1"/>
  <c r="BA205" i="5"/>
  <c r="AW205" i="5" s="1"/>
  <c r="BA204" i="5"/>
  <c r="AQ204" i="5" s="1"/>
  <c r="BA203" i="5"/>
  <c r="AW203" i="5" s="1"/>
  <c r="BA202" i="5"/>
  <c r="AW202" i="5" s="1"/>
  <c r="BA201" i="5"/>
  <c r="AC201" i="5" s="1"/>
  <c r="BA200" i="5"/>
  <c r="AW200" i="5" s="1"/>
  <c r="BA199" i="5"/>
  <c r="BA198" i="5"/>
  <c r="Y198" i="5" s="1"/>
  <c r="BA197" i="5"/>
  <c r="Y197" i="5" s="1"/>
  <c r="BA196" i="5"/>
  <c r="AQ196" i="5" s="1"/>
  <c r="BA195" i="5"/>
  <c r="AC195" i="5" s="1"/>
  <c r="BA194" i="5"/>
  <c r="AW194" i="5" s="1"/>
  <c r="BA193" i="5"/>
  <c r="AC193" i="5" s="1"/>
  <c r="BA192" i="5"/>
  <c r="AW192" i="5" s="1"/>
  <c r="BA191" i="5"/>
  <c r="BA190" i="5"/>
  <c r="Y190" i="5" s="1"/>
  <c r="BA189" i="5"/>
  <c r="AQ189" i="5" s="1"/>
  <c r="BA188" i="5"/>
  <c r="AQ188" i="5" s="1"/>
  <c r="BA187" i="5"/>
  <c r="AQ187" i="5" s="1"/>
  <c r="BA186" i="5"/>
  <c r="AW186" i="5" s="1"/>
  <c r="BA185" i="5"/>
  <c r="AC185" i="5" s="1"/>
  <c r="BA184" i="5"/>
  <c r="AW184" i="5" s="1"/>
  <c r="BA183" i="5"/>
  <c r="BA182" i="5"/>
  <c r="Y182" i="5" s="1"/>
  <c r="BA181" i="5"/>
  <c r="AW181" i="5" s="1"/>
  <c r="BA180" i="5"/>
  <c r="AQ180" i="5" s="1"/>
  <c r="BA179" i="5"/>
  <c r="AW179" i="5" s="1"/>
  <c r="BA178" i="5"/>
  <c r="AW178" i="5" s="1"/>
  <c r="BA177" i="5"/>
  <c r="AC177" i="5" s="1"/>
  <c r="BA176" i="5"/>
  <c r="AW176" i="5" s="1"/>
  <c r="AW175" i="5"/>
  <c r="AQ175" i="5"/>
  <c r="AC175" i="5"/>
  <c r="Y175" i="5"/>
  <c r="BA174" i="5"/>
  <c r="AW174" i="5" s="1"/>
  <c r="BA173" i="5"/>
  <c r="AW173" i="5" s="1"/>
  <c r="BA172" i="5"/>
  <c r="AC172" i="5" s="1"/>
  <c r="BA171" i="5"/>
  <c r="AW171" i="5" s="1"/>
  <c r="BA170" i="5"/>
  <c r="BA169" i="5"/>
  <c r="Y169" i="5" s="1"/>
  <c r="BA168" i="5"/>
  <c r="AQ168" i="5" s="1"/>
  <c r="BA167" i="5"/>
  <c r="AQ167" i="5" s="1"/>
  <c r="BA166" i="5"/>
  <c r="AQ166" i="5" s="1"/>
  <c r="BA165" i="5"/>
  <c r="AW165" i="5" s="1"/>
  <c r="BA164" i="5"/>
  <c r="AC164" i="5" s="1"/>
  <c r="BA163" i="5"/>
  <c r="AW163" i="5" s="1"/>
  <c r="BA162" i="5"/>
  <c r="BA161" i="5"/>
  <c r="Y161" i="5" s="1"/>
  <c r="BA160" i="5"/>
  <c r="AQ160" i="5" s="1"/>
  <c r="BA159" i="5"/>
  <c r="AQ159" i="5" s="1"/>
  <c r="BA158" i="5"/>
  <c r="AW158" i="5" s="1"/>
  <c r="BA157" i="5"/>
  <c r="Y157" i="5" s="1"/>
  <c r="BA156" i="5"/>
  <c r="AC156" i="5" s="1"/>
  <c r="BA155" i="5"/>
  <c r="AW155" i="5" s="1"/>
  <c r="BA154" i="5"/>
  <c r="BA153" i="5"/>
  <c r="Y153" i="5" s="1"/>
  <c r="BA152" i="5"/>
  <c r="AQ152" i="5" s="1"/>
  <c r="BA151" i="5"/>
  <c r="AQ151" i="5" s="1"/>
  <c r="BA150" i="5"/>
  <c r="AQ150" i="5" s="1"/>
  <c r="BA149" i="5"/>
  <c r="AW149" i="5" s="1"/>
  <c r="BA148" i="5"/>
  <c r="AC148" i="5" s="1"/>
  <c r="BA147" i="5"/>
  <c r="AW147" i="5" s="1"/>
  <c r="BA146" i="5"/>
  <c r="BA145" i="5"/>
  <c r="Y145" i="5" s="1"/>
  <c r="BA144" i="5"/>
  <c r="AQ144" i="5" s="1"/>
  <c r="BA143" i="5"/>
  <c r="AC143" i="5" s="1"/>
  <c r="BA142" i="5"/>
  <c r="AQ142" i="5" s="1"/>
  <c r="BA141" i="5"/>
  <c r="AW141" i="5" s="1"/>
  <c r="BA140" i="5"/>
  <c r="Y140" i="5" s="1"/>
  <c r="BA139" i="5"/>
  <c r="AW139" i="5" s="1"/>
  <c r="BA138" i="5"/>
  <c r="BA137" i="5"/>
  <c r="Y137" i="5" s="1"/>
  <c r="BA136" i="5"/>
  <c r="AQ136" i="5" s="1"/>
  <c r="BA135" i="5"/>
  <c r="AC135" i="5" s="1"/>
  <c r="BA134" i="5"/>
  <c r="AQ134" i="5" s="1"/>
  <c r="BA133" i="5"/>
  <c r="AW133" i="5" s="1"/>
  <c r="BA132" i="5"/>
  <c r="AW132" i="5" s="1"/>
  <c r="BA131" i="5"/>
  <c r="AW131" i="5" s="1"/>
  <c r="BA130" i="5"/>
  <c r="BA129" i="5"/>
  <c r="Y129" i="5" s="1"/>
  <c r="BA128" i="5"/>
  <c r="AQ128" i="5" s="1"/>
  <c r="BA127" i="5"/>
  <c r="AW127" i="5" s="1"/>
  <c r="BA126" i="5"/>
  <c r="AQ126" i="5" s="1"/>
  <c r="BA125" i="5"/>
  <c r="AW125" i="5" s="1"/>
  <c r="BA124" i="5"/>
  <c r="AW124" i="5" s="1"/>
  <c r="BA123" i="5"/>
  <c r="AW123" i="5" s="1"/>
  <c r="BA122" i="5"/>
  <c r="BA121" i="5"/>
  <c r="Y121" i="5" s="1"/>
  <c r="BA120" i="5"/>
  <c r="AQ120" i="5" s="1"/>
  <c r="BA119" i="5"/>
  <c r="AC119" i="5" s="1"/>
  <c r="BA118" i="5"/>
  <c r="AQ118" i="5" s="1"/>
  <c r="BA117" i="5"/>
  <c r="AW117" i="5" s="1"/>
  <c r="BA116" i="5"/>
  <c r="Y116" i="5" s="1"/>
  <c r="BA115" i="5"/>
  <c r="AW115" i="5" s="1"/>
  <c r="BA114" i="5"/>
  <c r="BA113" i="5"/>
  <c r="Y113" i="5" s="1"/>
  <c r="BA112" i="5"/>
  <c r="AQ112" i="5" s="1"/>
  <c r="BA111" i="5"/>
  <c r="AC111" i="5" s="1"/>
  <c r="BA110" i="5"/>
  <c r="AQ110" i="5" s="1"/>
  <c r="BA109" i="5"/>
  <c r="AW109" i="5" s="1"/>
  <c r="BA108" i="5"/>
  <c r="Y108" i="5" s="1"/>
  <c r="BA107" i="5"/>
  <c r="AW107" i="5" s="1"/>
  <c r="BA106" i="5"/>
  <c r="BA105" i="5"/>
  <c r="Y105" i="5" s="1"/>
  <c r="BA104" i="5"/>
  <c r="AQ104" i="5" s="1"/>
  <c r="BA103" i="5"/>
  <c r="AC103" i="5" s="1"/>
  <c r="BA102" i="5"/>
  <c r="AQ102" i="5" s="1"/>
  <c r="BA101" i="5"/>
  <c r="AW101" i="5" s="1"/>
  <c r="BA100" i="5"/>
  <c r="Y100" i="5" s="1"/>
  <c r="BA99" i="5"/>
  <c r="AW99" i="5" s="1"/>
  <c r="BA98" i="5"/>
  <c r="BA97" i="5"/>
  <c r="AC97" i="5" s="1"/>
  <c r="BA96" i="5"/>
  <c r="AQ96" i="5" s="1"/>
  <c r="BA95" i="5"/>
  <c r="AC95" i="5" s="1"/>
  <c r="BA94" i="5"/>
  <c r="AQ94" i="5" s="1"/>
  <c r="BA93" i="5"/>
  <c r="AW93" i="5" s="1"/>
  <c r="BA92" i="5"/>
  <c r="Y92" i="5" s="1"/>
  <c r="BA91" i="5"/>
  <c r="AW91" i="5" s="1"/>
  <c r="BA90" i="5"/>
  <c r="BA89" i="5"/>
  <c r="AC89" i="5" s="1"/>
  <c r="BA88" i="5"/>
  <c r="AQ88" i="5" s="1"/>
  <c r="BA87" i="5"/>
  <c r="AW87" i="5" s="1"/>
  <c r="BA86" i="5"/>
  <c r="AQ86" i="5" s="1"/>
  <c r="BA85" i="5"/>
  <c r="AW85" i="5" s="1"/>
  <c r="BA84" i="5"/>
  <c r="Y84" i="5" s="1"/>
  <c r="BA83" i="5"/>
  <c r="BA82" i="5"/>
  <c r="AC82" i="5" s="1"/>
  <c r="BA81" i="5"/>
  <c r="AC81" i="5" s="1"/>
  <c r="BA80" i="5"/>
  <c r="AQ80" i="5" s="1"/>
  <c r="BA79" i="5"/>
  <c r="AC79" i="5" s="1"/>
  <c r="BA78" i="5"/>
  <c r="AQ78" i="5" s="1"/>
  <c r="BA77" i="5"/>
  <c r="AW77" i="5" s="1"/>
  <c r="BA76" i="5"/>
  <c r="Y76" i="5" s="1"/>
  <c r="BA75" i="5"/>
  <c r="AQ75" i="5" s="1"/>
  <c r="BA74" i="5"/>
  <c r="AW74" i="5" s="1"/>
  <c r="BA73" i="5"/>
  <c r="AW73" i="5" s="1"/>
  <c r="BA72" i="5"/>
  <c r="AC72" i="5" s="1"/>
  <c r="BA71" i="5"/>
  <c r="AW71" i="5" s="1"/>
  <c r="BA70" i="5"/>
  <c r="AW70" i="5" s="1"/>
  <c r="BA69" i="5"/>
  <c r="Y69" i="5" s="1"/>
  <c r="BA68" i="5"/>
  <c r="AW68" i="5" s="1"/>
  <c r="BA67" i="5"/>
  <c r="AQ67" i="5" s="1"/>
  <c r="BA66" i="5"/>
  <c r="AW66" i="5" s="1"/>
  <c r="BA65" i="5"/>
  <c r="AW65" i="5" s="1"/>
  <c r="BA64" i="5"/>
  <c r="AC64" i="5" s="1"/>
  <c r="BA63" i="5"/>
  <c r="AW63" i="5" s="1"/>
  <c r="BA62" i="5"/>
  <c r="AW62" i="5" s="1"/>
  <c r="BA61" i="5"/>
  <c r="Y61" i="5" s="1"/>
  <c r="BA60" i="5"/>
  <c r="AW60" i="5" s="1"/>
  <c r="BA59" i="5"/>
  <c r="AQ59" i="5" s="1"/>
  <c r="BA58" i="5"/>
  <c r="AW58" i="5" s="1"/>
  <c r="BA57" i="5"/>
  <c r="AW57" i="5" s="1"/>
  <c r="BA56" i="5"/>
  <c r="AC56" i="5" s="1"/>
  <c r="BA55" i="5"/>
  <c r="AC55" i="5" s="1"/>
  <c r="BA54" i="5"/>
  <c r="AW54" i="5" s="1"/>
  <c r="BA53" i="5"/>
  <c r="Y53" i="5" s="1"/>
  <c r="BA52" i="5"/>
  <c r="AW52" i="5" s="1"/>
  <c r="BA51" i="5"/>
  <c r="AQ51" i="5" s="1"/>
  <c r="BA50" i="5"/>
  <c r="AW50" i="5" s="1"/>
  <c r="BA49" i="5"/>
  <c r="AQ49" i="5" s="1"/>
  <c r="BA48" i="5"/>
  <c r="AC48" i="5" s="1"/>
  <c r="BA47" i="5"/>
  <c r="AC47" i="5" s="1"/>
  <c r="BA46" i="5"/>
  <c r="AW46" i="5" s="1"/>
  <c r="BA45" i="5"/>
  <c r="Y45" i="5" s="1"/>
  <c r="BA44" i="5"/>
  <c r="AW44" i="5" s="1"/>
  <c r="BA43" i="5"/>
  <c r="AQ43" i="5" s="1"/>
  <c r="BA42" i="5"/>
  <c r="AW42" i="5" s="1"/>
  <c r="BA41" i="5"/>
  <c r="AQ41" i="5" s="1"/>
  <c r="BA40" i="5"/>
  <c r="AC40" i="5" s="1"/>
  <c r="BA39" i="5"/>
  <c r="AC39" i="5" s="1"/>
  <c r="BA38" i="5"/>
  <c r="AW38" i="5" s="1"/>
  <c r="BA37" i="5"/>
  <c r="Y37" i="5" s="1"/>
  <c r="BA36" i="5"/>
  <c r="AW36" i="5" s="1"/>
  <c r="BA35" i="5"/>
  <c r="AQ35" i="5" s="1"/>
  <c r="BA34" i="5"/>
  <c r="AW34" i="5" s="1"/>
  <c r="BA33" i="5"/>
  <c r="AQ33" i="5" s="1"/>
  <c r="BA32" i="5"/>
  <c r="AC32" i="5" s="1"/>
  <c r="BA31" i="5"/>
  <c r="AC31" i="5" s="1"/>
  <c r="BA30" i="5"/>
  <c r="AW30" i="5" s="1"/>
  <c r="BA29" i="5"/>
  <c r="Y29" i="5" s="1"/>
  <c r="BA28" i="5"/>
  <c r="AW28" i="5" s="1"/>
  <c r="BA27" i="5"/>
  <c r="AQ27" i="5" s="1"/>
  <c r="BA26" i="5"/>
  <c r="AW26" i="5" s="1"/>
  <c r="BA25" i="5"/>
  <c r="AQ25" i="5" s="1"/>
  <c r="BA24" i="5"/>
  <c r="AC24" i="5" s="1"/>
  <c r="BA23" i="5"/>
  <c r="AQ23" i="5" s="1"/>
  <c r="BA22" i="5"/>
  <c r="AW22" i="5" s="1"/>
  <c r="BA21" i="5"/>
  <c r="AW21" i="5" s="1"/>
  <c r="BA20" i="5"/>
  <c r="AW20" i="5" s="1"/>
  <c r="BA19" i="5"/>
  <c r="AQ19" i="5" s="1"/>
  <c r="BA18" i="5"/>
  <c r="AW18" i="5" s="1"/>
  <c r="BA17" i="5"/>
  <c r="Y17" i="5" s="1"/>
  <c r="BA16" i="5"/>
  <c r="AW16" i="5" s="1"/>
  <c r="BA15" i="5"/>
  <c r="AQ15" i="5" s="1"/>
  <c r="BA14" i="5"/>
  <c r="AW14" i="5" s="1"/>
  <c r="BA13" i="5"/>
  <c r="AQ13" i="5" s="1"/>
  <c r="BA12" i="5"/>
  <c r="AQ12" i="5" s="1"/>
  <c r="BA11" i="5"/>
  <c r="AC11" i="5" s="1"/>
  <c r="BA10" i="5"/>
  <c r="AW10" i="5" s="1"/>
  <c r="BA9" i="5"/>
  <c r="Y9" i="5" s="1"/>
  <c r="BA8" i="5"/>
  <c r="AW8" i="5" s="1"/>
  <c r="BA7" i="5"/>
  <c r="AQ7" i="5" s="1"/>
  <c r="AN333" i="5" l="1"/>
  <c r="BG361" i="5"/>
  <c r="V333" i="5"/>
  <c r="H347" i="5"/>
  <c r="AD333" i="5"/>
  <c r="Y13" i="5"/>
  <c r="BG357" i="5"/>
  <c r="Y11" i="5"/>
  <c r="AQ197" i="5"/>
  <c r="AW49" i="5"/>
  <c r="AW72" i="5"/>
  <c r="AC87" i="5"/>
  <c r="AC94" i="5"/>
  <c r="AQ125" i="5"/>
  <c r="AQ176" i="5"/>
  <c r="AW297" i="5"/>
  <c r="AQ135" i="5"/>
  <c r="AQ278" i="5"/>
  <c r="AQ293" i="5"/>
  <c r="AQ195" i="5"/>
  <c r="AQ217" i="5"/>
  <c r="AW31" i="5"/>
  <c r="Y41" i="5"/>
  <c r="AC60" i="5"/>
  <c r="AC96" i="5"/>
  <c r="AC187" i="5"/>
  <c r="AW305" i="5"/>
  <c r="AC49" i="5"/>
  <c r="Y55" i="5"/>
  <c r="AW120" i="5"/>
  <c r="AQ140" i="5"/>
  <c r="AW187" i="5"/>
  <c r="AQ149" i="5"/>
  <c r="R333" i="5"/>
  <c r="AQ57" i="5"/>
  <c r="AC136" i="5"/>
  <c r="AW250" i="5"/>
  <c r="H333" i="5"/>
  <c r="AR347" i="5"/>
  <c r="AW151" i="5"/>
  <c r="AC186" i="5"/>
  <c r="BG356" i="5"/>
  <c r="Y39" i="5"/>
  <c r="Y109" i="5"/>
  <c r="AQ115" i="5"/>
  <c r="AQ139" i="5"/>
  <c r="Y150" i="5"/>
  <c r="AQ155" i="5"/>
  <c r="AQ186" i="5"/>
  <c r="Y196" i="5"/>
  <c r="AC238" i="5"/>
  <c r="AW273" i="5"/>
  <c r="L333" i="5"/>
  <c r="AJ333" i="5"/>
  <c r="AW33" i="5"/>
  <c r="AW39" i="5"/>
  <c r="Y135" i="5"/>
  <c r="AQ202" i="5"/>
  <c r="AW302" i="5"/>
  <c r="AF347" i="5"/>
  <c r="AQ52" i="5"/>
  <c r="Y111" i="5"/>
  <c r="AC240" i="5"/>
  <c r="T333" i="5"/>
  <c r="AC9" i="5"/>
  <c r="Y65" i="5"/>
  <c r="AC92" i="5"/>
  <c r="Y173" i="5"/>
  <c r="Y194" i="5"/>
  <c r="AC198" i="5"/>
  <c r="AW204" i="5"/>
  <c r="AW240" i="5"/>
  <c r="AW23" i="5"/>
  <c r="Y49" i="5"/>
  <c r="AC80" i="5"/>
  <c r="Y87" i="5"/>
  <c r="Y119" i="5"/>
  <c r="Y125" i="5"/>
  <c r="Y142" i="5"/>
  <c r="Y149" i="5"/>
  <c r="AC153" i="5"/>
  <c r="Y167" i="5"/>
  <c r="AQ173" i="5"/>
  <c r="AW188" i="5"/>
  <c r="AQ305" i="5"/>
  <c r="Z333" i="5"/>
  <c r="AW7" i="5"/>
  <c r="AQ11" i="5"/>
  <c r="AQ36" i="5"/>
  <c r="AQ87" i="5"/>
  <c r="AQ92" i="5"/>
  <c r="AQ119" i="5"/>
  <c r="AQ123" i="5"/>
  <c r="Y127" i="5"/>
  <c r="AC150" i="5"/>
  <c r="AQ163" i="5"/>
  <c r="AC254" i="5"/>
  <c r="AQ16" i="5"/>
  <c r="AC41" i="5"/>
  <c r="AQ55" i="5"/>
  <c r="AC63" i="5"/>
  <c r="AC68" i="5"/>
  <c r="Y78" i="5"/>
  <c r="Y102" i="5"/>
  <c r="AQ111" i="5"/>
  <c r="AW119" i="5"/>
  <c r="AC127" i="5"/>
  <c r="Y133" i="5"/>
  <c r="AW150" i="5"/>
  <c r="AW159" i="5"/>
  <c r="AW180" i="5"/>
  <c r="Y189" i="5"/>
  <c r="AQ193" i="5"/>
  <c r="BA324" i="5"/>
  <c r="BC324" i="5" s="1"/>
  <c r="AC8" i="5"/>
  <c r="AW12" i="5"/>
  <c r="AQ28" i="5"/>
  <c r="Y33" i="5"/>
  <c r="AW41" i="5"/>
  <c r="Y47" i="5"/>
  <c r="AW55" i="5"/>
  <c r="AW59" i="5"/>
  <c r="Y74" i="5"/>
  <c r="AC102" i="5"/>
  <c r="AW111" i="5"/>
  <c r="Y117" i="5"/>
  <c r="AQ127" i="5"/>
  <c r="AQ133" i="5"/>
  <c r="AW135" i="5"/>
  <c r="AC144" i="5"/>
  <c r="AQ177" i="5"/>
  <c r="AC189" i="5"/>
  <c r="AW193" i="5"/>
  <c r="Y205" i="5"/>
  <c r="AW225" i="5"/>
  <c r="AC262" i="5"/>
  <c r="AQ309" i="5"/>
  <c r="P347" i="5"/>
  <c r="AC33" i="5"/>
  <c r="AW47" i="5"/>
  <c r="AC74" i="5"/>
  <c r="Y85" i="5"/>
  <c r="Y94" i="5"/>
  <c r="AW102" i="5"/>
  <c r="AQ117" i="5"/>
  <c r="AC120" i="5"/>
  <c r="AC140" i="5"/>
  <c r="AW144" i="5"/>
  <c r="AC149" i="5"/>
  <c r="Y151" i="5"/>
  <c r="AW160" i="5"/>
  <c r="AC165" i="5"/>
  <c r="AW177" i="5"/>
  <c r="AW189" i="5"/>
  <c r="AC197" i="5"/>
  <c r="AC205" i="5"/>
  <c r="Y240" i="5"/>
  <c r="AQ245" i="5"/>
  <c r="AQ281" i="5"/>
  <c r="Y25" i="5"/>
  <c r="Y134" i="5"/>
  <c r="R347" i="5"/>
  <c r="AW13" i="5"/>
  <c r="AC25" i="5"/>
  <c r="Y57" i="5"/>
  <c r="AC65" i="5"/>
  <c r="AW75" i="5"/>
  <c r="AW80" i="5"/>
  <c r="AQ91" i="5"/>
  <c r="AW94" i="5"/>
  <c r="Y103" i="5"/>
  <c r="AQ109" i="5"/>
  <c r="Y118" i="5"/>
  <c r="AC134" i="5"/>
  <c r="AW136" i="5"/>
  <c r="AC145" i="5"/>
  <c r="AC157" i="5"/>
  <c r="AC161" i="5"/>
  <c r="Y166" i="5"/>
  <c r="AQ171" i="5"/>
  <c r="Y178" i="5"/>
  <c r="AC190" i="5"/>
  <c r="AC194" i="5"/>
  <c r="AW197" i="5"/>
  <c r="AQ214" i="5"/>
  <c r="AC282" i="5"/>
  <c r="AC296" i="5"/>
  <c r="AQ301" i="5"/>
  <c r="AC318" i="5"/>
  <c r="W333" i="5"/>
  <c r="AW25" i="5"/>
  <c r="Y31" i="5"/>
  <c r="AQ44" i="5"/>
  <c r="AC57" i="5"/>
  <c r="AQ61" i="5"/>
  <c r="AQ72" i="5"/>
  <c r="AC100" i="5"/>
  <c r="Y126" i="5"/>
  <c r="AW134" i="5"/>
  <c r="AW157" i="5"/>
  <c r="AW166" i="5"/>
  <c r="AQ178" i="5"/>
  <c r="Y188" i="5"/>
  <c r="AQ203" i="5"/>
  <c r="AQ253" i="5"/>
  <c r="Y259" i="5"/>
  <c r="AQ265" i="5"/>
  <c r="AC278" i="5"/>
  <c r="Y312" i="5"/>
  <c r="AQ8" i="5"/>
  <c r="AW11" i="5"/>
  <c r="AC13" i="5"/>
  <c r="AC16" i="5"/>
  <c r="AW19" i="5"/>
  <c r="AC28" i="5"/>
  <c r="AQ31" i="5"/>
  <c r="AC36" i="5"/>
  <c r="AQ39" i="5"/>
  <c r="AC44" i="5"/>
  <c r="AQ47" i="5"/>
  <c r="AC52" i="5"/>
  <c r="Y63" i="5"/>
  <c r="AW67" i="5"/>
  <c r="AW78" i="5"/>
  <c r="AQ85" i="5"/>
  <c r="AW96" i="5"/>
  <c r="AQ100" i="5"/>
  <c r="AC105" i="5"/>
  <c r="AQ131" i="5"/>
  <c r="AW142" i="5"/>
  <c r="AQ157" i="5"/>
  <c r="Y159" i="5"/>
  <c r="AQ165" i="5"/>
  <c r="AW167" i="5"/>
  <c r="AC178" i="5"/>
  <c r="Y180" i="5"/>
  <c r="AC182" i="5"/>
  <c r="Y186" i="5"/>
  <c r="AW195" i="5"/>
  <c r="Y202" i="5"/>
  <c r="AQ209" i="5"/>
  <c r="AC214" i="5"/>
  <c r="Y232" i="5"/>
  <c r="AQ237" i="5"/>
  <c r="Y245" i="5"/>
  <c r="AQ262" i="5"/>
  <c r="AQ273" i="5"/>
  <c r="AQ286" i="5"/>
  <c r="AW296" i="5"/>
  <c r="Y301" i="5"/>
  <c r="Y309" i="5"/>
  <c r="AC314" i="5"/>
  <c r="AW318" i="5"/>
  <c r="BF360" i="5"/>
  <c r="BG360" i="5" s="1"/>
  <c r="Y71" i="5"/>
  <c r="Y124" i="5"/>
  <c r="Y174" i="5"/>
  <c r="BA338" i="5"/>
  <c r="BD338" i="5" s="1"/>
  <c r="Y73" i="5"/>
  <c r="Y12" i="5"/>
  <c r="AQ60" i="5"/>
  <c r="AQ63" i="5"/>
  <c r="AQ65" i="5"/>
  <c r="AC71" i="5"/>
  <c r="AC73" i="5"/>
  <c r="Y79" i="5"/>
  <c r="Y86" i="5"/>
  <c r="AC88" i="5"/>
  <c r="Y101" i="5"/>
  <c r="AQ103" i="5"/>
  <c r="AC118" i="5"/>
  <c r="AC124" i="5"/>
  <c r="AC126" i="5"/>
  <c r="AC128" i="5"/>
  <c r="Y132" i="5"/>
  <c r="Y143" i="5"/>
  <c r="Y168" i="5"/>
  <c r="AC174" i="5"/>
  <c r="AC242" i="5"/>
  <c r="F333" i="5"/>
  <c r="AH333" i="5"/>
  <c r="BA329" i="5"/>
  <c r="BD329" i="5" s="1"/>
  <c r="AQ9" i="5"/>
  <c r="AC12" i="5"/>
  <c r="Y14" i="5"/>
  <c r="AC17" i="5"/>
  <c r="AQ21" i="5"/>
  <c r="AQ24" i="5"/>
  <c r="Y26" i="5"/>
  <c r="AC29" i="5"/>
  <c r="AQ32" i="5"/>
  <c r="Y34" i="5"/>
  <c r="AC37" i="5"/>
  <c r="AQ40" i="5"/>
  <c r="Y42" i="5"/>
  <c r="AC45" i="5"/>
  <c r="AQ48" i="5"/>
  <c r="Y50" i="5"/>
  <c r="AC53" i="5"/>
  <c r="AQ68" i="5"/>
  <c r="AQ71" i="5"/>
  <c r="AQ73" i="5"/>
  <c r="AC76" i="5"/>
  <c r="AQ79" i="5"/>
  <c r="AW86" i="5"/>
  <c r="AW88" i="5"/>
  <c r="Y95" i="5"/>
  <c r="AQ101" i="5"/>
  <c r="AW103" i="5"/>
  <c r="AQ107" i="5"/>
  <c r="Y110" i="5"/>
  <c r="AC112" i="5"/>
  <c r="AC116" i="5"/>
  <c r="AW118" i="5"/>
  <c r="AQ124" i="5"/>
  <c r="AW126" i="5"/>
  <c r="AW128" i="5"/>
  <c r="AC132" i="5"/>
  <c r="AQ143" i="5"/>
  <c r="Y158" i="5"/>
  <c r="Y160" i="5"/>
  <c r="AC166" i="5"/>
  <c r="AC168" i="5"/>
  <c r="AQ172" i="5"/>
  <c r="AQ174" i="5"/>
  <c r="Y179" i="5"/>
  <c r="Y181" i="5"/>
  <c r="AQ184" i="5"/>
  <c r="AQ194" i="5"/>
  <c r="AW196" i="5"/>
  <c r="Y203" i="5"/>
  <c r="AQ205" i="5"/>
  <c r="Y211" i="5"/>
  <c r="AW222" i="5"/>
  <c r="AC234" i="5"/>
  <c r="AQ242" i="5"/>
  <c r="Y251" i="5"/>
  <c r="AW264" i="5"/>
  <c r="AW270" i="5"/>
  <c r="AW278" i="5"/>
  <c r="Y288" i="5"/>
  <c r="AC302" i="5"/>
  <c r="AC14" i="5"/>
  <c r="AQ17" i="5"/>
  <c r="AW24" i="5"/>
  <c r="AC26" i="5"/>
  <c r="AQ29" i="5"/>
  <c r="AW32" i="5"/>
  <c r="AC34" i="5"/>
  <c r="AQ37" i="5"/>
  <c r="AW40" i="5"/>
  <c r="AC42" i="5"/>
  <c r="AQ45" i="5"/>
  <c r="AW48" i="5"/>
  <c r="AC50" i="5"/>
  <c r="AQ53" i="5"/>
  <c r="AQ56" i="5"/>
  <c r="Y58" i="5"/>
  <c r="AC61" i="5"/>
  <c r="AQ76" i="5"/>
  <c r="AW79" i="5"/>
  <c r="AC84" i="5"/>
  <c r="Y93" i="5"/>
  <c r="AQ95" i="5"/>
  <c r="AC110" i="5"/>
  <c r="AW112" i="5"/>
  <c r="AQ116" i="5"/>
  <c r="AC121" i="5"/>
  <c r="AQ132" i="5"/>
  <c r="AC137" i="5"/>
  <c r="Y141" i="5"/>
  <c r="AW143" i="5"/>
  <c r="AQ147" i="5"/>
  <c r="AC152" i="5"/>
  <c r="AQ156" i="5"/>
  <c r="AC158" i="5"/>
  <c r="AC160" i="5"/>
  <c r="AQ164" i="5"/>
  <c r="AW168" i="5"/>
  <c r="AC179" i="5"/>
  <c r="AC181" i="5"/>
  <c r="Y187" i="5"/>
  <c r="AQ192" i="5"/>
  <c r="AC203" i="5"/>
  <c r="AC211" i="5"/>
  <c r="Y229" i="5"/>
  <c r="AQ234" i="5"/>
  <c r="AW242" i="5"/>
  <c r="Y256" i="5"/>
  <c r="AC275" i="5"/>
  <c r="AQ302" i="5"/>
  <c r="Y317" i="5"/>
  <c r="M333" i="5"/>
  <c r="V347" i="5"/>
  <c r="AW56" i="5"/>
  <c r="AC58" i="5"/>
  <c r="AQ64" i="5"/>
  <c r="Y66" i="5"/>
  <c r="AC69" i="5"/>
  <c r="AQ84" i="5"/>
  <c r="AQ93" i="5"/>
  <c r="AW95" i="5"/>
  <c r="AQ99" i="5"/>
  <c r="AC104" i="5"/>
  <c r="AC108" i="5"/>
  <c r="AW110" i="5"/>
  <c r="AC129" i="5"/>
  <c r="AQ141" i="5"/>
  <c r="AW152" i="5"/>
  <c r="AQ158" i="5"/>
  <c r="AQ179" i="5"/>
  <c r="AQ181" i="5"/>
  <c r="AQ185" i="5"/>
  <c r="Y195" i="5"/>
  <c r="AQ201" i="5"/>
  <c r="Y248" i="5"/>
  <c r="AC256" i="5"/>
  <c r="Y285" i="5"/>
  <c r="P333" i="5"/>
  <c r="AQ22" i="5"/>
  <c r="AW15" i="5"/>
  <c r="AQ18" i="5"/>
  <c r="AW27" i="5"/>
  <c r="AW35" i="5"/>
  <c r="AW43" i="5"/>
  <c r="AW51" i="5"/>
  <c r="AW64" i="5"/>
  <c r="AC66" i="5"/>
  <c r="AQ69" i="5"/>
  <c r="AW104" i="5"/>
  <c r="AQ108" i="5"/>
  <c r="AC113" i="5"/>
  <c r="AQ148" i="5"/>
  <c r="Y165" i="5"/>
  <c r="AC169" i="5"/>
  <c r="AC173" i="5"/>
  <c r="AW185" i="5"/>
  <c r="AW201" i="5"/>
  <c r="AC248" i="5"/>
  <c r="AW256" i="5"/>
  <c r="AQ285" i="5"/>
  <c r="AC290" i="5"/>
  <c r="Y296" i="5"/>
  <c r="Y318" i="5"/>
  <c r="N333" i="5"/>
  <c r="AQ208" i="5"/>
  <c r="AC219" i="5"/>
  <c r="AQ222" i="5"/>
  <c r="AQ225" i="5"/>
  <c r="Y237" i="5"/>
  <c r="AC250" i="5"/>
  <c r="Y253" i="5"/>
  <c r="AW258" i="5"/>
  <c r="AQ261" i="5"/>
  <c r="AC264" i="5"/>
  <c r="AW266" i="5"/>
  <c r="AQ270" i="5"/>
  <c r="AW280" i="5"/>
  <c r="Y293" i="5"/>
  <c r="BA328" i="5"/>
  <c r="BD328" i="5" s="1"/>
  <c r="AB347" i="5"/>
  <c r="BA342" i="5"/>
  <c r="BD342" i="5" s="1"/>
  <c r="AW209" i="5"/>
  <c r="AQ211" i="5"/>
  <c r="AW214" i="5"/>
  <c r="AC218" i="5"/>
  <c r="Y221" i="5"/>
  <c r="AC226" i="5"/>
  <c r="AQ229" i="5"/>
  <c r="AC232" i="5"/>
  <c r="AW234" i="5"/>
  <c r="AW248" i="5"/>
  <c r="AW281" i="5"/>
  <c r="AC288" i="5"/>
  <c r="Y291" i="5"/>
  <c r="AC294" i="5"/>
  <c r="AC312" i="5"/>
  <c r="W347" i="5"/>
  <c r="AQ218" i="5"/>
  <c r="AQ221" i="5"/>
  <c r="Y224" i="5"/>
  <c r="AQ226" i="5"/>
  <c r="AW232" i="5"/>
  <c r="AQ238" i="5"/>
  <c r="Y243" i="5"/>
  <c r="AC246" i="5"/>
  <c r="AQ254" i="5"/>
  <c r="AQ257" i="5"/>
  <c r="AW262" i="5"/>
  <c r="AW265" i="5"/>
  <c r="Y269" i="5"/>
  <c r="AC274" i="5"/>
  <c r="AC286" i="5"/>
  <c r="AW288" i="5"/>
  <c r="AQ294" i="5"/>
  <c r="AQ297" i="5"/>
  <c r="AC306" i="5"/>
  <c r="Y310" i="5"/>
  <c r="AW312" i="5"/>
  <c r="BA332" i="5"/>
  <c r="BD332" i="5" s="1"/>
  <c r="AN347" i="5"/>
  <c r="BA336" i="5"/>
  <c r="J347" i="5"/>
  <c r="AC202" i="5"/>
  <c r="Y204" i="5"/>
  <c r="AC206" i="5"/>
  <c r="Y210" i="5"/>
  <c r="AC215" i="5"/>
  <c r="AW218" i="5"/>
  <c r="AW221" i="5"/>
  <c r="AC224" i="5"/>
  <c r="AW226" i="5"/>
  <c r="AC230" i="5"/>
  <c r="AW238" i="5"/>
  <c r="AQ241" i="5"/>
  <c r="AQ246" i="5"/>
  <c r="AQ249" i="5"/>
  <c r="AW254" i="5"/>
  <c r="AW257" i="5"/>
  <c r="AQ269" i="5"/>
  <c r="Y272" i="5"/>
  <c r="AQ274" i="5"/>
  <c r="Y277" i="5"/>
  <c r="AW294" i="5"/>
  <c r="Y304" i="5"/>
  <c r="AC310" i="5"/>
  <c r="AB333" i="5"/>
  <c r="N347" i="5"/>
  <c r="M347" i="5"/>
  <c r="Z347" i="5"/>
  <c r="AC210" i="5"/>
  <c r="AW224" i="5"/>
  <c r="AQ230" i="5"/>
  <c r="AQ233" i="5"/>
  <c r="AW241" i="5"/>
  <c r="AW246" i="5"/>
  <c r="AW249" i="5"/>
  <c r="AC266" i="5"/>
  <c r="AC272" i="5"/>
  <c r="AW274" i="5"/>
  <c r="AQ277" i="5"/>
  <c r="Y280" i="5"/>
  <c r="AW286" i="5"/>
  <c r="AQ289" i="5"/>
  <c r="AC304" i="5"/>
  <c r="AQ310" i="5"/>
  <c r="AQ313" i="5"/>
  <c r="BA340" i="5"/>
  <c r="BC340" i="5" s="1"/>
  <c r="BA343" i="5"/>
  <c r="BD343" i="5" s="1"/>
  <c r="BA345" i="5"/>
  <c r="BC345" i="5" s="1"/>
  <c r="AQ200" i="5"/>
  <c r="AQ210" i="5"/>
  <c r="AQ213" i="5"/>
  <c r="AW216" i="5"/>
  <c r="Y219" i="5"/>
  <c r="AC222" i="5"/>
  <c r="AW230" i="5"/>
  <c r="AW233" i="5"/>
  <c r="AC258" i="5"/>
  <c r="Y261" i="5"/>
  <c r="Y264" i="5"/>
  <c r="AQ266" i="5"/>
  <c r="AC270" i="5"/>
  <c r="AW272" i="5"/>
  <c r="AC280" i="5"/>
  <c r="AW289" i="5"/>
  <c r="AC298" i="5"/>
  <c r="AW304" i="5"/>
  <c r="AW313" i="5"/>
  <c r="AQ317" i="5"/>
  <c r="AV333" i="5"/>
  <c r="Y8" i="5"/>
  <c r="AW9" i="5"/>
  <c r="AQ14" i="5"/>
  <c r="Y16" i="5"/>
  <c r="AW17" i="5"/>
  <c r="AQ20" i="5"/>
  <c r="AQ26" i="5"/>
  <c r="Y28" i="5"/>
  <c r="AW29" i="5"/>
  <c r="AQ34" i="5"/>
  <c r="Y36" i="5"/>
  <c r="AW37" i="5"/>
  <c r="AQ42" i="5"/>
  <c r="Y44" i="5"/>
  <c r="AW45" i="5"/>
  <c r="AQ50" i="5"/>
  <c r="Y52" i="5"/>
  <c r="AW53" i="5"/>
  <c r="AQ58" i="5"/>
  <c r="Y60" i="5"/>
  <c r="AW61" i="5"/>
  <c r="AQ66" i="5"/>
  <c r="Y68" i="5"/>
  <c r="AW69" i="5"/>
  <c r="AQ74" i="5"/>
  <c r="AW98" i="5"/>
  <c r="AQ98" i="5"/>
  <c r="AC98" i="5"/>
  <c r="Y98" i="5"/>
  <c r="AW199" i="5"/>
  <c r="AQ199" i="5"/>
  <c r="AC199" i="5"/>
  <c r="Y199" i="5"/>
  <c r="AQ212" i="5"/>
  <c r="AW212" i="5"/>
  <c r="AC212" i="5"/>
  <c r="Y212" i="5"/>
  <c r="AW106" i="5"/>
  <c r="AQ106" i="5"/>
  <c r="AC106" i="5"/>
  <c r="Y106" i="5"/>
  <c r="AW146" i="5"/>
  <c r="AQ146" i="5"/>
  <c r="AC146" i="5"/>
  <c r="Y146" i="5"/>
  <c r="Y89" i="5"/>
  <c r="AW89" i="5"/>
  <c r="AQ89" i="5"/>
  <c r="AW207" i="5"/>
  <c r="AQ207" i="5"/>
  <c r="AC207" i="5"/>
  <c r="Y207" i="5"/>
  <c r="AW227" i="5"/>
  <c r="AQ227" i="5"/>
  <c r="AC227" i="5"/>
  <c r="Y227" i="5"/>
  <c r="Y10" i="5"/>
  <c r="Y30" i="5"/>
  <c r="Y38" i="5"/>
  <c r="Y46" i="5"/>
  <c r="Y54" i="5"/>
  <c r="Y62" i="5"/>
  <c r="Y70" i="5"/>
  <c r="Y81" i="5"/>
  <c r="AW81" i="5"/>
  <c r="AQ81" i="5"/>
  <c r="AW90" i="5"/>
  <c r="AQ90" i="5"/>
  <c r="AC90" i="5"/>
  <c r="Y90" i="5"/>
  <c r="AW122" i="5"/>
  <c r="AQ122" i="5"/>
  <c r="AC122" i="5"/>
  <c r="Y122" i="5"/>
  <c r="AW138" i="5"/>
  <c r="AQ138" i="5"/>
  <c r="AC138" i="5"/>
  <c r="Y138" i="5"/>
  <c r="Y7" i="5"/>
  <c r="AC10" i="5"/>
  <c r="Y15" i="5"/>
  <c r="Y27" i="5"/>
  <c r="AC30" i="5"/>
  <c r="Y35" i="5"/>
  <c r="AC38" i="5"/>
  <c r="Y43" i="5"/>
  <c r="AC46" i="5"/>
  <c r="Y51" i="5"/>
  <c r="AC54" i="5"/>
  <c r="Y59" i="5"/>
  <c r="AC62" i="5"/>
  <c r="Y67" i="5"/>
  <c r="AC70" i="5"/>
  <c r="Y75" i="5"/>
  <c r="Y77" i="5"/>
  <c r="AW130" i="5"/>
  <c r="AQ130" i="5"/>
  <c r="AC130" i="5"/>
  <c r="Y130" i="5"/>
  <c r="Y97" i="5"/>
  <c r="AW97" i="5"/>
  <c r="AQ97" i="5"/>
  <c r="AC7" i="5"/>
  <c r="AQ10" i="5"/>
  <c r="AC15" i="5"/>
  <c r="Y24" i="5"/>
  <c r="AC27" i="5"/>
  <c r="AQ30" i="5"/>
  <c r="Y32" i="5"/>
  <c r="AC35" i="5"/>
  <c r="AQ38" i="5"/>
  <c r="Y40" i="5"/>
  <c r="AC43" i="5"/>
  <c r="AQ46" i="5"/>
  <c r="Y48" i="5"/>
  <c r="AC51" i="5"/>
  <c r="AQ54" i="5"/>
  <c r="Y56" i="5"/>
  <c r="AC59" i="5"/>
  <c r="AQ62" i="5"/>
  <c r="Y64" i="5"/>
  <c r="AC67" i="5"/>
  <c r="AQ70" i="5"/>
  <c r="Y72" i="5"/>
  <c r="AC75" i="5"/>
  <c r="AC77" i="5"/>
  <c r="AW82" i="5"/>
  <c r="AQ82" i="5"/>
  <c r="Y82" i="5"/>
  <c r="AW114" i="5"/>
  <c r="AQ114" i="5"/>
  <c r="AC114" i="5"/>
  <c r="Y114" i="5"/>
  <c r="AW170" i="5"/>
  <c r="AQ170" i="5"/>
  <c r="AC170" i="5"/>
  <c r="Y170" i="5"/>
  <c r="AQ220" i="5"/>
  <c r="AC220" i="5"/>
  <c r="AW220" i="5"/>
  <c r="Y220" i="5"/>
  <c r="AW83" i="5"/>
  <c r="AC83" i="5"/>
  <c r="Y83" i="5"/>
  <c r="AW191" i="5"/>
  <c r="AQ191" i="5"/>
  <c r="AC191" i="5"/>
  <c r="Y191" i="5"/>
  <c r="AQ77" i="5"/>
  <c r="AQ83" i="5"/>
  <c r="AW154" i="5"/>
  <c r="AQ154" i="5"/>
  <c r="AC154" i="5"/>
  <c r="Y154" i="5"/>
  <c r="AW162" i="5"/>
  <c r="AQ162" i="5"/>
  <c r="AC162" i="5"/>
  <c r="Y162" i="5"/>
  <c r="X347" i="5"/>
  <c r="AW183" i="5"/>
  <c r="AQ183" i="5"/>
  <c r="AC183" i="5"/>
  <c r="Y183" i="5"/>
  <c r="AW76" i="5"/>
  <c r="AC78" i="5"/>
  <c r="AW84" i="5"/>
  <c r="AC86" i="5"/>
  <c r="Y91" i="5"/>
  <c r="AW92" i="5"/>
  <c r="Y99" i="5"/>
  <c r="AW100" i="5"/>
  <c r="AQ105" i="5"/>
  <c r="Y107" i="5"/>
  <c r="AW108" i="5"/>
  <c r="AQ113" i="5"/>
  <c r="Y115" i="5"/>
  <c r="AW116" i="5"/>
  <c r="AQ121" i="5"/>
  <c r="Y123" i="5"/>
  <c r="AQ129" i="5"/>
  <c r="Y131" i="5"/>
  <c r="AQ137" i="5"/>
  <c r="Y139" i="5"/>
  <c r="AW140" i="5"/>
  <c r="AC142" i="5"/>
  <c r="AQ145" i="5"/>
  <c r="Y147" i="5"/>
  <c r="AW148" i="5"/>
  <c r="AQ153" i="5"/>
  <c r="Y155" i="5"/>
  <c r="AW156" i="5"/>
  <c r="AQ161" i="5"/>
  <c r="Y163" i="5"/>
  <c r="AW164" i="5"/>
  <c r="AQ169" i="5"/>
  <c r="Y171" i="5"/>
  <c r="AW172" i="5"/>
  <c r="Y176" i="5"/>
  <c r="AQ182" i="5"/>
  <c r="Y184" i="5"/>
  <c r="AQ190" i="5"/>
  <c r="Y192" i="5"/>
  <c r="AQ198" i="5"/>
  <c r="Y200" i="5"/>
  <c r="AQ206" i="5"/>
  <c r="Y208" i="5"/>
  <c r="Y213" i="5"/>
  <c r="AW235" i="5"/>
  <c r="AQ235" i="5"/>
  <c r="Y267" i="5"/>
  <c r="Y283" i="5"/>
  <c r="AW299" i="5"/>
  <c r="AQ299" i="5"/>
  <c r="AW307" i="5"/>
  <c r="AQ307" i="5"/>
  <c r="AW315" i="5"/>
  <c r="AQ315" i="5"/>
  <c r="Y80" i="5"/>
  <c r="Y88" i="5"/>
  <c r="AC91" i="5"/>
  <c r="Y96" i="5"/>
  <c r="AC99" i="5"/>
  <c r="Y104" i="5"/>
  <c r="AW105" i="5"/>
  <c r="AC107" i="5"/>
  <c r="Y112" i="5"/>
  <c r="AW113" i="5"/>
  <c r="AC115" i="5"/>
  <c r="Y120" i="5"/>
  <c r="AW121" i="5"/>
  <c r="AC123" i="5"/>
  <c r="Y128" i="5"/>
  <c r="AW129" i="5"/>
  <c r="AC131" i="5"/>
  <c r="Y136" i="5"/>
  <c r="AW137" i="5"/>
  <c r="AC139" i="5"/>
  <c r="Y144" i="5"/>
  <c r="AW145" i="5"/>
  <c r="AC147" i="5"/>
  <c r="Y152" i="5"/>
  <c r="AW153" i="5"/>
  <c r="AC155" i="5"/>
  <c r="AW161" i="5"/>
  <c r="AC163" i="5"/>
  <c r="AW169" i="5"/>
  <c r="AC171" i="5"/>
  <c r="AC176" i="5"/>
  <c r="AW182" i="5"/>
  <c r="AC184" i="5"/>
  <c r="AW190" i="5"/>
  <c r="AC192" i="5"/>
  <c r="AW198" i="5"/>
  <c r="AC200" i="5"/>
  <c r="AW206" i="5"/>
  <c r="AC208" i="5"/>
  <c r="AC213" i="5"/>
  <c r="Y215" i="5"/>
  <c r="Y217" i="5"/>
  <c r="AW223" i="5"/>
  <c r="AQ223" i="5"/>
  <c r="AC223" i="5"/>
  <c r="AQ228" i="5"/>
  <c r="AC228" i="5"/>
  <c r="Y228" i="5"/>
  <c r="AW243" i="5"/>
  <c r="AQ243" i="5"/>
  <c r="AW251" i="5"/>
  <c r="AQ251" i="5"/>
  <c r="AW259" i="5"/>
  <c r="AQ259" i="5"/>
  <c r="AW291" i="5"/>
  <c r="AQ291" i="5"/>
  <c r="BA331" i="5"/>
  <c r="BA341" i="5"/>
  <c r="AW231" i="5"/>
  <c r="AQ231" i="5"/>
  <c r="AC231" i="5"/>
  <c r="AQ236" i="5"/>
  <c r="AC236" i="5"/>
  <c r="Y236" i="5"/>
  <c r="AW267" i="5"/>
  <c r="AQ267" i="5"/>
  <c r="AW283" i="5"/>
  <c r="AQ283" i="5"/>
  <c r="AQ300" i="5"/>
  <c r="AC300" i="5"/>
  <c r="Y300" i="5"/>
  <c r="AQ308" i="5"/>
  <c r="AC308" i="5"/>
  <c r="Y308" i="5"/>
  <c r="AQ316" i="5"/>
  <c r="AC316" i="5"/>
  <c r="Y316" i="5"/>
  <c r="AI347" i="5"/>
  <c r="AC85" i="5"/>
  <c r="AC93" i="5"/>
  <c r="AC101" i="5"/>
  <c r="AC109" i="5"/>
  <c r="AC117" i="5"/>
  <c r="AC125" i="5"/>
  <c r="AC133" i="5"/>
  <c r="AC141" i="5"/>
  <c r="AQ215" i="5"/>
  <c r="AW217" i="5"/>
  <c r="AQ219" i="5"/>
  <c r="AW239" i="5"/>
  <c r="AQ239" i="5"/>
  <c r="AC239" i="5"/>
  <c r="AQ244" i="5"/>
  <c r="AC244" i="5"/>
  <c r="Y244" i="5"/>
  <c r="AQ252" i="5"/>
  <c r="AC252" i="5"/>
  <c r="Y252" i="5"/>
  <c r="AQ260" i="5"/>
  <c r="AC260" i="5"/>
  <c r="Y260" i="5"/>
  <c r="AW275" i="5"/>
  <c r="AQ275" i="5"/>
  <c r="AQ292" i="5"/>
  <c r="AC292" i="5"/>
  <c r="Y292" i="5"/>
  <c r="AE333" i="5"/>
  <c r="BA346" i="5"/>
  <c r="AW247" i="5"/>
  <c r="AQ247" i="5"/>
  <c r="AC247" i="5"/>
  <c r="AW255" i="5"/>
  <c r="AQ255" i="5"/>
  <c r="AC255" i="5"/>
  <c r="AW263" i="5"/>
  <c r="AQ263" i="5"/>
  <c r="AC263" i="5"/>
  <c r="AQ268" i="5"/>
  <c r="AC268" i="5"/>
  <c r="Y268" i="5"/>
  <c r="AQ284" i="5"/>
  <c r="AC284" i="5"/>
  <c r="Y284" i="5"/>
  <c r="AW295" i="5"/>
  <c r="AQ295" i="5"/>
  <c r="AC295" i="5"/>
  <c r="AW303" i="5"/>
  <c r="AQ303" i="5"/>
  <c r="AC303" i="5"/>
  <c r="AW311" i="5"/>
  <c r="AQ311" i="5"/>
  <c r="AC311" i="5"/>
  <c r="J333" i="5"/>
  <c r="AI333" i="5"/>
  <c r="Q333" i="5"/>
  <c r="Q347" i="5"/>
  <c r="AE347" i="5"/>
  <c r="Y148" i="5"/>
  <c r="AC151" i="5"/>
  <c r="Y156" i="5"/>
  <c r="AC159" i="5"/>
  <c r="Y164" i="5"/>
  <c r="AC167" i="5"/>
  <c r="Y172" i="5"/>
  <c r="Y177" i="5"/>
  <c r="AC180" i="5"/>
  <c r="Y185" i="5"/>
  <c r="AC188" i="5"/>
  <c r="Y193" i="5"/>
  <c r="AC196" i="5"/>
  <c r="Y201" i="5"/>
  <c r="AC204" i="5"/>
  <c r="Y209" i="5"/>
  <c r="Y216" i="5"/>
  <c r="AW271" i="5"/>
  <c r="AQ271" i="5"/>
  <c r="AC271" i="5"/>
  <c r="AQ276" i="5"/>
  <c r="AC276" i="5"/>
  <c r="Y276" i="5"/>
  <c r="AW287" i="5"/>
  <c r="AQ287" i="5"/>
  <c r="AC287" i="5"/>
  <c r="BA330" i="5"/>
  <c r="AO347" i="5"/>
  <c r="AC216" i="5"/>
  <c r="Y235" i="5"/>
  <c r="AW279" i="5"/>
  <c r="AQ279" i="5"/>
  <c r="AC279" i="5"/>
  <c r="Y299" i="5"/>
  <c r="Y307" i="5"/>
  <c r="Y315" i="5"/>
  <c r="BA325" i="5"/>
  <c r="AP347" i="5"/>
  <c r="BA339" i="5"/>
  <c r="BA344" i="5"/>
  <c r="AT333" i="5"/>
  <c r="BA337" i="5"/>
  <c r="AT347" i="5"/>
  <c r="AC229" i="5"/>
  <c r="AC237" i="5"/>
  <c r="AC245" i="5"/>
  <c r="Y250" i="5"/>
  <c r="AC253" i="5"/>
  <c r="Y258" i="5"/>
  <c r="AC261" i="5"/>
  <c r="AC269" i="5"/>
  <c r="AC277" i="5"/>
  <c r="Y282" i="5"/>
  <c r="AC285" i="5"/>
  <c r="Y290" i="5"/>
  <c r="AC293" i="5"/>
  <c r="Y298" i="5"/>
  <c r="AC301" i="5"/>
  <c r="Y306" i="5"/>
  <c r="AC309" i="5"/>
  <c r="Y314" i="5"/>
  <c r="AC317" i="5"/>
  <c r="AQ282" i="5"/>
  <c r="AQ290" i="5"/>
  <c r="AQ298" i="5"/>
  <c r="AQ306" i="5"/>
  <c r="AQ314" i="5"/>
  <c r="Y225" i="5"/>
  <c r="Y233" i="5"/>
  <c r="Y241" i="5"/>
  <c r="Y249" i="5"/>
  <c r="Y257" i="5"/>
  <c r="Y265" i="5"/>
  <c r="Y273" i="5"/>
  <c r="Y281" i="5"/>
  <c r="Y289" i="5"/>
  <c r="Y297" i="5"/>
  <c r="Y305" i="5"/>
  <c r="Y313" i="5"/>
  <c r="BD336" i="5" l="1"/>
  <c r="BF336" i="5" s="1"/>
  <c r="BA347" i="5"/>
  <c r="BC347" i="5" s="1"/>
  <c r="BG362" i="5"/>
  <c r="BC328" i="5"/>
  <c r="BE328" i="5" s="1"/>
  <c r="BG358" i="5"/>
  <c r="BC329" i="5"/>
  <c r="BE329" i="5" s="1"/>
  <c r="BC338" i="5"/>
  <c r="BD324" i="5"/>
  <c r="BE324" i="5" s="1"/>
  <c r="BC342" i="5"/>
  <c r="BE342" i="5" s="1"/>
  <c r="BC332" i="5"/>
  <c r="BE332" i="5" s="1"/>
  <c r="BD340" i="5"/>
  <c r="BF340" i="5" s="1"/>
  <c r="AP322" i="5"/>
  <c r="BA322" i="5" s="1"/>
  <c r="BD345" i="5"/>
  <c r="BE345" i="5" s="1"/>
  <c r="BC336" i="5"/>
  <c r="BE336" i="5" s="1"/>
  <c r="AW322" i="5"/>
  <c r="AW339" i="5"/>
  <c r="Y341" i="5"/>
  <c r="Y340" i="5"/>
  <c r="AQ340" i="5"/>
  <c r="AW338" i="5"/>
  <c r="BC343" i="5"/>
  <c r="BE343" i="5" s="1"/>
  <c r="AC346" i="5"/>
  <c r="AC343" i="5"/>
  <c r="AC332" i="5"/>
  <c r="AC329" i="5"/>
  <c r="AC345" i="5"/>
  <c r="AC337" i="5"/>
  <c r="AC331" i="5"/>
  <c r="AC323" i="5"/>
  <c r="AC344" i="5"/>
  <c r="AC340" i="5"/>
  <c r="AC336" i="5"/>
  <c r="AC330" i="5"/>
  <c r="AC326" i="5"/>
  <c r="AC322" i="5"/>
  <c r="AC348" i="5"/>
  <c r="AC338" i="5"/>
  <c r="AC324" i="5"/>
  <c r="AC339" i="5"/>
  <c r="AC325" i="5"/>
  <c r="AC342" i="5"/>
  <c r="AC341" i="5"/>
  <c r="AC328" i="5"/>
  <c r="AC327" i="5"/>
  <c r="AW344" i="5"/>
  <c r="AW341" i="5"/>
  <c r="AQ322" i="5"/>
  <c r="AQ342" i="5"/>
  <c r="AQ345" i="5"/>
  <c r="AW330" i="5"/>
  <c r="Y339" i="5"/>
  <c r="Y325" i="5"/>
  <c r="Y342" i="5"/>
  <c r="Y328" i="5"/>
  <c r="Y327" i="5"/>
  <c r="Y346" i="5"/>
  <c r="Y343" i="5"/>
  <c r="Y332" i="5"/>
  <c r="Y329" i="5"/>
  <c r="X327" i="5"/>
  <c r="BA327" i="5" s="1"/>
  <c r="Y344" i="5"/>
  <c r="Y336" i="5"/>
  <c r="Y330" i="5"/>
  <c r="Y322" i="5"/>
  <c r="Y326" i="5"/>
  <c r="Y345" i="5"/>
  <c r="Y323" i="5"/>
  <c r="Y337" i="5"/>
  <c r="Y331" i="5"/>
  <c r="Y348" i="5"/>
  <c r="Y338" i="5"/>
  <c r="Y324" i="5"/>
  <c r="X326" i="5"/>
  <c r="AW347" i="5"/>
  <c r="AW329" i="5"/>
  <c r="AW345" i="5"/>
  <c r="AQ332" i="5"/>
  <c r="AQ344" i="5"/>
  <c r="AP323" i="5"/>
  <c r="BA323" i="5" s="1"/>
  <c r="BC337" i="5"/>
  <c r="BD337" i="5"/>
  <c r="BD346" i="5"/>
  <c r="BC346" i="5"/>
  <c r="AW323" i="5"/>
  <c r="AQ324" i="5"/>
  <c r="BF329" i="5"/>
  <c r="BF343" i="5"/>
  <c r="AW332" i="5"/>
  <c r="AW343" i="5"/>
  <c r="AW324" i="5"/>
  <c r="AQ346" i="5"/>
  <c r="AQ325" i="5"/>
  <c r="AQ338" i="5"/>
  <c r="BD344" i="5"/>
  <c r="BC344" i="5"/>
  <c r="BF342" i="5"/>
  <c r="AW328" i="5"/>
  <c r="BC339" i="5"/>
  <c r="BD339" i="5"/>
  <c r="BC341" i="5"/>
  <c r="BD341" i="5"/>
  <c r="AW337" i="5"/>
  <c r="AW342" i="5"/>
  <c r="AW325" i="5"/>
  <c r="AW336" i="5"/>
  <c r="AQ329" i="5"/>
  <c r="AQ327" i="5"/>
  <c r="AQ348" i="5"/>
  <c r="BC331" i="5"/>
  <c r="BD331" i="5"/>
  <c r="BE338" i="5"/>
  <c r="BF338" i="5"/>
  <c r="AW326" i="5"/>
  <c r="AW327" i="5"/>
  <c r="AQ343" i="5"/>
  <c r="AQ331" i="5"/>
  <c r="AQ323" i="5"/>
  <c r="BC325" i="5"/>
  <c r="BD325" i="5"/>
  <c r="AW340" i="5"/>
  <c r="AW331" i="5"/>
  <c r="AW348" i="5"/>
  <c r="AQ328" i="5"/>
  <c r="AQ339" i="5"/>
  <c r="AQ326" i="5"/>
  <c r="BD330" i="5"/>
  <c r="BC330" i="5"/>
  <c r="BF332" i="5"/>
  <c r="BF328" i="5"/>
  <c r="AQ337" i="5"/>
  <c r="AQ336" i="5"/>
  <c r="AW346" i="5"/>
  <c r="AQ330" i="5"/>
  <c r="AQ341" i="5"/>
  <c r="Q322" i="3"/>
  <c r="R322" i="3"/>
  <c r="S322" i="3"/>
  <c r="T322" i="3"/>
  <c r="U322" i="3"/>
  <c r="V322" i="3"/>
  <c r="W322" i="3"/>
  <c r="X322" i="3"/>
  <c r="Q323" i="3"/>
  <c r="R323" i="3"/>
  <c r="S323" i="3"/>
  <c r="T323" i="3"/>
  <c r="U323" i="3"/>
  <c r="V323" i="3"/>
  <c r="W323" i="3"/>
  <c r="X323" i="3"/>
  <c r="Q324" i="3"/>
  <c r="R324" i="3"/>
  <c r="S324" i="3"/>
  <c r="T324" i="3"/>
  <c r="U324" i="3"/>
  <c r="V324" i="3"/>
  <c r="W324" i="3"/>
  <c r="X324" i="3"/>
  <c r="Q325" i="3"/>
  <c r="R325" i="3"/>
  <c r="S325" i="3"/>
  <c r="T325" i="3"/>
  <c r="U325" i="3"/>
  <c r="V325" i="3"/>
  <c r="W325" i="3"/>
  <c r="X325" i="3"/>
  <c r="Q326" i="3"/>
  <c r="R326" i="3"/>
  <c r="S326" i="3"/>
  <c r="T326" i="3"/>
  <c r="U326" i="3"/>
  <c r="V326" i="3"/>
  <c r="W326" i="3"/>
  <c r="X326" i="3"/>
  <c r="Q327" i="3"/>
  <c r="R327" i="3"/>
  <c r="S327" i="3"/>
  <c r="T327" i="3"/>
  <c r="U327" i="3"/>
  <c r="V327" i="3"/>
  <c r="W327" i="3"/>
  <c r="X327" i="3"/>
  <c r="Q328" i="3"/>
  <c r="R328" i="3"/>
  <c r="S328" i="3"/>
  <c r="T328" i="3"/>
  <c r="U328" i="3"/>
  <c r="V328" i="3"/>
  <c r="W328" i="3"/>
  <c r="X328" i="3"/>
  <c r="Q329" i="3"/>
  <c r="R329" i="3"/>
  <c r="S329" i="3"/>
  <c r="T329" i="3"/>
  <c r="U329" i="3"/>
  <c r="V329" i="3"/>
  <c r="W329" i="3"/>
  <c r="X329" i="3"/>
  <c r="Q330" i="3"/>
  <c r="R330" i="3"/>
  <c r="S330" i="3"/>
  <c r="T330" i="3"/>
  <c r="U330" i="3"/>
  <c r="V330" i="3"/>
  <c r="W330" i="3"/>
  <c r="X330" i="3"/>
  <c r="Q331" i="3"/>
  <c r="R331" i="3"/>
  <c r="S331" i="3"/>
  <c r="T331" i="3"/>
  <c r="U331" i="3"/>
  <c r="V331" i="3"/>
  <c r="W331" i="3"/>
  <c r="X331" i="3"/>
  <c r="Q332" i="3"/>
  <c r="R332" i="3"/>
  <c r="S332" i="3"/>
  <c r="T332" i="3"/>
  <c r="U332" i="3"/>
  <c r="V332" i="3"/>
  <c r="W332" i="3"/>
  <c r="X332" i="3"/>
  <c r="Q333" i="3"/>
  <c r="R333" i="3"/>
  <c r="S333" i="3"/>
  <c r="T333" i="3"/>
  <c r="U333" i="3"/>
  <c r="V333" i="3"/>
  <c r="W333" i="3"/>
  <c r="X333" i="3"/>
  <c r="Q334" i="3"/>
  <c r="R334" i="3"/>
  <c r="S334" i="3"/>
  <c r="T334" i="3"/>
  <c r="U334" i="3"/>
  <c r="V334" i="3"/>
  <c r="W334" i="3"/>
  <c r="X334" i="3"/>
  <c r="Q335" i="3"/>
  <c r="R335" i="3"/>
  <c r="S335" i="3"/>
  <c r="T335" i="3"/>
  <c r="U335" i="3"/>
  <c r="V335" i="3"/>
  <c r="W335" i="3"/>
  <c r="X335" i="3"/>
  <c r="Q336" i="3"/>
  <c r="R336" i="3"/>
  <c r="S336" i="3"/>
  <c r="T336" i="3"/>
  <c r="U336" i="3"/>
  <c r="V336" i="3"/>
  <c r="W336" i="3"/>
  <c r="X336" i="3"/>
  <c r="Q337" i="3"/>
  <c r="R337" i="3"/>
  <c r="S337" i="3"/>
  <c r="T337" i="3"/>
  <c r="U337" i="3"/>
  <c r="V337" i="3"/>
  <c r="W337" i="3"/>
  <c r="X337" i="3"/>
  <c r="Q338" i="3"/>
  <c r="R338" i="3"/>
  <c r="S338" i="3"/>
  <c r="T338" i="3"/>
  <c r="U338" i="3"/>
  <c r="V338" i="3"/>
  <c r="W338" i="3"/>
  <c r="X338" i="3"/>
  <c r="Q339" i="3"/>
  <c r="R339" i="3"/>
  <c r="S339" i="3"/>
  <c r="T339" i="3"/>
  <c r="U339" i="3"/>
  <c r="V339" i="3"/>
  <c r="W339" i="3"/>
  <c r="X339" i="3"/>
  <c r="Q340" i="3"/>
  <c r="R340" i="3"/>
  <c r="S340" i="3"/>
  <c r="T340" i="3"/>
  <c r="U340" i="3"/>
  <c r="V340" i="3"/>
  <c r="W340" i="3"/>
  <c r="X340" i="3"/>
  <c r="Q341" i="3"/>
  <c r="R341" i="3"/>
  <c r="S341" i="3"/>
  <c r="T341" i="3"/>
  <c r="U341" i="3"/>
  <c r="V341" i="3"/>
  <c r="W341" i="3"/>
  <c r="X341" i="3"/>
  <c r="Q342" i="3"/>
  <c r="R342" i="3"/>
  <c r="S342" i="3"/>
  <c r="T342" i="3"/>
  <c r="U342" i="3"/>
  <c r="V342" i="3"/>
  <c r="W342" i="3"/>
  <c r="X342" i="3"/>
  <c r="Q343" i="3"/>
  <c r="R343" i="3"/>
  <c r="S343" i="3"/>
  <c r="T343" i="3"/>
  <c r="U343" i="3"/>
  <c r="V343" i="3"/>
  <c r="W343" i="3"/>
  <c r="X343" i="3"/>
  <c r="Q344" i="3"/>
  <c r="R344" i="3"/>
  <c r="S344" i="3"/>
  <c r="T344" i="3"/>
  <c r="U344" i="3"/>
  <c r="V344" i="3"/>
  <c r="W344" i="3"/>
  <c r="X344" i="3"/>
  <c r="Q345" i="3"/>
  <c r="R345" i="3"/>
  <c r="S345" i="3"/>
  <c r="T345" i="3"/>
  <c r="U345" i="3"/>
  <c r="V345" i="3"/>
  <c r="W345" i="3"/>
  <c r="X345" i="3"/>
  <c r="Q346" i="3"/>
  <c r="R346" i="3"/>
  <c r="S346" i="3"/>
  <c r="T346" i="3"/>
  <c r="U346" i="3"/>
  <c r="V346" i="3"/>
  <c r="W346" i="3"/>
  <c r="X346" i="3"/>
  <c r="Q347" i="3"/>
  <c r="R347" i="3"/>
  <c r="S347" i="3"/>
  <c r="T347" i="3"/>
  <c r="U347" i="3"/>
  <c r="V347" i="3"/>
  <c r="W347" i="3"/>
  <c r="X347" i="3"/>
  <c r="Q348" i="3"/>
  <c r="R348" i="3"/>
  <c r="S348" i="3"/>
  <c r="T348" i="3"/>
  <c r="U348" i="3"/>
  <c r="V348" i="3"/>
  <c r="W348" i="3"/>
  <c r="X348" i="3"/>
  <c r="Q349" i="3"/>
  <c r="R349" i="3"/>
  <c r="S349" i="3"/>
  <c r="T349" i="3"/>
  <c r="U349" i="3"/>
  <c r="V349" i="3"/>
  <c r="W349" i="3"/>
  <c r="X349" i="3"/>
  <c r="Q350" i="3"/>
  <c r="R350" i="3"/>
  <c r="S350" i="3"/>
  <c r="T350" i="3"/>
  <c r="U350" i="3"/>
  <c r="V350" i="3"/>
  <c r="W350" i="3"/>
  <c r="X350" i="3"/>
  <c r="Q351" i="3"/>
  <c r="R351" i="3"/>
  <c r="S351" i="3"/>
  <c r="T351" i="3"/>
  <c r="U351" i="3"/>
  <c r="V351" i="3"/>
  <c r="W351" i="3"/>
  <c r="X351" i="3"/>
  <c r="Q352" i="3"/>
  <c r="R352" i="3"/>
  <c r="S352" i="3"/>
  <c r="T352" i="3"/>
  <c r="U352" i="3"/>
  <c r="V352" i="3"/>
  <c r="W352" i="3"/>
  <c r="X352" i="3"/>
  <c r="Q353" i="3"/>
  <c r="R353" i="3"/>
  <c r="S353" i="3"/>
  <c r="T353" i="3"/>
  <c r="U353" i="3"/>
  <c r="V353" i="3"/>
  <c r="W353" i="3"/>
  <c r="X353" i="3"/>
  <c r="Q354" i="3"/>
  <c r="R354" i="3"/>
  <c r="S354" i="3"/>
  <c r="T354" i="3"/>
  <c r="U354" i="3"/>
  <c r="V354" i="3"/>
  <c r="W354" i="3"/>
  <c r="X354" i="3"/>
  <c r="Q355" i="3"/>
  <c r="R355" i="3"/>
  <c r="S355" i="3"/>
  <c r="T355" i="3"/>
  <c r="U355" i="3"/>
  <c r="V355" i="3"/>
  <c r="W355" i="3"/>
  <c r="X355" i="3"/>
  <c r="Q356" i="3"/>
  <c r="R356" i="3"/>
  <c r="S356" i="3"/>
  <c r="T356" i="3"/>
  <c r="U356" i="3"/>
  <c r="V356" i="3"/>
  <c r="W356" i="3"/>
  <c r="X356" i="3"/>
  <c r="Q357" i="3"/>
  <c r="R357" i="3"/>
  <c r="S357" i="3"/>
  <c r="T357" i="3"/>
  <c r="U357" i="3"/>
  <c r="V357" i="3"/>
  <c r="W357" i="3"/>
  <c r="X357" i="3"/>
  <c r="Q358" i="3"/>
  <c r="R358" i="3"/>
  <c r="S358" i="3"/>
  <c r="T358" i="3"/>
  <c r="U358" i="3"/>
  <c r="V358" i="3"/>
  <c r="W358" i="3"/>
  <c r="X358" i="3"/>
  <c r="Q359" i="3"/>
  <c r="R359" i="3"/>
  <c r="S359" i="3"/>
  <c r="T359" i="3"/>
  <c r="U359" i="3"/>
  <c r="V359" i="3"/>
  <c r="W359" i="3"/>
  <c r="X359" i="3"/>
  <c r="Q360" i="3"/>
  <c r="R360" i="3"/>
  <c r="S360" i="3"/>
  <c r="T360" i="3"/>
  <c r="U360" i="3"/>
  <c r="V360" i="3"/>
  <c r="W360" i="3"/>
  <c r="X360" i="3"/>
  <c r="Q361" i="3"/>
  <c r="R361" i="3"/>
  <c r="S361" i="3"/>
  <c r="T361" i="3"/>
  <c r="U361" i="3"/>
  <c r="V361" i="3"/>
  <c r="W361" i="3"/>
  <c r="X361" i="3"/>
  <c r="Q362" i="3"/>
  <c r="R362" i="3"/>
  <c r="S362" i="3"/>
  <c r="T362" i="3"/>
  <c r="U362" i="3"/>
  <c r="V362" i="3"/>
  <c r="W362" i="3"/>
  <c r="X362" i="3"/>
  <c r="Q363" i="3"/>
  <c r="R363" i="3"/>
  <c r="S363" i="3"/>
  <c r="T363" i="3"/>
  <c r="U363" i="3"/>
  <c r="V363" i="3"/>
  <c r="W363" i="3"/>
  <c r="X363" i="3"/>
  <c r="Q364" i="3"/>
  <c r="R364" i="3"/>
  <c r="S364" i="3"/>
  <c r="T364" i="3"/>
  <c r="U364" i="3"/>
  <c r="V364" i="3"/>
  <c r="W364" i="3"/>
  <c r="X364" i="3"/>
  <c r="Q365" i="3"/>
  <c r="R365" i="3"/>
  <c r="S365" i="3"/>
  <c r="T365" i="3"/>
  <c r="U365" i="3"/>
  <c r="V365" i="3"/>
  <c r="W365" i="3"/>
  <c r="X365" i="3"/>
  <c r="Q366" i="3"/>
  <c r="R366" i="3"/>
  <c r="S366" i="3"/>
  <c r="T366" i="3"/>
  <c r="U366" i="3"/>
  <c r="V366" i="3"/>
  <c r="W366" i="3"/>
  <c r="X366" i="3"/>
  <c r="Q367" i="3"/>
  <c r="R367" i="3"/>
  <c r="S367" i="3"/>
  <c r="T367" i="3"/>
  <c r="U367" i="3"/>
  <c r="V367" i="3"/>
  <c r="W367" i="3"/>
  <c r="X367" i="3"/>
  <c r="Q368" i="3"/>
  <c r="R368" i="3"/>
  <c r="S368" i="3"/>
  <c r="T368" i="3"/>
  <c r="U368" i="3"/>
  <c r="V368" i="3"/>
  <c r="W368" i="3"/>
  <c r="X368" i="3"/>
  <c r="Q369" i="3"/>
  <c r="R369" i="3"/>
  <c r="S369" i="3"/>
  <c r="T369" i="3"/>
  <c r="U369" i="3"/>
  <c r="V369" i="3"/>
  <c r="W369" i="3"/>
  <c r="X369" i="3"/>
  <c r="Q370" i="3"/>
  <c r="R370" i="3"/>
  <c r="S370" i="3"/>
  <c r="T370" i="3"/>
  <c r="U370" i="3"/>
  <c r="V370" i="3"/>
  <c r="W370" i="3"/>
  <c r="X370" i="3"/>
  <c r="Q371" i="3"/>
  <c r="R371" i="3"/>
  <c r="S371" i="3"/>
  <c r="T371" i="3"/>
  <c r="U371" i="3"/>
  <c r="V371" i="3"/>
  <c r="W371" i="3"/>
  <c r="X371" i="3"/>
  <c r="Q372" i="3"/>
  <c r="R372" i="3"/>
  <c r="S372" i="3"/>
  <c r="T372" i="3"/>
  <c r="U372" i="3"/>
  <c r="V372" i="3"/>
  <c r="W372" i="3"/>
  <c r="X372" i="3"/>
  <c r="Q373" i="3"/>
  <c r="R373" i="3"/>
  <c r="S373" i="3"/>
  <c r="T373" i="3"/>
  <c r="U373" i="3"/>
  <c r="V373" i="3"/>
  <c r="W373" i="3"/>
  <c r="X373" i="3"/>
  <c r="Q374" i="3"/>
  <c r="R374" i="3"/>
  <c r="S374" i="3"/>
  <c r="T374" i="3"/>
  <c r="U374" i="3"/>
  <c r="V374" i="3"/>
  <c r="W374" i="3"/>
  <c r="X374" i="3"/>
  <c r="Q375" i="3"/>
  <c r="R375" i="3"/>
  <c r="S375" i="3"/>
  <c r="T375" i="3"/>
  <c r="U375" i="3"/>
  <c r="V375" i="3"/>
  <c r="W375" i="3"/>
  <c r="X375" i="3"/>
  <c r="Q376" i="3"/>
  <c r="R376" i="3"/>
  <c r="S376" i="3"/>
  <c r="T376" i="3"/>
  <c r="U376" i="3"/>
  <c r="V376" i="3"/>
  <c r="W376" i="3"/>
  <c r="X376" i="3"/>
  <c r="Q377" i="3"/>
  <c r="R377" i="3"/>
  <c r="S377" i="3"/>
  <c r="T377" i="3"/>
  <c r="U377" i="3"/>
  <c r="V377" i="3"/>
  <c r="W377" i="3"/>
  <c r="X377" i="3"/>
  <c r="Q378" i="3"/>
  <c r="R378" i="3"/>
  <c r="S378" i="3"/>
  <c r="T378" i="3"/>
  <c r="U378" i="3"/>
  <c r="V378" i="3"/>
  <c r="W378" i="3"/>
  <c r="X378" i="3"/>
  <c r="Q379" i="3"/>
  <c r="R379" i="3"/>
  <c r="S379" i="3"/>
  <c r="T379" i="3"/>
  <c r="U379" i="3"/>
  <c r="V379" i="3"/>
  <c r="W379" i="3"/>
  <c r="X379" i="3"/>
  <c r="Q380" i="3"/>
  <c r="R380" i="3"/>
  <c r="S380" i="3"/>
  <c r="T380" i="3"/>
  <c r="U380" i="3"/>
  <c r="V380" i="3"/>
  <c r="W380" i="3"/>
  <c r="X380" i="3"/>
  <c r="Q381" i="3"/>
  <c r="R381" i="3"/>
  <c r="S381" i="3"/>
  <c r="T381" i="3"/>
  <c r="U381" i="3"/>
  <c r="V381" i="3"/>
  <c r="W381" i="3"/>
  <c r="X381" i="3"/>
  <c r="Q382" i="3"/>
  <c r="R382" i="3"/>
  <c r="S382" i="3"/>
  <c r="T382" i="3"/>
  <c r="U382" i="3"/>
  <c r="V382" i="3"/>
  <c r="W382" i="3"/>
  <c r="X382" i="3"/>
  <c r="Q383" i="3"/>
  <c r="R383" i="3"/>
  <c r="S383" i="3"/>
  <c r="T383" i="3"/>
  <c r="U383" i="3"/>
  <c r="V383" i="3"/>
  <c r="W383" i="3"/>
  <c r="X383" i="3"/>
  <c r="Q384" i="3"/>
  <c r="R384" i="3"/>
  <c r="S384" i="3"/>
  <c r="T384" i="3"/>
  <c r="U384" i="3"/>
  <c r="V384" i="3"/>
  <c r="W384" i="3"/>
  <c r="X384" i="3"/>
  <c r="Q385" i="3"/>
  <c r="R385" i="3"/>
  <c r="S385" i="3"/>
  <c r="T385" i="3"/>
  <c r="U385" i="3"/>
  <c r="V385" i="3"/>
  <c r="W385" i="3"/>
  <c r="X385" i="3"/>
  <c r="Q386" i="3"/>
  <c r="R386" i="3"/>
  <c r="S386" i="3"/>
  <c r="T386" i="3"/>
  <c r="U386" i="3"/>
  <c r="V386" i="3"/>
  <c r="W386" i="3"/>
  <c r="X386" i="3"/>
  <c r="Q387" i="3"/>
  <c r="R387" i="3"/>
  <c r="S387" i="3"/>
  <c r="T387" i="3"/>
  <c r="U387" i="3"/>
  <c r="V387" i="3"/>
  <c r="W387" i="3"/>
  <c r="X387" i="3"/>
  <c r="Q388" i="3"/>
  <c r="R388" i="3"/>
  <c r="S388" i="3"/>
  <c r="T388" i="3"/>
  <c r="U388" i="3"/>
  <c r="V388" i="3"/>
  <c r="W388" i="3"/>
  <c r="X388" i="3"/>
  <c r="Q389" i="3"/>
  <c r="R389" i="3"/>
  <c r="S389" i="3"/>
  <c r="T389" i="3"/>
  <c r="U389" i="3"/>
  <c r="V389" i="3"/>
  <c r="W389" i="3"/>
  <c r="X389" i="3"/>
  <c r="Q390" i="3"/>
  <c r="R390" i="3"/>
  <c r="S390" i="3"/>
  <c r="T390" i="3"/>
  <c r="U390" i="3"/>
  <c r="V390" i="3"/>
  <c r="W390" i="3"/>
  <c r="X390" i="3"/>
  <c r="Q391" i="3"/>
  <c r="R391" i="3"/>
  <c r="S391" i="3"/>
  <c r="T391" i="3"/>
  <c r="U391" i="3"/>
  <c r="V391" i="3"/>
  <c r="W391" i="3"/>
  <c r="X391" i="3"/>
  <c r="Q392" i="3"/>
  <c r="R392" i="3"/>
  <c r="S392" i="3"/>
  <c r="T392" i="3"/>
  <c r="U392" i="3"/>
  <c r="V392" i="3"/>
  <c r="W392" i="3"/>
  <c r="X392" i="3"/>
  <c r="Q393" i="3"/>
  <c r="R393" i="3"/>
  <c r="S393" i="3"/>
  <c r="T393" i="3"/>
  <c r="U393" i="3"/>
  <c r="V393" i="3"/>
  <c r="W393" i="3"/>
  <c r="X393" i="3"/>
  <c r="Q394" i="3"/>
  <c r="R394" i="3"/>
  <c r="S394" i="3"/>
  <c r="T394" i="3"/>
  <c r="U394" i="3"/>
  <c r="V394" i="3"/>
  <c r="W394" i="3"/>
  <c r="X394" i="3"/>
  <c r="Q395" i="3"/>
  <c r="R395" i="3"/>
  <c r="S395" i="3"/>
  <c r="T395" i="3"/>
  <c r="U395" i="3"/>
  <c r="V395" i="3"/>
  <c r="W395" i="3"/>
  <c r="X395" i="3"/>
  <c r="Q396" i="3"/>
  <c r="R396" i="3"/>
  <c r="S396" i="3"/>
  <c r="T396" i="3"/>
  <c r="U396" i="3"/>
  <c r="V396" i="3"/>
  <c r="W396" i="3"/>
  <c r="X396" i="3"/>
  <c r="Q397" i="3"/>
  <c r="R397" i="3"/>
  <c r="S397" i="3"/>
  <c r="T397" i="3"/>
  <c r="U397" i="3"/>
  <c r="V397" i="3"/>
  <c r="W397" i="3"/>
  <c r="X397" i="3"/>
  <c r="Q398" i="3"/>
  <c r="R398" i="3"/>
  <c r="S398" i="3"/>
  <c r="T398" i="3"/>
  <c r="U398" i="3"/>
  <c r="V398" i="3"/>
  <c r="W398" i="3"/>
  <c r="X398" i="3"/>
  <c r="Q399" i="3"/>
  <c r="R399" i="3"/>
  <c r="S399" i="3"/>
  <c r="T399" i="3"/>
  <c r="U399" i="3"/>
  <c r="V399" i="3"/>
  <c r="W399" i="3"/>
  <c r="X399" i="3"/>
  <c r="Q400" i="3"/>
  <c r="R400" i="3"/>
  <c r="S400" i="3"/>
  <c r="T400" i="3"/>
  <c r="U400" i="3"/>
  <c r="V400" i="3"/>
  <c r="W400" i="3"/>
  <c r="X400" i="3"/>
  <c r="Q401" i="3"/>
  <c r="R401" i="3"/>
  <c r="S401" i="3"/>
  <c r="T401" i="3"/>
  <c r="U401" i="3"/>
  <c r="V401" i="3"/>
  <c r="W401" i="3"/>
  <c r="X401" i="3"/>
  <c r="Q402" i="3"/>
  <c r="R402" i="3"/>
  <c r="S402" i="3"/>
  <c r="T402" i="3"/>
  <c r="U402" i="3"/>
  <c r="V402" i="3"/>
  <c r="W402" i="3"/>
  <c r="X402" i="3"/>
  <c r="Q403" i="3"/>
  <c r="R403" i="3"/>
  <c r="S403" i="3"/>
  <c r="T403" i="3"/>
  <c r="U403" i="3"/>
  <c r="V403" i="3"/>
  <c r="W403" i="3"/>
  <c r="X403" i="3"/>
  <c r="Q404" i="3"/>
  <c r="R404" i="3"/>
  <c r="S404" i="3"/>
  <c r="T404" i="3"/>
  <c r="U404" i="3"/>
  <c r="V404" i="3"/>
  <c r="W404" i="3"/>
  <c r="X404" i="3"/>
  <c r="Q405" i="3"/>
  <c r="R405" i="3"/>
  <c r="S405" i="3"/>
  <c r="T405" i="3"/>
  <c r="U405" i="3"/>
  <c r="V405" i="3"/>
  <c r="W405" i="3"/>
  <c r="X405" i="3"/>
  <c r="Q406" i="3"/>
  <c r="R406" i="3"/>
  <c r="S406" i="3"/>
  <c r="T406" i="3"/>
  <c r="U406" i="3"/>
  <c r="V406" i="3"/>
  <c r="W406" i="3"/>
  <c r="X406" i="3"/>
  <c r="Q407" i="3"/>
  <c r="R407" i="3"/>
  <c r="S407" i="3"/>
  <c r="T407" i="3"/>
  <c r="U407" i="3"/>
  <c r="V407" i="3"/>
  <c r="W407" i="3"/>
  <c r="X407" i="3"/>
  <c r="Q408" i="3"/>
  <c r="R408" i="3"/>
  <c r="S408" i="3"/>
  <c r="T408" i="3"/>
  <c r="U408" i="3"/>
  <c r="V408" i="3"/>
  <c r="W408" i="3"/>
  <c r="X408" i="3"/>
  <c r="Q409" i="3"/>
  <c r="R409" i="3"/>
  <c r="S409" i="3"/>
  <c r="T409" i="3"/>
  <c r="U409" i="3"/>
  <c r="V409" i="3"/>
  <c r="W409" i="3"/>
  <c r="X409" i="3"/>
  <c r="Q410" i="3"/>
  <c r="R410" i="3"/>
  <c r="S410" i="3"/>
  <c r="T410" i="3"/>
  <c r="U410" i="3"/>
  <c r="V410" i="3"/>
  <c r="W410" i="3"/>
  <c r="X410" i="3"/>
  <c r="Q411" i="3"/>
  <c r="R411" i="3"/>
  <c r="S411" i="3"/>
  <c r="T411" i="3"/>
  <c r="U411" i="3"/>
  <c r="V411" i="3"/>
  <c r="W411" i="3"/>
  <c r="X411" i="3"/>
  <c r="Q412" i="3"/>
  <c r="R412" i="3"/>
  <c r="S412" i="3"/>
  <c r="T412" i="3"/>
  <c r="U412" i="3"/>
  <c r="V412" i="3"/>
  <c r="W412" i="3"/>
  <c r="X412" i="3"/>
  <c r="Q413" i="3"/>
  <c r="R413" i="3"/>
  <c r="S413" i="3"/>
  <c r="T413" i="3"/>
  <c r="U413" i="3"/>
  <c r="V413" i="3"/>
  <c r="W413" i="3"/>
  <c r="X413" i="3"/>
  <c r="Q414" i="3"/>
  <c r="R414" i="3"/>
  <c r="S414" i="3"/>
  <c r="T414" i="3"/>
  <c r="U414" i="3"/>
  <c r="V414" i="3"/>
  <c r="W414" i="3"/>
  <c r="X414" i="3"/>
  <c r="Q415" i="3"/>
  <c r="R415" i="3"/>
  <c r="S415" i="3"/>
  <c r="T415" i="3"/>
  <c r="U415" i="3"/>
  <c r="V415" i="3"/>
  <c r="W415" i="3"/>
  <c r="X415" i="3"/>
  <c r="Q416" i="3"/>
  <c r="R416" i="3"/>
  <c r="S416" i="3"/>
  <c r="T416" i="3"/>
  <c r="U416" i="3"/>
  <c r="V416" i="3"/>
  <c r="W416" i="3"/>
  <c r="X416" i="3"/>
  <c r="Q417" i="3"/>
  <c r="R417" i="3"/>
  <c r="S417" i="3"/>
  <c r="T417" i="3"/>
  <c r="U417" i="3"/>
  <c r="V417" i="3"/>
  <c r="W417" i="3"/>
  <c r="X417" i="3"/>
  <c r="Q418" i="3"/>
  <c r="R418" i="3"/>
  <c r="S418" i="3"/>
  <c r="T418" i="3"/>
  <c r="U418" i="3"/>
  <c r="V418" i="3"/>
  <c r="W418" i="3"/>
  <c r="X418" i="3"/>
  <c r="Q419" i="3"/>
  <c r="R419" i="3"/>
  <c r="S419" i="3"/>
  <c r="T419" i="3"/>
  <c r="U419" i="3"/>
  <c r="V419" i="3"/>
  <c r="W419" i="3"/>
  <c r="X419" i="3"/>
  <c r="Q420" i="3"/>
  <c r="R420" i="3"/>
  <c r="S420" i="3"/>
  <c r="T420" i="3"/>
  <c r="U420" i="3"/>
  <c r="V420" i="3"/>
  <c r="W420" i="3"/>
  <c r="X420" i="3"/>
  <c r="Q421" i="3"/>
  <c r="R421" i="3"/>
  <c r="S421" i="3"/>
  <c r="T421" i="3"/>
  <c r="U421" i="3"/>
  <c r="V421" i="3"/>
  <c r="W421" i="3"/>
  <c r="X421" i="3"/>
  <c r="Q422" i="3"/>
  <c r="R422" i="3"/>
  <c r="S422" i="3"/>
  <c r="T422" i="3"/>
  <c r="U422" i="3"/>
  <c r="V422" i="3"/>
  <c r="W422" i="3"/>
  <c r="X422" i="3"/>
  <c r="Q423" i="3"/>
  <c r="R423" i="3"/>
  <c r="S423" i="3"/>
  <c r="T423" i="3"/>
  <c r="U423" i="3"/>
  <c r="V423" i="3"/>
  <c r="W423" i="3"/>
  <c r="X423" i="3"/>
  <c r="Q424" i="3"/>
  <c r="R424" i="3"/>
  <c r="S424" i="3"/>
  <c r="T424" i="3"/>
  <c r="U424" i="3"/>
  <c r="V424" i="3"/>
  <c r="W424" i="3"/>
  <c r="X424" i="3"/>
  <c r="Q425" i="3"/>
  <c r="R425" i="3"/>
  <c r="S425" i="3"/>
  <c r="T425" i="3"/>
  <c r="U425" i="3"/>
  <c r="V425" i="3"/>
  <c r="W425" i="3"/>
  <c r="X425" i="3"/>
  <c r="Q426" i="3"/>
  <c r="R426" i="3"/>
  <c r="S426" i="3"/>
  <c r="T426" i="3"/>
  <c r="U426" i="3"/>
  <c r="V426" i="3"/>
  <c r="W426" i="3"/>
  <c r="X426" i="3"/>
  <c r="Q427" i="3"/>
  <c r="R427" i="3"/>
  <c r="S427" i="3"/>
  <c r="T427" i="3"/>
  <c r="U427" i="3"/>
  <c r="V427" i="3"/>
  <c r="W427" i="3"/>
  <c r="X427" i="3"/>
  <c r="Q428" i="3"/>
  <c r="R428" i="3"/>
  <c r="S428" i="3"/>
  <c r="T428" i="3"/>
  <c r="U428" i="3"/>
  <c r="V428" i="3"/>
  <c r="W428" i="3"/>
  <c r="X428" i="3"/>
  <c r="Q429" i="3"/>
  <c r="R429" i="3"/>
  <c r="S429" i="3"/>
  <c r="T429" i="3"/>
  <c r="U429" i="3"/>
  <c r="V429" i="3"/>
  <c r="W429" i="3"/>
  <c r="X429" i="3"/>
  <c r="Q430" i="3"/>
  <c r="R430" i="3"/>
  <c r="S430" i="3"/>
  <c r="T430" i="3"/>
  <c r="U430" i="3"/>
  <c r="V430" i="3"/>
  <c r="W430" i="3"/>
  <c r="X430" i="3"/>
  <c r="Q431" i="3"/>
  <c r="R431" i="3"/>
  <c r="S431" i="3"/>
  <c r="T431" i="3"/>
  <c r="U431" i="3"/>
  <c r="V431" i="3"/>
  <c r="W431" i="3"/>
  <c r="X431" i="3"/>
  <c r="Q432" i="3"/>
  <c r="R432" i="3"/>
  <c r="S432" i="3"/>
  <c r="T432" i="3"/>
  <c r="U432" i="3"/>
  <c r="V432" i="3"/>
  <c r="W432" i="3"/>
  <c r="X432" i="3"/>
  <c r="Q433" i="3"/>
  <c r="R433" i="3"/>
  <c r="S433" i="3"/>
  <c r="T433" i="3"/>
  <c r="U433" i="3"/>
  <c r="V433" i="3"/>
  <c r="W433" i="3"/>
  <c r="X433" i="3"/>
  <c r="Q434" i="3"/>
  <c r="R434" i="3"/>
  <c r="S434" i="3"/>
  <c r="T434" i="3"/>
  <c r="U434" i="3"/>
  <c r="V434" i="3"/>
  <c r="W434" i="3"/>
  <c r="X434" i="3"/>
  <c r="Q435" i="3"/>
  <c r="R435" i="3"/>
  <c r="S435" i="3"/>
  <c r="T435" i="3"/>
  <c r="U435" i="3"/>
  <c r="V435" i="3"/>
  <c r="W435" i="3"/>
  <c r="X435" i="3"/>
  <c r="Q436" i="3"/>
  <c r="R436" i="3"/>
  <c r="S436" i="3"/>
  <c r="T436" i="3"/>
  <c r="U436" i="3"/>
  <c r="V436" i="3"/>
  <c r="W436" i="3"/>
  <c r="X436" i="3"/>
  <c r="Q437" i="3"/>
  <c r="R437" i="3"/>
  <c r="S437" i="3"/>
  <c r="T437" i="3"/>
  <c r="U437" i="3"/>
  <c r="V437" i="3"/>
  <c r="W437" i="3"/>
  <c r="X437" i="3"/>
  <c r="Q438" i="3"/>
  <c r="R438" i="3"/>
  <c r="S438" i="3"/>
  <c r="T438" i="3"/>
  <c r="U438" i="3"/>
  <c r="V438" i="3"/>
  <c r="W438" i="3"/>
  <c r="X438" i="3"/>
  <c r="Q439" i="3"/>
  <c r="R439" i="3"/>
  <c r="S439" i="3"/>
  <c r="T439" i="3"/>
  <c r="U439" i="3"/>
  <c r="V439" i="3"/>
  <c r="W439" i="3"/>
  <c r="X439" i="3"/>
  <c r="Q440" i="3"/>
  <c r="R440" i="3"/>
  <c r="S440" i="3"/>
  <c r="T440" i="3"/>
  <c r="U440" i="3"/>
  <c r="V440" i="3"/>
  <c r="W440" i="3"/>
  <c r="X440" i="3"/>
  <c r="Q441" i="3"/>
  <c r="R441" i="3"/>
  <c r="S441" i="3"/>
  <c r="T441" i="3"/>
  <c r="U441" i="3"/>
  <c r="V441" i="3"/>
  <c r="W441" i="3"/>
  <c r="X441" i="3"/>
  <c r="Q442" i="3"/>
  <c r="R442" i="3"/>
  <c r="S442" i="3"/>
  <c r="T442" i="3"/>
  <c r="U442" i="3"/>
  <c r="V442" i="3"/>
  <c r="W442" i="3"/>
  <c r="X442" i="3"/>
  <c r="Q443" i="3"/>
  <c r="R443" i="3"/>
  <c r="S443" i="3"/>
  <c r="T443" i="3"/>
  <c r="U443" i="3"/>
  <c r="V443" i="3"/>
  <c r="W443" i="3"/>
  <c r="X443" i="3"/>
  <c r="Q444" i="3"/>
  <c r="R444" i="3"/>
  <c r="S444" i="3"/>
  <c r="T444" i="3"/>
  <c r="U444" i="3"/>
  <c r="V444" i="3"/>
  <c r="W444" i="3"/>
  <c r="X444" i="3"/>
  <c r="Q445" i="3"/>
  <c r="R445" i="3"/>
  <c r="S445" i="3"/>
  <c r="T445" i="3"/>
  <c r="U445" i="3"/>
  <c r="V445" i="3"/>
  <c r="W445" i="3"/>
  <c r="X445" i="3"/>
  <c r="Q446" i="3"/>
  <c r="R446" i="3"/>
  <c r="S446" i="3"/>
  <c r="T446" i="3"/>
  <c r="U446" i="3"/>
  <c r="V446" i="3"/>
  <c r="W446" i="3"/>
  <c r="X446" i="3"/>
  <c r="Q447" i="3"/>
  <c r="R447" i="3"/>
  <c r="S447" i="3"/>
  <c r="T447" i="3"/>
  <c r="U447" i="3"/>
  <c r="V447" i="3"/>
  <c r="W447" i="3"/>
  <c r="X447" i="3"/>
  <c r="Q448" i="3"/>
  <c r="R448" i="3"/>
  <c r="S448" i="3"/>
  <c r="T448" i="3"/>
  <c r="U448" i="3"/>
  <c r="V448" i="3"/>
  <c r="W448" i="3"/>
  <c r="X448" i="3"/>
  <c r="Q449" i="3"/>
  <c r="R449" i="3"/>
  <c r="S449" i="3"/>
  <c r="T449" i="3"/>
  <c r="U449" i="3"/>
  <c r="V449" i="3"/>
  <c r="W449" i="3"/>
  <c r="X449" i="3"/>
  <c r="Q450" i="3"/>
  <c r="R450" i="3"/>
  <c r="S450" i="3"/>
  <c r="T450" i="3"/>
  <c r="U450" i="3"/>
  <c r="V450" i="3"/>
  <c r="W450" i="3"/>
  <c r="X450" i="3"/>
  <c r="Q451" i="3"/>
  <c r="R451" i="3"/>
  <c r="S451" i="3"/>
  <c r="T451" i="3"/>
  <c r="U451" i="3"/>
  <c r="V451" i="3"/>
  <c r="W451" i="3"/>
  <c r="X451" i="3"/>
  <c r="Q452" i="3"/>
  <c r="R452" i="3"/>
  <c r="S452" i="3"/>
  <c r="T452" i="3"/>
  <c r="U452" i="3"/>
  <c r="V452" i="3"/>
  <c r="W452" i="3"/>
  <c r="X452" i="3"/>
  <c r="Q453" i="3"/>
  <c r="R453" i="3"/>
  <c r="S453" i="3"/>
  <c r="T453" i="3"/>
  <c r="U453" i="3"/>
  <c r="V453" i="3"/>
  <c r="W453" i="3"/>
  <c r="X453" i="3"/>
  <c r="Q454" i="3"/>
  <c r="R454" i="3"/>
  <c r="S454" i="3"/>
  <c r="T454" i="3"/>
  <c r="U454" i="3"/>
  <c r="V454" i="3"/>
  <c r="W454" i="3"/>
  <c r="X454" i="3"/>
  <c r="Q455" i="3"/>
  <c r="R455" i="3"/>
  <c r="S455" i="3"/>
  <c r="T455" i="3"/>
  <c r="U455" i="3"/>
  <c r="V455" i="3"/>
  <c r="W455" i="3"/>
  <c r="X455" i="3"/>
  <c r="Q456" i="3"/>
  <c r="R456" i="3"/>
  <c r="S456" i="3"/>
  <c r="T456" i="3"/>
  <c r="U456" i="3"/>
  <c r="V456" i="3"/>
  <c r="W456" i="3"/>
  <c r="X456" i="3"/>
  <c r="Q457" i="3"/>
  <c r="R457" i="3"/>
  <c r="S457" i="3"/>
  <c r="T457" i="3"/>
  <c r="U457" i="3"/>
  <c r="V457" i="3"/>
  <c r="W457" i="3"/>
  <c r="X457" i="3"/>
  <c r="Q458" i="3"/>
  <c r="R458" i="3"/>
  <c r="S458" i="3"/>
  <c r="T458" i="3"/>
  <c r="U458" i="3"/>
  <c r="V458" i="3"/>
  <c r="W458" i="3"/>
  <c r="X458" i="3"/>
  <c r="Q459" i="3"/>
  <c r="R459" i="3"/>
  <c r="S459" i="3"/>
  <c r="T459" i="3"/>
  <c r="U459" i="3"/>
  <c r="V459" i="3"/>
  <c r="W459" i="3"/>
  <c r="X459" i="3"/>
  <c r="Q460" i="3"/>
  <c r="R460" i="3"/>
  <c r="S460" i="3"/>
  <c r="T460" i="3"/>
  <c r="U460" i="3"/>
  <c r="V460" i="3"/>
  <c r="W460" i="3"/>
  <c r="X460" i="3"/>
  <c r="Q461" i="3"/>
  <c r="R461" i="3"/>
  <c r="S461" i="3"/>
  <c r="T461" i="3"/>
  <c r="U461" i="3"/>
  <c r="V461" i="3"/>
  <c r="W461" i="3"/>
  <c r="X461" i="3"/>
  <c r="Q462" i="3"/>
  <c r="R462" i="3"/>
  <c r="S462" i="3"/>
  <c r="T462" i="3"/>
  <c r="U462" i="3"/>
  <c r="V462" i="3"/>
  <c r="W462" i="3"/>
  <c r="X462" i="3"/>
  <c r="Q463" i="3"/>
  <c r="R463" i="3"/>
  <c r="S463" i="3"/>
  <c r="T463" i="3"/>
  <c r="U463" i="3"/>
  <c r="V463" i="3"/>
  <c r="W463" i="3"/>
  <c r="X463" i="3"/>
  <c r="Q464" i="3"/>
  <c r="R464" i="3"/>
  <c r="S464" i="3"/>
  <c r="T464" i="3"/>
  <c r="U464" i="3"/>
  <c r="V464" i="3"/>
  <c r="W464" i="3"/>
  <c r="X464" i="3"/>
  <c r="Q465" i="3"/>
  <c r="R465" i="3"/>
  <c r="S465" i="3"/>
  <c r="T465" i="3"/>
  <c r="U465" i="3"/>
  <c r="V465" i="3"/>
  <c r="W465" i="3"/>
  <c r="X465" i="3"/>
  <c r="Q466" i="3"/>
  <c r="R466" i="3"/>
  <c r="S466" i="3"/>
  <c r="T466" i="3"/>
  <c r="U466" i="3"/>
  <c r="V466" i="3"/>
  <c r="W466" i="3"/>
  <c r="X466" i="3"/>
  <c r="Q467" i="3"/>
  <c r="R467" i="3"/>
  <c r="S467" i="3"/>
  <c r="T467" i="3"/>
  <c r="U467" i="3"/>
  <c r="V467" i="3"/>
  <c r="W467" i="3"/>
  <c r="X467" i="3"/>
  <c r="Q468" i="3"/>
  <c r="R468" i="3"/>
  <c r="S468" i="3"/>
  <c r="T468" i="3"/>
  <c r="U468" i="3"/>
  <c r="V468" i="3"/>
  <c r="W468" i="3"/>
  <c r="X468" i="3"/>
  <c r="Q469" i="3"/>
  <c r="R469" i="3"/>
  <c r="S469" i="3"/>
  <c r="T469" i="3"/>
  <c r="U469" i="3"/>
  <c r="V469" i="3"/>
  <c r="W469" i="3"/>
  <c r="X469" i="3"/>
  <c r="Q470" i="3"/>
  <c r="R470" i="3"/>
  <c r="S470" i="3"/>
  <c r="T470" i="3"/>
  <c r="U470" i="3"/>
  <c r="V470" i="3"/>
  <c r="W470" i="3"/>
  <c r="X470" i="3"/>
  <c r="Q471" i="3"/>
  <c r="R471" i="3"/>
  <c r="S471" i="3"/>
  <c r="T471" i="3"/>
  <c r="U471" i="3"/>
  <c r="V471" i="3"/>
  <c r="W471" i="3"/>
  <c r="X471" i="3"/>
  <c r="Q472" i="3"/>
  <c r="R472" i="3"/>
  <c r="S472" i="3"/>
  <c r="T472" i="3"/>
  <c r="U472" i="3"/>
  <c r="V472" i="3"/>
  <c r="W472" i="3"/>
  <c r="X472" i="3"/>
  <c r="Q473" i="3"/>
  <c r="R473" i="3"/>
  <c r="S473" i="3"/>
  <c r="T473" i="3"/>
  <c r="U473" i="3"/>
  <c r="V473" i="3"/>
  <c r="W473" i="3"/>
  <c r="X473" i="3"/>
  <c r="Q474" i="3"/>
  <c r="R474" i="3"/>
  <c r="S474" i="3"/>
  <c r="T474" i="3"/>
  <c r="U474" i="3"/>
  <c r="V474" i="3"/>
  <c r="W474" i="3"/>
  <c r="X474" i="3"/>
  <c r="Q475" i="3"/>
  <c r="R475" i="3"/>
  <c r="S475" i="3"/>
  <c r="T475" i="3"/>
  <c r="U475" i="3"/>
  <c r="V475" i="3"/>
  <c r="W475" i="3"/>
  <c r="X475" i="3"/>
  <c r="Q476" i="3"/>
  <c r="R476" i="3"/>
  <c r="S476" i="3"/>
  <c r="T476" i="3"/>
  <c r="U476" i="3"/>
  <c r="V476" i="3"/>
  <c r="W476" i="3"/>
  <c r="X476" i="3"/>
  <c r="Q477" i="3"/>
  <c r="R477" i="3"/>
  <c r="S477" i="3"/>
  <c r="T477" i="3"/>
  <c r="U477" i="3"/>
  <c r="V477" i="3"/>
  <c r="W477" i="3"/>
  <c r="X477" i="3"/>
  <c r="Q478" i="3"/>
  <c r="R478" i="3"/>
  <c r="S478" i="3"/>
  <c r="T478" i="3"/>
  <c r="U478" i="3"/>
  <c r="V478" i="3"/>
  <c r="W478" i="3"/>
  <c r="X478" i="3"/>
  <c r="Q479" i="3"/>
  <c r="R479" i="3"/>
  <c r="S479" i="3"/>
  <c r="T479" i="3"/>
  <c r="U479" i="3"/>
  <c r="V479" i="3"/>
  <c r="W479" i="3"/>
  <c r="X479" i="3"/>
  <c r="Q480" i="3"/>
  <c r="R480" i="3"/>
  <c r="S480" i="3"/>
  <c r="T480" i="3"/>
  <c r="U480" i="3"/>
  <c r="V480" i="3"/>
  <c r="W480" i="3"/>
  <c r="X480" i="3"/>
  <c r="Q481" i="3"/>
  <c r="R481" i="3"/>
  <c r="S481" i="3"/>
  <c r="T481" i="3"/>
  <c r="U481" i="3"/>
  <c r="V481" i="3"/>
  <c r="W481" i="3"/>
  <c r="X481" i="3"/>
  <c r="Q482" i="3"/>
  <c r="R482" i="3"/>
  <c r="S482" i="3"/>
  <c r="T482" i="3"/>
  <c r="U482" i="3"/>
  <c r="V482" i="3"/>
  <c r="W482" i="3"/>
  <c r="X482" i="3"/>
  <c r="Q483" i="3"/>
  <c r="R483" i="3"/>
  <c r="S483" i="3"/>
  <c r="T483" i="3"/>
  <c r="U483" i="3"/>
  <c r="V483" i="3"/>
  <c r="W483" i="3"/>
  <c r="X483" i="3"/>
  <c r="Q484" i="3"/>
  <c r="R484" i="3"/>
  <c r="S484" i="3"/>
  <c r="T484" i="3"/>
  <c r="U484" i="3"/>
  <c r="V484" i="3"/>
  <c r="W484" i="3"/>
  <c r="X484" i="3"/>
  <c r="Q485" i="3"/>
  <c r="R485" i="3"/>
  <c r="S485" i="3"/>
  <c r="T485" i="3"/>
  <c r="U485" i="3"/>
  <c r="V485" i="3"/>
  <c r="W485" i="3"/>
  <c r="X485" i="3"/>
  <c r="Q486" i="3"/>
  <c r="R486" i="3"/>
  <c r="S486" i="3"/>
  <c r="T486" i="3"/>
  <c r="U486" i="3"/>
  <c r="V486" i="3"/>
  <c r="W486" i="3"/>
  <c r="X486" i="3"/>
  <c r="Q487" i="3"/>
  <c r="R487" i="3"/>
  <c r="S487" i="3"/>
  <c r="T487" i="3"/>
  <c r="U487" i="3"/>
  <c r="V487" i="3"/>
  <c r="W487" i="3"/>
  <c r="X487" i="3"/>
  <c r="Q488" i="3"/>
  <c r="R488" i="3"/>
  <c r="S488" i="3"/>
  <c r="T488" i="3"/>
  <c r="U488" i="3"/>
  <c r="V488" i="3"/>
  <c r="W488" i="3"/>
  <c r="X488" i="3"/>
  <c r="Q489" i="3"/>
  <c r="R489" i="3"/>
  <c r="S489" i="3"/>
  <c r="T489" i="3"/>
  <c r="U489" i="3"/>
  <c r="V489" i="3"/>
  <c r="W489" i="3"/>
  <c r="X489" i="3"/>
  <c r="Q490" i="3"/>
  <c r="R490" i="3"/>
  <c r="S490" i="3"/>
  <c r="T490" i="3"/>
  <c r="U490" i="3"/>
  <c r="V490" i="3"/>
  <c r="W490" i="3"/>
  <c r="X490" i="3"/>
  <c r="Q491" i="3"/>
  <c r="R491" i="3"/>
  <c r="S491" i="3"/>
  <c r="T491" i="3"/>
  <c r="U491" i="3"/>
  <c r="V491" i="3"/>
  <c r="W491" i="3"/>
  <c r="X491" i="3"/>
  <c r="Q492" i="3"/>
  <c r="R492" i="3"/>
  <c r="S492" i="3"/>
  <c r="T492" i="3"/>
  <c r="U492" i="3"/>
  <c r="V492" i="3"/>
  <c r="W492" i="3"/>
  <c r="X492" i="3"/>
  <c r="Q493" i="3"/>
  <c r="R493" i="3"/>
  <c r="S493" i="3"/>
  <c r="T493" i="3"/>
  <c r="U493" i="3"/>
  <c r="V493" i="3"/>
  <c r="W493" i="3"/>
  <c r="X493" i="3"/>
  <c r="Q494" i="3"/>
  <c r="R494" i="3"/>
  <c r="S494" i="3"/>
  <c r="T494" i="3"/>
  <c r="U494" i="3"/>
  <c r="V494" i="3"/>
  <c r="W494" i="3"/>
  <c r="X494" i="3"/>
  <c r="Q495" i="3"/>
  <c r="R495" i="3"/>
  <c r="S495" i="3"/>
  <c r="T495" i="3"/>
  <c r="U495" i="3"/>
  <c r="V495" i="3"/>
  <c r="W495" i="3"/>
  <c r="X495" i="3"/>
  <c r="Q496" i="3"/>
  <c r="R496" i="3"/>
  <c r="S496" i="3"/>
  <c r="T496" i="3"/>
  <c r="U496" i="3"/>
  <c r="V496" i="3"/>
  <c r="W496" i="3"/>
  <c r="X496" i="3"/>
  <c r="Q497" i="3"/>
  <c r="R497" i="3"/>
  <c r="S497" i="3"/>
  <c r="T497" i="3"/>
  <c r="U497" i="3"/>
  <c r="V497" i="3"/>
  <c r="W497" i="3"/>
  <c r="X497" i="3"/>
  <c r="Q498" i="3"/>
  <c r="R498" i="3"/>
  <c r="S498" i="3"/>
  <c r="T498" i="3"/>
  <c r="U498" i="3"/>
  <c r="V498" i="3"/>
  <c r="W498" i="3"/>
  <c r="X498" i="3"/>
  <c r="Q499" i="3"/>
  <c r="R499" i="3"/>
  <c r="S499" i="3"/>
  <c r="T499" i="3"/>
  <c r="U499" i="3"/>
  <c r="V499" i="3"/>
  <c r="W499" i="3"/>
  <c r="X499" i="3"/>
  <c r="Q500" i="3"/>
  <c r="R500" i="3"/>
  <c r="S500" i="3"/>
  <c r="T500" i="3"/>
  <c r="U500" i="3"/>
  <c r="V500" i="3"/>
  <c r="W500" i="3"/>
  <c r="X500" i="3"/>
  <c r="Q501" i="3"/>
  <c r="R501" i="3"/>
  <c r="S501" i="3"/>
  <c r="T501" i="3"/>
  <c r="U501" i="3"/>
  <c r="V501" i="3"/>
  <c r="W501" i="3"/>
  <c r="X501" i="3"/>
  <c r="Q502" i="3"/>
  <c r="R502" i="3"/>
  <c r="S502" i="3"/>
  <c r="T502" i="3"/>
  <c r="U502" i="3"/>
  <c r="V502" i="3"/>
  <c r="W502" i="3"/>
  <c r="X502" i="3"/>
  <c r="Q503" i="3"/>
  <c r="R503" i="3"/>
  <c r="S503" i="3"/>
  <c r="T503" i="3"/>
  <c r="U503" i="3"/>
  <c r="V503" i="3"/>
  <c r="W503" i="3"/>
  <c r="X503" i="3"/>
  <c r="Q504" i="3"/>
  <c r="R504" i="3"/>
  <c r="S504" i="3"/>
  <c r="T504" i="3"/>
  <c r="U504" i="3"/>
  <c r="V504" i="3"/>
  <c r="W504" i="3"/>
  <c r="X504" i="3"/>
  <c r="Q505" i="3"/>
  <c r="R505" i="3"/>
  <c r="S505" i="3"/>
  <c r="T505" i="3"/>
  <c r="U505" i="3"/>
  <c r="V505" i="3"/>
  <c r="W505" i="3"/>
  <c r="X505" i="3"/>
  <c r="Q506" i="3"/>
  <c r="R506" i="3"/>
  <c r="S506" i="3"/>
  <c r="T506" i="3"/>
  <c r="U506" i="3"/>
  <c r="V506" i="3"/>
  <c r="W506" i="3"/>
  <c r="X506" i="3"/>
  <c r="Q507" i="3"/>
  <c r="R507" i="3"/>
  <c r="S507" i="3"/>
  <c r="T507" i="3"/>
  <c r="U507" i="3"/>
  <c r="V507" i="3"/>
  <c r="W507" i="3"/>
  <c r="X507" i="3"/>
  <c r="Q508" i="3"/>
  <c r="R508" i="3"/>
  <c r="S508" i="3"/>
  <c r="T508" i="3"/>
  <c r="U508" i="3"/>
  <c r="V508" i="3"/>
  <c r="W508" i="3"/>
  <c r="X508" i="3"/>
  <c r="Q509" i="3"/>
  <c r="R509" i="3"/>
  <c r="S509" i="3"/>
  <c r="T509" i="3"/>
  <c r="U509" i="3"/>
  <c r="V509" i="3"/>
  <c r="W509" i="3"/>
  <c r="X509" i="3"/>
  <c r="Q510" i="3"/>
  <c r="R510" i="3"/>
  <c r="S510" i="3"/>
  <c r="T510" i="3"/>
  <c r="U510" i="3"/>
  <c r="V510" i="3"/>
  <c r="W510" i="3"/>
  <c r="X510" i="3"/>
  <c r="Q511" i="3"/>
  <c r="R511" i="3"/>
  <c r="S511" i="3"/>
  <c r="T511" i="3"/>
  <c r="U511" i="3"/>
  <c r="V511" i="3"/>
  <c r="W511" i="3"/>
  <c r="X511" i="3"/>
  <c r="Q512" i="3"/>
  <c r="R512" i="3"/>
  <c r="S512" i="3"/>
  <c r="T512" i="3"/>
  <c r="U512" i="3"/>
  <c r="V512" i="3"/>
  <c r="W512" i="3"/>
  <c r="X512" i="3"/>
  <c r="Q513" i="3"/>
  <c r="R513" i="3"/>
  <c r="S513" i="3"/>
  <c r="T513" i="3"/>
  <c r="U513" i="3"/>
  <c r="V513" i="3"/>
  <c r="W513" i="3"/>
  <c r="X513" i="3"/>
  <c r="Q514" i="3"/>
  <c r="R514" i="3"/>
  <c r="S514" i="3"/>
  <c r="T514" i="3"/>
  <c r="U514" i="3"/>
  <c r="V514" i="3"/>
  <c r="W514" i="3"/>
  <c r="X514" i="3"/>
  <c r="Q515" i="3"/>
  <c r="R515" i="3"/>
  <c r="S515" i="3"/>
  <c r="T515" i="3"/>
  <c r="U515" i="3"/>
  <c r="V515" i="3"/>
  <c r="W515" i="3"/>
  <c r="X515" i="3"/>
  <c r="Q516" i="3"/>
  <c r="R516" i="3"/>
  <c r="S516" i="3"/>
  <c r="T516" i="3"/>
  <c r="U516" i="3"/>
  <c r="V516" i="3"/>
  <c r="W516" i="3"/>
  <c r="X516" i="3"/>
  <c r="Q517" i="3"/>
  <c r="R517" i="3"/>
  <c r="S517" i="3"/>
  <c r="T517" i="3"/>
  <c r="U517" i="3"/>
  <c r="V517" i="3"/>
  <c r="W517" i="3"/>
  <c r="X517" i="3"/>
  <c r="Q518" i="3"/>
  <c r="R518" i="3"/>
  <c r="S518" i="3"/>
  <c r="T518" i="3"/>
  <c r="U518" i="3"/>
  <c r="V518" i="3"/>
  <c r="W518" i="3"/>
  <c r="X518" i="3"/>
  <c r="Q519" i="3"/>
  <c r="R519" i="3"/>
  <c r="S519" i="3"/>
  <c r="T519" i="3"/>
  <c r="U519" i="3"/>
  <c r="V519" i="3"/>
  <c r="W519" i="3"/>
  <c r="X519" i="3"/>
  <c r="Q520" i="3"/>
  <c r="R520" i="3"/>
  <c r="S520" i="3"/>
  <c r="T520" i="3"/>
  <c r="U520" i="3"/>
  <c r="V520" i="3"/>
  <c r="W520" i="3"/>
  <c r="X520" i="3"/>
  <c r="Q521" i="3"/>
  <c r="R521" i="3"/>
  <c r="S521" i="3"/>
  <c r="T521" i="3"/>
  <c r="U521" i="3"/>
  <c r="V521" i="3"/>
  <c r="W521" i="3"/>
  <c r="X521" i="3"/>
  <c r="Q522" i="3"/>
  <c r="R522" i="3"/>
  <c r="S522" i="3"/>
  <c r="T522" i="3"/>
  <c r="U522" i="3"/>
  <c r="V522" i="3"/>
  <c r="W522" i="3"/>
  <c r="X522" i="3"/>
  <c r="Q523" i="3"/>
  <c r="R523" i="3"/>
  <c r="S523" i="3"/>
  <c r="T523" i="3"/>
  <c r="U523" i="3"/>
  <c r="V523" i="3"/>
  <c r="W523" i="3"/>
  <c r="X523" i="3"/>
  <c r="Q524" i="3"/>
  <c r="R524" i="3"/>
  <c r="S524" i="3"/>
  <c r="T524" i="3"/>
  <c r="U524" i="3"/>
  <c r="V524" i="3"/>
  <c r="W524" i="3"/>
  <c r="X524" i="3"/>
  <c r="Q525" i="3"/>
  <c r="R525" i="3"/>
  <c r="S525" i="3"/>
  <c r="T525" i="3"/>
  <c r="U525" i="3"/>
  <c r="V525" i="3"/>
  <c r="W525" i="3"/>
  <c r="X525" i="3"/>
  <c r="Q526" i="3"/>
  <c r="R526" i="3"/>
  <c r="S526" i="3"/>
  <c r="T526" i="3"/>
  <c r="U526" i="3"/>
  <c r="V526" i="3"/>
  <c r="W526" i="3"/>
  <c r="X526" i="3"/>
  <c r="Q527" i="3"/>
  <c r="R527" i="3"/>
  <c r="S527" i="3"/>
  <c r="T527" i="3"/>
  <c r="U527" i="3"/>
  <c r="V527" i="3"/>
  <c r="W527" i="3"/>
  <c r="X527" i="3"/>
  <c r="Q528" i="3"/>
  <c r="R528" i="3"/>
  <c r="S528" i="3"/>
  <c r="T528" i="3"/>
  <c r="U528" i="3"/>
  <c r="V528" i="3"/>
  <c r="W528" i="3"/>
  <c r="X528" i="3"/>
  <c r="Q529" i="3"/>
  <c r="R529" i="3"/>
  <c r="S529" i="3"/>
  <c r="T529" i="3"/>
  <c r="U529" i="3"/>
  <c r="V529" i="3"/>
  <c r="W529" i="3"/>
  <c r="X529" i="3"/>
  <c r="Q530" i="3"/>
  <c r="R530" i="3"/>
  <c r="S530" i="3"/>
  <c r="T530" i="3"/>
  <c r="U530" i="3"/>
  <c r="V530" i="3"/>
  <c r="W530" i="3"/>
  <c r="X530" i="3"/>
  <c r="Q531" i="3"/>
  <c r="R531" i="3"/>
  <c r="S531" i="3"/>
  <c r="T531" i="3"/>
  <c r="U531" i="3"/>
  <c r="V531" i="3"/>
  <c r="W531" i="3"/>
  <c r="X531" i="3"/>
  <c r="Q532" i="3"/>
  <c r="R532" i="3"/>
  <c r="S532" i="3"/>
  <c r="T532" i="3"/>
  <c r="U532" i="3"/>
  <c r="V532" i="3"/>
  <c r="W532" i="3"/>
  <c r="X532" i="3"/>
  <c r="Q533" i="3"/>
  <c r="R533" i="3"/>
  <c r="S533" i="3"/>
  <c r="T533" i="3"/>
  <c r="U533" i="3"/>
  <c r="V533" i="3"/>
  <c r="W533" i="3"/>
  <c r="X533" i="3"/>
  <c r="Q534" i="3"/>
  <c r="R534" i="3"/>
  <c r="S534" i="3"/>
  <c r="T534" i="3"/>
  <c r="U534" i="3"/>
  <c r="V534" i="3"/>
  <c r="W534" i="3"/>
  <c r="X534" i="3"/>
  <c r="Q535" i="3"/>
  <c r="R535" i="3"/>
  <c r="S535" i="3"/>
  <c r="T535" i="3"/>
  <c r="U535" i="3"/>
  <c r="V535" i="3"/>
  <c r="W535" i="3"/>
  <c r="X535" i="3"/>
  <c r="Q536" i="3"/>
  <c r="R536" i="3"/>
  <c r="S536" i="3"/>
  <c r="T536" i="3"/>
  <c r="U536" i="3"/>
  <c r="V536" i="3"/>
  <c r="W536" i="3"/>
  <c r="X536" i="3"/>
  <c r="Q537" i="3"/>
  <c r="R537" i="3"/>
  <c r="S537" i="3"/>
  <c r="T537" i="3"/>
  <c r="U537" i="3"/>
  <c r="V537" i="3"/>
  <c r="W537" i="3"/>
  <c r="X537" i="3"/>
  <c r="Q538" i="3"/>
  <c r="R538" i="3"/>
  <c r="S538" i="3"/>
  <c r="T538" i="3"/>
  <c r="U538" i="3"/>
  <c r="V538" i="3"/>
  <c r="W538" i="3"/>
  <c r="X538" i="3"/>
  <c r="Q539" i="3"/>
  <c r="R539" i="3"/>
  <c r="S539" i="3"/>
  <c r="T539" i="3"/>
  <c r="U539" i="3"/>
  <c r="V539" i="3"/>
  <c r="W539" i="3"/>
  <c r="X539" i="3"/>
  <c r="Q540" i="3"/>
  <c r="R540" i="3"/>
  <c r="S540" i="3"/>
  <c r="T540" i="3"/>
  <c r="U540" i="3"/>
  <c r="V540" i="3"/>
  <c r="W540" i="3"/>
  <c r="X540" i="3"/>
  <c r="Q541" i="3"/>
  <c r="R541" i="3"/>
  <c r="S541" i="3"/>
  <c r="T541" i="3"/>
  <c r="U541" i="3"/>
  <c r="V541" i="3"/>
  <c r="W541" i="3"/>
  <c r="X541" i="3"/>
  <c r="Q542" i="3"/>
  <c r="R542" i="3"/>
  <c r="S542" i="3"/>
  <c r="T542" i="3"/>
  <c r="U542" i="3"/>
  <c r="V542" i="3"/>
  <c r="W542" i="3"/>
  <c r="X542" i="3"/>
  <c r="Q543" i="3"/>
  <c r="R543" i="3"/>
  <c r="S543" i="3"/>
  <c r="T543" i="3"/>
  <c r="U543" i="3"/>
  <c r="V543" i="3"/>
  <c r="W543" i="3"/>
  <c r="X543" i="3"/>
  <c r="Q544" i="3"/>
  <c r="R544" i="3"/>
  <c r="S544" i="3"/>
  <c r="T544" i="3"/>
  <c r="U544" i="3"/>
  <c r="V544" i="3"/>
  <c r="W544" i="3"/>
  <c r="X544" i="3"/>
  <c r="Q545" i="3"/>
  <c r="R545" i="3"/>
  <c r="S545" i="3"/>
  <c r="T545" i="3"/>
  <c r="U545" i="3"/>
  <c r="V545" i="3"/>
  <c r="W545" i="3"/>
  <c r="X545" i="3"/>
  <c r="Q546" i="3"/>
  <c r="R546" i="3"/>
  <c r="S546" i="3"/>
  <c r="T546" i="3"/>
  <c r="U546" i="3"/>
  <c r="V546" i="3"/>
  <c r="W546" i="3"/>
  <c r="X546" i="3"/>
  <c r="Q547" i="3"/>
  <c r="R547" i="3"/>
  <c r="S547" i="3"/>
  <c r="T547" i="3"/>
  <c r="U547" i="3"/>
  <c r="V547" i="3"/>
  <c r="W547" i="3"/>
  <c r="X547" i="3"/>
  <c r="Q548" i="3"/>
  <c r="R548" i="3"/>
  <c r="S548" i="3"/>
  <c r="T548" i="3"/>
  <c r="U548" i="3"/>
  <c r="V548" i="3"/>
  <c r="W548" i="3"/>
  <c r="X548" i="3"/>
  <c r="Q549" i="3"/>
  <c r="R549" i="3"/>
  <c r="S549" i="3"/>
  <c r="T549" i="3"/>
  <c r="U549" i="3"/>
  <c r="V549" i="3"/>
  <c r="W549" i="3"/>
  <c r="X549" i="3"/>
  <c r="Q550" i="3"/>
  <c r="R550" i="3"/>
  <c r="S550" i="3"/>
  <c r="T550" i="3"/>
  <c r="U550" i="3"/>
  <c r="V550" i="3"/>
  <c r="W550" i="3"/>
  <c r="X550" i="3"/>
  <c r="Q551" i="3"/>
  <c r="R551" i="3"/>
  <c r="S551" i="3"/>
  <c r="T551" i="3"/>
  <c r="U551" i="3"/>
  <c r="V551" i="3"/>
  <c r="W551" i="3"/>
  <c r="X551" i="3"/>
  <c r="Q552" i="3"/>
  <c r="R552" i="3"/>
  <c r="S552" i="3"/>
  <c r="T552" i="3"/>
  <c r="U552" i="3"/>
  <c r="V552" i="3"/>
  <c r="W552" i="3"/>
  <c r="X552" i="3"/>
  <c r="Q553" i="3"/>
  <c r="R553" i="3"/>
  <c r="S553" i="3"/>
  <c r="T553" i="3"/>
  <c r="U553" i="3"/>
  <c r="V553" i="3"/>
  <c r="W553" i="3"/>
  <c r="X553" i="3"/>
  <c r="Q554" i="3"/>
  <c r="R554" i="3"/>
  <c r="S554" i="3"/>
  <c r="T554" i="3"/>
  <c r="U554" i="3"/>
  <c r="V554" i="3"/>
  <c r="W554" i="3"/>
  <c r="X554" i="3"/>
  <c r="Q555" i="3"/>
  <c r="R555" i="3"/>
  <c r="S555" i="3"/>
  <c r="T555" i="3"/>
  <c r="U555" i="3"/>
  <c r="V555" i="3"/>
  <c r="W555" i="3"/>
  <c r="X555" i="3"/>
  <c r="Q556" i="3"/>
  <c r="R556" i="3"/>
  <c r="S556" i="3"/>
  <c r="T556" i="3"/>
  <c r="U556" i="3"/>
  <c r="V556" i="3"/>
  <c r="W556" i="3"/>
  <c r="X556" i="3"/>
  <c r="Q557" i="3"/>
  <c r="R557" i="3"/>
  <c r="S557" i="3"/>
  <c r="T557" i="3"/>
  <c r="U557" i="3"/>
  <c r="V557" i="3"/>
  <c r="W557" i="3"/>
  <c r="X557" i="3"/>
  <c r="Q558" i="3"/>
  <c r="R558" i="3"/>
  <c r="S558" i="3"/>
  <c r="T558" i="3"/>
  <c r="U558" i="3"/>
  <c r="V558" i="3"/>
  <c r="W558" i="3"/>
  <c r="X558" i="3"/>
  <c r="Q559" i="3"/>
  <c r="R559" i="3"/>
  <c r="S559" i="3"/>
  <c r="T559" i="3"/>
  <c r="U559" i="3"/>
  <c r="V559" i="3"/>
  <c r="W559" i="3"/>
  <c r="X559" i="3"/>
  <c r="Q560" i="3"/>
  <c r="R560" i="3"/>
  <c r="S560" i="3"/>
  <c r="T560" i="3"/>
  <c r="U560" i="3"/>
  <c r="V560" i="3"/>
  <c r="W560" i="3"/>
  <c r="X560" i="3"/>
  <c r="Q561" i="3"/>
  <c r="R561" i="3"/>
  <c r="S561" i="3"/>
  <c r="T561" i="3"/>
  <c r="U561" i="3"/>
  <c r="V561" i="3"/>
  <c r="W561" i="3"/>
  <c r="X561" i="3"/>
  <c r="Q562" i="3"/>
  <c r="R562" i="3"/>
  <c r="S562" i="3"/>
  <c r="T562" i="3"/>
  <c r="U562" i="3"/>
  <c r="V562" i="3"/>
  <c r="W562" i="3"/>
  <c r="X562" i="3"/>
  <c r="Q563" i="3"/>
  <c r="R563" i="3"/>
  <c r="S563" i="3"/>
  <c r="T563" i="3"/>
  <c r="U563" i="3"/>
  <c r="V563" i="3"/>
  <c r="W563" i="3"/>
  <c r="X563" i="3"/>
  <c r="Q564" i="3"/>
  <c r="R564" i="3"/>
  <c r="S564" i="3"/>
  <c r="T564" i="3"/>
  <c r="U564" i="3"/>
  <c r="V564" i="3"/>
  <c r="W564" i="3"/>
  <c r="X564" i="3"/>
  <c r="Q565" i="3"/>
  <c r="R565" i="3"/>
  <c r="S565" i="3"/>
  <c r="T565" i="3"/>
  <c r="U565" i="3"/>
  <c r="V565" i="3"/>
  <c r="W565" i="3"/>
  <c r="X565" i="3"/>
  <c r="Q566" i="3"/>
  <c r="R566" i="3"/>
  <c r="S566" i="3"/>
  <c r="T566" i="3"/>
  <c r="U566" i="3"/>
  <c r="V566" i="3"/>
  <c r="W566" i="3"/>
  <c r="X566" i="3"/>
  <c r="Q567" i="3"/>
  <c r="R567" i="3"/>
  <c r="S567" i="3"/>
  <c r="T567" i="3"/>
  <c r="U567" i="3"/>
  <c r="V567" i="3"/>
  <c r="W567" i="3"/>
  <c r="X567" i="3"/>
  <c r="Q568" i="3"/>
  <c r="R568" i="3"/>
  <c r="S568" i="3"/>
  <c r="T568" i="3"/>
  <c r="U568" i="3"/>
  <c r="V568" i="3"/>
  <c r="W568" i="3"/>
  <c r="X568" i="3"/>
  <c r="Q569" i="3"/>
  <c r="R569" i="3"/>
  <c r="S569" i="3"/>
  <c r="T569" i="3"/>
  <c r="U569" i="3"/>
  <c r="V569" i="3"/>
  <c r="W569" i="3"/>
  <c r="X569" i="3"/>
  <c r="Q570" i="3"/>
  <c r="R570" i="3"/>
  <c r="S570" i="3"/>
  <c r="T570" i="3"/>
  <c r="U570" i="3"/>
  <c r="V570" i="3"/>
  <c r="W570" i="3"/>
  <c r="X570" i="3"/>
  <c r="Q571" i="3"/>
  <c r="R571" i="3"/>
  <c r="S571" i="3"/>
  <c r="T571" i="3"/>
  <c r="U571" i="3"/>
  <c r="V571" i="3"/>
  <c r="W571" i="3"/>
  <c r="X571" i="3"/>
  <c r="Q572" i="3"/>
  <c r="R572" i="3"/>
  <c r="S572" i="3"/>
  <c r="T572" i="3"/>
  <c r="U572" i="3"/>
  <c r="V572" i="3"/>
  <c r="W572" i="3"/>
  <c r="X572" i="3"/>
  <c r="Q573" i="3"/>
  <c r="R573" i="3"/>
  <c r="S573" i="3"/>
  <c r="T573" i="3"/>
  <c r="U573" i="3"/>
  <c r="V573" i="3"/>
  <c r="W573" i="3"/>
  <c r="X573" i="3"/>
  <c r="Q574" i="3"/>
  <c r="R574" i="3"/>
  <c r="S574" i="3"/>
  <c r="T574" i="3"/>
  <c r="U574" i="3"/>
  <c r="V574" i="3"/>
  <c r="W574" i="3"/>
  <c r="X574" i="3"/>
  <c r="Q575" i="3"/>
  <c r="R575" i="3"/>
  <c r="S575" i="3"/>
  <c r="T575" i="3"/>
  <c r="U575" i="3"/>
  <c r="V575" i="3"/>
  <c r="W575" i="3"/>
  <c r="X575" i="3"/>
  <c r="Q576" i="3"/>
  <c r="R576" i="3"/>
  <c r="S576" i="3"/>
  <c r="T576" i="3"/>
  <c r="U576" i="3"/>
  <c r="V576" i="3"/>
  <c r="W576" i="3"/>
  <c r="X576" i="3"/>
  <c r="Q577" i="3"/>
  <c r="R577" i="3"/>
  <c r="S577" i="3"/>
  <c r="T577" i="3"/>
  <c r="U577" i="3"/>
  <c r="V577" i="3"/>
  <c r="W577" i="3"/>
  <c r="X577" i="3"/>
  <c r="Q578" i="3"/>
  <c r="R578" i="3"/>
  <c r="S578" i="3"/>
  <c r="T578" i="3"/>
  <c r="U578" i="3"/>
  <c r="V578" i="3"/>
  <c r="W578" i="3"/>
  <c r="X578" i="3"/>
  <c r="Q579" i="3"/>
  <c r="R579" i="3"/>
  <c r="S579" i="3"/>
  <c r="T579" i="3"/>
  <c r="U579" i="3"/>
  <c r="V579" i="3"/>
  <c r="W579" i="3"/>
  <c r="X579" i="3"/>
  <c r="Q580" i="3"/>
  <c r="R580" i="3"/>
  <c r="S580" i="3"/>
  <c r="T580" i="3"/>
  <c r="U580" i="3"/>
  <c r="V580" i="3"/>
  <c r="W580" i="3"/>
  <c r="X580" i="3"/>
  <c r="Q581" i="3"/>
  <c r="R581" i="3"/>
  <c r="S581" i="3"/>
  <c r="T581" i="3"/>
  <c r="U581" i="3"/>
  <c r="V581" i="3"/>
  <c r="W581" i="3"/>
  <c r="X581" i="3"/>
  <c r="Q582" i="3"/>
  <c r="R582" i="3"/>
  <c r="S582" i="3"/>
  <c r="T582" i="3"/>
  <c r="U582" i="3"/>
  <c r="V582" i="3"/>
  <c r="W582" i="3"/>
  <c r="X582" i="3"/>
  <c r="Q583" i="3"/>
  <c r="R583" i="3"/>
  <c r="S583" i="3"/>
  <c r="T583" i="3"/>
  <c r="U583" i="3"/>
  <c r="V583" i="3"/>
  <c r="W583" i="3"/>
  <c r="X583" i="3"/>
  <c r="Q584" i="3"/>
  <c r="R584" i="3"/>
  <c r="S584" i="3"/>
  <c r="T584" i="3"/>
  <c r="U584" i="3"/>
  <c r="V584" i="3"/>
  <c r="W584" i="3"/>
  <c r="X584" i="3"/>
  <c r="Q585" i="3"/>
  <c r="R585" i="3"/>
  <c r="S585" i="3"/>
  <c r="T585" i="3"/>
  <c r="U585" i="3"/>
  <c r="V585" i="3"/>
  <c r="W585" i="3"/>
  <c r="X585" i="3"/>
  <c r="Q586" i="3"/>
  <c r="R586" i="3"/>
  <c r="S586" i="3"/>
  <c r="T586" i="3"/>
  <c r="U586" i="3"/>
  <c r="V586" i="3"/>
  <c r="W586" i="3"/>
  <c r="X586" i="3"/>
  <c r="Q587" i="3"/>
  <c r="R587" i="3"/>
  <c r="S587" i="3"/>
  <c r="T587" i="3"/>
  <c r="U587" i="3"/>
  <c r="V587" i="3"/>
  <c r="W587" i="3"/>
  <c r="X587" i="3"/>
  <c r="Q588" i="3"/>
  <c r="R588" i="3"/>
  <c r="S588" i="3"/>
  <c r="T588" i="3"/>
  <c r="U588" i="3"/>
  <c r="V588" i="3"/>
  <c r="W588" i="3"/>
  <c r="X588" i="3"/>
  <c r="Q589" i="3"/>
  <c r="R589" i="3"/>
  <c r="S589" i="3"/>
  <c r="T589" i="3"/>
  <c r="U589" i="3"/>
  <c r="V589" i="3"/>
  <c r="W589" i="3"/>
  <c r="X589" i="3"/>
  <c r="Q590" i="3"/>
  <c r="R590" i="3"/>
  <c r="S590" i="3"/>
  <c r="T590" i="3"/>
  <c r="U590" i="3"/>
  <c r="V590" i="3"/>
  <c r="W590" i="3"/>
  <c r="X590" i="3"/>
  <c r="Q591" i="3"/>
  <c r="R591" i="3"/>
  <c r="S591" i="3"/>
  <c r="T591" i="3"/>
  <c r="U591" i="3"/>
  <c r="V591" i="3"/>
  <c r="W591" i="3"/>
  <c r="X591" i="3"/>
  <c r="Q592" i="3"/>
  <c r="R592" i="3"/>
  <c r="S592" i="3"/>
  <c r="T592" i="3"/>
  <c r="U592" i="3"/>
  <c r="V592" i="3"/>
  <c r="W592" i="3"/>
  <c r="X592" i="3"/>
  <c r="Q593" i="3"/>
  <c r="R593" i="3"/>
  <c r="S593" i="3"/>
  <c r="T593" i="3"/>
  <c r="U593" i="3"/>
  <c r="V593" i="3"/>
  <c r="W593" i="3"/>
  <c r="X593" i="3"/>
  <c r="Q594" i="3"/>
  <c r="R594" i="3"/>
  <c r="S594" i="3"/>
  <c r="T594" i="3"/>
  <c r="U594" i="3"/>
  <c r="V594" i="3"/>
  <c r="W594" i="3"/>
  <c r="X594" i="3"/>
  <c r="Q595" i="3"/>
  <c r="R595" i="3"/>
  <c r="S595" i="3"/>
  <c r="T595" i="3"/>
  <c r="U595" i="3"/>
  <c r="V595" i="3"/>
  <c r="W595" i="3"/>
  <c r="X595" i="3"/>
  <c r="Q596" i="3"/>
  <c r="R596" i="3"/>
  <c r="S596" i="3"/>
  <c r="T596" i="3"/>
  <c r="U596" i="3"/>
  <c r="V596" i="3"/>
  <c r="W596" i="3"/>
  <c r="X596" i="3"/>
  <c r="Q597" i="3"/>
  <c r="R597" i="3"/>
  <c r="S597" i="3"/>
  <c r="T597" i="3"/>
  <c r="U597" i="3"/>
  <c r="V597" i="3"/>
  <c r="W597" i="3"/>
  <c r="X597" i="3"/>
  <c r="Q598" i="3"/>
  <c r="R598" i="3"/>
  <c r="S598" i="3"/>
  <c r="T598" i="3"/>
  <c r="U598" i="3"/>
  <c r="V598" i="3"/>
  <c r="W598" i="3"/>
  <c r="X598" i="3"/>
  <c r="Q599" i="3"/>
  <c r="R599" i="3"/>
  <c r="S599" i="3"/>
  <c r="T599" i="3"/>
  <c r="U599" i="3"/>
  <c r="V599" i="3"/>
  <c r="W599" i="3"/>
  <c r="X599" i="3"/>
  <c r="Q600" i="3"/>
  <c r="R600" i="3"/>
  <c r="S600" i="3"/>
  <c r="T600" i="3"/>
  <c r="U600" i="3"/>
  <c r="V600" i="3"/>
  <c r="W600" i="3"/>
  <c r="X600" i="3"/>
  <c r="Q601" i="3"/>
  <c r="R601" i="3"/>
  <c r="S601" i="3"/>
  <c r="T601" i="3"/>
  <c r="U601" i="3"/>
  <c r="V601" i="3"/>
  <c r="W601" i="3"/>
  <c r="X601" i="3"/>
  <c r="Q602" i="3"/>
  <c r="R602" i="3"/>
  <c r="S602" i="3"/>
  <c r="T602" i="3"/>
  <c r="U602" i="3"/>
  <c r="V602" i="3"/>
  <c r="W602" i="3"/>
  <c r="X602" i="3"/>
  <c r="Q603" i="3"/>
  <c r="R603" i="3"/>
  <c r="S603" i="3"/>
  <c r="T603" i="3"/>
  <c r="U603" i="3"/>
  <c r="V603" i="3"/>
  <c r="W603" i="3"/>
  <c r="X603" i="3"/>
  <c r="Q604" i="3"/>
  <c r="R604" i="3"/>
  <c r="S604" i="3"/>
  <c r="T604" i="3"/>
  <c r="U604" i="3"/>
  <c r="V604" i="3"/>
  <c r="W604" i="3"/>
  <c r="X604" i="3"/>
  <c r="Q605" i="3"/>
  <c r="R605" i="3"/>
  <c r="S605" i="3"/>
  <c r="T605" i="3"/>
  <c r="U605" i="3"/>
  <c r="V605" i="3"/>
  <c r="W605" i="3"/>
  <c r="X605" i="3"/>
  <c r="Q606" i="3"/>
  <c r="R606" i="3"/>
  <c r="S606" i="3"/>
  <c r="T606" i="3"/>
  <c r="U606" i="3"/>
  <c r="V606" i="3"/>
  <c r="W606" i="3"/>
  <c r="X606" i="3"/>
  <c r="Q607" i="3"/>
  <c r="R607" i="3"/>
  <c r="S607" i="3"/>
  <c r="T607" i="3"/>
  <c r="U607" i="3"/>
  <c r="V607" i="3"/>
  <c r="W607" i="3"/>
  <c r="X607" i="3"/>
  <c r="Q608" i="3"/>
  <c r="R608" i="3"/>
  <c r="S608" i="3"/>
  <c r="T608" i="3"/>
  <c r="U608" i="3"/>
  <c r="V608" i="3"/>
  <c r="W608" i="3"/>
  <c r="X608" i="3"/>
  <c r="Q609" i="3"/>
  <c r="R609" i="3"/>
  <c r="S609" i="3"/>
  <c r="T609" i="3"/>
  <c r="U609" i="3"/>
  <c r="V609" i="3"/>
  <c r="W609" i="3"/>
  <c r="X609" i="3"/>
  <c r="Q610" i="3"/>
  <c r="R610" i="3"/>
  <c r="S610" i="3"/>
  <c r="T610" i="3"/>
  <c r="U610" i="3"/>
  <c r="V610" i="3"/>
  <c r="W610" i="3"/>
  <c r="X610" i="3"/>
  <c r="Q611" i="3"/>
  <c r="R611" i="3"/>
  <c r="S611" i="3"/>
  <c r="T611" i="3"/>
  <c r="U611" i="3"/>
  <c r="V611" i="3"/>
  <c r="W611" i="3"/>
  <c r="X611" i="3"/>
  <c r="Q612" i="3"/>
  <c r="R612" i="3"/>
  <c r="S612" i="3"/>
  <c r="T612" i="3"/>
  <c r="U612" i="3"/>
  <c r="V612" i="3"/>
  <c r="W612" i="3"/>
  <c r="X612" i="3"/>
  <c r="Q613" i="3"/>
  <c r="R613" i="3"/>
  <c r="S613" i="3"/>
  <c r="T613" i="3"/>
  <c r="U613" i="3"/>
  <c r="V613" i="3"/>
  <c r="W613" i="3"/>
  <c r="X613" i="3"/>
  <c r="Q614" i="3"/>
  <c r="R614" i="3"/>
  <c r="S614" i="3"/>
  <c r="T614" i="3"/>
  <c r="U614" i="3"/>
  <c r="V614" i="3"/>
  <c r="W614" i="3"/>
  <c r="X614" i="3"/>
  <c r="Q615" i="3"/>
  <c r="R615" i="3"/>
  <c r="S615" i="3"/>
  <c r="T615" i="3"/>
  <c r="U615" i="3"/>
  <c r="V615" i="3"/>
  <c r="W615" i="3"/>
  <c r="X615" i="3"/>
  <c r="Q616" i="3"/>
  <c r="R616" i="3"/>
  <c r="S616" i="3"/>
  <c r="T616" i="3"/>
  <c r="U616" i="3"/>
  <c r="V616" i="3"/>
  <c r="W616" i="3"/>
  <c r="X616" i="3"/>
  <c r="Q617" i="3"/>
  <c r="R617" i="3"/>
  <c r="S617" i="3"/>
  <c r="T617" i="3"/>
  <c r="U617" i="3"/>
  <c r="V617" i="3"/>
  <c r="W617" i="3"/>
  <c r="X617" i="3"/>
  <c r="Q618" i="3"/>
  <c r="R618" i="3"/>
  <c r="S618" i="3"/>
  <c r="T618" i="3"/>
  <c r="U618" i="3"/>
  <c r="V618" i="3"/>
  <c r="W618" i="3"/>
  <c r="X618" i="3"/>
  <c r="Q619" i="3"/>
  <c r="R619" i="3"/>
  <c r="S619" i="3"/>
  <c r="T619" i="3"/>
  <c r="U619" i="3"/>
  <c r="V619" i="3"/>
  <c r="W619" i="3"/>
  <c r="X619" i="3"/>
  <c r="Q620" i="3"/>
  <c r="R620" i="3"/>
  <c r="S620" i="3"/>
  <c r="T620" i="3"/>
  <c r="U620" i="3"/>
  <c r="V620" i="3"/>
  <c r="W620" i="3"/>
  <c r="X620" i="3"/>
  <c r="Q621" i="3"/>
  <c r="R621" i="3"/>
  <c r="S621" i="3"/>
  <c r="T621" i="3"/>
  <c r="U621" i="3"/>
  <c r="V621" i="3"/>
  <c r="W621" i="3"/>
  <c r="X621" i="3"/>
  <c r="Q622" i="3"/>
  <c r="R622" i="3"/>
  <c r="S622" i="3"/>
  <c r="T622" i="3"/>
  <c r="U622" i="3"/>
  <c r="V622" i="3"/>
  <c r="W622" i="3"/>
  <c r="X622" i="3"/>
  <c r="Q623" i="3"/>
  <c r="R623" i="3"/>
  <c r="S623" i="3"/>
  <c r="T623" i="3"/>
  <c r="U623" i="3"/>
  <c r="V623" i="3"/>
  <c r="W623" i="3"/>
  <c r="X623" i="3"/>
  <c r="Q624" i="3"/>
  <c r="R624" i="3"/>
  <c r="S624" i="3"/>
  <c r="T624" i="3"/>
  <c r="U624" i="3"/>
  <c r="V624" i="3"/>
  <c r="W624" i="3"/>
  <c r="X624" i="3"/>
  <c r="Q625" i="3"/>
  <c r="R625" i="3"/>
  <c r="S625" i="3"/>
  <c r="T625" i="3"/>
  <c r="U625" i="3"/>
  <c r="V625" i="3"/>
  <c r="W625" i="3"/>
  <c r="X625" i="3"/>
  <c r="Q626" i="3"/>
  <c r="R626" i="3"/>
  <c r="S626" i="3"/>
  <c r="T626" i="3"/>
  <c r="U626" i="3"/>
  <c r="V626" i="3"/>
  <c r="W626" i="3"/>
  <c r="X626" i="3"/>
  <c r="Q627" i="3"/>
  <c r="R627" i="3"/>
  <c r="S627" i="3"/>
  <c r="T627" i="3"/>
  <c r="U627" i="3"/>
  <c r="V627" i="3"/>
  <c r="W627" i="3"/>
  <c r="X627" i="3"/>
  <c r="Q628" i="3"/>
  <c r="R628" i="3"/>
  <c r="S628" i="3"/>
  <c r="T628" i="3"/>
  <c r="U628" i="3"/>
  <c r="V628" i="3"/>
  <c r="W628" i="3"/>
  <c r="X628" i="3"/>
  <c r="Q629" i="3"/>
  <c r="R629" i="3"/>
  <c r="S629" i="3"/>
  <c r="T629" i="3"/>
  <c r="U629" i="3"/>
  <c r="V629" i="3"/>
  <c r="W629" i="3"/>
  <c r="X629" i="3"/>
  <c r="Q630" i="3"/>
  <c r="R630" i="3"/>
  <c r="S630" i="3"/>
  <c r="T630" i="3"/>
  <c r="U630" i="3"/>
  <c r="V630" i="3"/>
  <c r="W630" i="3"/>
  <c r="X630" i="3"/>
  <c r="Q631" i="3"/>
  <c r="R631" i="3"/>
  <c r="S631" i="3"/>
  <c r="T631" i="3"/>
  <c r="U631" i="3"/>
  <c r="V631" i="3"/>
  <c r="W631" i="3"/>
  <c r="X631" i="3"/>
  <c r="Q632" i="3"/>
  <c r="R632" i="3"/>
  <c r="S632" i="3"/>
  <c r="T632" i="3"/>
  <c r="U632" i="3"/>
  <c r="V632" i="3"/>
  <c r="W632" i="3"/>
  <c r="X632" i="3"/>
  <c r="Q633" i="3"/>
  <c r="R633" i="3"/>
  <c r="S633" i="3"/>
  <c r="T633" i="3"/>
  <c r="U633" i="3"/>
  <c r="V633" i="3"/>
  <c r="W633" i="3"/>
  <c r="X633" i="3"/>
  <c r="I322" i="3"/>
  <c r="J322" i="3"/>
  <c r="K322" i="3"/>
  <c r="L322" i="3"/>
  <c r="M322" i="3"/>
  <c r="N322" i="3"/>
  <c r="O322" i="3"/>
  <c r="P322" i="3"/>
  <c r="I323" i="3"/>
  <c r="J323" i="3"/>
  <c r="K323" i="3"/>
  <c r="L323" i="3"/>
  <c r="M323" i="3"/>
  <c r="N323" i="3"/>
  <c r="O323" i="3"/>
  <c r="P323" i="3"/>
  <c r="I324" i="3"/>
  <c r="J324" i="3"/>
  <c r="K324" i="3"/>
  <c r="L324" i="3"/>
  <c r="M324" i="3"/>
  <c r="N324" i="3"/>
  <c r="O324" i="3"/>
  <c r="P324" i="3"/>
  <c r="I325" i="3"/>
  <c r="J325" i="3"/>
  <c r="K325" i="3"/>
  <c r="L325" i="3"/>
  <c r="M325" i="3"/>
  <c r="N325" i="3"/>
  <c r="O325" i="3"/>
  <c r="P325" i="3"/>
  <c r="I326" i="3"/>
  <c r="J326" i="3"/>
  <c r="K326" i="3"/>
  <c r="L326" i="3"/>
  <c r="M326" i="3"/>
  <c r="N326" i="3"/>
  <c r="O326" i="3"/>
  <c r="P326" i="3"/>
  <c r="I327" i="3"/>
  <c r="J327" i="3"/>
  <c r="K327" i="3"/>
  <c r="M327" i="3"/>
  <c r="N327" i="3"/>
  <c r="O327" i="3"/>
  <c r="P327" i="3"/>
  <c r="I328" i="3"/>
  <c r="J328" i="3"/>
  <c r="K328" i="3"/>
  <c r="L328" i="3"/>
  <c r="M328" i="3"/>
  <c r="N328" i="3"/>
  <c r="O328" i="3"/>
  <c r="P328" i="3"/>
  <c r="I329" i="3"/>
  <c r="J329" i="3"/>
  <c r="K329" i="3"/>
  <c r="L329" i="3"/>
  <c r="M329" i="3"/>
  <c r="N329" i="3"/>
  <c r="O329" i="3"/>
  <c r="P329" i="3"/>
  <c r="I330" i="3"/>
  <c r="J330" i="3"/>
  <c r="K330" i="3"/>
  <c r="L330" i="3"/>
  <c r="M330" i="3"/>
  <c r="N330" i="3"/>
  <c r="O330" i="3"/>
  <c r="P330" i="3"/>
  <c r="I331" i="3"/>
  <c r="J331" i="3"/>
  <c r="K331" i="3"/>
  <c r="L331" i="3"/>
  <c r="M331" i="3"/>
  <c r="N331" i="3"/>
  <c r="O331" i="3"/>
  <c r="P331" i="3"/>
  <c r="I332" i="3"/>
  <c r="J332" i="3"/>
  <c r="K332" i="3"/>
  <c r="L332" i="3"/>
  <c r="M332" i="3"/>
  <c r="N332" i="3"/>
  <c r="O332" i="3"/>
  <c r="P332" i="3"/>
  <c r="I333" i="3"/>
  <c r="J333" i="3"/>
  <c r="K333" i="3"/>
  <c r="L333" i="3"/>
  <c r="M333" i="3"/>
  <c r="N333" i="3"/>
  <c r="O333" i="3"/>
  <c r="P333" i="3"/>
  <c r="I334" i="3"/>
  <c r="J334" i="3"/>
  <c r="K334" i="3"/>
  <c r="L334" i="3"/>
  <c r="M334" i="3"/>
  <c r="N334" i="3"/>
  <c r="O334" i="3"/>
  <c r="P334" i="3"/>
  <c r="I335" i="3"/>
  <c r="J335" i="3"/>
  <c r="K335" i="3"/>
  <c r="L335" i="3"/>
  <c r="M335" i="3"/>
  <c r="N335" i="3"/>
  <c r="O335" i="3"/>
  <c r="P335" i="3"/>
  <c r="I336" i="3"/>
  <c r="J336" i="3"/>
  <c r="K336" i="3"/>
  <c r="L336" i="3"/>
  <c r="M336" i="3"/>
  <c r="N336" i="3"/>
  <c r="O336" i="3"/>
  <c r="P336" i="3"/>
  <c r="I337" i="3"/>
  <c r="J337" i="3"/>
  <c r="K337" i="3"/>
  <c r="L337" i="3"/>
  <c r="M337" i="3"/>
  <c r="N337" i="3"/>
  <c r="O337" i="3"/>
  <c r="P337" i="3"/>
  <c r="I338" i="3"/>
  <c r="J338" i="3"/>
  <c r="K338" i="3"/>
  <c r="L338" i="3"/>
  <c r="M338" i="3"/>
  <c r="N338" i="3"/>
  <c r="O338" i="3"/>
  <c r="P338" i="3"/>
  <c r="I339" i="3"/>
  <c r="J339" i="3"/>
  <c r="K339" i="3"/>
  <c r="L339" i="3"/>
  <c r="M339" i="3"/>
  <c r="N339" i="3"/>
  <c r="O339" i="3"/>
  <c r="P339" i="3"/>
  <c r="I340" i="3"/>
  <c r="J340" i="3"/>
  <c r="K340" i="3"/>
  <c r="L340" i="3"/>
  <c r="M340" i="3"/>
  <c r="N340" i="3"/>
  <c r="O340" i="3"/>
  <c r="P340" i="3"/>
  <c r="I341" i="3"/>
  <c r="J341" i="3"/>
  <c r="K341" i="3"/>
  <c r="L341" i="3"/>
  <c r="M341" i="3"/>
  <c r="N341" i="3"/>
  <c r="O341" i="3"/>
  <c r="P341" i="3"/>
  <c r="I342" i="3"/>
  <c r="J342" i="3"/>
  <c r="K342" i="3"/>
  <c r="L342" i="3"/>
  <c r="M342" i="3"/>
  <c r="N342" i="3"/>
  <c r="O342" i="3"/>
  <c r="P342" i="3"/>
  <c r="I343" i="3"/>
  <c r="J343" i="3"/>
  <c r="K343" i="3"/>
  <c r="L343" i="3"/>
  <c r="M343" i="3"/>
  <c r="N343" i="3"/>
  <c r="O343" i="3"/>
  <c r="P343" i="3"/>
  <c r="I344" i="3"/>
  <c r="J344" i="3"/>
  <c r="K344" i="3"/>
  <c r="L344" i="3"/>
  <c r="M344" i="3"/>
  <c r="N344" i="3"/>
  <c r="O344" i="3"/>
  <c r="P344" i="3"/>
  <c r="I345" i="3"/>
  <c r="J345" i="3"/>
  <c r="K345" i="3"/>
  <c r="L345" i="3"/>
  <c r="M345" i="3"/>
  <c r="N345" i="3"/>
  <c r="O345" i="3"/>
  <c r="P345" i="3"/>
  <c r="I346" i="3"/>
  <c r="J346" i="3"/>
  <c r="K346" i="3"/>
  <c r="L346" i="3"/>
  <c r="M346" i="3"/>
  <c r="N346" i="3"/>
  <c r="O346" i="3"/>
  <c r="P346" i="3"/>
  <c r="I347" i="3"/>
  <c r="J347" i="3"/>
  <c r="K347" i="3"/>
  <c r="L347" i="3"/>
  <c r="M347" i="3"/>
  <c r="N347" i="3"/>
  <c r="O347" i="3"/>
  <c r="P347" i="3"/>
  <c r="I348" i="3"/>
  <c r="J348" i="3"/>
  <c r="K348" i="3"/>
  <c r="L348" i="3"/>
  <c r="M348" i="3"/>
  <c r="N348" i="3"/>
  <c r="O348" i="3"/>
  <c r="P348" i="3"/>
  <c r="I349" i="3"/>
  <c r="J349" i="3"/>
  <c r="K349" i="3"/>
  <c r="L349" i="3"/>
  <c r="M349" i="3"/>
  <c r="N349" i="3"/>
  <c r="O349" i="3"/>
  <c r="P349" i="3"/>
  <c r="I350" i="3"/>
  <c r="J350" i="3"/>
  <c r="K350" i="3"/>
  <c r="L350" i="3"/>
  <c r="M350" i="3"/>
  <c r="N350" i="3"/>
  <c r="O350" i="3"/>
  <c r="P350" i="3"/>
  <c r="I351" i="3"/>
  <c r="J351" i="3"/>
  <c r="K351" i="3"/>
  <c r="L351" i="3"/>
  <c r="M351" i="3"/>
  <c r="N351" i="3"/>
  <c r="O351" i="3"/>
  <c r="P351" i="3"/>
  <c r="I352" i="3"/>
  <c r="J352" i="3"/>
  <c r="K352" i="3"/>
  <c r="L352" i="3"/>
  <c r="M352" i="3"/>
  <c r="N352" i="3"/>
  <c r="O352" i="3"/>
  <c r="P352" i="3"/>
  <c r="I353" i="3"/>
  <c r="J353" i="3"/>
  <c r="K353" i="3"/>
  <c r="L353" i="3"/>
  <c r="M353" i="3"/>
  <c r="N353" i="3"/>
  <c r="O353" i="3"/>
  <c r="P353" i="3"/>
  <c r="I354" i="3"/>
  <c r="J354" i="3"/>
  <c r="K354" i="3"/>
  <c r="L354" i="3"/>
  <c r="M354" i="3"/>
  <c r="N354" i="3"/>
  <c r="O354" i="3"/>
  <c r="P354" i="3"/>
  <c r="I355" i="3"/>
  <c r="J355" i="3"/>
  <c r="K355" i="3"/>
  <c r="L355" i="3"/>
  <c r="M355" i="3"/>
  <c r="N355" i="3"/>
  <c r="O355" i="3"/>
  <c r="P355" i="3"/>
  <c r="I356" i="3"/>
  <c r="J356" i="3"/>
  <c r="K356" i="3"/>
  <c r="L356" i="3"/>
  <c r="M356" i="3"/>
  <c r="N356" i="3"/>
  <c r="O356" i="3"/>
  <c r="P356" i="3"/>
  <c r="I357" i="3"/>
  <c r="J357" i="3"/>
  <c r="K357" i="3"/>
  <c r="L357" i="3"/>
  <c r="M357" i="3"/>
  <c r="N357" i="3"/>
  <c r="O357" i="3"/>
  <c r="P357" i="3"/>
  <c r="I358" i="3"/>
  <c r="J358" i="3"/>
  <c r="K358" i="3"/>
  <c r="L358" i="3"/>
  <c r="M358" i="3"/>
  <c r="N358" i="3"/>
  <c r="O358" i="3"/>
  <c r="P358" i="3"/>
  <c r="I359" i="3"/>
  <c r="J359" i="3"/>
  <c r="K359" i="3"/>
  <c r="L359" i="3"/>
  <c r="M359" i="3"/>
  <c r="N359" i="3"/>
  <c r="O359" i="3"/>
  <c r="P359" i="3"/>
  <c r="I360" i="3"/>
  <c r="J360" i="3"/>
  <c r="K360" i="3"/>
  <c r="L360" i="3"/>
  <c r="M360" i="3"/>
  <c r="N360" i="3"/>
  <c r="O360" i="3"/>
  <c r="P360" i="3"/>
  <c r="I361" i="3"/>
  <c r="J361" i="3"/>
  <c r="K361" i="3"/>
  <c r="L361" i="3"/>
  <c r="M361" i="3"/>
  <c r="N361" i="3"/>
  <c r="O361" i="3"/>
  <c r="P361" i="3"/>
  <c r="I362" i="3"/>
  <c r="J362" i="3"/>
  <c r="K362" i="3"/>
  <c r="L362" i="3"/>
  <c r="M362" i="3"/>
  <c r="N362" i="3"/>
  <c r="O362" i="3"/>
  <c r="P362" i="3"/>
  <c r="I363" i="3"/>
  <c r="J363" i="3"/>
  <c r="K363" i="3"/>
  <c r="L363" i="3"/>
  <c r="M363" i="3"/>
  <c r="N363" i="3"/>
  <c r="O363" i="3"/>
  <c r="P363" i="3"/>
  <c r="I364" i="3"/>
  <c r="J364" i="3"/>
  <c r="K364" i="3"/>
  <c r="L364" i="3"/>
  <c r="M364" i="3"/>
  <c r="N364" i="3"/>
  <c r="O364" i="3"/>
  <c r="P364" i="3"/>
  <c r="I365" i="3"/>
  <c r="J365" i="3"/>
  <c r="K365" i="3"/>
  <c r="L365" i="3"/>
  <c r="M365" i="3"/>
  <c r="N365" i="3"/>
  <c r="O365" i="3"/>
  <c r="P365" i="3"/>
  <c r="I366" i="3"/>
  <c r="J366" i="3"/>
  <c r="K366" i="3"/>
  <c r="L366" i="3"/>
  <c r="M366" i="3"/>
  <c r="N366" i="3"/>
  <c r="O366" i="3"/>
  <c r="P366" i="3"/>
  <c r="I367" i="3"/>
  <c r="J367" i="3"/>
  <c r="K367" i="3"/>
  <c r="L367" i="3"/>
  <c r="M367" i="3"/>
  <c r="N367" i="3"/>
  <c r="O367" i="3"/>
  <c r="P367" i="3"/>
  <c r="I368" i="3"/>
  <c r="J368" i="3"/>
  <c r="K368" i="3"/>
  <c r="L368" i="3"/>
  <c r="M368" i="3"/>
  <c r="N368" i="3"/>
  <c r="O368" i="3"/>
  <c r="P368" i="3"/>
  <c r="I369" i="3"/>
  <c r="J369" i="3"/>
  <c r="K369" i="3"/>
  <c r="L369" i="3"/>
  <c r="M369" i="3"/>
  <c r="N369" i="3"/>
  <c r="O369" i="3"/>
  <c r="P369" i="3"/>
  <c r="I370" i="3"/>
  <c r="J370" i="3"/>
  <c r="K370" i="3"/>
  <c r="L370" i="3"/>
  <c r="M370" i="3"/>
  <c r="N370" i="3"/>
  <c r="O370" i="3"/>
  <c r="P370" i="3"/>
  <c r="I371" i="3"/>
  <c r="J371" i="3"/>
  <c r="K371" i="3"/>
  <c r="L371" i="3"/>
  <c r="M371" i="3"/>
  <c r="N371" i="3"/>
  <c r="O371" i="3"/>
  <c r="P371" i="3"/>
  <c r="I372" i="3"/>
  <c r="J372" i="3"/>
  <c r="K372" i="3"/>
  <c r="L372" i="3"/>
  <c r="M372" i="3"/>
  <c r="N372" i="3"/>
  <c r="O372" i="3"/>
  <c r="P372" i="3"/>
  <c r="I373" i="3"/>
  <c r="J373" i="3"/>
  <c r="K373" i="3"/>
  <c r="L373" i="3"/>
  <c r="M373" i="3"/>
  <c r="N373" i="3"/>
  <c r="O373" i="3"/>
  <c r="P373" i="3"/>
  <c r="I374" i="3"/>
  <c r="J374" i="3"/>
  <c r="K374" i="3"/>
  <c r="L374" i="3"/>
  <c r="M374" i="3"/>
  <c r="N374" i="3"/>
  <c r="O374" i="3"/>
  <c r="P374" i="3"/>
  <c r="I375" i="3"/>
  <c r="J375" i="3"/>
  <c r="K375" i="3"/>
  <c r="L375" i="3"/>
  <c r="M375" i="3"/>
  <c r="N375" i="3"/>
  <c r="O375" i="3"/>
  <c r="P375" i="3"/>
  <c r="I376" i="3"/>
  <c r="J376" i="3"/>
  <c r="K376" i="3"/>
  <c r="L376" i="3"/>
  <c r="M376" i="3"/>
  <c r="N376" i="3"/>
  <c r="O376" i="3"/>
  <c r="P376" i="3"/>
  <c r="I377" i="3"/>
  <c r="J377" i="3"/>
  <c r="K377" i="3"/>
  <c r="L377" i="3"/>
  <c r="M377" i="3"/>
  <c r="N377" i="3"/>
  <c r="O377" i="3"/>
  <c r="P377" i="3"/>
  <c r="I378" i="3"/>
  <c r="J378" i="3"/>
  <c r="K378" i="3"/>
  <c r="L378" i="3"/>
  <c r="M378" i="3"/>
  <c r="N378" i="3"/>
  <c r="O378" i="3"/>
  <c r="P378" i="3"/>
  <c r="I379" i="3"/>
  <c r="J379" i="3"/>
  <c r="K379" i="3"/>
  <c r="L379" i="3"/>
  <c r="M379" i="3"/>
  <c r="N379" i="3"/>
  <c r="O379" i="3"/>
  <c r="P379" i="3"/>
  <c r="I380" i="3"/>
  <c r="J380" i="3"/>
  <c r="K380" i="3"/>
  <c r="L380" i="3"/>
  <c r="M380" i="3"/>
  <c r="N380" i="3"/>
  <c r="O380" i="3"/>
  <c r="P380" i="3"/>
  <c r="I381" i="3"/>
  <c r="J381" i="3"/>
  <c r="K381" i="3"/>
  <c r="L381" i="3"/>
  <c r="M381" i="3"/>
  <c r="N381" i="3"/>
  <c r="O381" i="3"/>
  <c r="P381" i="3"/>
  <c r="I382" i="3"/>
  <c r="J382" i="3"/>
  <c r="K382" i="3"/>
  <c r="L382" i="3"/>
  <c r="M382" i="3"/>
  <c r="N382" i="3"/>
  <c r="O382" i="3"/>
  <c r="P382" i="3"/>
  <c r="I383" i="3"/>
  <c r="J383" i="3"/>
  <c r="K383" i="3"/>
  <c r="L383" i="3"/>
  <c r="M383" i="3"/>
  <c r="N383" i="3"/>
  <c r="O383" i="3"/>
  <c r="P383" i="3"/>
  <c r="I384" i="3"/>
  <c r="J384" i="3"/>
  <c r="K384" i="3"/>
  <c r="L384" i="3"/>
  <c r="M384" i="3"/>
  <c r="N384" i="3"/>
  <c r="O384" i="3"/>
  <c r="P384" i="3"/>
  <c r="I385" i="3"/>
  <c r="J385" i="3"/>
  <c r="K385" i="3"/>
  <c r="L385" i="3"/>
  <c r="M385" i="3"/>
  <c r="N385" i="3"/>
  <c r="O385" i="3"/>
  <c r="P385" i="3"/>
  <c r="I386" i="3"/>
  <c r="J386" i="3"/>
  <c r="K386" i="3"/>
  <c r="L386" i="3"/>
  <c r="M386" i="3"/>
  <c r="N386" i="3"/>
  <c r="O386" i="3"/>
  <c r="P386" i="3"/>
  <c r="I387" i="3"/>
  <c r="J387" i="3"/>
  <c r="K387" i="3"/>
  <c r="L387" i="3"/>
  <c r="M387" i="3"/>
  <c r="N387" i="3"/>
  <c r="O387" i="3"/>
  <c r="P387" i="3"/>
  <c r="I388" i="3"/>
  <c r="J388" i="3"/>
  <c r="K388" i="3"/>
  <c r="L388" i="3"/>
  <c r="M388" i="3"/>
  <c r="N388" i="3"/>
  <c r="O388" i="3"/>
  <c r="P388" i="3"/>
  <c r="I389" i="3"/>
  <c r="J389" i="3"/>
  <c r="K389" i="3"/>
  <c r="L389" i="3"/>
  <c r="M389" i="3"/>
  <c r="N389" i="3"/>
  <c r="O389" i="3"/>
  <c r="P389" i="3"/>
  <c r="I390" i="3"/>
  <c r="J390" i="3"/>
  <c r="K390" i="3"/>
  <c r="L390" i="3"/>
  <c r="M390" i="3"/>
  <c r="N390" i="3"/>
  <c r="O390" i="3"/>
  <c r="P390" i="3"/>
  <c r="I391" i="3"/>
  <c r="J391" i="3"/>
  <c r="K391" i="3"/>
  <c r="L391" i="3"/>
  <c r="M391" i="3"/>
  <c r="N391" i="3"/>
  <c r="O391" i="3"/>
  <c r="P391" i="3"/>
  <c r="I392" i="3"/>
  <c r="J392" i="3"/>
  <c r="K392" i="3"/>
  <c r="L392" i="3"/>
  <c r="M392" i="3"/>
  <c r="N392" i="3"/>
  <c r="O392" i="3"/>
  <c r="P392" i="3"/>
  <c r="I393" i="3"/>
  <c r="J393" i="3"/>
  <c r="K393" i="3"/>
  <c r="L393" i="3"/>
  <c r="M393" i="3"/>
  <c r="N393" i="3"/>
  <c r="O393" i="3"/>
  <c r="P393" i="3"/>
  <c r="I394" i="3"/>
  <c r="J394" i="3"/>
  <c r="K394" i="3"/>
  <c r="L394" i="3"/>
  <c r="M394" i="3"/>
  <c r="N394" i="3"/>
  <c r="O394" i="3"/>
  <c r="P394" i="3"/>
  <c r="I395" i="3"/>
  <c r="J395" i="3"/>
  <c r="K395" i="3"/>
  <c r="L395" i="3"/>
  <c r="M395" i="3"/>
  <c r="N395" i="3"/>
  <c r="O395" i="3"/>
  <c r="P395" i="3"/>
  <c r="I396" i="3"/>
  <c r="J396" i="3"/>
  <c r="K396" i="3"/>
  <c r="L396" i="3"/>
  <c r="M396" i="3"/>
  <c r="N396" i="3"/>
  <c r="O396" i="3"/>
  <c r="P396" i="3"/>
  <c r="I397" i="3"/>
  <c r="J397" i="3"/>
  <c r="K397" i="3"/>
  <c r="L397" i="3"/>
  <c r="M397" i="3"/>
  <c r="N397" i="3"/>
  <c r="O397" i="3"/>
  <c r="P397" i="3"/>
  <c r="I398" i="3"/>
  <c r="J398" i="3"/>
  <c r="K398" i="3"/>
  <c r="L398" i="3"/>
  <c r="M398" i="3"/>
  <c r="N398" i="3"/>
  <c r="O398" i="3"/>
  <c r="P398" i="3"/>
  <c r="I399" i="3"/>
  <c r="J399" i="3"/>
  <c r="K399" i="3"/>
  <c r="L399" i="3"/>
  <c r="M399" i="3"/>
  <c r="N399" i="3"/>
  <c r="O399" i="3"/>
  <c r="P399" i="3"/>
  <c r="I400" i="3"/>
  <c r="J400" i="3"/>
  <c r="K400" i="3"/>
  <c r="L400" i="3"/>
  <c r="M400" i="3"/>
  <c r="N400" i="3"/>
  <c r="O400" i="3"/>
  <c r="P400" i="3"/>
  <c r="I401" i="3"/>
  <c r="J401" i="3"/>
  <c r="K401" i="3"/>
  <c r="L401" i="3"/>
  <c r="M401" i="3"/>
  <c r="N401" i="3"/>
  <c r="O401" i="3"/>
  <c r="P401" i="3"/>
  <c r="I402" i="3"/>
  <c r="J402" i="3"/>
  <c r="K402" i="3"/>
  <c r="L402" i="3"/>
  <c r="M402" i="3"/>
  <c r="N402" i="3"/>
  <c r="O402" i="3"/>
  <c r="P402" i="3"/>
  <c r="I403" i="3"/>
  <c r="J403" i="3"/>
  <c r="K403" i="3"/>
  <c r="L403" i="3"/>
  <c r="M403" i="3"/>
  <c r="N403" i="3"/>
  <c r="O403" i="3"/>
  <c r="P403" i="3"/>
  <c r="I404" i="3"/>
  <c r="J404" i="3"/>
  <c r="K404" i="3"/>
  <c r="L404" i="3"/>
  <c r="M404" i="3"/>
  <c r="N404" i="3"/>
  <c r="O404" i="3"/>
  <c r="P404" i="3"/>
  <c r="I405" i="3"/>
  <c r="J405" i="3"/>
  <c r="K405" i="3"/>
  <c r="L405" i="3"/>
  <c r="M405" i="3"/>
  <c r="N405" i="3"/>
  <c r="O405" i="3"/>
  <c r="P405" i="3"/>
  <c r="I406" i="3"/>
  <c r="J406" i="3"/>
  <c r="K406" i="3"/>
  <c r="L406" i="3"/>
  <c r="M406" i="3"/>
  <c r="N406" i="3"/>
  <c r="O406" i="3"/>
  <c r="P406" i="3"/>
  <c r="I407" i="3"/>
  <c r="J407" i="3"/>
  <c r="K407" i="3"/>
  <c r="L407" i="3"/>
  <c r="M407" i="3"/>
  <c r="N407" i="3"/>
  <c r="O407" i="3"/>
  <c r="P407" i="3"/>
  <c r="I408" i="3"/>
  <c r="J408" i="3"/>
  <c r="K408" i="3"/>
  <c r="L408" i="3"/>
  <c r="M408" i="3"/>
  <c r="N408" i="3"/>
  <c r="O408" i="3"/>
  <c r="P408" i="3"/>
  <c r="I409" i="3"/>
  <c r="J409" i="3"/>
  <c r="K409" i="3"/>
  <c r="L409" i="3"/>
  <c r="M409" i="3"/>
  <c r="N409" i="3"/>
  <c r="O409" i="3"/>
  <c r="P409" i="3"/>
  <c r="I410" i="3"/>
  <c r="J410" i="3"/>
  <c r="K410" i="3"/>
  <c r="L410" i="3"/>
  <c r="M410" i="3"/>
  <c r="N410" i="3"/>
  <c r="O410" i="3"/>
  <c r="P410" i="3"/>
  <c r="I411" i="3"/>
  <c r="J411" i="3"/>
  <c r="K411" i="3"/>
  <c r="L411" i="3"/>
  <c r="M411" i="3"/>
  <c r="N411" i="3"/>
  <c r="O411" i="3"/>
  <c r="P411" i="3"/>
  <c r="I412" i="3"/>
  <c r="J412" i="3"/>
  <c r="K412" i="3"/>
  <c r="L412" i="3"/>
  <c r="M412" i="3"/>
  <c r="N412" i="3"/>
  <c r="O412" i="3"/>
  <c r="P412" i="3"/>
  <c r="I413" i="3"/>
  <c r="J413" i="3"/>
  <c r="K413" i="3"/>
  <c r="L413" i="3"/>
  <c r="M413" i="3"/>
  <c r="N413" i="3"/>
  <c r="O413" i="3"/>
  <c r="P413" i="3"/>
  <c r="I414" i="3"/>
  <c r="J414" i="3"/>
  <c r="K414" i="3"/>
  <c r="L414" i="3"/>
  <c r="M414" i="3"/>
  <c r="N414" i="3"/>
  <c r="O414" i="3"/>
  <c r="P414" i="3"/>
  <c r="I415" i="3"/>
  <c r="J415" i="3"/>
  <c r="K415" i="3"/>
  <c r="L415" i="3"/>
  <c r="M415" i="3"/>
  <c r="N415" i="3"/>
  <c r="O415" i="3"/>
  <c r="P415" i="3"/>
  <c r="I416" i="3"/>
  <c r="J416" i="3"/>
  <c r="K416" i="3"/>
  <c r="L416" i="3"/>
  <c r="M416" i="3"/>
  <c r="N416" i="3"/>
  <c r="O416" i="3"/>
  <c r="P416" i="3"/>
  <c r="I417" i="3"/>
  <c r="J417" i="3"/>
  <c r="K417" i="3"/>
  <c r="L417" i="3"/>
  <c r="M417" i="3"/>
  <c r="N417" i="3"/>
  <c r="O417" i="3"/>
  <c r="P417" i="3"/>
  <c r="I418" i="3"/>
  <c r="J418" i="3"/>
  <c r="K418" i="3"/>
  <c r="L418" i="3"/>
  <c r="M418" i="3"/>
  <c r="N418" i="3"/>
  <c r="O418" i="3"/>
  <c r="P418" i="3"/>
  <c r="I419" i="3"/>
  <c r="J419" i="3"/>
  <c r="K419" i="3"/>
  <c r="L419" i="3"/>
  <c r="M419" i="3"/>
  <c r="N419" i="3"/>
  <c r="O419" i="3"/>
  <c r="P419" i="3"/>
  <c r="I420" i="3"/>
  <c r="J420" i="3"/>
  <c r="K420" i="3"/>
  <c r="L420" i="3"/>
  <c r="M420" i="3"/>
  <c r="N420" i="3"/>
  <c r="O420" i="3"/>
  <c r="P420" i="3"/>
  <c r="I421" i="3"/>
  <c r="J421" i="3"/>
  <c r="K421" i="3"/>
  <c r="L421" i="3"/>
  <c r="M421" i="3"/>
  <c r="N421" i="3"/>
  <c r="O421" i="3"/>
  <c r="P421" i="3"/>
  <c r="I422" i="3"/>
  <c r="J422" i="3"/>
  <c r="K422" i="3"/>
  <c r="L422" i="3"/>
  <c r="M422" i="3"/>
  <c r="N422" i="3"/>
  <c r="O422" i="3"/>
  <c r="P422" i="3"/>
  <c r="I423" i="3"/>
  <c r="J423" i="3"/>
  <c r="K423" i="3"/>
  <c r="L423" i="3"/>
  <c r="M423" i="3"/>
  <c r="N423" i="3"/>
  <c r="O423" i="3"/>
  <c r="P423" i="3"/>
  <c r="I424" i="3"/>
  <c r="J424" i="3"/>
  <c r="K424" i="3"/>
  <c r="L424" i="3"/>
  <c r="M424" i="3"/>
  <c r="N424" i="3"/>
  <c r="O424" i="3"/>
  <c r="P424" i="3"/>
  <c r="I425" i="3"/>
  <c r="J425" i="3"/>
  <c r="K425" i="3"/>
  <c r="L425" i="3"/>
  <c r="M425" i="3"/>
  <c r="N425" i="3"/>
  <c r="O425" i="3"/>
  <c r="P425" i="3"/>
  <c r="I426" i="3"/>
  <c r="J426" i="3"/>
  <c r="K426" i="3"/>
  <c r="L426" i="3"/>
  <c r="M426" i="3"/>
  <c r="N426" i="3"/>
  <c r="O426" i="3"/>
  <c r="P426" i="3"/>
  <c r="I427" i="3"/>
  <c r="J427" i="3"/>
  <c r="K427" i="3"/>
  <c r="L427" i="3"/>
  <c r="M427" i="3"/>
  <c r="N427" i="3"/>
  <c r="O427" i="3"/>
  <c r="P427" i="3"/>
  <c r="I428" i="3"/>
  <c r="J428" i="3"/>
  <c r="K428" i="3"/>
  <c r="L428" i="3"/>
  <c r="M428" i="3"/>
  <c r="N428" i="3"/>
  <c r="O428" i="3"/>
  <c r="P428" i="3"/>
  <c r="I429" i="3"/>
  <c r="J429" i="3"/>
  <c r="K429" i="3"/>
  <c r="L429" i="3"/>
  <c r="M429" i="3"/>
  <c r="N429" i="3"/>
  <c r="O429" i="3"/>
  <c r="P429" i="3"/>
  <c r="I430" i="3"/>
  <c r="J430" i="3"/>
  <c r="K430" i="3"/>
  <c r="L430" i="3"/>
  <c r="M430" i="3"/>
  <c r="N430" i="3"/>
  <c r="O430" i="3"/>
  <c r="P430" i="3"/>
  <c r="I431" i="3"/>
  <c r="J431" i="3"/>
  <c r="K431" i="3"/>
  <c r="L431" i="3"/>
  <c r="M431" i="3"/>
  <c r="N431" i="3"/>
  <c r="O431" i="3"/>
  <c r="P431" i="3"/>
  <c r="I432" i="3"/>
  <c r="J432" i="3"/>
  <c r="K432" i="3"/>
  <c r="L432" i="3"/>
  <c r="M432" i="3"/>
  <c r="N432" i="3"/>
  <c r="O432" i="3"/>
  <c r="P432" i="3"/>
  <c r="I433" i="3"/>
  <c r="J433" i="3"/>
  <c r="K433" i="3"/>
  <c r="L433" i="3"/>
  <c r="M433" i="3"/>
  <c r="N433" i="3"/>
  <c r="O433" i="3"/>
  <c r="P433" i="3"/>
  <c r="I434" i="3"/>
  <c r="J434" i="3"/>
  <c r="K434" i="3"/>
  <c r="L434" i="3"/>
  <c r="M434" i="3"/>
  <c r="N434" i="3"/>
  <c r="O434" i="3"/>
  <c r="P434" i="3"/>
  <c r="I435" i="3"/>
  <c r="J435" i="3"/>
  <c r="K435" i="3"/>
  <c r="L435" i="3"/>
  <c r="M435" i="3"/>
  <c r="N435" i="3"/>
  <c r="O435" i="3"/>
  <c r="P435" i="3"/>
  <c r="I436" i="3"/>
  <c r="J436" i="3"/>
  <c r="K436" i="3"/>
  <c r="L436" i="3"/>
  <c r="M436" i="3"/>
  <c r="N436" i="3"/>
  <c r="O436" i="3"/>
  <c r="P436" i="3"/>
  <c r="I437" i="3"/>
  <c r="J437" i="3"/>
  <c r="K437" i="3"/>
  <c r="L437" i="3"/>
  <c r="M437" i="3"/>
  <c r="N437" i="3"/>
  <c r="O437" i="3"/>
  <c r="P437" i="3"/>
  <c r="I438" i="3"/>
  <c r="J438" i="3"/>
  <c r="K438" i="3"/>
  <c r="L438" i="3"/>
  <c r="M438" i="3"/>
  <c r="N438" i="3"/>
  <c r="O438" i="3"/>
  <c r="P438" i="3"/>
  <c r="I439" i="3"/>
  <c r="J439" i="3"/>
  <c r="K439" i="3"/>
  <c r="L439" i="3"/>
  <c r="M439" i="3"/>
  <c r="N439" i="3"/>
  <c r="O439" i="3"/>
  <c r="P439" i="3"/>
  <c r="I440" i="3"/>
  <c r="J440" i="3"/>
  <c r="K440" i="3"/>
  <c r="L440" i="3"/>
  <c r="M440" i="3"/>
  <c r="N440" i="3"/>
  <c r="O440" i="3"/>
  <c r="P440" i="3"/>
  <c r="I441" i="3"/>
  <c r="J441" i="3"/>
  <c r="K441" i="3"/>
  <c r="L441" i="3"/>
  <c r="M441" i="3"/>
  <c r="N441" i="3"/>
  <c r="O441" i="3"/>
  <c r="P441" i="3"/>
  <c r="I442" i="3"/>
  <c r="J442" i="3"/>
  <c r="K442" i="3"/>
  <c r="L442" i="3"/>
  <c r="M442" i="3"/>
  <c r="N442" i="3"/>
  <c r="O442" i="3"/>
  <c r="P442" i="3"/>
  <c r="I443" i="3"/>
  <c r="J443" i="3"/>
  <c r="K443" i="3"/>
  <c r="L443" i="3"/>
  <c r="M443" i="3"/>
  <c r="N443" i="3"/>
  <c r="O443" i="3"/>
  <c r="P443" i="3"/>
  <c r="I444" i="3"/>
  <c r="J444" i="3"/>
  <c r="K444" i="3"/>
  <c r="L444" i="3"/>
  <c r="M444" i="3"/>
  <c r="N444" i="3"/>
  <c r="O444" i="3"/>
  <c r="P444" i="3"/>
  <c r="I445" i="3"/>
  <c r="J445" i="3"/>
  <c r="K445" i="3"/>
  <c r="L445" i="3"/>
  <c r="M445" i="3"/>
  <c r="N445" i="3"/>
  <c r="O445" i="3"/>
  <c r="P445" i="3"/>
  <c r="I446" i="3"/>
  <c r="J446" i="3"/>
  <c r="K446" i="3"/>
  <c r="L446" i="3"/>
  <c r="M446" i="3"/>
  <c r="N446" i="3"/>
  <c r="O446" i="3"/>
  <c r="P446" i="3"/>
  <c r="I447" i="3"/>
  <c r="J447" i="3"/>
  <c r="K447" i="3"/>
  <c r="L447" i="3"/>
  <c r="M447" i="3"/>
  <c r="N447" i="3"/>
  <c r="O447" i="3"/>
  <c r="P447" i="3"/>
  <c r="I448" i="3"/>
  <c r="J448" i="3"/>
  <c r="K448" i="3"/>
  <c r="L448" i="3"/>
  <c r="M448" i="3"/>
  <c r="N448" i="3"/>
  <c r="O448" i="3"/>
  <c r="P448" i="3"/>
  <c r="I449" i="3"/>
  <c r="J449" i="3"/>
  <c r="K449" i="3"/>
  <c r="L449" i="3"/>
  <c r="M449" i="3"/>
  <c r="N449" i="3"/>
  <c r="O449" i="3"/>
  <c r="P449" i="3"/>
  <c r="I450" i="3"/>
  <c r="J450" i="3"/>
  <c r="K450" i="3"/>
  <c r="L450" i="3"/>
  <c r="M450" i="3"/>
  <c r="N450" i="3"/>
  <c r="O450" i="3"/>
  <c r="P450" i="3"/>
  <c r="I451" i="3"/>
  <c r="J451" i="3"/>
  <c r="K451" i="3"/>
  <c r="L451" i="3"/>
  <c r="M451" i="3"/>
  <c r="N451" i="3"/>
  <c r="O451" i="3"/>
  <c r="P451" i="3"/>
  <c r="I452" i="3"/>
  <c r="J452" i="3"/>
  <c r="K452" i="3"/>
  <c r="L452" i="3"/>
  <c r="M452" i="3"/>
  <c r="N452" i="3"/>
  <c r="O452" i="3"/>
  <c r="P452" i="3"/>
  <c r="I453" i="3"/>
  <c r="J453" i="3"/>
  <c r="K453" i="3"/>
  <c r="L453" i="3"/>
  <c r="M453" i="3"/>
  <c r="N453" i="3"/>
  <c r="O453" i="3"/>
  <c r="P453" i="3"/>
  <c r="I454" i="3"/>
  <c r="J454" i="3"/>
  <c r="K454" i="3"/>
  <c r="L454" i="3"/>
  <c r="M454" i="3"/>
  <c r="N454" i="3"/>
  <c r="O454" i="3"/>
  <c r="P454" i="3"/>
  <c r="I455" i="3"/>
  <c r="J455" i="3"/>
  <c r="K455" i="3"/>
  <c r="L455" i="3"/>
  <c r="M455" i="3"/>
  <c r="N455" i="3"/>
  <c r="O455" i="3"/>
  <c r="P455" i="3"/>
  <c r="I456" i="3"/>
  <c r="J456" i="3"/>
  <c r="K456" i="3"/>
  <c r="L456" i="3"/>
  <c r="M456" i="3"/>
  <c r="N456" i="3"/>
  <c r="O456" i="3"/>
  <c r="P456" i="3"/>
  <c r="I457" i="3"/>
  <c r="J457" i="3"/>
  <c r="K457" i="3"/>
  <c r="L457" i="3"/>
  <c r="M457" i="3"/>
  <c r="N457" i="3"/>
  <c r="O457" i="3"/>
  <c r="P457" i="3"/>
  <c r="I458" i="3"/>
  <c r="J458" i="3"/>
  <c r="K458" i="3"/>
  <c r="L458" i="3"/>
  <c r="M458" i="3"/>
  <c r="N458" i="3"/>
  <c r="O458" i="3"/>
  <c r="P458" i="3"/>
  <c r="I459" i="3"/>
  <c r="J459" i="3"/>
  <c r="K459" i="3"/>
  <c r="L459" i="3"/>
  <c r="M459" i="3"/>
  <c r="N459" i="3"/>
  <c r="O459" i="3"/>
  <c r="P459" i="3"/>
  <c r="I460" i="3"/>
  <c r="J460" i="3"/>
  <c r="K460" i="3"/>
  <c r="L460" i="3"/>
  <c r="M460" i="3"/>
  <c r="N460" i="3"/>
  <c r="O460" i="3"/>
  <c r="P460" i="3"/>
  <c r="I461" i="3"/>
  <c r="J461" i="3"/>
  <c r="K461" i="3"/>
  <c r="L461" i="3"/>
  <c r="M461" i="3"/>
  <c r="N461" i="3"/>
  <c r="O461" i="3"/>
  <c r="P461" i="3"/>
  <c r="I462" i="3"/>
  <c r="J462" i="3"/>
  <c r="K462" i="3"/>
  <c r="L462" i="3"/>
  <c r="M462" i="3"/>
  <c r="N462" i="3"/>
  <c r="O462" i="3"/>
  <c r="P462" i="3"/>
  <c r="I463" i="3"/>
  <c r="J463" i="3"/>
  <c r="K463" i="3"/>
  <c r="L463" i="3"/>
  <c r="M463" i="3"/>
  <c r="N463" i="3"/>
  <c r="O463" i="3"/>
  <c r="P463" i="3"/>
  <c r="I464" i="3"/>
  <c r="J464" i="3"/>
  <c r="K464" i="3"/>
  <c r="L464" i="3"/>
  <c r="M464" i="3"/>
  <c r="N464" i="3"/>
  <c r="O464" i="3"/>
  <c r="P464" i="3"/>
  <c r="I465" i="3"/>
  <c r="J465" i="3"/>
  <c r="K465" i="3"/>
  <c r="L465" i="3"/>
  <c r="M465" i="3"/>
  <c r="N465" i="3"/>
  <c r="O465" i="3"/>
  <c r="P465" i="3"/>
  <c r="I466" i="3"/>
  <c r="J466" i="3"/>
  <c r="K466" i="3"/>
  <c r="L466" i="3"/>
  <c r="M466" i="3"/>
  <c r="N466" i="3"/>
  <c r="O466" i="3"/>
  <c r="P466" i="3"/>
  <c r="I467" i="3"/>
  <c r="J467" i="3"/>
  <c r="K467" i="3"/>
  <c r="L467" i="3"/>
  <c r="M467" i="3"/>
  <c r="N467" i="3"/>
  <c r="O467" i="3"/>
  <c r="P467" i="3"/>
  <c r="I468" i="3"/>
  <c r="J468" i="3"/>
  <c r="K468" i="3"/>
  <c r="L468" i="3"/>
  <c r="M468" i="3"/>
  <c r="N468" i="3"/>
  <c r="O468" i="3"/>
  <c r="P468" i="3"/>
  <c r="I469" i="3"/>
  <c r="J469" i="3"/>
  <c r="K469" i="3"/>
  <c r="L469" i="3"/>
  <c r="M469" i="3"/>
  <c r="N469" i="3"/>
  <c r="O469" i="3"/>
  <c r="P469" i="3"/>
  <c r="I470" i="3"/>
  <c r="J470" i="3"/>
  <c r="K470" i="3"/>
  <c r="L470" i="3"/>
  <c r="M470" i="3"/>
  <c r="N470" i="3"/>
  <c r="O470" i="3"/>
  <c r="P470" i="3"/>
  <c r="I471" i="3"/>
  <c r="J471" i="3"/>
  <c r="K471" i="3"/>
  <c r="L471" i="3"/>
  <c r="M471" i="3"/>
  <c r="N471" i="3"/>
  <c r="O471" i="3"/>
  <c r="P471" i="3"/>
  <c r="I472" i="3"/>
  <c r="J472" i="3"/>
  <c r="K472" i="3"/>
  <c r="L472" i="3"/>
  <c r="M472" i="3"/>
  <c r="N472" i="3"/>
  <c r="O472" i="3"/>
  <c r="P472" i="3"/>
  <c r="I473" i="3"/>
  <c r="J473" i="3"/>
  <c r="K473" i="3"/>
  <c r="L473" i="3"/>
  <c r="M473" i="3"/>
  <c r="N473" i="3"/>
  <c r="O473" i="3"/>
  <c r="P473" i="3"/>
  <c r="I474" i="3"/>
  <c r="J474" i="3"/>
  <c r="K474" i="3"/>
  <c r="L474" i="3"/>
  <c r="M474" i="3"/>
  <c r="N474" i="3"/>
  <c r="O474" i="3"/>
  <c r="P474" i="3"/>
  <c r="I475" i="3"/>
  <c r="J475" i="3"/>
  <c r="K475" i="3"/>
  <c r="L475" i="3"/>
  <c r="M475" i="3"/>
  <c r="N475" i="3"/>
  <c r="O475" i="3"/>
  <c r="P475" i="3"/>
  <c r="I476" i="3"/>
  <c r="J476" i="3"/>
  <c r="K476" i="3"/>
  <c r="L476" i="3"/>
  <c r="M476" i="3"/>
  <c r="N476" i="3"/>
  <c r="O476" i="3"/>
  <c r="P476" i="3"/>
  <c r="I477" i="3"/>
  <c r="J477" i="3"/>
  <c r="K477" i="3"/>
  <c r="L477" i="3"/>
  <c r="M477" i="3"/>
  <c r="N477" i="3"/>
  <c r="O477" i="3"/>
  <c r="P477" i="3"/>
  <c r="I478" i="3"/>
  <c r="J478" i="3"/>
  <c r="K478" i="3"/>
  <c r="L478" i="3"/>
  <c r="M478" i="3"/>
  <c r="N478" i="3"/>
  <c r="O478" i="3"/>
  <c r="P478" i="3"/>
  <c r="I479" i="3"/>
  <c r="J479" i="3"/>
  <c r="K479" i="3"/>
  <c r="L479" i="3"/>
  <c r="M479" i="3"/>
  <c r="N479" i="3"/>
  <c r="O479" i="3"/>
  <c r="P479" i="3"/>
  <c r="I480" i="3"/>
  <c r="J480" i="3"/>
  <c r="K480" i="3"/>
  <c r="L480" i="3"/>
  <c r="M480" i="3"/>
  <c r="N480" i="3"/>
  <c r="O480" i="3"/>
  <c r="P480" i="3"/>
  <c r="I481" i="3"/>
  <c r="J481" i="3"/>
  <c r="K481" i="3"/>
  <c r="L481" i="3"/>
  <c r="M481" i="3"/>
  <c r="N481" i="3"/>
  <c r="O481" i="3"/>
  <c r="P481" i="3"/>
  <c r="I482" i="3"/>
  <c r="J482" i="3"/>
  <c r="K482" i="3"/>
  <c r="L482" i="3"/>
  <c r="M482" i="3"/>
  <c r="N482" i="3"/>
  <c r="O482" i="3"/>
  <c r="P482" i="3"/>
  <c r="I483" i="3"/>
  <c r="J483" i="3"/>
  <c r="K483" i="3"/>
  <c r="L483" i="3"/>
  <c r="M483" i="3"/>
  <c r="N483" i="3"/>
  <c r="O483" i="3"/>
  <c r="P483" i="3"/>
  <c r="I484" i="3"/>
  <c r="J484" i="3"/>
  <c r="K484" i="3"/>
  <c r="L484" i="3"/>
  <c r="M484" i="3"/>
  <c r="N484" i="3"/>
  <c r="O484" i="3"/>
  <c r="P484" i="3"/>
  <c r="I485" i="3"/>
  <c r="J485" i="3"/>
  <c r="K485" i="3"/>
  <c r="L485" i="3"/>
  <c r="M485" i="3"/>
  <c r="N485" i="3"/>
  <c r="O485" i="3"/>
  <c r="P485" i="3"/>
  <c r="I486" i="3"/>
  <c r="J486" i="3"/>
  <c r="K486" i="3"/>
  <c r="L486" i="3"/>
  <c r="M486" i="3"/>
  <c r="N486" i="3"/>
  <c r="O486" i="3"/>
  <c r="P486" i="3"/>
  <c r="I487" i="3"/>
  <c r="J487" i="3"/>
  <c r="K487" i="3"/>
  <c r="L487" i="3"/>
  <c r="M487" i="3"/>
  <c r="N487" i="3"/>
  <c r="O487" i="3"/>
  <c r="P487" i="3"/>
  <c r="I488" i="3"/>
  <c r="J488" i="3"/>
  <c r="K488" i="3"/>
  <c r="L488" i="3"/>
  <c r="M488" i="3"/>
  <c r="N488" i="3"/>
  <c r="O488" i="3"/>
  <c r="P488" i="3"/>
  <c r="I489" i="3"/>
  <c r="J489" i="3"/>
  <c r="K489" i="3"/>
  <c r="L489" i="3"/>
  <c r="M489" i="3"/>
  <c r="N489" i="3"/>
  <c r="O489" i="3"/>
  <c r="P489" i="3"/>
  <c r="I490" i="3"/>
  <c r="J490" i="3"/>
  <c r="K490" i="3"/>
  <c r="L490" i="3"/>
  <c r="M490" i="3"/>
  <c r="N490" i="3"/>
  <c r="O490" i="3"/>
  <c r="P490" i="3"/>
  <c r="I491" i="3"/>
  <c r="J491" i="3"/>
  <c r="K491" i="3"/>
  <c r="L491" i="3"/>
  <c r="M491" i="3"/>
  <c r="N491" i="3"/>
  <c r="O491" i="3"/>
  <c r="P491" i="3"/>
  <c r="I492" i="3"/>
  <c r="J492" i="3"/>
  <c r="K492" i="3"/>
  <c r="L492" i="3"/>
  <c r="M492" i="3"/>
  <c r="N492" i="3"/>
  <c r="O492" i="3"/>
  <c r="P492" i="3"/>
  <c r="I493" i="3"/>
  <c r="J493" i="3"/>
  <c r="K493" i="3"/>
  <c r="L493" i="3"/>
  <c r="M493" i="3"/>
  <c r="N493" i="3"/>
  <c r="O493" i="3"/>
  <c r="P493" i="3"/>
  <c r="I494" i="3"/>
  <c r="J494" i="3"/>
  <c r="K494" i="3"/>
  <c r="L494" i="3"/>
  <c r="M494" i="3"/>
  <c r="N494" i="3"/>
  <c r="O494" i="3"/>
  <c r="P494" i="3"/>
  <c r="I495" i="3"/>
  <c r="J495" i="3"/>
  <c r="K495" i="3"/>
  <c r="L495" i="3"/>
  <c r="M495" i="3"/>
  <c r="N495" i="3"/>
  <c r="O495" i="3"/>
  <c r="P495" i="3"/>
  <c r="I496" i="3"/>
  <c r="J496" i="3"/>
  <c r="K496" i="3"/>
  <c r="L496" i="3"/>
  <c r="M496" i="3"/>
  <c r="N496" i="3"/>
  <c r="O496" i="3"/>
  <c r="P496" i="3"/>
  <c r="I497" i="3"/>
  <c r="J497" i="3"/>
  <c r="K497" i="3"/>
  <c r="L497" i="3"/>
  <c r="M497" i="3"/>
  <c r="N497" i="3"/>
  <c r="O497" i="3"/>
  <c r="P497" i="3"/>
  <c r="I498" i="3"/>
  <c r="J498" i="3"/>
  <c r="K498" i="3"/>
  <c r="L498" i="3"/>
  <c r="M498" i="3"/>
  <c r="N498" i="3"/>
  <c r="O498" i="3"/>
  <c r="P498" i="3"/>
  <c r="I499" i="3"/>
  <c r="J499" i="3"/>
  <c r="K499" i="3"/>
  <c r="L499" i="3"/>
  <c r="M499" i="3"/>
  <c r="N499" i="3"/>
  <c r="O499" i="3"/>
  <c r="P499" i="3"/>
  <c r="I500" i="3"/>
  <c r="J500" i="3"/>
  <c r="K500" i="3"/>
  <c r="L500" i="3"/>
  <c r="M500" i="3"/>
  <c r="N500" i="3"/>
  <c r="O500" i="3"/>
  <c r="P500" i="3"/>
  <c r="I501" i="3"/>
  <c r="J501" i="3"/>
  <c r="K501" i="3"/>
  <c r="L501" i="3"/>
  <c r="M501" i="3"/>
  <c r="N501" i="3"/>
  <c r="O501" i="3"/>
  <c r="P501" i="3"/>
  <c r="I502" i="3"/>
  <c r="J502" i="3"/>
  <c r="K502" i="3"/>
  <c r="L502" i="3"/>
  <c r="M502" i="3"/>
  <c r="N502" i="3"/>
  <c r="O502" i="3"/>
  <c r="P502" i="3"/>
  <c r="I503" i="3"/>
  <c r="J503" i="3"/>
  <c r="K503" i="3"/>
  <c r="L503" i="3"/>
  <c r="M503" i="3"/>
  <c r="N503" i="3"/>
  <c r="O503" i="3"/>
  <c r="P503" i="3"/>
  <c r="I504" i="3"/>
  <c r="J504" i="3"/>
  <c r="K504" i="3"/>
  <c r="L504" i="3"/>
  <c r="M504" i="3"/>
  <c r="N504" i="3"/>
  <c r="O504" i="3"/>
  <c r="P504" i="3"/>
  <c r="I505" i="3"/>
  <c r="J505" i="3"/>
  <c r="K505" i="3"/>
  <c r="L505" i="3"/>
  <c r="M505" i="3"/>
  <c r="N505" i="3"/>
  <c r="O505" i="3"/>
  <c r="P505" i="3"/>
  <c r="I506" i="3"/>
  <c r="J506" i="3"/>
  <c r="K506" i="3"/>
  <c r="L506" i="3"/>
  <c r="M506" i="3"/>
  <c r="N506" i="3"/>
  <c r="O506" i="3"/>
  <c r="P506" i="3"/>
  <c r="I507" i="3"/>
  <c r="J507" i="3"/>
  <c r="K507" i="3"/>
  <c r="L507" i="3"/>
  <c r="M507" i="3"/>
  <c r="N507" i="3"/>
  <c r="O507" i="3"/>
  <c r="P507" i="3"/>
  <c r="I508" i="3"/>
  <c r="J508" i="3"/>
  <c r="K508" i="3"/>
  <c r="L508" i="3"/>
  <c r="M508" i="3"/>
  <c r="N508" i="3"/>
  <c r="O508" i="3"/>
  <c r="P508" i="3"/>
  <c r="I509" i="3"/>
  <c r="J509" i="3"/>
  <c r="K509" i="3"/>
  <c r="L509" i="3"/>
  <c r="M509" i="3"/>
  <c r="N509" i="3"/>
  <c r="O509" i="3"/>
  <c r="P509" i="3"/>
  <c r="I510" i="3"/>
  <c r="J510" i="3"/>
  <c r="K510" i="3"/>
  <c r="L510" i="3"/>
  <c r="M510" i="3"/>
  <c r="N510" i="3"/>
  <c r="O510" i="3"/>
  <c r="P510" i="3"/>
  <c r="I511" i="3"/>
  <c r="J511" i="3"/>
  <c r="K511" i="3"/>
  <c r="L511" i="3"/>
  <c r="M511" i="3"/>
  <c r="N511" i="3"/>
  <c r="O511" i="3"/>
  <c r="P511" i="3"/>
  <c r="I512" i="3"/>
  <c r="J512" i="3"/>
  <c r="K512" i="3"/>
  <c r="L512" i="3"/>
  <c r="M512" i="3"/>
  <c r="N512" i="3"/>
  <c r="O512" i="3"/>
  <c r="P512" i="3"/>
  <c r="I513" i="3"/>
  <c r="J513" i="3"/>
  <c r="K513" i="3"/>
  <c r="L513" i="3"/>
  <c r="M513" i="3"/>
  <c r="N513" i="3"/>
  <c r="O513" i="3"/>
  <c r="P513" i="3"/>
  <c r="I514" i="3"/>
  <c r="J514" i="3"/>
  <c r="K514" i="3"/>
  <c r="L514" i="3"/>
  <c r="M514" i="3"/>
  <c r="N514" i="3"/>
  <c r="O514" i="3"/>
  <c r="P514" i="3"/>
  <c r="I515" i="3"/>
  <c r="J515" i="3"/>
  <c r="K515" i="3"/>
  <c r="L515" i="3"/>
  <c r="M515" i="3"/>
  <c r="N515" i="3"/>
  <c r="O515" i="3"/>
  <c r="P515" i="3"/>
  <c r="I516" i="3"/>
  <c r="J516" i="3"/>
  <c r="K516" i="3"/>
  <c r="L516" i="3"/>
  <c r="M516" i="3"/>
  <c r="N516" i="3"/>
  <c r="O516" i="3"/>
  <c r="P516" i="3"/>
  <c r="I517" i="3"/>
  <c r="J517" i="3"/>
  <c r="K517" i="3"/>
  <c r="L517" i="3"/>
  <c r="M517" i="3"/>
  <c r="N517" i="3"/>
  <c r="O517" i="3"/>
  <c r="P517" i="3"/>
  <c r="I518" i="3"/>
  <c r="J518" i="3"/>
  <c r="K518" i="3"/>
  <c r="L518" i="3"/>
  <c r="M518" i="3"/>
  <c r="N518" i="3"/>
  <c r="O518" i="3"/>
  <c r="P518" i="3"/>
  <c r="I519" i="3"/>
  <c r="J519" i="3"/>
  <c r="K519" i="3"/>
  <c r="L519" i="3"/>
  <c r="M519" i="3"/>
  <c r="N519" i="3"/>
  <c r="O519" i="3"/>
  <c r="P519" i="3"/>
  <c r="I520" i="3"/>
  <c r="J520" i="3"/>
  <c r="K520" i="3"/>
  <c r="L520" i="3"/>
  <c r="M520" i="3"/>
  <c r="N520" i="3"/>
  <c r="O520" i="3"/>
  <c r="P520" i="3"/>
  <c r="I521" i="3"/>
  <c r="J521" i="3"/>
  <c r="K521" i="3"/>
  <c r="L521" i="3"/>
  <c r="M521" i="3"/>
  <c r="N521" i="3"/>
  <c r="O521" i="3"/>
  <c r="P521" i="3"/>
  <c r="I522" i="3"/>
  <c r="J522" i="3"/>
  <c r="K522" i="3"/>
  <c r="L522" i="3"/>
  <c r="M522" i="3"/>
  <c r="N522" i="3"/>
  <c r="O522" i="3"/>
  <c r="P522" i="3"/>
  <c r="I523" i="3"/>
  <c r="J523" i="3"/>
  <c r="K523" i="3"/>
  <c r="L523" i="3"/>
  <c r="M523" i="3"/>
  <c r="N523" i="3"/>
  <c r="O523" i="3"/>
  <c r="P523" i="3"/>
  <c r="I524" i="3"/>
  <c r="J524" i="3"/>
  <c r="K524" i="3"/>
  <c r="L524" i="3"/>
  <c r="M524" i="3"/>
  <c r="N524" i="3"/>
  <c r="O524" i="3"/>
  <c r="P524" i="3"/>
  <c r="I525" i="3"/>
  <c r="J525" i="3"/>
  <c r="K525" i="3"/>
  <c r="L525" i="3"/>
  <c r="M525" i="3"/>
  <c r="N525" i="3"/>
  <c r="O525" i="3"/>
  <c r="P525" i="3"/>
  <c r="I526" i="3"/>
  <c r="J526" i="3"/>
  <c r="K526" i="3"/>
  <c r="L526" i="3"/>
  <c r="M526" i="3"/>
  <c r="N526" i="3"/>
  <c r="O526" i="3"/>
  <c r="P526" i="3"/>
  <c r="I527" i="3"/>
  <c r="J527" i="3"/>
  <c r="K527" i="3"/>
  <c r="L527" i="3"/>
  <c r="M527" i="3"/>
  <c r="N527" i="3"/>
  <c r="O527" i="3"/>
  <c r="P527" i="3"/>
  <c r="I528" i="3"/>
  <c r="J528" i="3"/>
  <c r="K528" i="3"/>
  <c r="L528" i="3"/>
  <c r="M528" i="3"/>
  <c r="N528" i="3"/>
  <c r="O528" i="3"/>
  <c r="P528" i="3"/>
  <c r="I529" i="3"/>
  <c r="J529" i="3"/>
  <c r="K529" i="3"/>
  <c r="L529" i="3"/>
  <c r="M529" i="3"/>
  <c r="N529" i="3"/>
  <c r="O529" i="3"/>
  <c r="P529" i="3"/>
  <c r="I530" i="3"/>
  <c r="J530" i="3"/>
  <c r="K530" i="3"/>
  <c r="L530" i="3"/>
  <c r="M530" i="3"/>
  <c r="N530" i="3"/>
  <c r="O530" i="3"/>
  <c r="P530" i="3"/>
  <c r="I531" i="3"/>
  <c r="J531" i="3"/>
  <c r="K531" i="3"/>
  <c r="L531" i="3"/>
  <c r="M531" i="3"/>
  <c r="N531" i="3"/>
  <c r="O531" i="3"/>
  <c r="P531" i="3"/>
  <c r="I532" i="3"/>
  <c r="J532" i="3"/>
  <c r="K532" i="3"/>
  <c r="L532" i="3"/>
  <c r="M532" i="3"/>
  <c r="N532" i="3"/>
  <c r="O532" i="3"/>
  <c r="P532" i="3"/>
  <c r="I533" i="3"/>
  <c r="J533" i="3"/>
  <c r="K533" i="3"/>
  <c r="L533" i="3"/>
  <c r="M533" i="3"/>
  <c r="N533" i="3"/>
  <c r="O533" i="3"/>
  <c r="P533" i="3"/>
  <c r="I534" i="3"/>
  <c r="J534" i="3"/>
  <c r="K534" i="3"/>
  <c r="L534" i="3"/>
  <c r="M534" i="3"/>
  <c r="N534" i="3"/>
  <c r="O534" i="3"/>
  <c r="P534" i="3"/>
  <c r="I535" i="3"/>
  <c r="J535" i="3"/>
  <c r="K535" i="3"/>
  <c r="L535" i="3"/>
  <c r="M535" i="3"/>
  <c r="N535" i="3"/>
  <c r="O535" i="3"/>
  <c r="P535" i="3"/>
  <c r="I536" i="3"/>
  <c r="J536" i="3"/>
  <c r="K536" i="3"/>
  <c r="L536" i="3"/>
  <c r="M536" i="3"/>
  <c r="N536" i="3"/>
  <c r="O536" i="3"/>
  <c r="P536" i="3"/>
  <c r="I537" i="3"/>
  <c r="J537" i="3"/>
  <c r="K537" i="3"/>
  <c r="L537" i="3"/>
  <c r="M537" i="3"/>
  <c r="N537" i="3"/>
  <c r="O537" i="3"/>
  <c r="P537" i="3"/>
  <c r="I538" i="3"/>
  <c r="J538" i="3"/>
  <c r="K538" i="3"/>
  <c r="L538" i="3"/>
  <c r="M538" i="3"/>
  <c r="N538" i="3"/>
  <c r="O538" i="3"/>
  <c r="P538" i="3"/>
  <c r="I539" i="3"/>
  <c r="J539" i="3"/>
  <c r="K539" i="3"/>
  <c r="L539" i="3"/>
  <c r="M539" i="3"/>
  <c r="N539" i="3"/>
  <c r="O539" i="3"/>
  <c r="P539" i="3"/>
  <c r="I540" i="3"/>
  <c r="J540" i="3"/>
  <c r="K540" i="3"/>
  <c r="L540" i="3"/>
  <c r="M540" i="3"/>
  <c r="N540" i="3"/>
  <c r="O540" i="3"/>
  <c r="P540" i="3"/>
  <c r="I541" i="3"/>
  <c r="J541" i="3"/>
  <c r="K541" i="3"/>
  <c r="L541" i="3"/>
  <c r="M541" i="3"/>
  <c r="N541" i="3"/>
  <c r="O541" i="3"/>
  <c r="P541" i="3"/>
  <c r="I542" i="3"/>
  <c r="J542" i="3"/>
  <c r="K542" i="3"/>
  <c r="L542" i="3"/>
  <c r="M542" i="3"/>
  <c r="N542" i="3"/>
  <c r="O542" i="3"/>
  <c r="P542" i="3"/>
  <c r="I543" i="3"/>
  <c r="J543" i="3"/>
  <c r="K543" i="3"/>
  <c r="L543" i="3"/>
  <c r="M543" i="3"/>
  <c r="N543" i="3"/>
  <c r="O543" i="3"/>
  <c r="P543" i="3"/>
  <c r="I544" i="3"/>
  <c r="J544" i="3"/>
  <c r="K544" i="3"/>
  <c r="L544" i="3"/>
  <c r="M544" i="3"/>
  <c r="N544" i="3"/>
  <c r="O544" i="3"/>
  <c r="P544" i="3"/>
  <c r="I545" i="3"/>
  <c r="J545" i="3"/>
  <c r="K545" i="3"/>
  <c r="L545" i="3"/>
  <c r="M545" i="3"/>
  <c r="N545" i="3"/>
  <c r="O545" i="3"/>
  <c r="P545" i="3"/>
  <c r="I546" i="3"/>
  <c r="J546" i="3"/>
  <c r="K546" i="3"/>
  <c r="L546" i="3"/>
  <c r="M546" i="3"/>
  <c r="N546" i="3"/>
  <c r="O546" i="3"/>
  <c r="P546" i="3"/>
  <c r="I547" i="3"/>
  <c r="J547" i="3"/>
  <c r="K547" i="3"/>
  <c r="L547" i="3"/>
  <c r="M547" i="3"/>
  <c r="N547" i="3"/>
  <c r="O547" i="3"/>
  <c r="P547" i="3"/>
  <c r="I548" i="3"/>
  <c r="J548" i="3"/>
  <c r="K548" i="3"/>
  <c r="L548" i="3"/>
  <c r="M548" i="3"/>
  <c r="N548" i="3"/>
  <c r="O548" i="3"/>
  <c r="P548" i="3"/>
  <c r="I549" i="3"/>
  <c r="J549" i="3"/>
  <c r="K549" i="3"/>
  <c r="L549" i="3"/>
  <c r="M549" i="3"/>
  <c r="N549" i="3"/>
  <c r="O549" i="3"/>
  <c r="P549" i="3"/>
  <c r="I550" i="3"/>
  <c r="J550" i="3"/>
  <c r="K550" i="3"/>
  <c r="L550" i="3"/>
  <c r="M550" i="3"/>
  <c r="N550" i="3"/>
  <c r="O550" i="3"/>
  <c r="P550" i="3"/>
  <c r="I551" i="3"/>
  <c r="J551" i="3"/>
  <c r="K551" i="3"/>
  <c r="L551" i="3"/>
  <c r="M551" i="3"/>
  <c r="N551" i="3"/>
  <c r="O551" i="3"/>
  <c r="P551" i="3"/>
  <c r="I552" i="3"/>
  <c r="J552" i="3"/>
  <c r="K552" i="3"/>
  <c r="L552" i="3"/>
  <c r="M552" i="3"/>
  <c r="N552" i="3"/>
  <c r="O552" i="3"/>
  <c r="P552" i="3"/>
  <c r="I553" i="3"/>
  <c r="J553" i="3"/>
  <c r="K553" i="3"/>
  <c r="L553" i="3"/>
  <c r="M553" i="3"/>
  <c r="N553" i="3"/>
  <c r="O553" i="3"/>
  <c r="P553" i="3"/>
  <c r="I554" i="3"/>
  <c r="J554" i="3"/>
  <c r="K554" i="3"/>
  <c r="L554" i="3"/>
  <c r="M554" i="3"/>
  <c r="N554" i="3"/>
  <c r="O554" i="3"/>
  <c r="P554" i="3"/>
  <c r="I555" i="3"/>
  <c r="J555" i="3"/>
  <c r="K555" i="3"/>
  <c r="L555" i="3"/>
  <c r="M555" i="3"/>
  <c r="N555" i="3"/>
  <c r="O555" i="3"/>
  <c r="P555" i="3"/>
  <c r="I556" i="3"/>
  <c r="J556" i="3"/>
  <c r="K556" i="3"/>
  <c r="L556" i="3"/>
  <c r="M556" i="3"/>
  <c r="N556" i="3"/>
  <c r="O556" i="3"/>
  <c r="P556" i="3"/>
  <c r="I557" i="3"/>
  <c r="J557" i="3"/>
  <c r="K557" i="3"/>
  <c r="L557" i="3"/>
  <c r="M557" i="3"/>
  <c r="N557" i="3"/>
  <c r="O557" i="3"/>
  <c r="P557" i="3"/>
  <c r="I558" i="3"/>
  <c r="J558" i="3"/>
  <c r="K558" i="3"/>
  <c r="L558" i="3"/>
  <c r="M558" i="3"/>
  <c r="N558" i="3"/>
  <c r="O558" i="3"/>
  <c r="P558" i="3"/>
  <c r="I559" i="3"/>
  <c r="J559" i="3"/>
  <c r="K559" i="3"/>
  <c r="L559" i="3"/>
  <c r="M559" i="3"/>
  <c r="N559" i="3"/>
  <c r="O559" i="3"/>
  <c r="P559" i="3"/>
  <c r="I560" i="3"/>
  <c r="J560" i="3"/>
  <c r="K560" i="3"/>
  <c r="L560" i="3"/>
  <c r="M560" i="3"/>
  <c r="N560" i="3"/>
  <c r="O560" i="3"/>
  <c r="P560" i="3"/>
  <c r="I561" i="3"/>
  <c r="J561" i="3"/>
  <c r="K561" i="3"/>
  <c r="L561" i="3"/>
  <c r="M561" i="3"/>
  <c r="N561" i="3"/>
  <c r="O561" i="3"/>
  <c r="P561" i="3"/>
  <c r="I562" i="3"/>
  <c r="J562" i="3"/>
  <c r="K562" i="3"/>
  <c r="L562" i="3"/>
  <c r="M562" i="3"/>
  <c r="N562" i="3"/>
  <c r="O562" i="3"/>
  <c r="P562" i="3"/>
  <c r="I563" i="3"/>
  <c r="J563" i="3"/>
  <c r="K563" i="3"/>
  <c r="L563" i="3"/>
  <c r="M563" i="3"/>
  <c r="N563" i="3"/>
  <c r="O563" i="3"/>
  <c r="P563" i="3"/>
  <c r="I564" i="3"/>
  <c r="J564" i="3"/>
  <c r="K564" i="3"/>
  <c r="L564" i="3"/>
  <c r="M564" i="3"/>
  <c r="N564" i="3"/>
  <c r="O564" i="3"/>
  <c r="P564" i="3"/>
  <c r="I565" i="3"/>
  <c r="J565" i="3"/>
  <c r="K565" i="3"/>
  <c r="L565" i="3"/>
  <c r="M565" i="3"/>
  <c r="N565" i="3"/>
  <c r="O565" i="3"/>
  <c r="P565" i="3"/>
  <c r="I566" i="3"/>
  <c r="J566" i="3"/>
  <c r="K566" i="3"/>
  <c r="L566" i="3"/>
  <c r="M566" i="3"/>
  <c r="N566" i="3"/>
  <c r="O566" i="3"/>
  <c r="P566" i="3"/>
  <c r="I567" i="3"/>
  <c r="J567" i="3"/>
  <c r="K567" i="3"/>
  <c r="L567" i="3"/>
  <c r="M567" i="3"/>
  <c r="N567" i="3"/>
  <c r="O567" i="3"/>
  <c r="P567" i="3"/>
  <c r="I568" i="3"/>
  <c r="J568" i="3"/>
  <c r="K568" i="3"/>
  <c r="L568" i="3"/>
  <c r="M568" i="3"/>
  <c r="N568" i="3"/>
  <c r="O568" i="3"/>
  <c r="P568" i="3"/>
  <c r="I569" i="3"/>
  <c r="J569" i="3"/>
  <c r="K569" i="3"/>
  <c r="L569" i="3"/>
  <c r="M569" i="3"/>
  <c r="N569" i="3"/>
  <c r="O569" i="3"/>
  <c r="P569" i="3"/>
  <c r="I570" i="3"/>
  <c r="J570" i="3"/>
  <c r="K570" i="3"/>
  <c r="L570" i="3"/>
  <c r="M570" i="3"/>
  <c r="N570" i="3"/>
  <c r="O570" i="3"/>
  <c r="P570" i="3"/>
  <c r="I571" i="3"/>
  <c r="J571" i="3"/>
  <c r="K571" i="3"/>
  <c r="L571" i="3"/>
  <c r="M571" i="3"/>
  <c r="N571" i="3"/>
  <c r="O571" i="3"/>
  <c r="P571" i="3"/>
  <c r="I572" i="3"/>
  <c r="J572" i="3"/>
  <c r="K572" i="3"/>
  <c r="L572" i="3"/>
  <c r="M572" i="3"/>
  <c r="N572" i="3"/>
  <c r="O572" i="3"/>
  <c r="P572" i="3"/>
  <c r="I573" i="3"/>
  <c r="J573" i="3"/>
  <c r="K573" i="3"/>
  <c r="L573" i="3"/>
  <c r="M573" i="3"/>
  <c r="N573" i="3"/>
  <c r="O573" i="3"/>
  <c r="P573" i="3"/>
  <c r="I574" i="3"/>
  <c r="J574" i="3"/>
  <c r="K574" i="3"/>
  <c r="L574" i="3"/>
  <c r="M574" i="3"/>
  <c r="N574" i="3"/>
  <c r="O574" i="3"/>
  <c r="P574" i="3"/>
  <c r="I575" i="3"/>
  <c r="J575" i="3"/>
  <c r="K575" i="3"/>
  <c r="L575" i="3"/>
  <c r="M575" i="3"/>
  <c r="N575" i="3"/>
  <c r="O575" i="3"/>
  <c r="P575" i="3"/>
  <c r="I576" i="3"/>
  <c r="J576" i="3"/>
  <c r="K576" i="3"/>
  <c r="L576" i="3"/>
  <c r="M576" i="3"/>
  <c r="N576" i="3"/>
  <c r="O576" i="3"/>
  <c r="P576" i="3"/>
  <c r="I577" i="3"/>
  <c r="J577" i="3"/>
  <c r="K577" i="3"/>
  <c r="L577" i="3"/>
  <c r="M577" i="3"/>
  <c r="N577" i="3"/>
  <c r="O577" i="3"/>
  <c r="P577" i="3"/>
  <c r="I578" i="3"/>
  <c r="J578" i="3"/>
  <c r="K578" i="3"/>
  <c r="L578" i="3"/>
  <c r="M578" i="3"/>
  <c r="N578" i="3"/>
  <c r="O578" i="3"/>
  <c r="P578" i="3"/>
  <c r="I579" i="3"/>
  <c r="J579" i="3"/>
  <c r="K579" i="3"/>
  <c r="L579" i="3"/>
  <c r="M579" i="3"/>
  <c r="N579" i="3"/>
  <c r="O579" i="3"/>
  <c r="P579" i="3"/>
  <c r="I580" i="3"/>
  <c r="J580" i="3"/>
  <c r="K580" i="3"/>
  <c r="L580" i="3"/>
  <c r="M580" i="3"/>
  <c r="N580" i="3"/>
  <c r="O580" i="3"/>
  <c r="P580" i="3"/>
  <c r="I581" i="3"/>
  <c r="J581" i="3"/>
  <c r="K581" i="3"/>
  <c r="L581" i="3"/>
  <c r="M581" i="3"/>
  <c r="N581" i="3"/>
  <c r="O581" i="3"/>
  <c r="P581" i="3"/>
  <c r="I582" i="3"/>
  <c r="J582" i="3"/>
  <c r="K582" i="3"/>
  <c r="L582" i="3"/>
  <c r="M582" i="3"/>
  <c r="N582" i="3"/>
  <c r="O582" i="3"/>
  <c r="P582" i="3"/>
  <c r="I583" i="3"/>
  <c r="J583" i="3"/>
  <c r="K583" i="3"/>
  <c r="L583" i="3"/>
  <c r="M583" i="3"/>
  <c r="N583" i="3"/>
  <c r="O583" i="3"/>
  <c r="P583" i="3"/>
  <c r="I584" i="3"/>
  <c r="J584" i="3"/>
  <c r="K584" i="3"/>
  <c r="L584" i="3"/>
  <c r="M584" i="3"/>
  <c r="N584" i="3"/>
  <c r="O584" i="3"/>
  <c r="P584" i="3"/>
  <c r="I585" i="3"/>
  <c r="J585" i="3"/>
  <c r="K585" i="3"/>
  <c r="L585" i="3"/>
  <c r="M585" i="3"/>
  <c r="N585" i="3"/>
  <c r="O585" i="3"/>
  <c r="P585" i="3"/>
  <c r="I586" i="3"/>
  <c r="J586" i="3"/>
  <c r="K586" i="3"/>
  <c r="L586" i="3"/>
  <c r="M586" i="3"/>
  <c r="N586" i="3"/>
  <c r="O586" i="3"/>
  <c r="P586" i="3"/>
  <c r="I587" i="3"/>
  <c r="J587" i="3"/>
  <c r="K587" i="3"/>
  <c r="L587" i="3"/>
  <c r="M587" i="3"/>
  <c r="N587" i="3"/>
  <c r="O587" i="3"/>
  <c r="P587" i="3"/>
  <c r="I588" i="3"/>
  <c r="J588" i="3"/>
  <c r="K588" i="3"/>
  <c r="L588" i="3"/>
  <c r="M588" i="3"/>
  <c r="N588" i="3"/>
  <c r="O588" i="3"/>
  <c r="P588" i="3"/>
  <c r="I589" i="3"/>
  <c r="J589" i="3"/>
  <c r="K589" i="3"/>
  <c r="L589" i="3"/>
  <c r="M589" i="3"/>
  <c r="N589" i="3"/>
  <c r="O589" i="3"/>
  <c r="P589" i="3"/>
  <c r="I590" i="3"/>
  <c r="J590" i="3"/>
  <c r="K590" i="3"/>
  <c r="L590" i="3"/>
  <c r="M590" i="3"/>
  <c r="N590" i="3"/>
  <c r="O590" i="3"/>
  <c r="P590" i="3"/>
  <c r="I591" i="3"/>
  <c r="J591" i="3"/>
  <c r="K591" i="3"/>
  <c r="L591" i="3"/>
  <c r="M591" i="3"/>
  <c r="N591" i="3"/>
  <c r="O591" i="3"/>
  <c r="P591" i="3"/>
  <c r="I592" i="3"/>
  <c r="J592" i="3"/>
  <c r="K592" i="3"/>
  <c r="L592" i="3"/>
  <c r="M592" i="3"/>
  <c r="N592" i="3"/>
  <c r="O592" i="3"/>
  <c r="P592" i="3"/>
  <c r="I593" i="3"/>
  <c r="J593" i="3"/>
  <c r="K593" i="3"/>
  <c r="L593" i="3"/>
  <c r="M593" i="3"/>
  <c r="N593" i="3"/>
  <c r="O593" i="3"/>
  <c r="P593" i="3"/>
  <c r="I594" i="3"/>
  <c r="J594" i="3"/>
  <c r="K594" i="3"/>
  <c r="L594" i="3"/>
  <c r="M594" i="3"/>
  <c r="N594" i="3"/>
  <c r="O594" i="3"/>
  <c r="P594" i="3"/>
  <c r="I595" i="3"/>
  <c r="J595" i="3"/>
  <c r="K595" i="3"/>
  <c r="L595" i="3"/>
  <c r="M595" i="3"/>
  <c r="N595" i="3"/>
  <c r="O595" i="3"/>
  <c r="P595" i="3"/>
  <c r="I596" i="3"/>
  <c r="J596" i="3"/>
  <c r="K596" i="3"/>
  <c r="L596" i="3"/>
  <c r="M596" i="3"/>
  <c r="N596" i="3"/>
  <c r="O596" i="3"/>
  <c r="P596" i="3"/>
  <c r="I597" i="3"/>
  <c r="J597" i="3"/>
  <c r="K597" i="3"/>
  <c r="L597" i="3"/>
  <c r="M597" i="3"/>
  <c r="N597" i="3"/>
  <c r="O597" i="3"/>
  <c r="P597" i="3"/>
  <c r="I598" i="3"/>
  <c r="J598" i="3"/>
  <c r="K598" i="3"/>
  <c r="L598" i="3"/>
  <c r="M598" i="3"/>
  <c r="N598" i="3"/>
  <c r="O598" i="3"/>
  <c r="P598" i="3"/>
  <c r="I599" i="3"/>
  <c r="J599" i="3"/>
  <c r="K599" i="3"/>
  <c r="L599" i="3"/>
  <c r="M599" i="3"/>
  <c r="N599" i="3"/>
  <c r="O599" i="3"/>
  <c r="P599" i="3"/>
  <c r="I600" i="3"/>
  <c r="J600" i="3"/>
  <c r="K600" i="3"/>
  <c r="L600" i="3"/>
  <c r="M600" i="3"/>
  <c r="N600" i="3"/>
  <c r="O600" i="3"/>
  <c r="P600" i="3"/>
  <c r="I601" i="3"/>
  <c r="J601" i="3"/>
  <c r="K601" i="3"/>
  <c r="L601" i="3"/>
  <c r="M601" i="3"/>
  <c r="N601" i="3"/>
  <c r="O601" i="3"/>
  <c r="P601" i="3"/>
  <c r="I602" i="3"/>
  <c r="J602" i="3"/>
  <c r="K602" i="3"/>
  <c r="L602" i="3"/>
  <c r="M602" i="3"/>
  <c r="N602" i="3"/>
  <c r="O602" i="3"/>
  <c r="P602" i="3"/>
  <c r="I603" i="3"/>
  <c r="J603" i="3"/>
  <c r="K603" i="3"/>
  <c r="L603" i="3"/>
  <c r="M603" i="3"/>
  <c r="N603" i="3"/>
  <c r="O603" i="3"/>
  <c r="P603" i="3"/>
  <c r="I604" i="3"/>
  <c r="J604" i="3"/>
  <c r="K604" i="3"/>
  <c r="L604" i="3"/>
  <c r="M604" i="3"/>
  <c r="N604" i="3"/>
  <c r="O604" i="3"/>
  <c r="P604" i="3"/>
  <c r="I605" i="3"/>
  <c r="J605" i="3"/>
  <c r="K605" i="3"/>
  <c r="L605" i="3"/>
  <c r="M605" i="3"/>
  <c r="N605" i="3"/>
  <c r="O605" i="3"/>
  <c r="P605" i="3"/>
  <c r="I606" i="3"/>
  <c r="J606" i="3"/>
  <c r="K606" i="3"/>
  <c r="L606" i="3"/>
  <c r="M606" i="3"/>
  <c r="N606" i="3"/>
  <c r="O606" i="3"/>
  <c r="P606" i="3"/>
  <c r="I607" i="3"/>
  <c r="J607" i="3"/>
  <c r="K607" i="3"/>
  <c r="L607" i="3"/>
  <c r="M607" i="3"/>
  <c r="N607" i="3"/>
  <c r="O607" i="3"/>
  <c r="P607" i="3"/>
  <c r="I608" i="3"/>
  <c r="J608" i="3"/>
  <c r="K608" i="3"/>
  <c r="L608" i="3"/>
  <c r="M608" i="3"/>
  <c r="N608" i="3"/>
  <c r="O608" i="3"/>
  <c r="P608" i="3"/>
  <c r="I609" i="3"/>
  <c r="J609" i="3"/>
  <c r="K609" i="3"/>
  <c r="L609" i="3"/>
  <c r="M609" i="3"/>
  <c r="N609" i="3"/>
  <c r="O609" i="3"/>
  <c r="P609" i="3"/>
  <c r="I610" i="3"/>
  <c r="J610" i="3"/>
  <c r="K610" i="3"/>
  <c r="L610" i="3"/>
  <c r="M610" i="3"/>
  <c r="N610" i="3"/>
  <c r="O610" i="3"/>
  <c r="P610" i="3"/>
  <c r="I611" i="3"/>
  <c r="J611" i="3"/>
  <c r="K611" i="3"/>
  <c r="L611" i="3"/>
  <c r="M611" i="3"/>
  <c r="N611" i="3"/>
  <c r="O611" i="3"/>
  <c r="P611" i="3"/>
  <c r="I612" i="3"/>
  <c r="J612" i="3"/>
  <c r="K612" i="3"/>
  <c r="L612" i="3"/>
  <c r="M612" i="3"/>
  <c r="N612" i="3"/>
  <c r="O612" i="3"/>
  <c r="P612" i="3"/>
  <c r="I613" i="3"/>
  <c r="J613" i="3"/>
  <c r="K613" i="3"/>
  <c r="L613" i="3"/>
  <c r="M613" i="3"/>
  <c r="N613" i="3"/>
  <c r="O613" i="3"/>
  <c r="P613" i="3"/>
  <c r="I614" i="3"/>
  <c r="J614" i="3"/>
  <c r="K614" i="3"/>
  <c r="L614" i="3"/>
  <c r="M614" i="3"/>
  <c r="N614" i="3"/>
  <c r="O614" i="3"/>
  <c r="P614" i="3"/>
  <c r="I615" i="3"/>
  <c r="J615" i="3"/>
  <c r="K615" i="3"/>
  <c r="L615" i="3"/>
  <c r="M615" i="3"/>
  <c r="N615" i="3"/>
  <c r="O615" i="3"/>
  <c r="P615" i="3"/>
  <c r="I616" i="3"/>
  <c r="J616" i="3"/>
  <c r="K616" i="3"/>
  <c r="L616" i="3"/>
  <c r="M616" i="3"/>
  <c r="N616" i="3"/>
  <c r="O616" i="3"/>
  <c r="P616" i="3"/>
  <c r="I617" i="3"/>
  <c r="J617" i="3"/>
  <c r="K617" i="3"/>
  <c r="L617" i="3"/>
  <c r="M617" i="3"/>
  <c r="N617" i="3"/>
  <c r="O617" i="3"/>
  <c r="P617" i="3"/>
  <c r="I618" i="3"/>
  <c r="J618" i="3"/>
  <c r="K618" i="3"/>
  <c r="L618" i="3"/>
  <c r="M618" i="3"/>
  <c r="N618" i="3"/>
  <c r="O618" i="3"/>
  <c r="P618" i="3"/>
  <c r="I619" i="3"/>
  <c r="J619" i="3"/>
  <c r="K619" i="3"/>
  <c r="L619" i="3"/>
  <c r="M619" i="3"/>
  <c r="N619" i="3"/>
  <c r="O619" i="3"/>
  <c r="P619" i="3"/>
  <c r="I620" i="3"/>
  <c r="J620" i="3"/>
  <c r="K620" i="3"/>
  <c r="L620" i="3"/>
  <c r="M620" i="3"/>
  <c r="N620" i="3"/>
  <c r="O620" i="3"/>
  <c r="P620" i="3"/>
  <c r="I621" i="3"/>
  <c r="J621" i="3"/>
  <c r="K621" i="3"/>
  <c r="L621" i="3"/>
  <c r="M621" i="3"/>
  <c r="N621" i="3"/>
  <c r="O621" i="3"/>
  <c r="P621" i="3"/>
  <c r="I622" i="3"/>
  <c r="J622" i="3"/>
  <c r="K622" i="3"/>
  <c r="L622" i="3"/>
  <c r="M622" i="3"/>
  <c r="N622" i="3"/>
  <c r="O622" i="3"/>
  <c r="P622" i="3"/>
  <c r="I623" i="3"/>
  <c r="J623" i="3"/>
  <c r="K623" i="3"/>
  <c r="L623" i="3"/>
  <c r="M623" i="3"/>
  <c r="N623" i="3"/>
  <c r="O623" i="3"/>
  <c r="P623" i="3"/>
  <c r="I624" i="3"/>
  <c r="J624" i="3"/>
  <c r="K624" i="3"/>
  <c r="L624" i="3"/>
  <c r="M624" i="3"/>
  <c r="N624" i="3"/>
  <c r="O624" i="3"/>
  <c r="P624" i="3"/>
  <c r="I625" i="3"/>
  <c r="J625" i="3"/>
  <c r="K625" i="3"/>
  <c r="L625" i="3"/>
  <c r="M625" i="3"/>
  <c r="N625" i="3"/>
  <c r="O625" i="3"/>
  <c r="P625" i="3"/>
  <c r="I626" i="3"/>
  <c r="J626" i="3"/>
  <c r="K626" i="3"/>
  <c r="L626" i="3"/>
  <c r="M626" i="3"/>
  <c r="N626" i="3"/>
  <c r="O626" i="3"/>
  <c r="P626" i="3"/>
  <c r="I627" i="3"/>
  <c r="J627" i="3"/>
  <c r="K627" i="3"/>
  <c r="L627" i="3"/>
  <c r="M627" i="3"/>
  <c r="N627" i="3"/>
  <c r="O627" i="3"/>
  <c r="P627" i="3"/>
  <c r="I628" i="3"/>
  <c r="J628" i="3"/>
  <c r="K628" i="3"/>
  <c r="L628" i="3"/>
  <c r="M628" i="3"/>
  <c r="N628" i="3"/>
  <c r="O628" i="3"/>
  <c r="P628" i="3"/>
  <c r="I629" i="3"/>
  <c r="J629" i="3"/>
  <c r="K629" i="3"/>
  <c r="L629" i="3"/>
  <c r="M629" i="3"/>
  <c r="N629" i="3"/>
  <c r="O629" i="3"/>
  <c r="P629" i="3"/>
  <c r="I630" i="3"/>
  <c r="J630" i="3"/>
  <c r="K630" i="3"/>
  <c r="L630" i="3"/>
  <c r="M630" i="3"/>
  <c r="N630" i="3"/>
  <c r="O630" i="3"/>
  <c r="P630" i="3"/>
  <c r="I631" i="3"/>
  <c r="J631" i="3"/>
  <c r="K631" i="3"/>
  <c r="L631" i="3"/>
  <c r="M631" i="3"/>
  <c r="N631" i="3"/>
  <c r="O631" i="3"/>
  <c r="P631" i="3"/>
  <c r="I632" i="3"/>
  <c r="J632" i="3"/>
  <c r="K632" i="3"/>
  <c r="L632" i="3"/>
  <c r="M632" i="3"/>
  <c r="N632" i="3"/>
  <c r="O632" i="3"/>
  <c r="P632" i="3"/>
  <c r="I633" i="3"/>
  <c r="J633" i="3"/>
  <c r="K633" i="3"/>
  <c r="L633" i="3"/>
  <c r="M633" i="3"/>
  <c r="N633" i="3"/>
  <c r="O633" i="3"/>
  <c r="P633"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323" i="3"/>
  <c r="H324" i="3"/>
  <c r="H325" i="3"/>
  <c r="H326" i="3"/>
  <c r="H327" i="3"/>
  <c r="H328" i="3"/>
  <c r="H329" i="3"/>
  <c r="H330" i="3"/>
  <c r="H331" i="3"/>
  <c r="H332" i="3"/>
  <c r="H333" i="3"/>
  <c r="H334" i="3"/>
  <c r="H335" i="3"/>
  <c r="H336" i="3"/>
  <c r="H337"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22" i="3"/>
  <c r="C660" i="3"/>
  <c r="C647" i="3"/>
  <c r="O637" i="3" l="1"/>
  <c r="BF324" i="5"/>
  <c r="BE340" i="5"/>
  <c r="BF345" i="5"/>
  <c r="AQ347" i="5"/>
  <c r="AW333" i="5"/>
  <c r="BF341" i="5"/>
  <c r="BE341" i="5"/>
  <c r="BF344" i="5"/>
  <c r="BE344" i="5"/>
  <c r="BC327" i="5"/>
  <c r="BD327" i="5"/>
  <c r="BE346" i="5"/>
  <c r="BF346" i="5"/>
  <c r="BF325" i="5"/>
  <c r="BE325" i="5"/>
  <c r="BF337" i="5"/>
  <c r="BE337" i="5"/>
  <c r="BD347" i="5"/>
  <c r="X333" i="5"/>
  <c r="BA326" i="5"/>
  <c r="BA333" i="5" s="1"/>
  <c r="BC333" i="5" s="1"/>
  <c r="BF339" i="5"/>
  <c r="BE339" i="5"/>
  <c r="BF330" i="5"/>
  <c r="BE330" i="5"/>
  <c r="AC333" i="5"/>
  <c r="BC323" i="5"/>
  <c r="BD323" i="5"/>
  <c r="Y333" i="5"/>
  <c r="BD322" i="5"/>
  <c r="BC322" i="5"/>
  <c r="BF331" i="5"/>
  <c r="BE331" i="5"/>
  <c r="AP333" i="5"/>
  <c r="Y347" i="5"/>
  <c r="AQ333" i="5"/>
  <c r="AC347" i="5"/>
  <c r="I636" i="3"/>
  <c r="E645" i="3" s="1"/>
  <c r="B645" i="3" s="1"/>
  <c r="N636" i="3"/>
  <c r="U636" i="3"/>
  <c r="N637" i="3"/>
  <c r="U637" i="3"/>
  <c r="M637" i="3"/>
  <c r="M636" i="3"/>
  <c r="T637" i="3"/>
  <c r="V637" i="3"/>
  <c r="L637" i="3"/>
  <c r="L636" i="3"/>
  <c r="S637" i="3"/>
  <c r="X636" i="3"/>
  <c r="R636" i="3"/>
  <c r="E647" i="3" s="1"/>
  <c r="K637" i="3"/>
  <c r="K636" i="3"/>
  <c r="X637" i="3"/>
  <c r="R637" i="3"/>
  <c r="E660" i="3" s="1"/>
  <c r="B660" i="3" s="1"/>
  <c r="W636" i="3"/>
  <c r="Q636" i="3"/>
  <c r="E648" i="3" s="1"/>
  <c r="O636" i="3"/>
  <c r="J637" i="3"/>
  <c r="J636" i="3"/>
  <c r="I637" i="3"/>
  <c r="E658" i="3" s="1"/>
  <c r="B658" i="3" s="1"/>
  <c r="W637" i="3"/>
  <c r="Q637" i="3"/>
  <c r="T636" i="3"/>
  <c r="H636" i="3"/>
  <c r="P637" i="3"/>
  <c r="E654" i="3" s="1"/>
  <c r="P636" i="3"/>
  <c r="S636" i="3"/>
  <c r="E642" i="3" s="1"/>
  <c r="B642" i="3" s="1"/>
  <c r="V636" i="3"/>
  <c r="H637" i="3"/>
  <c r="E653" i="3" s="1"/>
  <c r="E641" i="3" l="1"/>
  <c r="B641" i="3" s="1"/>
  <c r="E643" i="3"/>
  <c r="B643" i="3" s="1"/>
  <c r="B647" i="3"/>
  <c r="E644" i="3"/>
  <c r="B644" i="3" s="1"/>
  <c r="E646" i="3"/>
  <c r="B646" i="3" s="1"/>
  <c r="BC326" i="5"/>
  <c r="BD326" i="5"/>
  <c r="BD333" i="5" s="1"/>
  <c r="BE322" i="5"/>
  <c r="BF322" i="5"/>
  <c r="BF327" i="5"/>
  <c r="BE327" i="5"/>
  <c r="BE347" i="5"/>
  <c r="BF323" i="5"/>
  <c r="BE323" i="5"/>
  <c r="E655" i="3"/>
  <c r="B655" i="3" s="1"/>
  <c r="B653" i="3"/>
  <c r="E657" i="3"/>
  <c r="B657" i="3" s="1"/>
  <c r="E656" i="3"/>
  <c r="B656" i="3" s="1"/>
  <c r="B649" i="3" l="1"/>
  <c r="B661" i="3"/>
  <c r="BF326" i="5"/>
  <c r="BE326" i="5"/>
  <c r="BE333" i="5" s="1"/>
  <c r="I19" i="13" l="1"/>
  <c r="I17" i="13"/>
  <c r="I16" i="13"/>
  <c r="I18" i="13"/>
  <c r="I15" i="13"/>
  <c r="I20" i="13" l="1"/>
  <c r="I21" i="13" s="1"/>
  <c r="I22" i="13" s="1"/>
</calcChain>
</file>

<file path=xl/sharedStrings.xml><?xml version="1.0" encoding="utf-8"?>
<sst xmlns="http://schemas.openxmlformats.org/spreadsheetml/2006/main" count="28810" uniqueCount="3877">
  <si>
    <t>DEMARCATION</t>
  </si>
  <si>
    <r>
      <rPr>
        <sz val="11"/>
        <rFont val="Calibri"/>
        <family val="2"/>
        <scheme val="minor"/>
      </rPr>
      <t>Supply, Rough-in and Termination: Technical Equipment Contractor</t>
    </r>
  </si>
  <si>
    <r>
      <rPr>
        <sz val="11"/>
        <rFont val="Calibri"/>
        <family val="2"/>
        <scheme val="minor"/>
      </rPr>
      <t>Supply, Rough-in, Termination: Rigging Infrastructure Contractor</t>
    </r>
  </si>
  <si>
    <r>
      <rPr>
        <sz val="11"/>
        <rFont val="Calibri"/>
        <family val="2"/>
        <scheme val="minor"/>
      </rPr>
      <t>Supply, Rough-in and Termination: Electrical Contractor</t>
    </r>
  </si>
  <si>
    <t>SYSTEM</t>
  </si>
  <si>
    <r>
      <rPr>
        <sz val="11"/>
        <rFont val="Calibri"/>
        <family val="2"/>
        <scheme val="minor"/>
      </rPr>
      <t>TD  (TECHNICAL DATA)</t>
    </r>
  </si>
  <si>
    <r>
      <rPr>
        <sz val="11"/>
        <rFont val="Calibri"/>
        <family val="2"/>
        <scheme val="minor"/>
      </rPr>
      <t>MULTIMODE FIBER</t>
    </r>
  </si>
  <si>
    <r>
      <rPr>
        <sz val="11"/>
        <rFont val="Calibri"/>
        <family val="2"/>
        <scheme val="minor"/>
      </rPr>
      <t>VTL (VIDEO TIE LINE) CV/RF/SDI/HDSDI</t>
    </r>
  </si>
  <si>
    <r>
      <rPr>
        <sz val="11"/>
        <rFont val="Calibri"/>
        <family val="2"/>
        <scheme val="minor"/>
      </rPr>
      <t>DIGITAL MEDIA</t>
    </r>
  </si>
  <si>
    <t xml:space="preserve">AV CONTROL DATA </t>
  </si>
  <si>
    <r>
      <rPr>
        <sz val="11"/>
        <rFont val="Calibri"/>
        <family val="2"/>
        <scheme val="minor"/>
      </rPr>
      <t>AUDIO DIGITAL / ANALOGUE
(M) SEND, (F) RETURN</t>
    </r>
  </si>
  <si>
    <r>
      <rPr>
        <sz val="11"/>
        <rFont val="Calibri"/>
        <family val="2"/>
        <scheme val="minor"/>
      </rPr>
      <t>ETHERNET AUDIO (Dante)</t>
    </r>
  </si>
  <si>
    <t>TALKBACK</t>
  </si>
  <si>
    <r>
      <rPr>
        <sz val="11"/>
        <rFont val="Calibri"/>
        <family val="2"/>
        <scheme val="minor"/>
      </rPr>
      <t>PERFORMANCE RELAY INPUT</t>
    </r>
  </si>
  <si>
    <t>PAGING STATION</t>
  </si>
  <si>
    <r>
      <rPr>
        <sz val="11"/>
        <rFont val="Calibri"/>
        <family val="2"/>
        <scheme val="minor"/>
      </rPr>
      <t>PAGING VOLUME CONTROL</t>
    </r>
  </si>
  <si>
    <r>
      <rPr>
        <sz val="11"/>
        <rFont val="Calibri"/>
        <family val="2"/>
        <scheme val="minor"/>
      </rPr>
      <t>PAGING SPEAKER</t>
    </r>
  </si>
  <si>
    <r>
      <rPr>
        <sz val="11"/>
        <rFont val="Calibri"/>
        <family val="2"/>
        <scheme val="minor"/>
      </rPr>
      <t>PERFORMANCE LOUDSPEAKER</t>
    </r>
  </si>
  <si>
    <r>
      <rPr>
        <sz val="11"/>
        <rFont val="Calibri"/>
        <family val="2"/>
        <scheme val="minor"/>
      </rPr>
      <t>STAGE LIGHTING CONTROL (DMX)</t>
    </r>
  </si>
  <si>
    <r>
      <rPr>
        <sz val="11"/>
        <rFont val="Calibri"/>
        <family val="2"/>
        <scheme val="minor"/>
      </rPr>
      <t>BLUE / WORK LIGHT CONTROL</t>
    </r>
  </si>
  <si>
    <r>
      <rPr>
        <sz val="11"/>
        <rFont val="Calibri"/>
        <family val="2"/>
        <scheme val="minor"/>
      </rPr>
      <t>HOIST CONTROL</t>
    </r>
  </si>
  <si>
    <r>
      <rPr>
        <sz val="11"/>
        <rFont val="Calibri"/>
        <family val="2"/>
        <scheme val="minor"/>
      </rPr>
      <t>HOUSE CURTAIN CONTROL</t>
    </r>
  </si>
  <si>
    <r>
      <rPr>
        <sz val="11"/>
        <rFont val="Calibri"/>
        <family val="2"/>
        <scheme val="minor"/>
      </rPr>
      <t>PENDENT CONTROL (WITH ESTOP)</t>
    </r>
  </si>
  <si>
    <r>
      <rPr>
        <sz val="11"/>
        <rFont val="Calibri"/>
        <family val="2"/>
        <scheme val="minor"/>
      </rPr>
      <t>ESTOP
- LOCATIONS TO BE FINALIZED AT RISK ASSESSMENT</t>
    </r>
  </si>
  <si>
    <r>
      <rPr>
        <sz val="11"/>
        <rFont val="Calibri"/>
        <family val="2"/>
        <scheme val="minor"/>
      </rPr>
      <t>STAGE LIGHTING OUTLETS SINGLE 10A</t>
    </r>
  </si>
  <si>
    <r>
      <rPr>
        <sz val="11"/>
        <rFont val="Calibri"/>
        <family val="2"/>
        <scheme val="minor"/>
      </rPr>
      <t>BLUE/WORK LIGHT OUTLETS
(B) BLUW + (W) WHITE</t>
    </r>
  </si>
  <si>
    <r>
      <rPr>
        <sz val="11"/>
        <rFont val="Calibri"/>
        <family val="2"/>
        <scheme val="minor"/>
      </rPr>
      <t>10A 'DIRTY' GPO DOUBLE OUTLET (NOTE 6)</t>
    </r>
  </si>
  <si>
    <r>
      <rPr>
        <sz val="11"/>
        <rFont val="Calibri"/>
        <family val="2"/>
        <scheme val="minor"/>
      </rPr>
      <t>10A AUDIO POWER DOUBLE OUTLET (NOTE 6)</t>
    </r>
  </si>
  <si>
    <r>
      <rPr>
        <sz val="11"/>
        <rFont val="Calibri"/>
        <family val="2"/>
        <scheme val="minor"/>
      </rPr>
      <t>3 PHASE OUTLET</t>
    </r>
  </si>
  <si>
    <r>
      <rPr>
        <b/>
        <sz val="11"/>
        <rFont val="Calibri"/>
        <family val="2"/>
        <scheme val="minor"/>
      </rPr>
      <t>CABLE</t>
    </r>
    <r>
      <rPr>
        <sz val="11"/>
        <rFont val="Calibri"/>
        <family val="2"/>
        <scheme val="minor"/>
      </rPr>
      <t xml:space="preserve"> </t>
    </r>
    <r>
      <rPr>
        <b/>
        <sz val="11"/>
        <rFont val="Calibri"/>
        <family val="2"/>
        <scheme val="minor"/>
      </rPr>
      <t>TYPE</t>
    </r>
  </si>
  <si>
    <t>Cat 6A S/FTP R&amp;M R305649</t>
  </si>
  <si>
    <r>
      <rPr>
        <sz val="11"/>
        <rFont val="Calibri"/>
        <family val="2"/>
        <scheme val="minor"/>
      </rPr>
      <t>0M3 - 4pair LC</t>
    </r>
  </si>
  <si>
    <r>
      <rPr>
        <sz val="11"/>
        <rFont val="Calibri"/>
        <family val="2"/>
        <scheme val="minor"/>
      </rPr>
      <t>3G-SDI-HD,
RG59 &lt; 60m, RG6 &gt; 60m</t>
    </r>
  </si>
  <si>
    <r>
      <rPr>
        <sz val="11"/>
        <rFont val="Calibri"/>
        <family val="2"/>
        <scheme val="minor"/>
      </rPr>
      <t>Cat 6A S/FTP R&amp;M R305649</t>
    </r>
  </si>
  <si>
    <t>Belden 1801B/ 1802B/ 1803F /7880A</t>
  </si>
  <si>
    <r>
      <rPr>
        <sz val="11"/>
        <rFont val="Calibri"/>
        <family val="2"/>
        <scheme val="minor"/>
      </rPr>
      <t>Belden 1802B</t>
    </r>
  </si>
  <si>
    <r>
      <rPr>
        <sz val="11"/>
        <rFont val="Calibri"/>
        <family val="2"/>
        <scheme val="minor"/>
      </rPr>
      <t>Cat 6A U/FTP R&amp;M R308247</t>
    </r>
  </si>
  <si>
    <r>
      <rPr>
        <sz val="11"/>
        <rFont val="Calibri"/>
        <family val="2"/>
        <scheme val="minor"/>
      </rPr>
      <t>18 AWG 0.75mm2
figure 8</t>
    </r>
  </si>
  <si>
    <r>
      <rPr>
        <sz val="11"/>
        <rFont val="Calibri"/>
        <family val="2"/>
        <scheme val="minor"/>
      </rPr>
      <t>11AWG 4mm2 figure 8 with overall sheath</t>
    </r>
  </si>
  <si>
    <r>
      <rPr>
        <sz val="11"/>
        <rFont val="Calibri"/>
        <family val="2"/>
        <scheme val="minor"/>
      </rPr>
      <t>System Dependant</t>
    </r>
  </si>
  <si>
    <r>
      <rPr>
        <sz val="11"/>
        <rFont val="Calibri"/>
        <family val="2"/>
        <scheme val="minor"/>
      </rPr>
      <t>Black faceplate - Autoswitched</t>
    </r>
  </si>
  <si>
    <r>
      <rPr>
        <sz val="11"/>
        <rFont val="Calibri"/>
        <family val="2"/>
        <scheme val="minor"/>
      </rPr>
      <t>Blue/ White Faceplates</t>
    </r>
  </si>
  <si>
    <r>
      <rPr>
        <sz val="11"/>
        <rFont val="Calibri"/>
        <family val="2"/>
        <scheme val="minor"/>
      </rPr>
      <t>Green Faceplate</t>
    </r>
  </si>
  <si>
    <t>40A</t>
  </si>
  <si>
    <r>
      <rPr>
        <b/>
        <sz val="11"/>
        <rFont val="Calibri"/>
        <family val="2"/>
        <scheme val="minor"/>
      </rPr>
      <t>PANEL</t>
    </r>
    <r>
      <rPr>
        <sz val="11"/>
        <rFont val="Calibri"/>
        <family val="2"/>
        <scheme val="minor"/>
      </rPr>
      <t xml:space="preserve"> </t>
    </r>
    <r>
      <rPr>
        <b/>
        <sz val="11"/>
        <rFont val="Calibri"/>
        <family val="2"/>
        <scheme val="minor"/>
      </rPr>
      <t>ID</t>
    </r>
  </si>
  <si>
    <t>DESCRIPTION</t>
  </si>
  <si>
    <t>LOCATION</t>
  </si>
  <si>
    <t>ROOM</t>
  </si>
  <si>
    <r>
      <rPr>
        <sz val="11"/>
        <rFont val="Calibri"/>
        <family val="2"/>
        <scheme val="minor"/>
      </rPr>
      <t>AFFL (MM)</t>
    </r>
  </si>
  <si>
    <r>
      <rPr>
        <sz val="11"/>
        <rFont val="Calibri"/>
        <family val="2"/>
        <scheme val="minor"/>
      </rPr>
      <t>Quantity of outlets</t>
    </r>
  </si>
  <si>
    <t>To/from</t>
  </si>
  <si>
    <r>
      <rPr>
        <sz val="11"/>
        <rFont val="Calibri"/>
        <family val="2"/>
        <scheme val="minor"/>
      </rPr>
      <t>Quantity of Outlets</t>
    </r>
  </si>
  <si>
    <r>
      <rPr>
        <sz val="11"/>
        <rFont val="Calibri"/>
        <family val="2"/>
        <scheme val="minor"/>
      </rPr>
      <t>(M) Send Quantity</t>
    </r>
  </si>
  <si>
    <r>
      <rPr>
        <sz val="11"/>
        <rFont val="Calibri"/>
        <family val="2"/>
        <scheme val="minor"/>
      </rPr>
      <t>(F) Return Quantity</t>
    </r>
  </si>
  <si>
    <t>To/From</t>
  </si>
  <si>
    <t>Zone</t>
  </si>
  <si>
    <t>THEATRE</t>
  </si>
  <si>
    <t>AV201</t>
  </si>
  <si>
    <r>
      <rPr>
        <sz val="11"/>
        <rFont val="Calibri"/>
        <family val="2"/>
        <scheme val="minor"/>
      </rPr>
      <t>NOT USED</t>
    </r>
  </si>
  <si>
    <t>AV202</t>
  </si>
  <si>
    <r>
      <rPr>
        <sz val="11"/>
        <rFont val="Calibri"/>
        <family val="2"/>
        <scheme val="minor"/>
      </rPr>
      <t>AVCONTROL PANEL</t>
    </r>
  </si>
  <si>
    <t>STAGE</t>
  </si>
  <si>
    <t>G15</t>
  </si>
  <si>
    <t>ER401</t>
  </si>
  <si>
    <t>AV451</t>
  </si>
  <si>
    <t>PROJECTOR</t>
  </si>
  <si>
    <t>AUDITORIUM</t>
  </si>
  <si>
    <t>G16</t>
  </si>
  <si>
    <t>SOFFIT</t>
  </si>
  <si>
    <t>1x(10A)</t>
  </si>
  <si>
    <t>AV651</t>
  </si>
  <si>
    <r>
      <rPr>
        <sz val="11"/>
        <rFont val="Calibri"/>
        <family val="2"/>
        <scheme val="minor"/>
      </rPr>
      <t>SHOW RELAY CAMERA</t>
    </r>
  </si>
  <si>
    <r>
      <rPr>
        <sz val="11"/>
        <rFont val="Calibri"/>
        <family val="2"/>
        <scheme val="minor"/>
      </rPr>
      <t>ON BAR</t>
    </r>
  </si>
  <si>
    <t>AV801</t>
  </si>
  <si>
    <r>
      <rPr>
        <sz val="11"/>
        <rFont val="Calibri"/>
        <family val="2"/>
        <scheme val="minor"/>
      </rPr>
      <t>PROJECTION SCREEN</t>
    </r>
  </si>
  <si>
    <t>AV851</t>
  </si>
  <si>
    <r>
      <rPr>
        <sz val="11"/>
        <rFont val="Calibri"/>
        <family val="2"/>
        <scheme val="minor"/>
      </rPr>
      <t>SHOW RELAY MICROPHONE</t>
    </r>
  </si>
  <si>
    <r>
      <rPr>
        <sz val="11"/>
        <rFont val="Calibri"/>
        <family val="2"/>
        <scheme val="minor"/>
      </rPr>
      <t>ON ORCH BAR</t>
    </r>
  </si>
  <si>
    <t>CR251</t>
  </si>
  <si>
    <r>
      <rPr>
        <sz val="11"/>
        <rFont val="Calibri"/>
        <family val="2"/>
        <scheme val="minor"/>
      </rPr>
      <t>CONTROL FLOORBOX</t>
    </r>
  </si>
  <si>
    <t>ER491</t>
  </si>
  <si>
    <r>
      <rPr>
        <sz val="11"/>
        <rFont val="Calibri"/>
        <family val="2"/>
        <scheme val="minor"/>
      </rPr>
      <t>16
NOTE 7</t>
    </r>
  </si>
  <si>
    <r>
      <rPr>
        <sz val="11"/>
        <rFont val="Calibri"/>
        <family val="2"/>
        <scheme val="minor"/>
      </rPr>
      <t>8
NOTE 7</t>
    </r>
  </si>
  <si>
    <t>CR451</t>
  </si>
  <si>
    <r>
      <rPr>
        <sz val="11"/>
        <rFont val="Calibri"/>
        <family val="2"/>
        <scheme val="minor"/>
      </rPr>
      <t>AUDITORIUM CONTROL</t>
    </r>
  </si>
  <si>
    <r>
      <rPr>
        <sz val="11"/>
        <rFont val="Calibri"/>
        <family val="2"/>
        <scheme val="minor"/>
      </rPr>
      <t>IN RISER</t>
    </r>
  </si>
  <si>
    <t>CR491</t>
  </si>
  <si>
    <r>
      <rPr>
        <sz val="11"/>
        <rFont val="Calibri"/>
        <family val="2"/>
        <scheme val="minor"/>
      </rPr>
      <t>LIGHTING CONTROL</t>
    </r>
  </si>
  <si>
    <r>
      <rPr>
        <sz val="11"/>
        <rFont val="Calibri"/>
        <family val="2"/>
        <scheme val="minor"/>
      </rPr>
      <t>CONTROL ROOM</t>
    </r>
  </si>
  <si>
    <t>CR492</t>
  </si>
  <si>
    <r>
      <rPr>
        <sz val="11"/>
        <rFont val="Calibri"/>
        <family val="2"/>
        <scheme val="minor"/>
      </rPr>
      <t>AUDIO CONTROL</t>
    </r>
  </si>
  <si>
    <t>CR493</t>
  </si>
  <si>
    <r>
      <rPr>
        <sz val="11"/>
        <rFont val="Calibri"/>
        <family val="2"/>
        <scheme val="minor"/>
      </rPr>
      <t>AV CONTROL</t>
    </r>
  </si>
  <si>
    <t>DIM601</t>
  </si>
  <si>
    <r>
      <rPr>
        <sz val="11"/>
        <rFont val="Calibri"/>
        <family val="2"/>
        <scheme val="minor"/>
      </rPr>
      <t>DIMMER RACK</t>
    </r>
  </si>
  <si>
    <t>TECH</t>
  </si>
  <si>
    <r>
      <rPr>
        <sz val="11"/>
        <rFont val="Calibri"/>
        <family val="2"/>
        <scheme val="minor"/>
      </rPr>
      <t>1x(400A) CEILING</t>
    </r>
  </si>
  <si>
    <r>
      <rPr>
        <sz val="11"/>
        <rFont val="Calibri"/>
        <family val="2"/>
        <scheme val="minor"/>
      </rPr>
      <t>1x(400A)
CEILING</t>
    </r>
  </si>
  <si>
    <r>
      <rPr>
        <sz val="11"/>
        <rFont val="Calibri"/>
        <family val="2"/>
        <scheme val="minor"/>
      </rPr>
      <t>EQPT RACK</t>
    </r>
  </si>
  <si>
    <r>
      <rPr>
        <sz val="11"/>
        <rFont val="Calibri"/>
        <family val="2"/>
        <scheme val="minor"/>
      </rPr>
      <t>TECH ROOM</t>
    </r>
  </si>
  <si>
    <t>2x(20A)</t>
  </si>
  <si>
    <r>
      <rPr>
        <sz val="11"/>
        <rFont val="Calibri"/>
        <family val="2"/>
        <scheme val="minor"/>
      </rPr>
      <t>EQPT RACK (AMP)</t>
    </r>
  </si>
  <si>
    <t>3x(20A)</t>
  </si>
  <si>
    <t>FB201</t>
  </si>
  <si>
    <t>FLOORBOXES</t>
  </si>
  <si>
    <t>FB202</t>
  </si>
  <si>
    <t>FB203</t>
  </si>
  <si>
    <t>FB204</t>
  </si>
  <si>
    <t>FB205</t>
  </si>
  <si>
    <t>FB206</t>
  </si>
  <si>
    <t>FB207</t>
  </si>
  <si>
    <t>FB208</t>
  </si>
  <si>
    <t>FB251</t>
  </si>
  <si>
    <t>FB252</t>
  </si>
  <si>
    <t>FB253</t>
  </si>
  <si>
    <t>FB254</t>
  </si>
  <si>
    <t>FB255</t>
  </si>
  <si>
    <t>FB256</t>
  </si>
  <si>
    <t>FB257</t>
  </si>
  <si>
    <t>FB258</t>
  </si>
  <si>
    <t>FB259</t>
  </si>
  <si>
    <t>FS651</t>
  </si>
  <si>
    <r>
      <rPr>
        <sz val="11"/>
        <rFont val="Calibri"/>
        <family val="2"/>
        <scheme val="minor"/>
      </rPr>
      <t>FOLLOW SPOT</t>
    </r>
  </si>
  <si>
    <r>
      <rPr>
        <sz val="11"/>
        <rFont val="Calibri"/>
        <family val="2"/>
        <scheme val="minor"/>
      </rPr>
      <t>LEVEL 2 BALCONY</t>
    </r>
  </si>
  <si>
    <t>1x(20A)</t>
  </si>
  <si>
    <t>FS652</t>
  </si>
  <si>
    <t>HC201</t>
  </si>
  <si>
    <t>HC601</t>
  </si>
  <si>
    <t>HC201A</t>
  </si>
  <si>
    <r>
      <rPr>
        <sz val="11"/>
        <rFont val="Calibri"/>
        <family val="2"/>
        <scheme val="minor"/>
      </rPr>
      <t>PERF LOCK</t>
    </r>
  </si>
  <si>
    <t>G23</t>
  </si>
  <si>
    <t>HC202</t>
  </si>
  <si>
    <t>HC491</t>
  </si>
  <si>
    <r>
      <rPr>
        <sz val="11"/>
        <rFont val="Calibri"/>
        <family val="2"/>
        <scheme val="minor"/>
      </rPr>
      <t>HOUSE CURTAIN MOTOR CONTROL</t>
    </r>
  </si>
  <si>
    <r>
      <rPr>
        <sz val="11"/>
        <rFont val="Calibri"/>
        <family val="2"/>
        <scheme val="minor"/>
      </rPr>
      <t>TECH (GALLERY)</t>
    </r>
  </si>
  <si>
    <t>HC801</t>
  </si>
  <si>
    <r>
      <rPr>
        <sz val="11"/>
        <rFont val="Calibri"/>
        <family val="2"/>
        <scheme val="minor"/>
      </rPr>
      <t>HOUSE CURTAIN MOTOR</t>
    </r>
  </si>
  <si>
    <r>
      <rPr>
        <sz val="11"/>
        <rFont val="Calibri"/>
        <family val="2"/>
        <scheme val="minor"/>
      </rPr>
      <t>ON TRUSS</t>
    </r>
  </si>
  <si>
    <t>LX451</t>
  </si>
  <si>
    <r>
      <rPr>
        <sz val="11"/>
        <rFont val="Calibri"/>
        <family val="2"/>
        <scheme val="minor"/>
      </rPr>
      <t>LX BALCONY BAR</t>
    </r>
  </si>
  <si>
    <t>LX452</t>
  </si>
  <si>
    <t>LX453</t>
  </si>
  <si>
    <t>LX454</t>
  </si>
  <si>
    <t>LX651</t>
  </si>
  <si>
    <t>LX652</t>
  </si>
  <si>
    <t>LX653</t>
  </si>
  <si>
    <t>LX654</t>
  </si>
  <si>
    <t>LX655</t>
  </si>
  <si>
    <t>LX656</t>
  </si>
  <si>
    <t>LX801</t>
  </si>
  <si>
    <r>
      <rPr>
        <sz val="11"/>
        <rFont val="Calibri"/>
        <family val="2"/>
        <scheme val="minor"/>
      </rPr>
      <t>LX BAR</t>
    </r>
  </si>
  <si>
    <t>CEILING</t>
  </si>
  <si>
    <t>LX802</t>
  </si>
  <si>
    <t>LX803</t>
  </si>
  <si>
    <t>LX804</t>
  </si>
  <si>
    <t>LX851</t>
  </si>
  <si>
    <r>
      <rPr>
        <sz val="11"/>
        <rFont val="Calibri"/>
        <family val="2"/>
        <scheme val="minor"/>
      </rPr>
      <t>LX BAR (ORCH)</t>
    </r>
  </si>
  <si>
    <t>LX861</t>
  </si>
  <si>
    <r>
      <rPr>
        <sz val="11"/>
        <rFont val="Calibri"/>
        <family val="2"/>
        <scheme val="minor"/>
      </rPr>
      <t>CABLE NET</t>
    </r>
  </si>
  <si>
    <r>
      <rPr>
        <sz val="11"/>
        <rFont val="Calibri"/>
        <family val="2"/>
        <scheme val="minor"/>
      </rPr>
      <t>ON CABLENET PICKUPS</t>
    </r>
  </si>
  <si>
    <t>LX862</t>
  </si>
  <si>
    <t>LX863</t>
  </si>
  <si>
    <t>SX251</t>
  </si>
  <si>
    <r>
      <rPr>
        <sz val="11"/>
        <rFont val="Calibri"/>
        <family val="2"/>
        <scheme val="minor"/>
      </rPr>
      <t>SPEAKER - FRONT FILL</t>
    </r>
  </si>
  <si>
    <r>
      <rPr>
        <sz val="11"/>
        <rFont val="Calibri"/>
        <family val="2"/>
        <scheme val="minor"/>
      </rPr>
      <t>STAGE EDGE</t>
    </r>
  </si>
  <si>
    <t>SX252</t>
  </si>
  <si>
    <t>SX253</t>
  </si>
  <si>
    <t>SX254</t>
  </si>
  <si>
    <t>SX255</t>
  </si>
  <si>
    <t>SX256</t>
  </si>
  <si>
    <t>SX451</t>
  </si>
  <si>
    <t>SPEAKER</t>
  </si>
  <si>
    <r>
      <rPr>
        <sz val="11"/>
        <rFont val="Calibri"/>
        <family val="2"/>
        <scheme val="minor"/>
      </rPr>
      <t>LEVEL 1 BALCONY</t>
    </r>
  </si>
  <si>
    <t>SX452</t>
  </si>
  <si>
    <t>SX851A</t>
  </si>
  <si>
    <r>
      <rPr>
        <sz val="11"/>
        <rFont val="Calibri"/>
        <family val="2"/>
        <scheme val="minor"/>
      </rPr>
      <t>SPEAKER (ARRAY)</t>
    </r>
  </si>
  <si>
    <t>SX851B</t>
  </si>
  <si>
    <r>
      <rPr>
        <sz val="11"/>
        <rFont val="Calibri"/>
        <family val="2"/>
        <scheme val="minor"/>
      </rPr>
      <t>SPEAKER (SUBS)</t>
    </r>
  </si>
  <si>
    <t>SX852</t>
  </si>
  <si>
    <t>SX853</t>
  </si>
  <si>
    <t>SX854</t>
  </si>
  <si>
    <t>SX855A</t>
  </si>
  <si>
    <t>SX855B</t>
  </si>
  <si>
    <t>TP001</t>
  </si>
  <si>
    <r>
      <rPr>
        <sz val="11"/>
        <rFont val="Calibri"/>
        <family val="2"/>
        <scheme val="minor"/>
      </rPr>
      <t>TECH PANEL</t>
    </r>
  </si>
  <si>
    <r>
      <rPr>
        <sz val="11"/>
        <rFont val="Calibri"/>
        <family val="2"/>
        <scheme val="minor"/>
      </rPr>
      <t>SUB STAGE</t>
    </r>
  </si>
  <si>
    <t>B01</t>
  </si>
  <si>
    <t>TP002</t>
  </si>
  <si>
    <t>TP003</t>
  </si>
  <si>
    <t>TP201</t>
  </si>
  <si>
    <r>
      <rPr>
        <sz val="11"/>
        <rFont val="Calibri"/>
        <family val="2"/>
        <scheme val="minor"/>
      </rPr>
      <t>TECH PANEL (SM Panel)</t>
    </r>
  </si>
  <si>
    <t>TP201A</t>
  </si>
  <si>
    <t>TP202</t>
  </si>
  <si>
    <t>TP203</t>
  </si>
  <si>
    <t>TP204</t>
  </si>
  <si>
    <t>TP205</t>
  </si>
  <si>
    <r>
      <rPr>
        <sz val="11"/>
        <rFont val="Calibri"/>
        <family val="2"/>
        <scheme val="minor"/>
      </rPr>
      <t>TECH PANEL (Power Lock)</t>
    </r>
  </si>
  <si>
    <t>1x(200A)</t>
  </si>
  <si>
    <t>TP251</t>
  </si>
  <si>
    <t>FORESTAGE</t>
  </si>
  <si>
    <t>B02</t>
  </si>
  <si>
    <t>TP252</t>
  </si>
  <si>
    <t>TP601</t>
  </si>
  <si>
    <t>TP602</t>
  </si>
  <si>
    <t>TP603</t>
  </si>
  <si>
    <t>TP604</t>
  </si>
  <si>
    <t>TP801</t>
  </si>
  <si>
    <r>
      <rPr>
        <sz val="11"/>
        <rFont val="Calibri"/>
        <family val="2"/>
        <scheme val="minor"/>
      </rPr>
      <t>FLY GALLERY</t>
    </r>
  </si>
  <si>
    <t>TP802</t>
  </si>
  <si>
    <t>TP803</t>
  </si>
  <si>
    <t>TP804</t>
  </si>
  <si>
    <t>TP851</t>
  </si>
  <si>
    <t>TP852</t>
  </si>
  <si>
    <t>TP853</t>
  </si>
  <si>
    <t>TP854</t>
  </si>
  <si>
    <t>MCC-C</t>
  </si>
  <si>
    <r>
      <rPr>
        <sz val="11"/>
        <rFont val="Calibri"/>
        <family val="2"/>
        <scheme val="minor"/>
      </rPr>
      <t>CHAIN HOIST GROUP CONTROLLER</t>
    </r>
  </si>
  <si>
    <r>
      <rPr>
        <sz val="11"/>
        <rFont val="Calibri"/>
        <family val="2"/>
        <scheme val="minor"/>
      </rPr>
      <t>FORESTAGE GRID</t>
    </r>
  </si>
  <si>
    <t>MX202</t>
  </si>
  <si>
    <r>
      <rPr>
        <sz val="11"/>
        <rFont val="Calibri"/>
        <family val="2"/>
        <scheme val="minor"/>
      </rPr>
      <t>PENDANT CONTROL CONNECTION</t>
    </r>
  </si>
  <si>
    <t>MX601-A</t>
  </si>
  <si>
    <r>
      <rPr>
        <sz val="11"/>
        <rFont val="Calibri"/>
        <family val="2"/>
        <scheme val="minor"/>
      </rPr>
      <t>SINGLE AXIS CONTROLLER</t>
    </r>
  </si>
  <si>
    <t>RAILING</t>
  </si>
  <si>
    <t>MX601-B</t>
  </si>
  <si>
    <r>
      <rPr>
        <sz val="11"/>
        <rFont val="Calibri"/>
        <family val="2"/>
        <scheme val="minor"/>
      </rPr>
      <t>MOTOR CONTROL CABINET</t>
    </r>
  </si>
  <si>
    <r>
      <rPr>
        <sz val="11"/>
        <rFont val="Calibri"/>
        <family val="2"/>
        <scheme val="minor"/>
      </rPr>
      <t>REF DWG</t>
    </r>
  </si>
  <si>
    <t>MX602-A</t>
  </si>
  <si>
    <t>MX602-B</t>
  </si>
  <si>
    <t>MX603-A</t>
  </si>
  <si>
    <t>MX603-B</t>
  </si>
  <si>
    <t>MX604-A</t>
  </si>
  <si>
    <t>MX604-B</t>
  </si>
  <si>
    <t>MX605-A</t>
  </si>
  <si>
    <t>MX605-B</t>
  </si>
  <si>
    <t>MX606-A</t>
  </si>
  <si>
    <t>MX606-B</t>
  </si>
  <si>
    <t>MX607-A</t>
  </si>
  <si>
    <t>MX607-B</t>
  </si>
  <si>
    <t>MX608-A</t>
  </si>
  <si>
    <t>MX608-B</t>
  </si>
  <si>
    <t>MX609-A</t>
  </si>
  <si>
    <t>MX609-B</t>
  </si>
  <si>
    <t>MX610-A</t>
  </si>
  <si>
    <t>MX610-B</t>
  </si>
  <si>
    <t>MX611-A</t>
  </si>
  <si>
    <t>MX611-B</t>
  </si>
  <si>
    <t>MX612-A</t>
  </si>
  <si>
    <t>MX612-B</t>
  </si>
  <si>
    <t>MX613-A</t>
  </si>
  <si>
    <t>MX613-B</t>
  </si>
  <si>
    <t>MX614-A</t>
  </si>
  <si>
    <t>MX614-B</t>
  </si>
  <si>
    <t>MX615-A</t>
  </si>
  <si>
    <t>MX615-B</t>
  </si>
  <si>
    <t>MX616-A</t>
  </si>
  <si>
    <t>MX616-B</t>
  </si>
  <si>
    <t>MX617-A</t>
  </si>
  <si>
    <t>MX617-B</t>
  </si>
  <si>
    <t>MX618-A</t>
  </si>
  <si>
    <t>MX618-B</t>
  </si>
  <si>
    <t>MX716</t>
  </si>
  <si>
    <t>MOTOR</t>
  </si>
  <si>
    <r>
      <rPr>
        <sz val="11"/>
        <rFont val="Calibri"/>
        <family val="2"/>
        <scheme val="minor"/>
      </rPr>
      <t>STAGE                                   G15</t>
    </r>
  </si>
  <si>
    <t>WALL</t>
  </si>
  <si>
    <t>MX717</t>
  </si>
  <si>
    <t>MX718</t>
  </si>
  <si>
    <t>MX720-A</t>
  </si>
  <si>
    <r>
      <rPr>
        <sz val="11"/>
        <rFont val="Calibri"/>
        <family val="2"/>
        <scheme val="minor"/>
      </rPr>
      <t>CHAIN MOTOR (UNDER FLY GALLERY)</t>
    </r>
  </si>
  <si>
    <t>MX720-B</t>
  </si>
  <si>
    <t>MX721-A</t>
  </si>
  <si>
    <t>MX721-B</t>
  </si>
  <si>
    <t>MX851A</t>
  </si>
  <si>
    <r>
      <rPr>
        <sz val="11"/>
        <rFont val="Calibri"/>
        <family val="2"/>
        <scheme val="minor"/>
      </rPr>
      <t>SPEAKER (ARRAY) CHAIN MOTOR</t>
    </r>
  </si>
  <si>
    <t>MX851B</t>
  </si>
  <si>
    <r>
      <rPr>
        <sz val="11"/>
        <rFont val="Calibri"/>
        <family val="2"/>
        <scheme val="minor"/>
      </rPr>
      <t>SPEAKER (SUBS) CHAIN MOTOR</t>
    </r>
  </si>
  <si>
    <t>MX852</t>
  </si>
  <si>
    <r>
      <rPr>
        <sz val="11"/>
        <rFont val="Calibri"/>
        <family val="2"/>
        <scheme val="minor"/>
      </rPr>
      <t>SPEAKER CHAIN MOTOR (FUTURE)</t>
    </r>
  </si>
  <si>
    <t>MX853</t>
  </si>
  <si>
    <t>MX854</t>
  </si>
  <si>
    <t>MX855A</t>
  </si>
  <si>
    <t>MX855B</t>
  </si>
  <si>
    <t>MX856</t>
  </si>
  <si>
    <r>
      <rPr>
        <sz val="11"/>
        <rFont val="Calibri"/>
        <family val="2"/>
        <scheme val="minor"/>
      </rPr>
      <t>ORCH BAR CHAIN MOTOR</t>
    </r>
  </si>
  <si>
    <t>MX857</t>
  </si>
  <si>
    <t>MX901</t>
  </si>
  <si>
    <t>MX902</t>
  </si>
  <si>
    <t>MX903</t>
  </si>
  <si>
    <t>MX904</t>
  </si>
  <si>
    <t>MX905</t>
  </si>
  <si>
    <t>MX906</t>
  </si>
  <si>
    <t>MX907</t>
  </si>
  <si>
    <t>MX908</t>
  </si>
  <si>
    <t>MX909</t>
  </si>
  <si>
    <t>MX910</t>
  </si>
  <si>
    <t>MX911</t>
  </si>
  <si>
    <t>MX912</t>
  </si>
  <si>
    <t>MX913</t>
  </si>
  <si>
    <t>MX914</t>
  </si>
  <si>
    <t>MX915</t>
  </si>
  <si>
    <r>
      <rPr>
        <b/>
        <sz val="11"/>
        <rFont val="Calibri"/>
        <family val="2"/>
        <scheme val="minor"/>
      </rPr>
      <t>BACK</t>
    </r>
    <r>
      <rPr>
        <sz val="11"/>
        <rFont val="Calibri"/>
        <family val="2"/>
        <scheme val="minor"/>
      </rPr>
      <t xml:space="preserve"> </t>
    </r>
    <r>
      <rPr>
        <b/>
        <sz val="11"/>
        <rFont val="Calibri"/>
        <family val="2"/>
        <scheme val="minor"/>
      </rPr>
      <t>OF</t>
    </r>
    <r>
      <rPr>
        <sz val="11"/>
        <rFont val="Calibri"/>
        <family val="2"/>
        <scheme val="minor"/>
      </rPr>
      <t xml:space="preserve"> </t>
    </r>
    <r>
      <rPr>
        <b/>
        <sz val="11"/>
        <rFont val="Calibri"/>
        <family val="2"/>
        <scheme val="minor"/>
      </rPr>
      <t>HOUSE</t>
    </r>
  </si>
  <si>
    <t>BS201</t>
  </si>
  <si>
    <t>SCREEN</t>
  </si>
  <si>
    <t xml:space="preserve">PRINC. DR. RM. 1                </t>
  </si>
  <si>
    <t>G26</t>
  </si>
  <si>
    <t>BS202</t>
  </si>
  <si>
    <r>
      <rPr>
        <sz val="11"/>
        <rFont val="Calibri"/>
        <family val="2"/>
        <scheme val="minor"/>
      </rPr>
      <t>VOL CTRL</t>
    </r>
  </si>
  <si>
    <t>PRINC. DR. RM. 1                G26</t>
  </si>
  <si>
    <t>BS203</t>
  </si>
  <si>
    <r>
      <rPr>
        <sz val="11"/>
        <rFont val="Calibri"/>
        <family val="2"/>
        <scheme val="minor"/>
      </rPr>
      <t>MULTI-PURPOSE RM/GREEG32</t>
    </r>
  </si>
  <si>
    <t>BS204</t>
  </si>
  <si>
    <t>BS205</t>
  </si>
  <si>
    <r>
      <rPr>
        <sz val="11"/>
        <rFont val="Calibri"/>
        <family val="2"/>
        <scheme val="minor"/>
      </rPr>
      <t>DR. RM.                                G39</t>
    </r>
  </si>
  <si>
    <t>BS206</t>
  </si>
  <si>
    <t>BS207</t>
  </si>
  <si>
    <r>
      <rPr>
        <sz val="11"/>
        <rFont val="Calibri"/>
        <family val="2"/>
        <scheme val="minor"/>
      </rPr>
      <t>DR. RM.                                G29</t>
    </r>
  </si>
  <si>
    <t>BS208</t>
  </si>
  <si>
    <t>BS209</t>
  </si>
  <si>
    <r>
      <rPr>
        <sz val="11"/>
        <rFont val="Calibri"/>
        <family val="2"/>
        <scheme val="minor"/>
      </rPr>
      <t>PRINC. DR. RM. 2                G20</t>
    </r>
  </si>
  <si>
    <t>BS210</t>
  </si>
  <si>
    <t>BS211</t>
  </si>
  <si>
    <r>
      <rPr>
        <sz val="11"/>
        <rFont val="Calibri"/>
        <family val="2"/>
        <scheme val="minor"/>
      </rPr>
      <t>STAGE DOOR                        G41</t>
    </r>
  </si>
  <si>
    <t>BS212</t>
  </si>
  <si>
    <t>BS213</t>
  </si>
  <si>
    <r>
      <rPr>
        <sz val="11"/>
        <rFont val="Calibri"/>
        <family val="2"/>
        <scheme val="minor"/>
      </rPr>
      <t>LOBBY                                   G44</t>
    </r>
  </si>
  <si>
    <t>BS214</t>
  </si>
  <si>
    <r>
      <rPr>
        <sz val="11"/>
        <rFont val="Calibri"/>
        <family val="2"/>
        <scheme val="minor"/>
      </rPr>
      <t>SCENE DOCK                        G24</t>
    </r>
  </si>
  <si>
    <t>BS215</t>
  </si>
  <si>
    <r>
      <rPr>
        <sz val="11"/>
        <rFont val="Calibri"/>
        <family val="2"/>
        <scheme val="minor"/>
      </rPr>
      <t>WORKSHOP                          G35</t>
    </r>
  </si>
  <si>
    <t>BS216</t>
  </si>
  <si>
    <t>BS217</t>
  </si>
  <si>
    <t>BS218</t>
  </si>
  <si>
    <t>BS401</t>
  </si>
  <si>
    <r>
      <rPr>
        <sz val="11"/>
        <rFont val="Calibri"/>
        <family val="2"/>
        <scheme val="minor"/>
      </rPr>
      <t>VENUE MAN. OFFICE          102</t>
    </r>
  </si>
  <si>
    <t>BS402</t>
  </si>
  <si>
    <t>BS601</t>
  </si>
  <si>
    <r>
      <rPr>
        <sz val="11"/>
        <rFont val="Calibri"/>
        <family val="2"/>
        <scheme val="minor"/>
      </rPr>
      <t>GUEST DRESS ROOM          212</t>
    </r>
  </si>
  <si>
    <t>CONFERENCE</t>
  </si>
  <si>
    <t>CN601</t>
  </si>
  <si>
    <r>
      <rPr>
        <sz val="11"/>
        <rFont val="Calibri"/>
        <family val="2"/>
        <scheme val="minor"/>
      </rPr>
      <t>CONFERENCE 1</t>
    </r>
  </si>
  <si>
    <t>ER601</t>
  </si>
  <si>
    <t>CN611</t>
  </si>
  <si>
    <t>EN601</t>
  </si>
  <si>
    <t>DIM602</t>
  </si>
  <si>
    <t>CN612</t>
  </si>
  <si>
    <t>TECH PANEL/FLOOR BOX</t>
  </si>
  <si>
    <t>CN651</t>
  </si>
  <si>
    <r>
      <rPr>
        <sz val="11"/>
        <rFont val="Calibri"/>
        <family val="2"/>
        <scheme val="minor"/>
      </rPr>
      <t>CONFERENCE 2</t>
    </r>
  </si>
  <si>
    <t>CN661</t>
  </si>
  <si>
    <t>CN662</t>
  </si>
  <si>
    <t>CN701</t>
  </si>
  <si>
    <t>LIGHTING</t>
  </si>
  <si>
    <r>
      <rPr>
        <sz val="11"/>
        <rFont val="Calibri"/>
        <family val="2"/>
        <scheme val="minor"/>
      </rPr>
      <t>PIPE GRID</t>
    </r>
  </si>
  <si>
    <t>CN702</t>
  </si>
  <si>
    <t>CN703</t>
  </si>
  <si>
    <t>CN704</t>
  </si>
  <si>
    <t>CN705</t>
  </si>
  <si>
    <t>CN706</t>
  </si>
  <si>
    <t>CN707</t>
  </si>
  <si>
    <t>CN708</t>
  </si>
  <si>
    <t>CN711</t>
  </si>
  <si>
    <r>
      <rPr>
        <sz val="11"/>
        <rFont val="Calibri"/>
        <family val="2"/>
        <scheme val="minor"/>
      </rPr>
      <t>SPEAKER POINT</t>
    </r>
  </si>
  <si>
    <t>CN712</t>
  </si>
  <si>
    <t>CN713</t>
  </si>
  <si>
    <t>CN714</t>
  </si>
  <si>
    <t>SPEAKER POINT</t>
  </si>
  <si>
    <t>CN721A</t>
  </si>
  <si>
    <t>CN721B</t>
  </si>
  <si>
    <t>CN722</t>
  </si>
  <si>
    <t>PROJECTION SCREEN</t>
  </si>
  <si>
    <t>CN723</t>
  </si>
  <si>
    <t>CN724</t>
  </si>
  <si>
    <t>CN751</t>
  </si>
  <si>
    <t>CN752</t>
  </si>
  <si>
    <t>CN753</t>
  </si>
  <si>
    <t>CN754</t>
  </si>
  <si>
    <t>CN755</t>
  </si>
  <si>
    <t>CN756</t>
  </si>
  <si>
    <t>CN757</t>
  </si>
  <si>
    <t>CN758</t>
  </si>
  <si>
    <t xml:space="preserve"> </t>
  </si>
  <si>
    <t>CN761</t>
  </si>
  <si>
    <t>CN762</t>
  </si>
  <si>
    <t>CN763</t>
  </si>
  <si>
    <t>CN764</t>
  </si>
  <si>
    <t>CN771A</t>
  </si>
  <si>
    <t>CN771B</t>
  </si>
  <si>
    <t>CN772</t>
  </si>
  <si>
    <t>CN773</t>
  </si>
  <si>
    <t>CN774</t>
  </si>
  <si>
    <r>
      <rPr>
        <sz val="11"/>
        <rFont val="Calibri"/>
        <family val="2"/>
        <scheme val="minor"/>
      </rPr>
      <t>FURNITURE STORE</t>
    </r>
  </si>
  <si>
    <r>
      <rPr>
        <sz val="11"/>
        <rFont val="Calibri"/>
        <family val="2"/>
        <scheme val="minor"/>
      </rPr>
      <t>5
5</t>
    </r>
  </si>
  <si>
    <t>ER401 ER211</t>
  </si>
  <si>
    <r>
      <rPr>
        <b/>
        <sz val="11"/>
        <rFont val="Calibri"/>
        <family val="2"/>
        <scheme val="minor"/>
      </rPr>
      <t>BREAK</t>
    </r>
    <r>
      <rPr>
        <sz val="11"/>
        <rFont val="Calibri"/>
        <family val="2"/>
        <scheme val="minor"/>
      </rPr>
      <t xml:space="preserve"> </t>
    </r>
    <r>
      <rPr>
        <b/>
        <sz val="11"/>
        <rFont val="Calibri"/>
        <family val="2"/>
        <scheme val="minor"/>
      </rPr>
      <t>OUT</t>
    </r>
  </si>
  <si>
    <t>BR701</t>
  </si>
  <si>
    <r>
      <rPr>
        <sz val="11"/>
        <rFont val="Calibri"/>
        <family val="2"/>
        <scheme val="minor"/>
      </rPr>
      <t>BREAK OUT</t>
    </r>
  </si>
  <si>
    <t>BR702</t>
  </si>
  <si>
    <t>BR703</t>
  </si>
  <si>
    <t>BR704</t>
  </si>
  <si>
    <t>REHEARSAL</t>
  </si>
  <si>
    <t>RH601</t>
  </si>
  <si>
    <t>RH611</t>
  </si>
  <si>
    <t>RH612</t>
  </si>
  <si>
    <t>RH613</t>
  </si>
  <si>
    <t>RH701</t>
  </si>
  <si>
    <t>RH702</t>
  </si>
  <si>
    <t>RH703</t>
  </si>
  <si>
    <t>RH704</t>
  </si>
  <si>
    <t>RH705</t>
  </si>
  <si>
    <t>RH706</t>
  </si>
  <si>
    <t>RH707</t>
  </si>
  <si>
    <t>RH708</t>
  </si>
  <si>
    <t>RH711</t>
  </si>
  <si>
    <t>RH712</t>
  </si>
  <si>
    <t>RH713</t>
  </si>
  <si>
    <t>RH714</t>
  </si>
  <si>
    <t>RH731A</t>
  </si>
  <si>
    <t>RH731B</t>
  </si>
  <si>
    <t>RH732</t>
  </si>
  <si>
    <t>RH733</t>
  </si>
  <si>
    <t>RH734</t>
  </si>
  <si>
    <r>
      <rPr>
        <b/>
        <sz val="11"/>
        <rFont val="Calibri"/>
        <family val="2"/>
        <scheme val="minor"/>
      </rPr>
      <t>FRONT</t>
    </r>
    <r>
      <rPr>
        <sz val="11"/>
        <rFont val="Calibri"/>
        <family val="2"/>
        <scheme val="minor"/>
      </rPr>
      <t xml:space="preserve"> </t>
    </r>
    <r>
      <rPr>
        <b/>
        <sz val="11"/>
        <rFont val="Calibri"/>
        <family val="2"/>
        <scheme val="minor"/>
      </rPr>
      <t>OF</t>
    </r>
    <r>
      <rPr>
        <sz val="11"/>
        <rFont val="Calibri"/>
        <family val="2"/>
        <scheme val="minor"/>
      </rPr>
      <t xml:space="preserve"> </t>
    </r>
    <r>
      <rPr>
        <b/>
        <sz val="11"/>
        <rFont val="Calibri"/>
        <family val="2"/>
        <scheme val="minor"/>
      </rPr>
      <t>HOUSE</t>
    </r>
  </si>
  <si>
    <t>ER211</t>
  </si>
  <si>
    <r>
      <rPr>
        <sz val="11"/>
        <rFont val="Calibri"/>
        <family val="2"/>
        <scheme val="minor"/>
      </rPr>
      <t>EQUIP RACK</t>
    </r>
  </si>
  <si>
    <r>
      <rPr>
        <sz val="11"/>
        <rFont val="Calibri"/>
        <family val="2"/>
        <scheme val="minor"/>
      </rPr>
      <t>CLOAK ROOM</t>
    </r>
  </si>
  <si>
    <t>G07</t>
  </si>
  <si>
    <t>FY201</t>
  </si>
  <si>
    <t>FUNCTION/FOYER</t>
  </si>
  <si>
    <t>G01</t>
  </si>
  <si>
    <t>FY202</t>
  </si>
  <si>
    <t>FY211</t>
  </si>
  <si>
    <t>FY212</t>
  </si>
  <si>
    <t>FY213</t>
  </si>
  <si>
    <t>FY214</t>
  </si>
  <si>
    <t>FY221</t>
  </si>
  <si>
    <t>FY222</t>
  </si>
  <si>
    <t>FY223</t>
  </si>
  <si>
    <t>FY224</t>
  </si>
  <si>
    <t>FY225</t>
  </si>
  <si>
    <t>FY226</t>
  </si>
  <si>
    <t>FY227</t>
  </si>
  <si>
    <t>FY228</t>
  </si>
  <si>
    <t>FY229</t>
  </si>
  <si>
    <t>FY231</t>
  </si>
  <si>
    <r>
      <rPr>
        <sz val="11"/>
        <rFont val="Calibri"/>
        <family val="2"/>
        <scheme val="minor"/>
      </rPr>
      <t>HOUSE MANAGERS PANEL</t>
    </r>
  </si>
  <si>
    <t>FY232</t>
  </si>
  <si>
    <t>FY301</t>
  </si>
  <si>
    <t>FY302</t>
  </si>
  <si>
    <t>FY303</t>
  </si>
  <si>
    <t>FY304</t>
  </si>
  <si>
    <t>FY305</t>
  </si>
  <si>
    <t>FY306</t>
  </si>
  <si>
    <t>FY307</t>
  </si>
  <si>
    <t>FY308</t>
  </si>
  <si>
    <t>FY309</t>
  </si>
  <si>
    <t>FY310</t>
  </si>
  <si>
    <t>FY311</t>
  </si>
  <si>
    <t>FY312</t>
  </si>
  <si>
    <t>FY313</t>
  </si>
  <si>
    <t>FY314</t>
  </si>
  <si>
    <t>FY401</t>
  </si>
  <si>
    <t>FOYER</t>
  </si>
  <si>
    <t>FY402</t>
  </si>
  <si>
    <t>FY403</t>
  </si>
  <si>
    <t>FY421</t>
  </si>
  <si>
    <t>FY422</t>
  </si>
  <si>
    <t>FY423</t>
  </si>
  <si>
    <t>FY424</t>
  </si>
  <si>
    <t>FY601</t>
  </si>
  <si>
    <t>FY602</t>
  </si>
  <si>
    <t>FY621</t>
  </si>
  <si>
    <t>FY622</t>
  </si>
  <si>
    <t>FY623</t>
  </si>
  <si>
    <t>FY624</t>
  </si>
  <si>
    <t>FY731</t>
  </si>
  <si>
    <r>
      <rPr>
        <sz val="11"/>
        <rFont val="Calibri"/>
        <family val="2"/>
        <scheme val="minor"/>
      </rPr>
      <t>EVENT PANEL</t>
    </r>
  </si>
  <si>
    <t>FY732</t>
  </si>
  <si>
    <t>FY733</t>
  </si>
  <si>
    <t>FY734</t>
  </si>
  <si>
    <r>
      <rPr>
        <sz val="11"/>
        <rFont val="Calibri"/>
        <family val="2"/>
        <scheme val="minor"/>
      </rPr>
      <t>© COPYRIGHT
THE DESIGN SHOWN ON THIS DOCUMENT REMAINS THE PROPERTY OF MARSHALL DAY ENTERTECH
AND MUST NOT BE REPRODUCED WITHOUT THE OWNER’S PERMISSION</t>
    </r>
  </si>
  <si>
    <t>REV</t>
  </si>
  <si>
    <t>DATE</t>
  </si>
  <si>
    <t>DRN</t>
  </si>
  <si>
    <t>CHK</t>
  </si>
  <si>
    <t>NOTES:</t>
  </si>
  <si>
    <r>
      <rPr>
        <sz val="11"/>
        <rFont val="Calibri"/>
        <family val="2"/>
        <scheme val="minor"/>
      </rPr>
      <t>BUSSELTON PERFORMING ARTS AND CONVENTION CENTRE
CABLE SCHEDULE SHEET 5 of 5
20200320 - 1010</t>
    </r>
  </si>
  <si>
    <r>
      <rPr>
        <sz val="11"/>
        <rFont val="Calibri"/>
        <family val="2"/>
        <scheme val="minor"/>
      </rPr>
      <t>FOR TENDER</t>
    </r>
  </si>
  <si>
    <t>0/01/1900</t>
  </si>
  <si>
    <t>KK</t>
  </si>
  <si>
    <t>RJ</t>
  </si>
  <si>
    <r>
      <rPr>
        <sz val="11"/>
        <rFont val="Calibri"/>
        <family val="2"/>
        <scheme val="minor"/>
      </rPr>
      <t>1. FOR KEY AND DEFINITIONS REFER TO TITLE PAGE
2. CABLE SCHEDULE IS INTENDED TO BE READ IN CONJUNCTION WITH THE MDE THEATRE DESIGN DRAWING PACKAGE.
3. TECHNICAL PANEL LOCATIONS REFERENCE DRAWINGS: 2### SERIES</t>
    </r>
  </si>
  <si>
    <r>
      <rPr>
        <sz val="11"/>
        <rFont val="Calibri"/>
        <family val="2"/>
        <scheme val="minor"/>
      </rPr>
      <t>4. NETWORK AND CONNECTIVITY REFERENCE DRAWINGS: 3### SERIES and 4### SERIES
5. STAGE LIGHTING OUTLETS ARE TO BE EVENLY DISTRIBUTED ALONG LIGHTING BARS AND IN KICK RAILS OF FOH LIGHTING BRIDGES</t>
    </r>
  </si>
  <si>
    <r>
      <rPr>
        <sz val="11"/>
        <rFont val="Calibri"/>
        <family val="2"/>
        <scheme val="minor"/>
      </rPr>
      <t>6. CO-LOCATED POWER OUTLETS MUST BE PROVIDED WITH CAPACITY FOR THE FULL CURRENT INDICATED PER DOUBLE OUTLET - WITH NO LOCALE DIVERSITY. FOR EXMPLE 4 X 10A OUTLETS WILL REQUIRE 40a SINGLE PHASE CONCURRENTLY.
7. VIA MULTICORE LINK-LK TAILS</t>
    </r>
  </si>
  <si>
    <t>1. FOR KEY AND DEFINITIONS REFER TO TITLE PAGE  4. NETWORK AND CONNECTIVITY REFERENCE DRAWINGS: 3###  6. CO-LOCATED POWER OUTLETS MUST BE PROVIDED WITH</t>
  </si>
  <si>
    <t>2. CABLE SCHEDULE IS INTENDED TO BE READ IN SERIES and 4### SERIES CAPACITY FOR THE FULL CURRENT INDICATED PER DOUBLE CONJUNCTION WITH THE MDE THEATRE DESIGN 5. STAGE LIGHTING OUTLETS ARE TO BE EVENLY DISTRIBUTED  OUTLET - WITH NO LOCALE DIVERSITY. FOR EXMPLE 4 X 10A DRAWING PACKAGE. ALONG LIGHTING BARS AND IN KICK RAILS OF FOH LIGHTING OUTLETS WILL REQUIRE 40a SINGLE PHASE CONCURRENTLY.</t>
  </si>
  <si>
    <t>3. TECHNICAL PANEL LOCATIONS REFERENCE DRAWINGS: BRIDGES 7. VIA MULTICORE LINK-LK TAILS 2### SERIES</t>
  </si>
  <si>
    <t>Cable ID Analog Audio</t>
  </si>
  <si>
    <t>CABLE TYPE</t>
  </si>
  <si>
    <t>Cable ID</t>
  </si>
  <si>
    <t>PANEL ID</t>
  </si>
  <si>
    <t>F</t>
  </si>
  <si>
    <t>M</t>
  </si>
  <si>
    <t>AFFL (MM)</t>
  </si>
  <si>
    <t>Quantity of outlets F</t>
  </si>
  <si>
    <t>Quantity of outlets M</t>
  </si>
  <si>
    <t>RACK</t>
  </si>
  <si>
    <t>A001</t>
  </si>
  <si>
    <t xml:space="preserve">X </t>
  </si>
  <si>
    <t>A002</t>
  </si>
  <si>
    <t>A003</t>
  </si>
  <si>
    <t>X</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</si>
  <si>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</si>
  <si>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</si>
  <si>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</si>
  <si>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</si>
  <si>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</si>
  <si>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</si>
  <si>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</si>
  <si>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</si>
  <si>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</si>
  <si>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</si>
  <si>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</si>
  <si>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</si>
  <si>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</si>
  <si>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</si>
  <si>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</si>
  <si>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</si>
  <si>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</si>
  <si>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</si>
  <si>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</si>
  <si>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</si>
  <si>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</si>
  <si>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</si>
  <si>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</si>
  <si>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</si>
  <si>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</si>
  <si>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</si>
  <si>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</si>
  <si>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</si>
  <si>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</si>
  <si>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</si>
  <si>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</si>
  <si>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</si>
  <si>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</si>
  <si>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</si>
  <si>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</si>
  <si>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</si>
  <si>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</si>
  <si>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</si>
  <si>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</si>
  <si>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</si>
  <si>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</si>
  <si>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</si>
  <si>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</si>
  <si>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</si>
  <si>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</si>
  <si>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</si>
  <si>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</si>
  <si>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</si>
  <si>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</si>
  <si>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</si>
  <si>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</si>
  <si>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</si>
  <si>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</si>
  <si>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</si>
  <si>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</si>
  <si>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</si>
  <si>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</si>
  <si>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</si>
  <si>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</si>
  <si>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</si>
  <si>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</si>
  <si>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</si>
  <si>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</si>
  <si>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</si>
  <si>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</si>
  <si>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</si>
  <si>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</si>
  <si>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</si>
  <si>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</si>
  <si>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</si>
  <si>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</si>
  <si>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</si>
  <si>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</si>
  <si>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</si>
  <si>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</si>
  <si>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</si>
  <si>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</si>
  <si>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</si>
  <si>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</si>
  <si>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</si>
  <si>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</si>
  <si>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</si>
  <si>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</si>
  <si>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</si>
  <si>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</si>
  <si>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</si>
  <si>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</si>
  <si>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</si>
  <si>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</si>
  <si>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</si>
  <si>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</si>
  <si>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</si>
  <si>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</si>
  <si>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</si>
  <si>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</si>
  <si>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</si>
  <si>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</si>
  <si>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</si>
  <si>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</si>
  <si>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</si>
  <si>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LX BAR</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</si>
  <si>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</si>
  <si>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</si>
  <si>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</si>
  <si>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</si>
  <si>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</si>
  <si>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</si>
  <si>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</si>
  <si>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</si>
  <si>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</si>
  <si>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</si>
  <si>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</si>
  <si>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</si>
  <si>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</si>
  <si>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</si>
  <si>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</si>
  <si>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</si>
  <si>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</si>
  <si>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</si>
  <si>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</si>
  <si>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</si>
  <si>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</si>
  <si>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</si>
  <si>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</si>
  <si>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</si>
  <si>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LX BAR (ORCH)</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</si>
  <si>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</si>
  <si>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</si>
  <si>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</si>
  <si>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</si>
  <si>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</si>
  <si>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</si>
  <si>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</si>
  <si>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</si>
  <si>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</si>
  <si>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</si>
  <si>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</si>
  <si>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</si>
  <si>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</si>
  <si>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</si>
  <si>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</si>
  <si>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</si>
  <si>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</si>
  <si>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</si>
  <si>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</si>
  <si>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</si>
  <si>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</si>
  <si>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</si>
  <si>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</si>
  <si>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</si>
  <si>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SPEAKER (ARRAY)</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</si>
  <si>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</si>
  <si>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</si>
  <si>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</si>
  <si>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</si>
  <si>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</si>
  <si>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</si>
  <si>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</si>
  <si>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</si>
  <si>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</si>
  <si>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</si>
  <si>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</si>
  <si>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</si>
  <si>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</si>
  <si>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</si>
  <si>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</si>
  <si>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</si>
  <si>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</si>
  <si>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</si>
  <si>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</si>
  <si>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</si>
  <si>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</si>
  <si>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</si>
  <si>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</si>
  <si>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</si>
  <si>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</si>
  <si>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</si>
  <si>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</si>
  <si>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</si>
  <si>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</si>
  <si>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</si>
  <si>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</si>
  <si>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</si>
  <si>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TECH PANEL</t>
  </si>
  <si>
    <t>SUB STAGE</t>
  </si>
  <si>
    <t>A184</t>
  </si>
  <si>
    <t>A185</t>
  </si>
  <si>
    <t>A186</t>
  </si>
  <si>
    <t>A187</t>
  </si>
  <si>
    <t>TECH PANEL (SM Panel)</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</si>
  <si>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</si>
  <si>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</si>
  <si>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</si>
  <si>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</si>
  <si>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</si>
  <si>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</si>
  <si>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</si>
  <si>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</si>
  <si>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</si>
  <si>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</si>
  <si>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</si>
  <si>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</si>
  <si>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</si>
  <si>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</si>
  <si>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</si>
  <si>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</si>
  <si>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</si>
  <si>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</si>
  <si>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</si>
  <si>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</si>
  <si>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</si>
  <si>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</si>
  <si>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</si>
  <si>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</si>
  <si>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</si>
  <si>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</si>
  <si>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</si>
  <si>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</si>
  <si>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</si>
  <si>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</si>
  <si>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</si>
  <si>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</si>
  <si>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</si>
  <si>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</si>
  <si>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</si>
  <si>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</si>
  <si>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TECH (GALLERY)</t>
  </si>
  <si>
    <t>A224</t>
  </si>
  <si>
    <t>A225</t>
  </si>
  <si>
    <t>A226</t>
  </si>
  <si>
    <t>A227</t>
  </si>
  <si>
    <t>A228</t>
  </si>
  <si>
    <t>A229</t>
  </si>
  <si>
    <t>A230</t>
  </si>
  <si>
    <t>A231</t>
  </si>
  <si>
    <t>A232</t>
  </si>
  <si>
    <t>A233</t>
  </si>
  <si>
    <t>A234</t>
  </si>
  <si>
    <t>A235</t>
  </si>
  <si>
    <t>A236</t>
  </si>
  <si>
    <t>A237</t>
  </si>
  <si>
    <t>A238</t>
  </si>
  <si>
    <t>A239</t>
  </si>
  <si>
    <t>CABLE NET</t>
  </si>
  <si>
    <t>A240</t>
  </si>
  <si>
    <t>A241</t>
  </si>
  <si>
    <t>A242</t>
  </si>
  <si>
    <t>A243</t>
  </si>
  <si>
    <t>A244</t>
  </si>
  <si>
    <t>A245</t>
  </si>
  <si>
    <t>A246</t>
  </si>
  <si>
    <t>A247</t>
  </si>
  <si>
    <t>WORKSHOP 35</t>
  </si>
  <si>
    <t>A248</t>
  </si>
  <si>
    <t>A249</t>
  </si>
  <si>
    <t>A250</t>
  </si>
  <si>
    <t>A251</t>
  </si>
  <si>
    <t>WORKSHOP G35</t>
  </si>
  <si>
    <t>A252</t>
  </si>
  <si>
    <t>A253</t>
  </si>
  <si>
    <t>A254</t>
  </si>
  <si>
    <t>A255</t>
  </si>
  <si>
    <t>SHOW RELAY MICROPHONE</t>
  </si>
  <si>
    <t>ON ORCH BAR</t>
  </si>
  <si>
    <t>A256</t>
  </si>
  <si>
    <t>CONFERENCE 1</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</si>
  <si>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</si>
  <si>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</si>
  <si>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</si>
  <si>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</si>
  <si>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</si>
  <si>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</si>
  <si>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</si>
  <si>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</si>
  <si>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</si>
  <si>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</si>
  <si>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</si>
  <si>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</si>
  <si>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</si>
  <si>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</si>
  <si>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</si>
  <si>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</si>
  <si>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</si>
  <si>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</si>
  <si>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</si>
  <si>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</si>
  <si>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</si>
  <si>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</si>
  <si>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</si>
  <si>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</si>
  <si>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</si>
  <si>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</si>
  <si>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</si>
  <si>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</si>
  <si>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</si>
  <si>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</si>
  <si>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</si>
  <si>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</si>
  <si>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CONFERENCE 2</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</si>
  <si>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</si>
  <si>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</si>
  <si>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</si>
  <si>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</si>
  <si>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</si>
  <si>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</si>
  <si>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</si>
  <si>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</si>
  <si>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</si>
  <si>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</si>
  <si>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</si>
  <si>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</si>
  <si>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</si>
  <si>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</si>
  <si>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</si>
  <si>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</si>
  <si>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</si>
  <si>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</si>
  <si>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</si>
  <si>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</si>
  <si>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</si>
  <si>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</si>
  <si>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</si>
  <si>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</si>
  <si>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</si>
  <si>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</si>
  <si>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</si>
  <si>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</si>
  <si>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</si>
  <si>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</si>
  <si>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</si>
  <si>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</si>
  <si>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</si>
  <si>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</si>
  <si>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</si>
  <si>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</si>
  <si>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</si>
  <si>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</si>
  <si>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</si>
  <si>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</si>
  <si>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</si>
  <si>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</si>
  <si>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</si>
  <si>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</si>
  <si>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</si>
  <si>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</si>
  <si>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</si>
  <si>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</si>
  <si>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</si>
  <si>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</si>
  <si>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</si>
  <si>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</si>
  <si>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</si>
  <si>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</si>
  <si>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</si>
  <si>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</si>
  <si>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</si>
  <si>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</si>
  <si>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</si>
  <si>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</si>
  <si>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</si>
  <si>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</si>
  <si>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</si>
  <si>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</si>
  <si>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</si>
  <si>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</si>
  <si>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</si>
  <si>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</si>
  <si>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</si>
  <si>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</si>
  <si>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</si>
  <si>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</si>
  <si>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</si>
  <si>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</si>
  <si>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</si>
  <si>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</si>
  <si>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</si>
  <si>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</si>
  <si>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</si>
  <si>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</si>
  <si>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</si>
  <si>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</si>
  <si>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</si>
  <si>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</si>
  <si>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</si>
  <si>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</si>
  <si>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A375</t>
  </si>
  <si>
    <t>A376</t>
  </si>
  <si>
    <t>A377</t>
  </si>
  <si>
    <t>A378</t>
  </si>
  <si>
    <t>PIPE GRID</t>
  </si>
  <si>
    <t>A379</t>
  </si>
  <si>
    <t>A380</t>
  </si>
  <si>
    <t>A381</t>
  </si>
  <si>
    <t>A382</t>
  </si>
  <si>
    <t>A383</t>
  </si>
  <si>
    <t>A384</t>
  </si>
  <si>
    <t>A385</t>
  </si>
  <si>
    <t>A386</t>
  </si>
  <si>
    <t>A387</t>
  </si>
  <si>
    <t>A388</t>
  </si>
  <si>
    <t>BREAK OUT</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</si>
  <si>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</si>
  <si>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</si>
  <si>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</si>
  <si>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</si>
  <si>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</si>
  <si>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</si>
  <si>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</si>
  <si>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</si>
  <si>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</si>
  <si>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</si>
  <si>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</si>
  <si>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</si>
  <si>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</si>
  <si>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</si>
  <si>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</si>
  <si>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</si>
  <si>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</si>
  <si>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</si>
  <si>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</si>
  <si>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</si>
  <si>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</si>
  <si>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A410</t>
  </si>
  <si>
    <t>A411</t>
  </si>
  <si>
    <t>A412</t>
  </si>
  <si>
    <t>A413</t>
  </si>
  <si>
    <t>A414</t>
  </si>
  <si>
    <t>A415</t>
  </si>
  <si>
    <t>A416</t>
  </si>
  <si>
    <t>A417</t>
  </si>
  <si>
    <t>A418</t>
  </si>
  <si>
    <t>A419</t>
  </si>
  <si>
    <t>A420</t>
  </si>
  <si>
    <t>A421</t>
  </si>
  <si>
    <t>A422</t>
  </si>
  <si>
    <t>A423</t>
  </si>
  <si>
    <t>A424</t>
  </si>
  <si>
    <t>A425</t>
  </si>
  <si>
    <t>A426</t>
  </si>
  <si>
    <t>A427</t>
  </si>
  <si>
    <t>A428</t>
  </si>
  <si>
    <t>A429</t>
  </si>
  <si>
    <t>CONTROL FLOORBOX</t>
  </si>
  <si>
    <t>A430</t>
  </si>
  <si>
    <t>A431</t>
  </si>
  <si>
    <t>A432</t>
  </si>
  <si>
    <t>A433</t>
  </si>
  <si>
    <t>A434</t>
  </si>
  <si>
    <t>A435</t>
  </si>
  <si>
    <t>A436</t>
  </si>
  <si>
    <t>A437</t>
  </si>
  <si>
    <t>A438</t>
  </si>
  <si>
    <t>A439</t>
  </si>
  <si>
    <t>A440</t>
  </si>
  <si>
    <t>A441</t>
  </si>
  <si>
    <t>A442</t>
  </si>
  <si>
    <t>A443</t>
  </si>
  <si>
    <t>A444</t>
  </si>
  <si>
    <t>A445</t>
  </si>
  <si>
    <t>A446</t>
  </si>
  <si>
    <t>A447</t>
  </si>
  <si>
    <t>A448</t>
  </si>
  <si>
    <t>A449</t>
  </si>
  <si>
    <t>A450</t>
  </si>
  <si>
    <t>A451</t>
  </si>
  <si>
    <t>A452</t>
  </si>
  <si>
    <t>A453</t>
  </si>
  <si>
    <t>AUDITORIUM CONTROL</t>
  </si>
  <si>
    <t>IN RISER</t>
  </si>
  <si>
    <t>A454</t>
  </si>
  <si>
    <t>A455</t>
  </si>
  <si>
    <t>A456</t>
  </si>
  <si>
    <t>A457</t>
  </si>
  <si>
    <t>A458</t>
  </si>
  <si>
    <t>A459</t>
  </si>
  <si>
    <t>A460</t>
  </si>
  <si>
    <t>A461</t>
  </si>
  <si>
    <t>A462</t>
  </si>
  <si>
    <t>A463</t>
  </si>
  <si>
    <t>A464</t>
  </si>
  <si>
    <t>A465</t>
  </si>
  <si>
    <t>A466</t>
  </si>
  <si>
    <t>A467</t>
  </si>
  <si>
    <t>A468</t>
  </si>
  <si>
    <t>A469</t>
  </si>
  <si>
    <t>A470</t>
  </si>
  <si>
    <t>A471</t>
  </si>
  <si>
    <t>A472</t>
  </si>
  <si>
    <t>A473</t>
  </si>
  <si>
    <t>A474</t>
  </si>
  <si>
    <t>A475</t>
  </si>
  <si>
    <t>A476</t>
  </si>
  <si>
    <t>A477</t>
  </si>
  <si>
    <t>AUDIO CONTROL</t>
  </si>
  <si>
    <t>CONTROL ROOM</t>
  </si>
  <si>
    <t>A478</t>
  </si>
  <si>
    <t>A479</t>
  </si>
  <si>
    <t>A480</t>
  </si>
  <si>
    <t>A481</t>
  </si>
  <si>
    <t>A482</t>
  </si>
  <si>
    <t>A483</t>
  </si>
  <si>
    <t>A484</t>
  </si>
  <si>
    <t>A485</t>
  </si>
  <si>
    <t>A486</t>
  </si>
  <si>
    <t>A487</t>
  </si>
  <si>
    <t>A488</t>
  </si>
  <si>
    <t>A489</t>
  </si>
  <si>
    <t>A490</t>
  </si>
  <si>
    <t>A491</t>
  </si>
  <si>
    <t>A492</t>
  </si>
  <si>
    <t>A493</t>
  </si>
  <si>
    <t>A494</t>
  </si>
  <si>
    <t>A495</t>
  </si>
  <si>
    <t>A496</t>
  </si>
  <si>
    <t>A497</t>
  </si>
  <si>
    <t>A498</t>
  </si>
  <si>
    <t>A499</t>
  </si>
  <si>
    <t>A500</t>
  </si>
  <si>
    <t>A501</t>
  </si>
  <si>
    <t>AV CONTROL</t>
  </si>
  <si>
    <t>A502</t>
  </si>
  <si>
    <t>A503</t>
  </si>
  <si>
    <t>A504</t>
  </si>
  <si>
    <t>Cable ID AV CONTROL DATA</t>
  </si>
  <si>
    <t>Quantity of outlets</t>
  </si>
  <si>
    <t xml:space="preserve">Keystone </t>
  </si>
  <si>
    <t>AVC001</t>
  </si>
  <si>
    <t>AVCONTROL PANEL</t>
  </si>
  <si>
    <t>AVC002</t>
  </si>
  <si>
    <t>AVC003</t>
  </si>
  <si>
    <t>ON BAR</t>
  </si>
  <si>
    <t>AVC004</t>
  </si>
  <si>
    <t>AVC005</t>
  </si>
  <si>
    <t>AVC006</t>
  </si>
  <si>
    <t>AVC007</t>
  </si>
  <si>
    <t>AVC008</t>
  </si>
  <si>
    <t>PERF LOCK</t>
  </si>
  <si>
    <t>AVC009</t>
  </si>
  <si>
    <t>AVC010</t>
  </si>
  <si>
    <t>AVC011</t>
  </si>
  <si>
    <t>AVC012</t>
  </si>
  <si>
    <t>AVC013</t>
  </si>
  <si>
    <t>VOL CTRL</t>
  </si>
  <si>
    <t>AVC014</t>
  </si>
  <si>
    <t>MULTI-PURPOSE RM/GREE</t>
  </si>
  <si>
    <t>G32</t>
  </si>
  <si>
    <t>AVC015</t>
  </si>
  <si>
    <t>AVC016</t>
  </si>
  <si>
    <t>DR. RM.</t>
  </si>
  <si>
    <t>G39</t>
  </si>
  <si>
    <t>AVC017</t>
  </si>
  <si>
    <t>AVC018</t>
  </si>
  <si>
    <t xml:space="preserve">DR. RM.                                </t>
  </si>
  <si>
    <t>G29</t>
  </si>
  <si>
    <t>AVC019</t>
  </si>
  <si>
    <t>AVC020</t>
  </si>
  <si>
    <t>PRINC. DR. RM. 2</t>
  </si>
  <si>
    <t>G20</t>
  </si>
  <si>
    <t>AVC021</t>
  </si>
  <si>
    <t>AVC022</t>
  </si>
  <si>
    <t>STAGE DOOR</t>
  </si>
  <si>
    <t>G41</t>
  </si>
  <si>
    <t>AVC023</t>
  </si>
  <si>
    <t>AVC024</t>
  </si>
  <si>
    <t xml:space="preserve">LOBBY                                   </t>
  </si>
  <si>
    <t>G44</t>
  </si>
  <si>
    <t>AVC025</t>
  </si>
  <si>
    <t xml:space="preserve">SCENE DOCK                        </t>
  </si>
  <si>
    <t>G24</t>
  </si>
  <si>
    <t>AVC026</t>
  </si>
  <si>
    <t xml:space="preserve">WORKSHOP </t>
  </si>
  <si>
    <t>G35</t>
  </si>
  <si>
    <t>AVC027</t>
  </si>
  <si>
    <t>AVC028</t>
  </si>
  <si>
    <t>AVC029</t>
  </si>
  <si>
    <t>VENUE MAN. OFFICE</t>
  </si>
  <si>
    <t>AVC030</t>
  </si>
  <si>
    <t>AVC031</t>
  </si>
  <si>
    <t xml:space="preserve">GUEST DRESS ROOM          </t>
  </si>
  <si>
    <t>AVC032</t>
  </si>
  <si>
    <t>AVC033</t>
  </si>
  <si>
    <t>AVC034</t>
  </si>
  <si>
    <t>AVC035</t>
  </si>
  <si>
    <t>AVC036</t>
  </si>
  <si>
    <t>AVC037</t>
  </si>
  <si>
    <t>AVC038</t>
  </si>
  <si>
    <t>AVC039</t>
  </si>
  <si>
    <t>AVC040</t>
  </si>
  <si>
    <t>AVC041</t>
  </si>
  <si>
    <t>AVC042</t>
  </si>
  <si>
    <t>AVC043</t>
  </si>
  <si>
    <t>AVC044</t>
  </si>
  <si>
    <t>AVC045</t>
  </si>
  <si>
    <t>AVC046</t>
  </si>
  <si>
    <t>AVC047</t>
  </si>
  <si>
    <t>AVC048</t>
  </si>
  <si>
    <t>AV401</t>
  </si>
  <si>
    <t>AVC049</t>
  </si>
  <si>
    <t>AVC050</t>
  </si>
  <si>
    <t>AVC051</t>
  </si>
  <si>
    <t>AVC052</t>
  </si>
  <si>
    <t>AVC053</t>
  </si>
  <si>
    <t>AVC054</t>
  </si>
  <si>
    <t>AVC055</t>
  </si>
  <si>
    <t>AVC056</t>
  </si>
  <si>
    <t>AVC057</t>
  </si>
  <si>
    <t>AVC058</t>
  </si>
  <si>
    <t>AVC059</t>
  </si>
  <si>
    <t>AVC060</t>
  </si>
  <si>
    <t>AVC061</t>
  </si>
  <si>
    <t>AVC062</t>
  </si>
  <si>
    <t>AVC063</t>
  </si>
  <si>
    <t>AVC064</t>
  </si>
  <si>
    <t>AVC065</t>
  </si>
  <si>
    <t>AVC066</t>
  </si>
  <si>
    <t>AVC067</t>
  </si>
  <si>
    <t>AVC068</t>
  </si>
  <si>
    <t>AVC069</t>
  </si>
  <si>
    <t>AVC070</t>
  </si>
  <si>
    <t>HOUSE MANAGER</t>
  </si>
  <si>
    <t>AVC071</t>
  </si>
  <si>
    <t>AVC072</t>
  </si>
  <si>
    <t>AVC073</t>
  </si>
  <si>
    <t>AVC074</t>
  </si>
  <si>
    <t>Cable ID Dante</t>
  </si>
  <si>
    <t>DA001</t>
  </si>
  <si>
    <t>DA002</t>
  </si>
  <si>
    <t>DA003</t>
  </si>
  <si>
    <t>DA004</t>
  </si>
  <si>
    <t>DA005</t>
  </si>
  <si>
    <t>DA006</t>
  </si>
  <si>
    <t>DA007</t>
  </si>
  <si>
    <t>DA008</t>
  </si>
  <si>
    <t>DA009</t>
  </si>
  <si>
    <t>DA010</t>
  </si>
  <si>
    <t>DA011</t>
  </si>
  <si>
    <t>DA012</t>
  </si>
  <si>
    <t>DA013</t>
  </si>
  <si>
    <t>DA014</t>
  </si>
  <si>
    <t>DA015</t>
  </si>
  <si>
    <t>DA016</t>
  </si>
  <si>
    <t>DA017</t>
  </si>
  <si>
    <t>DA018</t>
  </si>
  <si>
    <t>DA019</t>
  </si>
  <si>
    <t>DA020</t>
  </si>
  <si>
    <t>DA021</t>
  </si>
  <si>
    <t>DA022</t>
  </si>
  <si>
    <t>DA023</t>
  </si>
  <si>
    <t>DA024</t>
  </si>
  <si>
    <t>DA025</t>
  </si>
  <si>
    <t>DA026</t>
  </si>
  <si>
    <t>DA027</t>
  </si>
  <si>
    <t>DA028</t>
  </si>
  <si>
    <t>DA029</t>
  </si>
  <si>
    <t>DA030</t>
  </si>
  <si>
    <t>DA031</t>
  </si>
  <si>
    <t>DA032</t>
  </si>
  <si>
    <t>DA033</t>
  </si>
  <si>
    <t>DA034</t>
  </si>
  <si>
    <t>DA035</t>
  </si>
  <si>
    <t>LX BALCONY BAR</t>
  </si>
  <si>
    <t>DA036</t>
  </si>
  <si>
    <t>DA037</t>
  </si>
  <si>
    <t>DA038</t>
  </si>
  <si>
    <t>DA039</t>
  </si>
  <si>
    <t>LEVEL 2 BALCONY</t>
  </si>
  <si>
    <t>DA040</t>
  </si>
  <si>
    <t>DA041</t>
  </si>
  <si>
    <t>DA042</t>
  </si>
  <si>
    <t>DA043</t>
  </si>
  <si>
    <t>DA044</t>
  </si>
  <si>
    <t>DA045</t>
  </si>
  <si>
    <t>DA046</t>
  </si>
  <si>
    <t>DA047</t>
  </si>
  <si>
    <t>DA048</t>
  </si>
  <si>
    <t>DA049</t>
  </si>
  <si>
    <t>DA050</t>
  </si>
  <si>
    <t>DA051</t>
  </si>
  <si>
    <t>DA052</t>
  </si>
  <si>
    <t>DA053</t>
  </si>
  <si>
    <t>DA054</t>
  </si>
  <si>
    <t>DA055</t>
  </si>
  <si>
    <t>DA056</t>
  </si>
  <si>
    <t>DA057</t>
  </si>
  <si>
    <t>DA058</t>
  </si>
  <si>
    <t>DA059</t>
  </si>
  <si>
    <t>DA060</t>
  </si>
  <si>
    <t>ON CABLENET PICKUPS</t>
  </si>
  <si>
    <t>DA061</t>
  </si>
  <si>
    <t>DA062</t>
  </si>
  <si>
    <t>DA063</t>
  </si>
  <si>
    <t>DA064</t>
  </si>
  <si>
    <t>DA065</t>
  </si>
  <si>
    <t>DA066</t>
  </si>
  <si>
    <t>DA067</t>
  </si>
  <si>
    <t>DA068</t>
  </si>
  <si>
    <t>DA069</t>
  </si>
  <si>
    <t>LEVEL 1 BALCONY</t>
  </si>
  <si>
    <t>DA070</t>
  </si>
  <si>
    <t>DA071</t>
  </si>
  <si>
    <t>DA072</t>
  </si>
  <si>
    <t>DA073</t>
  </si>
  <si>
    <t>SPEAKER (SUBS)</t>
  </si>
  <si>
    <t>DA074</t>
  </si>
  <si>
    <t>DA075</t>
  </si>
  <si>
    <t>DA076</t>
  </si>
  <si>
    <t>DA077</t>
  </si>
  <si>
    <t>DA078</t>
  </si>
  <si>
    <t>DA079</t>
  </si>
  <si>
    <t>DA080</t>
  </si>
  <si>
    <t>DA081</t>
  </si>
  <si>
    <t>DA082</t>
  </si>
  <si>
    <t>DA083</t>
  </si>
  <si>
    <t>DA084</t>
  </si>
  <si>
    <t>DA085</t>
  </si>
  <si>
    <t>DA086</t>
  </si>
  <si>
    <t>DA087</t>
  </si>
  <si>
    <t>DA088</t>
  </si>
  <si>
    <t>DA089</t>
  </si>
  <si>
    <t>DA090</t>
  </si>
  <si>
    <t>DA091</t>
  </si>
  <si>
    <t>DA092</t>
  </si>
  <si>
    <t>DA093</t>
  </si>
  <si>
    <t>DA094</t>
  </si>
  <si>
    <t>DA095</t>
  </si>
  <si>
    <t>DA096</t>
  </si>
  <si>
    <t>DA097</t>
  </si>
  <si>
    <t>DA098</t>
  </si>
  <si>
    <t>DA099</t>
  </si>
  <si>
    <t>DA100</t>
  </si>
  <si>
    <t>DA101</t>
  </si>
  <si>
    <t>DA102</t>
  </si>
  <si>
    <t>DA103</t>
  </si>
  <si>
    <t>DA104</t>
  </si>
  <si>
    <t>WORKSHOP                          G35</t>
  </si>
  <si>
    <t>DA105</t>
  </si>
  <si>
    <t>DA106</t>
  </si>
  <si>
    <t>SCENE DOCK                        G24</t>
  </si>
  <si>
    <t>DA107</t>
  </si>
  <si>
    <t>DA108</t>
  </si>
  <si>
    <t>VENUE MAN. OFFICE          102</t>
  </si>
  <si>
    <t>DA109</t>
  </si>
  <si>
    <t>DA110</t>
  </si>
  <si>
    <t>DA111</t>
  </si>
  <si>
    <t>DA112</t>
  </si>
  <si>
    <t>DA113</t>
  </si>
  <si>
    <t>DA114</t>
  </si>
  <si>
    <t>DA115</t>
  </si>
  <si>
    <t>DA116</t>
  </si>
  <si>
    <t>DA117</t>
  </si>
  <si>
    <t>DA118</t>
  </si>
  <si>
    <t>DA119</t>
  </si>
  <si>
    <t>DA120</t>
  </si>
  <si>
    <t>DA121</t>
  </si>
  <si>
    <t>DA122</t>
  </si>
  <si>
    <t>DA123</t>
  </si>
  <si>
    <t>DA124</t>
  </si>
  <si>
    <t>DA125</t>
  </si>
  <si>
    <t>DA126</t>
  </si>
  <si>
    <t>DA127</t>
  </si>
  <si>
    <t>DA128</t>
  </si>
  <si>
    <t>DA129</t>
  </si>
  <si>
    <t>HOUSE MANAGERS PANEL</t>
  </si>
  <si>
    <t>DA130</t>
  </si>
  <si>
    <t>DA131</t>
  </si>
  <si>
    <t>DA132</t>
  </si>
  <si>
    <t>DA133</t>
  </si>
  <si>
    <t>DA134</t>
  </si>
  <si>
    <t>DA135</t>
  </si>
  <si>
    <t>DA136</t>
  </si>
  <si>
    <t>DA137</t>
  </si>
  <si>
    <t>DA138</t>
  </si>
  <si>
    <t>DA139</t>
  </si>
  <si>
    <t>DA140</t>
  </si>
  <si>
    <t>DA141</t>
  </si>
  <si>
    <t>DA142</t>
  </si>
  <si>
    <t>DA143</t>
  </si>
  <si>
    <t>DA144</t>
  </si>
  <si>
    <t>DA145</t>
  </si>
  <si>
    <t>DA146</t>
  </si>
  <si>
    <t>DA147</t>
  </si>
  <si>
    <t>DA148</t>
  </si>
  <si>
    <t>DA149</t>
  </si>
  <si>
    <t>DA150</t>
  </si>
  <si>
    <t>DA151</t>
  </si>
  <si>
    <t>DA152</t>
  </si>
  <si>
    <t>DA153</t>
  </si>
  <si>
    <t>DA154</t>
  </si>
  <si>
    <t>DA155</t>
  </si>
  <si>
    <t>DA156</t>
  </si>
  <si>
    <t>DA157</t>
  </si>
  <si>
    <t>DA158</t>
  </si>
  <si>
    <t>DA159</t>
  </si>
  <si>
    <t>DA160</t>
  </si>
  <si>
    <t>DA161</t>
  </si>
  <si>
    <t>DA162</t>
  </si>
  <si>
    <t>DA163</t>
  </si>
  <si>
    <t>DA164</t>
  </si>
  <si>
    <t>DA165</t>
  </si>
  <si>
    <t>DA166</t>
  </si>
  <si>
    <t>DA167</t>
  </si>
  <si>
    <t>DA168</t>
  </si>
  <si>
    <t>DA169</t>
  </si>
  <si>
    <t>DA170</t>
  </si>
  <si>
    <t>DA171</t>
  </si>
  <si>
    <t>DA172</t>
  </si>
  <si>
    <t>DA173</t>
  </si>
  <si>
    <t>DA174</t>
  </si>
  <si>
    <t>DA175</t>
  </si>
  <si>
    <t>DA176</t>
  </si>
  <si>
    <t>DA177</t>
  </si>
  <si>
    <t>DA178</t>
  </si>
  <si>
    <t>DA179</t>
  </si>
  <si>
    <t>DA180</t>
  </si>
  <si>
    <t>DA181</t>
  </si>
  <si>
    <t>DA182</t>
  </si>
  <si>
    <t>DA183</t>
  </si>
  <si>
    <t>DA184</t>
  </si>
  <si>
    <t>DA185</t>
  </si>
  <si>
    <t>DA186</t>
  </si>
  <si>
    <t>DA187</t>
  </si>
  <si>
    <t>DA188</t>
  </si>
  <si>
    <t>DA189</t>
  </si>
  <si>
    <t>DA190</t>
  </si>
  <si>
    <t>DA191</t>
  </si>
  <si>
    <t>DA192</t>
  </si>
  <si>
    <t>DA193</t>
  </si>
  <si>
    <t>DA194</t>
  </si>
  <si>
    <t>DA195</t>
  </si>
  <si>
    <t>DA196</t>
  </si>
  <si>
    <t>DA197</t>
  </si>
  <si>
    <t>LIGHITNG</t>
  </si>
  <si>
    <t>DA198</t>
  </si>
  <si>
    <t>DA199</t>
  </si>
  <si>
    <t>DA200</t>
  </si>
  <si>
    <t>DA201</t>
  </si>
  <si>
    <t>DA202</t>
  </si>
  <si>
    <t>DA203</t>
  </si>
  <si>
    <t>DA204</t>
  </si>
  <si>
    <t>DA205</t>
  </si>
  <si>
    <t>DA206</t>
  </si>
  <si>
    <t>Cable ID HOIST CONTROL</t>
  </si>
  <si>
    <t>MX001</t>
  </si>
  <si>
    <t>CHAIN HOIST GROUP CONTROLLER</t>
  </si>
  <si>
    <t>FORESTAGE GRID</t>
  </si>
  <si>
    <t>MX002</t>
  </si>
  <si>
    <t>PENDANT CONTROL CONNECTION</t>
  </si>
  <si>
    <t>MX003</t>
  </si>
  <si>
    <t>MX004</t>
  </si>
  <si>
    <t>MX005</t>
  </si>
  <si>
    <t>MX006</t>
  </si>
  <si>
    <t>SINGLE AXIS CONTROLLER</t>
  </si>
  <si>
    <t>MX007</t>
  </si>
  <si>
    <t>MOTOR CONTROL CABINET</t>
  </si>
  <si>
    <t>REF DWG</t>
  </si>
  <si>
    <t>MX008</t>
  </si>
  <si>
    <t>MX009</t>
  </si>
  <si>
    <t>MX010</t>
  </si>
  <si>
    <t>MX011</t>
  </si>
  <si>
    <t>MX012</t>
  </si>
  <si>
    <t>MX013</t>
  </si>
  <si>
    <t>MX014</t>
  </si>
  <si>
    <t>MX015</t>
  </si>
  <si>
    <t>MX016</t>
  </si>
  <si>
    <t>MX017</t>
  </si>
  <si>
    <t>MX018</t>
  </si>
  <si>
    <t>MX019</t>
  </si>
  <si>
    <t>MX020</t>
  </si>
  <si>
    <t>MX021</t>
  </si>
  <si>
    <t>MX022</t>
  </si>
  <si>
    <t>MX023</t>
  </si>
  <si>
    <t>MX024</t>
  </si>
  <si>
    <t>MX025</t>
  </si>
  <si>
    <t>MX026</t>
  </si>
  <si>
    <t>MX027</t>
  </si>
  <si>
    <t>MX028</t>
  </si>
  <si>
    <t>MX029</t>
  </si>
  <si>
    <t>MX030</t>
  </si>
  <si>
    <t>MX031</t>
  </si>
  <si>
    <t>MX032</t>
  </si>
  <si>
    <t>MX033</t>
  </si>
  <si>
    <t>MX034</t>
  </si>
  <si>
    <t>MX035</t>
  </si>
  <si>
    <t>MX036</t>
  </si>
  <si>
    <t>MX037</t>
  </si>
  <si>
    <t>MX038</t>
  </si>
  <si>
    <t>MX039</t>
  </si>
  <si>
    <t>MX040</t>
  </si>
  <si>
    <t>MX041</t>
  </si>
  <si>
    <t>MX042</t>
  </si>
  <si>
    <t>MX043</t>
  </si>
  <si>
    <t>MX044</t>
  </si>
  <si>
    <t>MX045</t>
  </si>
  <si>
    <t>CHAIN MOTOR (UNDER FLY GALLERY)</t>
  </si>
  <si>
    <t>MX046</t>
  </si>
  <si>
    <t>MX047</t>
  </si>
  <si>
    <t>MX048</t>
  </si>
  <si>
    <t>MX049</t>
  </si>
  <si>
    <t>SPEAKER (ARRAY) CHAIN MOTOR</t>
  </si>
  <si>
    <t>MX050</t>
  </si>
  <si>
    <t>SPEAKER (SUBS) CHAIN MOTOR</t>
  </si>
  <si>
    <t>MX051</t>
  </si>
  <si>
    <t>SPEAKER CHAIN MOTOR (FUTURE)</t>
  </si>
  <si>
    <t>MX052</t>
  </si>
  <si>
    <t>MX053</t>
  </si>
  <si>
    <t>MX054</t>
  </si>
  <si>
    <t>MX055</t>
  </si>
  <si>
    <t>MX056</t>
  </si>
  <si>
    <t>ORCH BAR CHAIN MOTOR</t>
  </si>
  <si>
    <t>MX057</t>
  </si>
  <si>
    <t>MX058</t>
  </si>
  <si>
    <t>MX059</t>
  </si>
  <si>
    <t>MX060</t>
  </si>
  <si>
    <t>MX061</t>
  </si>
  <si>
    <t>MX062</t>
  </si>
  <si>
    <t>MX063</t>
  </si>
  <si>
    <t>MX064</t>
  </si>
  <si>
    <t>MX065</t>
  </si>
  <si>
    <t>MX066</t>
  </si>
  <si>
    <t>MX067</t>
  </si>
  <si>
    <t>MX068</t>
  </si>
  <si>
    <t>MX069</t>
  </si>
  <si>
    <t>MX070</t>
  </si>
  <si>
    <t>MX071</t>
  </si>
  <si>
    <t>MX072</t>
  </si>
  <si>
    <t>Cable ID HOUSE CURTAIN CONTROL</t>
  </si>
  <si>
    <r>
      <rPr>
        <b/>
        <sz val="11"/>
        <rFont val="Arial"/>
        <family val="2"/>
      </rPr>
      <t>PANEL</t>
    </r>
    <r>
      <rPr>
        <sz val="11"/>
        <rFont val="Arial"/>
        <family val="2"/>
      </rPr>
      <t xml:space="preserve"> </t>
    </r>
    <r>
      <rPr>
        <b/>
        <sz val="11"/>
        <rFont val="Arial"/>
        <family val="2"/>
      </rPr>
      <t>ID</t>
    </r>
  </si>
  <si>
    <t>HC001</t>
  </si>
  <si>
    <t>HOUSE CURTAIN CONTROL</t>
  </si>
  <si>
    <t>HC002</t>
  </si>
  <si>
    <t>HC003</t>
  </si>
  <si>
    <t>HC004</t>
  </si>
  <si>
    <t>HC006</t>
  </si>
  <si>
    <t>HOUSE CURTAIN MOTOR</t>
  </si>
  <si>
    <t>ON TRUSS</t>
  </si>
  <si>
    <t>STAGE LIGHTING CONTROL (DMX)</t>
  </si>
  <si>
    <t>DMX001</t>
  </si>
  <si>
    <t>DMX002</t>
  </si>
  <si>
    <t>DMX003</t>
  </si>
  <si>
    <t>DMX004</t>
  </si>
  <si>
    <t>DMX005</t>
  </si>
  <si>
    <t>DMX006</t>
  </si>
  <si>
    <t>DMX007</t>
  </si>
  <si>
    <t>DMX008</t>
  </si>
  <si>
    <t>DMX009</t>
  </si>
  <si>
    <t>LIGHTING CONTROL</t>
  </si>
  <si>
    <t>DMX010</t>
  </si>
  <si>
    <t>DMX011</t>
  </si>
  <si>
    <t>DMX012</t>
  </si>
  <si>
    <t>DMX013</t>
  </si>
  <si>
    <t>DMX014</t>
  </si>
  <si>
    <t>DMX015</t>
  </si>
  <si>
    <t>DMX016</t>
  </si>
  <si>
    <t>DMX017</t>
  </si>
  <si>
    <t>DMX018</t>
  </si>
  <si>
    <t>DMX019</t>
  </si>
  <si>
    <t>DMX020</t>
  </si>
  <si>
    <t>DMX021</t>
  </si>
  <si>
    <t>DMX022</t>
  </si>
  <si>
    <t>DMX023</t>
  </si>
  <si>
    <t>DMX024</t>
  </si>
  <si>
    <t>DMX025</t>
  </si>
  <si>
    <t>DMX026</t>
  </si>
  <si>
    <t>DMX027</t>
  </si>
  <si>
    <t>DMX028</t>
  </si>
  <si>
    <t>DMX029</t>
  </si>
  <si>
    <t>DMX030</t>
  </si>
  <si>
    <t>FOLLOW SPOT</t>
  </si>
  <si>
    <t>DMX031</t>
  </si>
  <si>
    <t>DMX032</t>
  </si>
  <si>
    <t>DMX033</t>
  </si>
  <si>
    <t>DMX034</t>
  </si>
  <si>
    <t>DMX035</t>
  </si>
  <si>
    <t>DMX036</t>
  </si>
  <si>
    <t>DMX037</t>
  </si>
  <si>
    <t>DMX038</t>
  </si>
  <si>
    <t>DMX039</t>
  </si>
  <si>
    <t>DMX040</t>
  </si>
  <si>
    <t>DMX041</t>
  </si>
  <si>
    <t>DMX042</t>
  </si>
  <si>
    <t>DMX043</t>
  </si>
  <si>
    <t>DMX044</t>
  </si>
  <si>
    <t>DMX045</t>
  </si>
  <si>
    <t>DMX046</t>
  </si>
  <si>
    <t>DMX047</t>
  </si>
  <si>
    <t>DMX048</t>
  </si>
  <si>
    <t>DMX049</t>
  </si>
  <si>
    <t>DMX050</t>
  </si>
  <si>
    <t>DMX051</t>
  </si>
  <si>
    <t>DMX052</t>
  </si>
  <si>
    <t>DMX053</t>
  </si>
  <si>
    <t>DMX054</t>
  </si>
  <si>
    <t>DMX055</t>
  </si>
  <si>
    <t>DMX056</t>
  </si>
  <si>
    <t>DMX057</t>
  </si>
  <si>
    <t>DMX058</t>
  </si>
  <si>
    <t>DMX059</t>
  </si>
  <si>
    <t>DMX060</t>
  </si>
  <si>
    <t>DMX061</t>
  </si>
  <si>
    <t>DMX062</t>
  </si>
  <si>
    <t>DMX063</t>
  </si>
  <si>
    <t>DMX064</t>
  </si>
  <si>
    <t>DMX065</t>
  </si>
  <si>
    <t>DMX066</t>
  </si>
  <si>
    <t>DMX067</t>
  </si>
  <si>
    <t>DMX068</t>
  </si>
  <si>
    <t>DMX069</t>
  </si>
  <si>
    <t>DMX070</t>
  </si>
  <si>
    <t>DMX071</t>
  </si>
  <si>
    <t>DMX072</t>
  </si>
  <si>
    <t>DMX073</t>
  </si>
  <si>
    <t>DMX074</t>
  </si>
  <si>
    <t>DMX075</t>
  </si>
  <si>
    <t>DMX076</t>
  </si>
  <si>
    <t>DMX077</t>
  </si>
  <si>
    <t>DMX078</t>
  </si>
  <si>
    <t>DMX079</t>
  </si>
  <si>
    <t>DMX080</t>
  </si>
  <si>
    <t>DMX081</t>
  </si>
  <si>
    <t>DMX082</t>
  </si>
  <si>
    <t>DMX083</t>
  </si>
  <si>
    <t>DMX084</t>
  </si>
  <si>
    <t>DMX085</t>
  </si>
  <si>
    <t>DMX086</t>
  </si>
  <si>
    <t>DMX087</t>
  </si>
  <si>
    <t>DMX088</t>
  </si>
  <si>
    <t>DMX089</t>
  </si>
  <si>
    <t>DMX090</t>
  </si>
  <si>
    <t>DMX091</t>
  </si>
  <si>
    <t>DMX092</t>
  </si>
  <si>
    <t>DMX093</t>
  </si>
  <si>
    <t>DMX094</t>
  </si>
  <si>
    <t>DMX095</t>
  </si>
  <si>
    <t>DMX096</t>
  </si>
  <si>
    <t>DMX097</t>
  </si>
  <si>
    <t>DMX098</t>
  </si>
  <si>
    <t>DMX099</t>
  </si>
  <si>
    <t>DMX100</t>
  </si>
  <si>
    <t>DMX101</t>
  </si>
  <si>
    <t>DMX102</t>
  </si>
  <si>
    <t>DMX103</t>
  </si>
  <si>
    <t>DMX104</t>
  </si>
  <si>
    <t>DMX105</t>
  </si>
  <si>
    <t>DMX106</t>
  </si>
  <si>
    <t>DMX107</t>
  </si>
  <si>
    <t>DMX108</t>
  </si>
  <si>
    <t>DMX109</t>
  </si>
  <si>
    <t>DMX110</t>
  </si>
  <si>
    <t>DMX111</t>
  </si>
  <si>
    <t>DMX112</t>
  </si>
  <si>
    <t>DMX113</t>
  </si>
  <si>
    <t>DMX114</t>
  </si>
  <si>
    <t>DMX115</t>
  </si>
  <si>
    <t>DMX116</t>
  </si>
  <si>
    <t>DMX117</t>
  </si>
  <si>
    <t>DMX118</t>
  </si>
  <si>
    <t>DMX119</t>
  </si>
  <si>
    <t>DMX120</t>
  </si>
  <si>
    <t>DMX121</t>
  </si>
  <si>
    <t>DMX122</t>
  </si>
  <si>
    <t>DMX123</t>
  </si>
  <si>
    <t>DMX124</t>
  </si>
  <si>
    <t>DMX125</t>
  </si>
  <si>
    <t>DMX126</t>
  </si>
  <si>
    <t>DMX127</t>
  </si>
  <si>
    <t>DMX128</t>
  </si>
  <si>
    <t>DMX129</t>
  </si>
  <si>
    <t>DMX130</t>
  </si>
  <si>
    <t>DMX131</t>
  </si>
  <si>
    <t>DMX132</t>
  </si>
  <si>
    <t>DMX133</t>
  </si>
  <si>
    <t>FLY GALLERY</t>
  </si>
  <si>
    <t>DMX134</t>
  </si>
  <si>
    <t>DMX135</t>
  </si>
  <si>
    <t>DMX136</t>
  </si>
  <si>
    <t>DMX137</t>
  </si>
  <si>
    <t>DMX138</t>
  </si>
  <si>
    <t>DMX139</t>
  </si>
  <si>
    <t>DMX140</t>
  </si>
  <si>
    <t>DMX141</t>
  </si>
  <si>
    <t>DMX142</t>
  </si>
  <si>
    <t>DMX143</t>
  </si>
  <si>
    <t>DMX144</t>
  </si>
  <si>
    <t>DMX145</t>
  </si>
  <si>
    <t>DMX146</t>
  </si>
  <si>
    <t>DMX147</t>
  </si>
  <si>
    <t>DMX148</t>
  </si>
  <si>
    <t>DMX149</t>
  </si>
  <si>
    <t>DMX150</t>
  </si>
  <si>
    <t>DMX151</t>
  </si>
  <si>
    <t>DMX152</t>
  </si>
  <si>
    <t>DMX153</t>
  </si>
  <si>
    <t>DMX154</t>
  </si>
  <si>
    <t>DMX155</t>
  </si>
  <si>
    <t>DMX156</t>
  </si>
  <si>
    <t>DMX157</t>
  </si>
  <si>
    <t>DMX158</t>
  </si>
  <si>
    <t>DMX159</t>
  </si>
  <si>
    <t>DMX160</t>
  </si>
  <si>
    <t>DMX161</t>
  </si>
  <si>
    <t>DMX162</t>
  </si>
  <si>
    <t>DMX163</t>
  </si>
  <si>
    <t>DMX164</t>
  </si>
  <si>
    <t>DMX165</t>
  </si>
  <si>
    <t>DMX166</t>
  </si>
  <si>
    <t>DMX167</t>
  </si>
  <si>
    <t>DMX168</t>
  </si>
  <si>
    <t>DMX169</t>
  </si>
  <si>
    <t>DMX170</t>
  </si>
  <si>
    <t>DMX171</t>
  </si>
  <si>
    <t>DMX172</t>
  </si>
  <si>
    <t>DMX173</t>
  </si>
  <si>
    <t>DMX174</t>
  </si>
  <si>
    <t>DMX175</t>
  </si>
  <si>
    <t>DMX176</t>
  </si>
  <si>
    <t>DMX177</t>
  </si>
  <si>
    <t>DMX178</t>
  </si>
  <si>
    <t>DMX179</t>
  </si>
  <si>
    <t>DMX180</t>
  </si>
  <si>
    <t>DMX181</t>
  </si>
  <si>
    <t>DMX182</t>
  </si>
  <si>
    <t>DMX183</t>
  </si>
  <si>
    <t>DMX184</t>
  </si>
  <si>
    <t>DMX185</t>
  </si>
  <si>
    <t>DMX186</t>
  </si>
  <si>
    <t>DMX187</t>
  </si>
  <si>
    <t>DMX188</t>
  </si>
  <si>
    <t>DMX189</t>
  </si>
  <si>
    <t>DMX190</t>
  </si>
  <si>
    <t>DMX191</t>
  </si>
  <si>
    <t>DMX192</t>
  </si>
  <si>
    <t>DMX193</t>
  </si>
  <si>
    <t>DMX194</t>
  </si>
  <si>
    <t>DMX195</t>
  </si>
  <si>
    <t>DMX196</t>
  </si>
  <si>
    <t>DMX197</t>
  </si>
  <si>
    <t>DMX198</t>
  </si>
  <si>
    <t>DMX199</t>
  </si>
  <si>
    <t>DMX200</t>
  </si>
  <si>
    <t>DMX201</t>
  </si>
  <si>
    <t>DIMMER RACK</t>
  </si>
  <si>
    <t>FURNITURE STORE</t>
  </si>
  <si>
    <t>DMX202</t>
  </si>
  <si>
    <t>DMX203</t>
  </si>
  <si>
    <t>DMX204</t>
  </si>
  <si>
    <t>DMX205</t>
  </si>
  <si>
    <t>DMX206</t>
  </si>
  <si>
    <t>DMX207</t>
  </si>
  <si>
    <t>DMX208</t>
  </si>
  <si>
    <t>DMX209</t>
  </si>
  <si>
    <t>DMX210</t>
  </si>
  <si>
    <t>DMX211</t>
  </si>
  <si>
    <t>DMX212</t>
  </si>
  <si>
    <t>DMX213</t>
  </si>
  <si>
    <t>DMX214</t>
  </si>
  <si>
    <t>DMX215</t>
  </si>
  <si>
    <t>DMX216</t>
  </si>
  <si>
    <t>DMX217</t>
  </si>
  <si>
    <t>DMX218</t>
  </si>
  <si>
    <t>DMX219</t>
  </si>
  <si>
    <t>DMX220</t>
  </si>
  <si>
    <t>DMX221</t>
  </si>
  <si>
    <t>DMX222</t>
  </si>
  <si>
    <t>DMX223</t>
  </si>
  <si>
    <t>DMX224</t>
  </si>
  <si>
    <t>DMX225</t>
  </si>
  <si>
    <t>DMX226</t>
  </si>
  <si>
    <t>DMX227</t>
  </si>
  <si>
    <t>DMX228</t>
  </si>
  <si>
    <t>DMX229</t>
  </si>
  <si>
    <t>DMX230</t>
  </si>
  <si>
    <t>DMX231</t>
  </si>
  <si>
    <t>DMX232</t>
  </si>
  <si>
    <t>DMX233</t>
  </si>
  <si>
    <t>DMX234</t>
  </si>
  <si>
    <t>DMX235</t>
  </si>
  <si>
    <t>DMX236</t>
  </si>
  <si>
    <t>DMX237</t>
  </si>
  <si>
    <t>DMX238</t>
  </si>
  <si>
    <t>DMX239</t>
  </si>
  <si>
    <t>DMX240</t>
  </si>
  <si>
    <t>DMX241</t>
  </si>
  <si>
    <t>DMX242</t>
  </si>
  <si>
    <t>Cable ID PAGING SPEAKER</t>
  </si>
  <si>
    <t>18 AWG 0.75mm2 figure 8</t>
  </si>
  <si>
    <t>PSP001</t>
  </si>
  <si>
    <t xml:space="preserve">PRINC. DR. RM. 1               </t>
  </si>
  <si>
    <t xml:space="preserve"> G26</t>
  </si>
  <si>
    <t>PSP002</t>
  </si>
  <si>
    <t>PSP003</t>
  </si>
  <si>
    <t>PSP004</t>
  </si>
  <si>
    <t>PSP005</t>
  </si>
  <si>
    <t xml:space="preserve">PRINC. DR. RM. 2                </t>
  </si>
  <si>
    <t>PSP006</t>
  </si>
  <si>
    <t xml:space="preserve">STAGE DOOR                        </t>
  </si>
  <si>
    <t>PSP007</t>
  </si>
  <si>
    <t xml:space="preserve">WORKSHOP                          </t>
  </si>
  <si>
    <t>PSP008</t>
  </si>
  <si>
    <t>Cable ID PAGING STATION</t>
  </si>
  <si>
    <t>Cat 6A U/FTP R&amp;M R308247</t>
  </si>
  <si>
    <t>PS001</t>
  </si>
  <si>
    <t>PS002</t>
  </si>
  <si>
    <t>PS003</t>
  </si>
  <si>
    <t>PS004</t>
  </si>
  <si>
    <t>PS005</t>
  </si>
  <si>
    <t>11AWG 4mm2 figure 8 with overall sheath</t>
  </si>
  <si>
    <t>PA001</t>
  </si>
  <si>
    <t>PA002</t>
  </si>
  <si>
    <t>PA003</t>
  </si>
  <si>
    <t>PA004</t>
  </si>
  <si>
    <t>PA005</t>
  </si>
  <si>
    <t>PA006</t>
  </si>
  <si>
    <t>PA007</t>
  </si>
  <si>
    <t>PA008</t>
  </si>
  <si>
    <t>PA009</t>
  </si>
  <si>
    <t>PA010</t>
  </si>
  <si>
    <t>PA011</t>
  </si>
  <si>
    <t>WALL SPKR - FRONT FILL</t>
  </si>
  <si>
    <t>STAGE LEFT PROSC</t>
  </si>
  <si>
    <t>PA012</t>
  </si>
  <si>
    <t>STAGE RIGHT PROSC</t>
  </si>
  <si>
    <t>PA013</t>
  </si>
  <si>
    <t>PA014</t>
  </si>
  <si>
    <t>PA015</t>
  </si>
  <si>
    <t>PA016</t>
  </si>
  <si>
    <t>PA017</t>
  </si>
  <si>
    <t>PA018</t>
  </si>
  <si>
    <t>PA019</t>
  </si>
  <si>
    <t>PA020</t>
  </si>
  <si>
    <t>PA021</t>
  </si>
  <si>
    <t>PA022</t>
  </si>
  <si>
    <t>PA023</t>
  </si>
  <si>
    <t>PA024</t>
  </si>
  <si>
    <t>PA025</t>
  </si>
  <si>
    <t>PA026</t>
  </si>
  <si>
    <t>PA027</t>
  </si>
  <si>
    <t>PA028</t>
  </si>
  <si>
    <t>PA029</t>
  </si>
  <si>
    <t>PA030</t>
  </si>
  <si>
    <t>PA031</t>
  </si>
  <si>
    <t>PA032</t>
  </si>
  <si>
    <t>PA033</t>
  </si>
  <si>
    <t>PA034</t>
  </si>
  <si>
    <t>PA035</t>
  </si>
  <si>
    <t>PA036</t>
  </si>
  <si>
    <t>PA037</t>
  </si>
  <si>
    <t>PA038</t>
  </si>
  <si>
    <t>PA039</t>
  </si>
  <si>
    <t>PA040</t>
  </si>
  <si>
    <t>PA041</t>
  </si>
  <si>
    <t>PA042</t>
  </si>
  <si>
    <t>PA043</t>
  </si>
  <si>
    <t>PA044</t>
  </si>
  <si>
    <t>PA045</t>
  </si>
  <si>
    <t>PA046</t>
  </si>
  <si>
    <t>PA047</t>
  </si>
  <si>
    <t>PA048</t>
  </si>
  <si>
    <t>PA049</t>
  </si>
  <si>
    <t>PA050</t>
  </si>
  <si>
    <t>PA051</t>
  </si>
  <si>
    <t>PA052</t>
  </si>
  <si>
    <t>PA053</t>
  </si>
  <si>
    <t>PA054</t>
  </si>
  <si>
    <t>PA055</t>
  </si>
  <si>
    <t>PA056</t>
  </si>
  <si>
    <t>PA057</t>
  </si>
  <si>
    <t>PA058</t>
  </si>
  <si>
    <t>PA059</t>
  </si>
  <si>
    <t>PA060</t>
  </si>
  <si>
    <t>PA061</t>
  </si>
  <si>
    <t>PA062</t>
  </si>
  <si>
    <t>PA063</t>
  </si>
  <si>
    <t>PA064</t>
  </si>
  <si>
    <t>PA065</t>
  </si>
  <si>
    <t>PA066</t>
  </si>
  <si>
    <t>PA067</t>
  </si>
  <si>
    <t>PA068</t>
  </si>
  <si>
    <t>PA069</t>
  </si>
  <si>
    <t>Cable ID STAGE LIGHTING OUTLETS</t>
  </si>
  <si>
    <t>TPS 2.5mm</t>
  </si>
  <si>
    <t>SLO001</t>
  </si>
  <si>
    <t>SLO002</t>
  </si>
  <si>
    <t>SLO003</t>
  </si>
  <si>
    <t>SLO004</t>
  </si>
  <si>
    <t>SLO005</t>
  </si>
  <si>
    <t>SLO006</t>
  </si>
  <si>
    <t>SLO007</t>
  </si>
  <si>
    <t>SLO008</t>
  </si>
  <si>
    <t>SLO009</t>
  </si>
  <si>
    <t>SLO010</t>
  </si>
  <si>
    <t>SLO011</t>
  </si>
  <si>
    <t>SLO012</t>
  </si>
  <si>
    <t>SLO013</t>
  </si>
  <si>
    <t>SLO014</t>
  </si>
  <si>
    <t>SLO015</t>
  </si>
  <si>
    <t>SLO016</t>
  </si>
  <si>
    <t>SLO017</t>
  </si>
  <si>
    <t>SLO018</t>
  </si>
  <si>
    <t>SLO019</t>
  </si>
  <si>
    <t>SLO020</t>
  </si>
  <si>
    <t>SLO021</t>
  </si>
  <si>
    <t>SLO022</t>
  </si>
  <si>
    <t>SLO023</t>
  </si>
  <si>
    <t>SLO024</t>
  </si>
  <si>
    <t>SLO025</t>
  </si>
  <si>
    <t>SLO026</t>
  </si>
  <si>
    <t>SLO027</t>
  </si>
  <si>
    <t>SLO028</t>
  </si>
  <si>
    <t>SLO029</t>
  </si>
  <si>
    <t>SLO030</t>
  </si>
  <si>
    <t>SLO031</t>
  </si>
  <si>
    <t>SLO032</t>
  </si>
  <si>
    <t>SLO033</t>
  </si>
  <si>
    <t>SLO034</t>
  </si>
  <si>
    <t>SLO035</t>
  </si>
  <si>
    <t>SLO036</t>
  </si>
  <si>
    <t>SLO037</t>
  </si>
  <si>
    <t>SLO038</t>
  </si>
  <si>
    <t>SLO039</t>
  </si>
  <si>
    <t>SLO040</t>
  </si>
  <si>
    <t>SLO041</t>
  </si>
  <si>
    <t>SLO042</t>
  </si>
  <si>
    <t>SLO043</t>
  </si>
  <si>
    <t>SLO044</t>
  </si>
  <si>
    <t>SLO045</t>
  </si>
  <si>
    <t>SLO046</t>
  </si>
  <si>
    <t>SLO047</t>
  </si>
  <si>
    <t>SLO048</t>
  </si>
  <si>
    <t>SLO049</t>
  </si>
  <si>
    <t>SLO050</t>
  </si>
  <si>
    <t>SLO051</t>
  </si>
  <si>
    <t>SLO052</t>
  </si>
  <si>
    <t>SLO053</t>
  </si>
  <si>
    <t>SLO054</t>
  </si>
  <si>
    <t>SLO055</t>
  </si>
  <si>
    <t>SLO056</t>
  </si>
  <si>
    <t>SLO057</t>
  </si>
  <si>
    <t>SLO058</t>
  </si>
  <si>
    <t>SLO059</t>
  </si>
  <si>
    <t>SLO060</t>
  </si>
  <si>
    <t>SLO061</t>
  </si>
  <si>
    <t>SLO062</t>
  </si>
  <si>
    <t>SLO063</t>
  </si>
  <si>
    <t>SLO064</t>
  </si>
  <si>
    <t>SLO065</t>
  </si>
  <si>
    <t>SLO066</t>
  </si>
  <si>
    <t>SLO067</t>
  </si>
  <si>
    <t>SLO068</t>
  </si>
  <si>
    <t>SLO069</t>
  </si>
  <si>
    <t>SLO070</t>
  </si>
  <si>
    <t>SLO071</t>
  </si>
  <si>
    <t>SLO072</t>
  </si>
  <si>
    <t>SLO073</t>
  </si>
  <si>
    <t>SLO074</t>
  </si>
  <si>
    <t>SLO075</t>
  </si>
  <si>
    <t>SLO076</t>
  </si>
  <si>
    <t>SLO077</t>
  </si>
  <si>
    <t>SLO078</t>
  </si>
  <si>
    <t>SLO079</t>
  </si>
  <si>
    <t>SLO080</t>
  </si>
  <si>
    <t>SLO081</t>
  </si>
  <si>
    <t>SLO082</t>
  </si>
  <si>
    <t>SLO083</t>
  </si>
  <si>
    <t>SLO084</t>
  </si>
  <si>
    <t>SLO085</t>
  </si>
  <si>
    <t>SLO086</t>
  </si>
  <si>
    <t>SLO087</t>
  </si>
  <si>
    <t>SLO088</t>
  </si>
  <si>
    <t>SLO089</t>
  </si>
  <si>
    <t>SLO090</t>
  </si>
  <si>
    <t>SLO091</t>
  </si>
  <si>
    <t>SLO092</t>
  </si>
  <si>
    <t>SLO093</t>
  </si>
  <si>
    <t>SLO094</t>
  </si>
  <si>
    <t>SLO095</t>
  </si>
  <si>
    <t>SLO096</t>
  </si>
  <si>
    <t>SLO097</t>
  </si>
  <si>
    <t>SLO098</t>
  </si>
  <si>
    <t>SLO099</t>
  </si>
  <si>
    <t>SLO100</t>
  </si>
  <si>
    <t>SLO101</t>
  </si>
  <si>
    <t>SLO102</t>
  </si>
  <si>
    <t>SLO103</t>
  </si>
  <si>
    <t>SLO104</t>
  </si>
  <si>
    <t>SLO105</t>
  </si>
  <si>
    <t>SLO106</t>
  </si>
  <si>
    <t>SLO107</t>
  </si>
  <si>
    <t>SLO108</t>
  </si>
  <si>
    <t>SLO109</t>
  </si>
  <si>
    <t>SLO110</t>
  </si>
  <si>
    <t>SLO111</t>
  </si>
  <si>
    <t>SLO112</t>
  </si>
  <si>
    <t>SLO113</t>
  </si>
  <si>
    <t>SLO114</t>
  </si>
  <si>
    <t>SLO115</t>
  </si>
  <si>
    <t>SLO116</t>
  </si>
  <si>
    <t>SLO117</t>
  </si>
  <si>
    <t>SLO118</t>
  </si>
  <si>
    <t>SLO119</t>
  </si>
  <si>
    <t>SLO120</t>
  </si>
  <si>
    <t>SLO121</t>
  </si>
  <si>
    <t>SLO122</t>
  </si>
  <si>
    <t>SLO123</t>
  </si>
  <si>
    <t>SLO124</t>
  </si>
  <si>
    <t>SLO125</t>
  </si>
  <si>
    <t>SLO126</t>
  </si>
  <si>
    <t>SLO127</t>
  </si>
  <si>
    <t>SLO128</t>
  </si>
  <si>
    <t>SLO129</t>
  </si>
  <si>
    <t>SLO130</t>
  </si>
  <si>
    <t>SLO131</t>
  </si>
  <si>
    <t>SLO132</t>
  </si>
  <si>
    <t>SLO133</t>
  </si>
  <si>
    <t>SLO134</t>
  </si>
  <si>
    <t>SLO135</t>
  </si>
  <si>
    <t>SLO136</t>
  </si>
  <si>
    <t>SLO137</t>
  </si>
  <si>
    <t>SLO138</t>
  </si>
  <si>
    <t>SLO139</t>
  </si>
  <si>
    <t>SLO140</t>
  </si>
  <si>
    <t>SLO141</t>
  </si>
  <si>
    <t>SLO142</t>
  </si>
  <si>
    <t>SLO143</t>
  </si>
  <si>
    <t>SLO144</t>
  </si>
  <si>
    <t>SLO145</t>
  </si>
  <si>
    <t>SLO146</t>
  </si>
  <si>
    <t>SLO147</t>
  </si>
  <si>
    <t>SLO148</t>
  </si>
  <si>
    <t>SLO149</t>
  </si>
  <si>
    <t>SLO150</t>
  </si>
  <si>
    <t>SLO151</t>
  </si>
  <si>
    <t>SLO152</t>
  </si>
  <si>
    <t>SLO153</t>
  </si>
  <si>
    <t>SLO154</t>
  </si>
  <si>
    <t>SLO155</t>
  </si>
  <si>
    <t>SLO156</t>
  </si>
  <si>
    <t>SLO157</t>
  </si>
  <si>
    <t>SLO158</t>
  </si>
  <si>
    <t>SLO159</t>
  </si>
  <si>
    <t>SLO160</t>
  </si>
  <si>
    <t>SLO161</t>
  </si>
  <si>
    <t>SLO162</t>
  </si>
  <si>
    <t>SLO163</t>
  </si>
  <si>
    <t>SLO164</t>
  </si>
  <si>
    <t>SLO165</t>
  </si>
  <si>
    <t>SLO166</t>
  </si>
  <si>
    <t>SLO167</t>
  </si>
  <si>
    <t>SLO168</t>
  </si>
  <si>
    <t>SLO169</t>
  </si>
  <si>
    <t>SLO170</t>
  </si>
  <si>
    <t>SLO171</t>
  </si>
  <si>
    <t>SLO172</t>
  </si>
  <si>
    <t>SLO173</t>
  </si>
  <si>
    <t>SLO174</t>
  </si>
  <si>
    <t>SLO175</t>
  </si>
  <si>
    <t>SLO176</t>
  </si>
  <si>
    <t>SLO177</t>
  </si>
  <si>
    <t>SLO178</t>
  </si>
  <si>
    <t>SLO179</t>
  </si>
  <si>
    <t>SLO180</t>
  </si>
  <si>
    <t>SLO181</t>
  </si>
  <si>
    <t>SLO182</t>
  </si>
  <si>
    <t>SLO183</t>
  </si>
  <si>
    <t>SLO184</t>
  </si>
  <si>
    <t>SLO185</t>
  </si>
  <si>
    <t>SLO186</t>
  </si>
  <si>
    <t>SLO187</t>
  </si>
  <si>
    <t>SLO188</t>
  </si>
  <si>
    <t>SLO189</t>
  </si>
  <si>
    <t>SLO190</t>
  </si>
  <si>
    <t>SLO191</t>
  </si>
  <si>
    <t>SLO192</t>
  </si>
  <si>
    <t>SLO193</t>
  </si>
  <si>
    <t>SLO194</t>
  </si>
  <si>
    <t>SLO195</t>
  </si>
  <si>
    <t>SLO196</t>
  </si>
  <si>
    <t>SLO197</t>
  </si>
  <si>
    <t>SLO198</t>
  </si>
  <si>
    <t>SLO199</t>
  </si>
  <si>
    <t>SLO200</t>
  </si>
  <si>
    <t>SLO201</t>
  </si>
  <si>
    <t>SLO202</t>
  </si>
  <si>
    <t>SLO203</t>
  </si>
  <si>
    <t>SLO204</t>
  </si>
  <si>
    <t>SLO205</t>
  </si>
  <si>
    <t>SLO206</t>
  </si>
  <si>
    <t>SLO207</t>
  </si>
  <si>
    <t>SLO208</t>
  </si>
  <si>
    <t>SLO209</t>
  </si>
  <si>
    <t>SLO210</t>
  </si>
  <si>
    <t>SLO211</t>
  </si>
  <si>
    <t>SLO212</t>
  </si>
  <si>
    <t>SLO213</t>
  </si>
  <si>
    <t>SLO214</t>
  </si>
  <si>
    <t>SLO215</t>
  </si>
  <si>
    <t>SLO216</t>
  </si>
  <si>
    <t>SLO217</t>
  </si>
  <si>
    <t>SLO218</t>
  </si>
  <si>
    <t>SLO219</t>
  </si>
  <si>
    <t>SLO220</t>
  </si>
  <si>
    <t>SLO221</t>
  </si>
  <si>
    <t>SLO222</t>
  </si>
  <si>
    <t>SLO223</t>
  </si>
  <si>
    <t>SLO224</t>
  </si>
  <si>
    <t>SLO225</t>
  </si>
  <si>
    <t>SLO226</t>
  </si>
  <si>
    <t>SLO227</t>
  </si>
  <si>
    <t>SLO228</t>
  </si>
  <si>
    <t>SLO229</t>
  </si>
  <si>
    <t>SLO230</t>
  </si>
  <si>
    <t>SLO231</t>
  </si>
  <si>
    <t>SLO232</t>
  </si>
  <si>
    <t>SLO233</t>
  </si>
  <si>
    <t>SLO234</t>
  </si>
  <si>
    <t>SLO235</t>
  </si>
  <si>
    <t>SLO236</t>
  </si>
  <si>
    <t>SLO237</t>
  </si>
  <si>
    <t>SLO238</t>
  </si>
  <si>
    <t>SLO239</t>
  </si>
  <si>
    <t>SLO240</t>
  </si>
  <si>
    <t>SLO241</t>
  </si>
  <si>
    <t>SLO242</t>
  </si>
  <si>
    <t>SLO243</t>
  </si>
  <si>
    <t>SLO244</t>
  </si>
  <si>
    <t>SLO245</t>
  </si>
  <si>
    <t>SLO246</t>
  </si>
  <si>
    <t>SLO247</t>
  </si>
  <si>
    <t>SLO248</t>
  </si>
  <si>
    <t>SLO249</t>
  </si>
  <si>
    <t>SLO250</t>
  </si>
  <si>
    <t>SLO251</t>
  </si>
  <si>
    <t>SLO252</t>
  </si>
  <si>
    <t>SLO253</t>
  </si>
  <si>
    <t>SLO254</t>
  </si>
  <si>
    <t>SLO255</t>
  </si>
  <si>
    <t>SLO256</t>
  </si>
  <si>
    <t>SLO257</t>
  </si>
  <si>
    <t>SLO258</t>
  </si>
  <si>
    <t>SLO259</t>
  </si>
  <si>
    <t>SLO260</t>
  </si>
  <si>
    <t>SLO261</t>
  </si>
  <si>
    <t>SLO262</t>
  </si>
  <si>
    <t>SLO263</t>
  </si>
  <si>
    <t>SLO264</t>
  </si>
  <si>
    <t>SLO265</t>
  </si>
  <si>
    <t>SLO266</t>
  </si>
  <si>
    <t>SLO267</t>
  </si>
  <si>
    <t>SLO268</t>
  </si>
  <si>
    <t>SLO269</t>
  </si>
  <si>
    <t>SLO270</t>
  </si>
  <si>
    <t>SLO271</t>
  </si>
  <si>
    <t>SLO272</t>
  </si>
  <si>
    <t>SLO273</t>
  </si>
  <si>
    <t>SLO274</t>
  </si>
  <si>
    <t>SLO275</t>
  </si>
  <si>
    <t>SLO276</t>
  </si>
  <si>
    <t>SLO277</t>
  </si>
  <si>
    <t>SLO278</t>
  </si>
  <si>
    <t>SLO279</t>
  </si>
  <si>
    <t>SLO280</t>
  </si>
  <si>
    <t>SLO281</t>
  </si>
  <si>
    <t>SLO282</t>
  </si>
  <si>
    <t>SLO283</t>
  </si>
  <si>
    <t>SLO284</t>
  </si>
  <si>
    <t>SLO285</t>
  </si>
  <si>
    <t>SLO286</t>
  </si>
  <si>
    <t>SLO287</t>
  </si>
  <si>
    <t>SLO288</t>
  </si>
  <si>
    <t>SLO289</t>
  </si>
  <si>
    <t>SLO290</t>
  </si>
  <si>
    <t>SLO291</t>
  </si>
  <si>
    <t>SLO292</t>
  </si>
  <si>
    <t>SLO293</t>
  </si>
  <si>
    <t>SLO294</t>
  </si>
  <si>
    <t>SLO295</t>
  </si>
  <si>
    <t>SLO296</t>
  </si>
  <si>
    <t>SLO297</t>
  </si>
  <si>
    <t>SLO298</t>
  </si>
  <si>
    <t>SLO299</t>
  </si>
  <si>
    <t>SLO300</t>
  </si>
  <si>
    <t>SLO301</t>
  </si>
  <si>
    <t>SLO302</t>
  </si>
  <si>
    <t>SLO303</t>
  </si>
  <si>
    <t>SLO304</t>
  </si>
  <si>
    <t>SLO305</t>
  </si>
  <si>
    <t>SLO306</t>
  </si>
  <si>
    <t>SLO307</t>
  </si>
  <si>
    <t>SLO308</t>
  </si>
  <si>
    <t>SLO309</t>
  </si>
  <si>
    <t>SLO310</t>
  </si>
  <si>
    <t>SLO311</t>
  </si>
  <si>
    <t>SLO312</t>
  </si>
  <si>
    <t>SLO313</t>
  </si>
  <si>
    <t>SLO314</t>
  </si>
  <si>
    <t>SLO315</t>
  </si>
  <si>
    <t>SLO316</t>
  </si>
  <si>
    <t>SLO317</t>
  </si>
  <si>
    <t>SLO318</t>
  </si>
  <si>
    <t>SLO319</t>
  </si>
  <si>
    <t>SLO320</t>
  </si>
  <si>
    <t>SLO321</t>
  </si>
  <si>
    <t>SLO322</t>
  </si>
  <si>
    <t>SLO323</t>
  </si>
  <si>
    <t>SLO324</t>
  </si>
  <si>
    <t>SLO325</t>
  </si>
  <si>
    <t>SLO326</t>
  </si>
  <si>
    <t>SLO327</t>
  </si>
  <si>
    <t>SLO328</t>
  </si>
  <si>
    <t>SLO329</t>
  </si>
  <si>
    <t>SLO330</t>
  </si>
  <si>
    <t>SLO331</t>
  </si>
  <si>
    <t>SLO332</t>
  </si>
  <si>
    <t>SLO333</t>
  </si>
  <si>
    <t>SLO334</t>
  </si>
  <si>
    <t>SLO335</t>
  </si>
  <si>
    <t>SLO336</t>
  </si>
  <si>
    <t>SLO337</t>
  </si>
  <si>
    <t>SLO338</t>
  </si>
  <si>
    <t>SLO339</t>
  </si>
  <si>
    <t>SLO340</t>
  </si>
  <si>
    <t>SLO341</t>
  </si>
  <si>
    <t>SLO342</t>
  </si>
  <si>
    <t>SLO343</t>
  </si>
  <si>
    <t>SLO344</t>
  </si>
  <si>
    <t>SLO345</t>
  </si>
  <si>
    <t>SLO346</t>
  </si>
  <si>
    <t>SLO347</t>
  </si>
  <si>
    <t>SLO348</t>
  </si>
  <si>
    <t>SLO349</t>
  </si>
  <si>
    <t>SLO350</t>
  </si>
  <si>
    <t>SLO351</t>
  </si>
  <si>
    <t>SLO352</t>
  </si>
  <si>
    <t>SLO353</t>
  </si>
  <si>
    <t>SLO354</t>
  </si>
  <si>
    <t>SLO355</t>
  </si>
  <si>
    <t>SLO356</t>
  </si>
  <si>
    <t>SLO357</t>
  </si>
  <si>
    <t>SLO358</t>
  </si>
  <si>
    <t>SLO359</t>
  </si>
  <si>
    <t>SLO360</t>
  </si>
  <si>
    <t>SLO361</t>
  </si>
  <si>
    <t>SLO362</t>
  </si>
  <si>
    <t>SLO363</t>
  </si>
  <si>
    <t>SLO364</t>
  </si>
  <si>
    <t>SLO365</t>
  </si>
  <si>
    <t>SLO366</t>
  </si>
  <si>
    <t>SLO367</t>
  </si>
  <si>
    <t>SLO368</t>
  </si>
  <si>
    <t>SLO369</t>
  </si>
  <si>
    <t>SLO370</t>
  </si>
  <si>
    <t>SLO371</t>
  </si>
  <si>
    <t>SLO372</t>
  </si>
  <si>
    <t>SLO373</t>
  </si>
  <si>
    <t>SLO374</t>
  </si>
  <si>
    <t>SLO375</t>
  </si>
  <si>
    <t>SLO376</t>
  </si>
  <si>
    <t>SLO377</t>
  </si>
  <si>
    <t>SLO378</t>
  </si>
  <si>
    <t>SLO379</t>
  </si>
  <si>
    <t>SLO380</t>
  </si>
  <si>
    <t>SLO381</t>
  </si>
  <si>
    <t>SLO382</t>
  </si>
  <si>
    <t>SLO383</t>
  </si>
  <si>
    <t>SLO384</t>
  </si>
  <si>
    <t>SLO385</t>
  </si>
  <si>
    <t>SLO386</t>
  </si>
  <si>
    <t>SLO387</t>
  </si>
  <si>
    <t>SLO388</t>
  </si>
  <si>
    <t>SLO389</t>
  </si>
  <si>
    <t>SLO390</t>
  </si>
  <si>
    <t>SLO391</t>
  </si>
  <si>
    <t>SLO392</t>
  </si>
  <si>
    <t>SLO393</t>
  </si>
  <si>
    <t>SLO394</t>
  </si>
  <si>
    <t>SLO395</t>
  </si>
  <si>
    <t>SLO396</t>
  </si>
  <si>
    <t>SLO397</t>
  </si>
  <si>
    <t>SLO398</t>
  </si>
  <si>
    <t>SLO399</t>
  </si>
  <si>
    <t>SLO400</t>
  </si>
  <si>
    <t>SLO401</t>
  </si>
  <si>
    <t>SLO402</t>
  </si>
  <si>
    <t>SLO403</t>
  </si>
  <si>
    <t>SLO404</t>
  </si>
  <si>
    <t>SLO405</t>
  </si>
  <si>
    <t>SLO406</t>
  </si>
  <si>
    <t>SLO407</t>
  </si>
  <si>
    <t>SLO408</t>
  </si>
  <si>
    <t>SLO409</t>
  </si>
  <si>
    <t>SLO410</t>
  </si>
  <si>
    <t>SLO411</t>
  </si>
  <si>
    <t>SLO412</t>
  </si>
  <si>
    <t>SLO413</t>
  </si>
  <si>
    <t>SLO414</t>
  </si>
  <si>
    <t>SLO415</t>
  </si>
  <si>
    <t>SLO416</t>
  </si>
  <si>
    <t>SLO417</t>
  </si>
  <si>
    <t>SLO418</t>
  </si>
  <si>
    <t>SLO419</t>
  </si>
  <si>
    <t>SLO420</t>
  </si>
  <si>
    <t>SLO421</t>
  </si>
  <si>
    <t>SLO422</t>
  </si>
  <si>
    <t>SLO423</t>
  </si>
  <si>
    <t>SLO424</t>
  </si>
  <si>
    <t>SLO425</t>
  </si>
  <si>
    <t>SLO426</t>
  </si>
  <si>
    <t>SLO427</t>
  </si>
  <si>
    <t>SLO428</t>
  </si>
  <si>
    <t>SLO429</t>
  </si>
  <si>
    <t>SLO430</t>
  </si>
  <si>
    <t>SLO431</t>
  </si>
  <si>
    <t>SLO432</t>
  </si>
  <si>
    <t>SLO433</t>
  </si>
  <si>
    <t>SLO434</t>
  </si>
  <si>
    <t>SLO435</t>
  </si>
  <si>
    <t>SLO436</t>
  </si>
  <si>
    <t>SLO437</t>
  </si>
  <si>
    <t>SLO438</t>
  </si>
  <si>
    <t>SLO439</t>
  </si>
  <si>
    <t>SLO440</t>
  </si>
  <si>
    <t>SLO441</t>
  </si>
  <si>
    <t>SLO442</t>
  </si>
  <si>
    <t>SLO443</t>
  </si>
  <si>
    <t>BACK STAGE</t>
  </si>
  <si>
    <t>SLO444</t>
  </si>
  <si>
    <t>SLO445</t>
  </si>
  <si>
    <t>SLO446</t>
  </si>
  <si>
    <t>SLO447</t>
  </si>
  <si>
    <t>SLO448</t>
  </si>
  <si>
    <t>SLO449</t>
  </si>
  <si>
    <t>SLO450</t>
  </si>
  <si>
    <t>SLO451</t>
  </si>
  <si>
    <t>Cable ID TALKBACK</t>
  </si>
  <si>
    <t>Belden 1802B</t>
  </si>
  <si>
    <t>TB001</t>
  </si>
  <si>
    <t>TB002</t>
  </si>
  <si>
    <t>TB003</t>
  </si>
  <si>
    <t>TB004</t>
  </si>
  <si>
    <t>TB005</t>
  </si>
  <si>
    <t>TB006</t>
  </si>
  <si>
    <t>TB007</t>
  </si>
  <si>
    <t>TB008</t>
  </si>
  <si>
    <t>TB009</t>
  </si>
  <si>
    <t>TB010</t>
  </si>
  <si>
    <t>TB011</t>
  </si>
  <si>
    <t>TB012</t>
  </si>
  <si>
    <t>TB013</t>
  </si>
  <si>
    <t>TB014</t>
  </si>
  <si>
    <t>TB015</t>
  </si>
  <si>
    <t>TB016</t>
  </si>
  <si>
    <t>TB017</t>
  </si>
  <si>
    <t>TB018</t>
  </si>
  <si>
    <t>TB019</t>
  </si>
  <si>
    <t>TB020</t>
  </si>
  <si>
    <t>TB021</t>
  </si>
  <si>
    <t>TB022</t>
  </si>
  <si>
    <t>TB023</t>
  </si>
  <si>
    <t>TB024</t>
  </si>
  <si>
    <t>TB025</t>
  </si>
  <si>
    <t>TB026</t>
  </si>
  <si>
    <t>TB027</t>
  </si>
  <si>
    <t>TB028</t>
  </si>
  <si>
    <t>TB029</t>
  </si>
  <si>
    <t>TB030</t>
  </si>
  <si>
    <t>TB031</t>
  </si>
  <si>
    <t>TB032</t>
  </si>
  <si>
    <t>TB033</t>
  </si>
  <si>
    <t>TB034</t>
  </si>
  <si>
    <t>TB035</t>
  </si>
  <si>
    <t>TB036</t>
  </si>
  <si>
    <t xml:space="preserve">WORKSHOP             </t>
  </si>
  <si>
    <t>TB037</t>
  </si>
  <si>
    <t>SCENE DOCK</t>
  </si>
  <si>
    <t>TB038</t>
  </si>
  <si>
    <t>TB039</t>
  </si>
  <si>
    <t>TB040</t>
  </si>
  <si>
    <t>TB041</t>
  </si>
  <si>
    <t>TB042</t>
  </si>
  <si>
    <t>TB043</t>
  </si>
  <si>
    <t>TB044</t>
  </si>
  <si>
    <t>TB045</t>
  </si>
  <si>
    <t>TD001</t>
  </si>
  <si>
    <t>TD002</t>
  </si>
  <si>
    <t>TD003</t>
  </si>
  <si>
    <t>SHOW RELAY CAMERA</t>
  </si>
  <si>
    <t>TD004</t>
  </si>
  <si>
    <t>TD005</t>
  </si>
  <si>
    <t>TD006</t>
  </si>
  <si>
    <t>EQPT RACK</t>
  </si>
  <si>
    <t>TD007</t>
  </si>
  <si>
    <t>TD008</t>
  </si>
  <si>
    <t>TD009</t>
  </si>
  <si>
    <t>TD010</t>
  </si>
  <si>
    <t>TD011</t>
  </si>
  <si>
    <t>TD012</t>
  </si>
  <si>
    <t>TD013</t>
  </si>
  <si>
    <t>TD014</t>
  </si>
  <si>
    <t>TD015</t>
  </si>
  <si>
    <t>TD016</t>
  </si>
  <si>
    <t>TD017</t>
  </si>
  <si>
    <t>TD018</t>
  </si>
  <si>
    <t>TD019</t>
  </si>
  <si>
    <t>TD020</t>
  </si>
  <si>
    <t>TD021</t>
  </si>
  <si>
    <t>TD022</t>
  </si>
  <si>
    <t>TD023</t>
  </si>
  <si>
    <t>TD024</t>
  </si>
  <si>
    <t>TD025</t>
  </si>
  <si>
    <t>TD026</t>
  </si>
  <si>
    <t>TD027</t>
  </si>
  <si>
    <t>TD028</t>
  </si>
  <si>
    <t>TD029</t>
  </si>
  <si>
    <t>TD030</t>
  </si>
  <si>
    <t>TD031</t>
  </si>
  <si>
    <t>TD032</t>
  </si>
  <si>
    <t>TD033</t>
  </si>
  <si>
    <t>TD034</t>
  </si>
  <si>
    <t>TD035</t>
  </si>
  <si>
    <t>TD036</t>
  </si>
  <si>
    <t>TD037</t>
  </si>
  <si>
    <t>TD038</t>
  </si>
  <si>
    <t>TD039</t>
  </si>
  <si>
    <t>TD040</t>
  </si>
  <si>
    <t>TD041</t>
  </si>
  <si>
    <t>TD042</t>
  </si>
  <si>
    <t>TD043</t>
  </si>
  <si>
    <t>TD044</t>
  </si>
  <si>
    <t>TD045</t>
  </si>
  <si>
    <t>TD046</t>
  </si>
  <si>
    <t>TD047</t>
  </si>
  <si>
    <t>TD048</t>
  </si>
  <si>
    <t>TD049</t>
  </si>
  <si>
    <t>TD050</t>
  </si>
  <si>
    <t>TD051</t>
  </si>
  <si>
    <t>TD052</t>
  </si>
  <si>
    <t>TD053</t>
  </si>
  <si>
    <t>TD054</t>
  </si>
  <si>
    <t>TD055</t>
  </si>
  <si>
    <t>TD056</t>
  </si>
  <si>
    <t>TD057</t>
  </si>
  <si>
    <t>TD058</t>
  </si>
  <si>
    <t>TD059</t>
  </si>
  <si>
    <t>TD060</t>
  </si>
  <si>
    <t>TD061</t>
  </si>
  <si>
    <t>TD062</t>
  </si>
  <si>
    <t>TD063</t>
  </si>
  <si>
    <t>TD064</t>
  </si>
  <si>
    <t>TD065</t>
  </si>
  <si>
    <t>TD066</t>
  </si>
  <si>
    <t>TD067</t>
  </si>
  <si>
    <t>TD068</t>
  </si>
  <si>
    <t>TD069</t>
  </si>
  <si>
    <t>TD070</t>
  </si>
  <si>
    <t>TD071</t>
  </si>
  <si>
    <t>TD072</t>
  </si>
  <si>
    <t>TD073</t>
  </si>
  <si>
    <t>TD074</t>
  </si>
  <si>
    <t>TD075</t>
  </si>
  <si>
    <t>TD076</t>
  </si>
  <si>
    <t>TD077</t>
  </si>
  <si>
    <t>TD078</t>
  </si>
  <si>
    <t>TD079</t>
  </si>
  <si>
    <t>TD080</t>
  </si>
  <si>
    <t>TD081</t>
  </si>
  <si>
    <t>TD082</t>
  </si>
  <si>
    <t>TD083</t>
  </si>
  <si>
    <t>TD084</t>
  </si>
  <si>
    <t>TD085</t>
  </si>
  <si>
    <t>TD086</t>
  </si>
  <si>
    <t>TD087</t>
  </si>
  <si>
    <t>TD088</t>
  </si>
  <si>
    <t>TD089</t>
  </si>
  <si>
    <t>TD090</t>
  </si>
  <si>
    <t>TD091</t>
  </si>
  <si>
    <t>TD092</t>
  </si>
  <si>
    <t>TD093</t>
  </si>
  <si>
    <t>TD094</t>
  </si>
  <si>
    <t>TD095</t>
  </si>
  <si>
    <t>TD096</t>
  </si>
  <si>
    <t>TD097</t>
  </si>
  <si>
    <t>TD098</t>
  </si>
  <si>
    <t>TD099</t>
  </si>
  <si>
    <t>TD100</t>
  </si>
  <si>
    <t>TD101</t>
  </si>
  <si>
    <t>TD102</t>
  </si>
  <si>
    <t>TD103</t>
  </si>
  <si>
    <t>TD104</t>
  </si>
  <si>
    <t>TD105</t>
  </si>
  <si>
    <t>TD106</t>
  </si>
  <si>
    <t>TD107</t>
  </si>
  <si>
    <t>TD108</t>
  </si>
  <si>
    <t>TD109</t>
  </si>
  <si>
    <t>TD110</t>
  </si>
  <si>
    <t>TD111</t>
  </si>
  <si>
    <t>TD112</t>
  </si>
  <si>
    <t>TD113</t>
  </si>
  <si>
    <t>TD114</t>
  </si>
  <si>
    <t>TD115</t>
  </si>
  <si>
    <t>TD116</t>
  </si>
  <si>
    <t>TD117</t>
  </si>
  <si>
    <t>TD118</t>
  </si>
  <si>
    <t>TD119</t>
  </si>
  <si>
    <t>TD120</t>
  </si>
  <si>
    <t>TD121</t>
  </si>
  <si>
    <t>TD122</t>
  </si>
  <si>
    <t>TD123</t>
  </si>
  <si>
    <t>TD124</t>
  </si>
  <si>
    <t>TD125</t>
  </si>
  <si>
    <t>TD126</t>
  </si>
  <si>
    <t>TD127</t>
  </si>
  <si>
    <t>TD128</t>
  </si>
  <si>
    <t>TECH PANEL (Power Lock)</t>
  </si>
  <si>
    <t>TD129</t>
  </si>
  <si>
    <t>TD130</t>
  </si>
  <si>
    <t>TD131</t>
  </si>
  <si>
    <t>TD132</t>
  </si>
  <si>
    <t>TD133</t>
  </si>
  <si>
    <t>TD134</t>
  </si>
  <si>
    <t>TD135</t>
  </si>
  <si>
    <t>TD136</t>
  </si>
  <si>
    <t>TD137</t>
  </si>
  <si>
    <t>TD138</t>
  </si>
  <si>
    <t>TD139</t>
  </si>
  <si>
    <t>TD140</t>
  </si>
  <si>
    <t>TD141</t>
  </si>
  <si>
    <t>TD142</t>
  </si>
  <si>
    <t>TD143</t>
  </si>
  <si>
    <t>TD144</t>
  </si>
  <si>
    <t>TD145</t>
  </si>
  <si>
    <t>TD146</t>
  </si>
  <si>
    <t>TD147</t>
  </si>
  <si>
    <t>TD148</t>
  </si>
  <si>
    <t>TD149</t>
  </si>
  <si>
    <t>TD150</t>
  </si>
  <si>
    <t>TD151</t>
  </si>
  <si>
    <t>TD152</t>
  </si>
  <si>
    <t>TD153</t>
  </si>
  <si>
    <t>TD154</t>
  </si>
  <si>
    <t>TD155</t>
  </si>
  <si>
    <t>TD156</t>
  </si>
  <si>
    <t>TD157</t>
  </si>
  <si>
    <t>TD158</t>
  </si>
  <si>
    <t>TD159</t>
  </si>
  <si>
    <t>TD160</t>
  </si>
  <si>
    <t>TD161</t>
  </si>
  <si>
    <t>TD162</t>
  </si>
  <si>
    <t>TD163</t>
  </si>
  <si>
    <t>TD164</t>
  </si>
  <si>
    <t>TD165</t>
  </si>
  <si>
    <t>TD166</t>
  </si>
  <si>
    <t>TD167</t>
  </si>
  <si>
    <t>TD168</t>
  </si>
  <si>
    <t>TD169</t>
  </si>
  <si>
    <t>TD170</t>
  </si>
  <si>
    <t>TD171</t>
  </si>
  <si>
    <t>TD172</t>
  </si>
  <si>
    <t>TD173</t>
  </si>
  <si>
    <t>TD174</t>
  </si>
  <si>
    <t>TD175</t>
  </si>
  <si>
    <t>EQUIP RACK</t>
  </si>
  <si>
    <t>CLOAK ROOM</t>
  </si>
  <si>
    <t>TD176</t>
  </si>
  <si>
    <t>TD177</t>
  </si>
  <si>
    <t>TD178</t>
  </si>
  <si>
    <t>TD179</t>
  </si>
  <si>
    <t>TD180</t>
  </si>
  <si>
    <t>TD181</t>
  </si>
  <si>
    <t>TD182</t>
  </si>
  <si>
    <t>TD183</t>
  </si>
  <si>
    <t>TD184</t>
  </si>
  <si>
    <t>TD185</t>
  </si>
  <si>
    <t>TD186</t>
  </si>
  <si>
    <t>TD187</t>
  </si>
  <si>
    <t>TD188</t>
  </si>
  <si>
    <t>TD189</t>
  </si>
  <si>
    <t>TD190</t>
  </si>
  <si>
    <t>TD191</t>
  </si>
  <si>
    <t>TD192</t>
  </si>
  <si>
    <t>TD193</t>
  </si>
  <si>
    <t>TD194</t>
  </si>
  <si>
    <t>TD195</t>
  </si>
  <si>
    <t>TD196</t>
  </si>
  <si>
    <t>TD197</t>
  </si>
  <si>
    <t>TD198</t>
  </si>
  <si>
    <t>TD199</t>
  </si>
  <si>
    <t>TD200</t>
  </si>
  <si>
    <t>TD201</t>
  </si>
  <si>
    <t>TD202</t>
  </si>
  <si>
    <t>TD203</t>
  </si>
  <si>
    <t>TD204</t>
  </si>
  <si>
    <t>TD205</t>
  </si>
  <si>
    <t>TD206</t>
  </si>
  <si>
    <t>TD207</t>
  </si>
  <si>
    <t>TD208</t>
  </si>
  <si>
    <t>TD209</t>
  </si>
  <si>
    <t>TD210</t>
  </si>
  <si>
    <t>TD211</t>
  </si>
  <si>
    <t>TD212</t>
  </si>
  <si>
    <t>TD213</t>
  </si>
  <si>
    <t>TD214</t>
  </si>
  <si>
    <t>TD215</t>
  </si>
  <si>
    <t>TD216</t>
  </si>
  <si>
    <t>TD217</t>
  </si>
  <si>
    <t>TD218</t>
  </si>
  <si>
    <t>TD219</t>
  </si>
  <si>
    <t>TD220</t>
  </si>
  <si>
    <t>TD221</t>
  </si>
  <si>
    <t>TD222</t>
  </si>
  <si>
    <t>TD223</t>
  </si>
  <si>
    <t>TD224</t>
  </si>
  <si>
    <t>TD225</t>
  </si>
  <si>
    <t>TD226</t>
  </si>
  <si>
    <t>TD227</t>
  </si>
  <si>
    <t>TD228</t>
  </si>
  <si>
    <t>TD229</t>
  </si>
  <si>
    <t>TD230</t>
  </si>
  <si>
    <t>TD231</t>
  </si>
  <si>
    <t>TD232</t>
  </si>
  <si>
    <t>TD233</t>
  </si>
  <si>
    <t>TD234</t>
  </si>
  <si>
    <t>TD235</t>
  </si>
  <si>
    <t>TD236</t>
  </si>
  <si>
    <t>TD237</t>
  </si>
  <si>
    <t>TD238</t>
  </si>
  <si>
    <t>TD239</t>
  </si>
  <si>
    <t>TD240</t>
  </si>
  <si>
    <t>TD241</t>
  </si>
  <si>
    <t>TD242</t>
  </si>
  <si>
    <t>TD243</t>
  </si>
  <si>
    <t>TD244</t>
  </si>
  <si>
    <t>TD245</t>
  </si>
  <si>
    <t>TD246</t>
  </si>
  <si>
    <t>TD247</t>
  </si>
  <si>
    <t>TD248</t>
  </si>
  <si>
    <t>TD249</t>
  </si>
  <si>
    <t>TD250</t>
  </si>
  <si>
    <t>TD251</t>
  </si>
  <si>
    <t>TD252</t>
  </si>
  <si>
    <t>TD253</t>
  </si>
  <si>
    <t>TD254</t>
  </si>
  <si>
    <t>TD255</t>
  </si>
  <si>
    <t>TD256</t>
  </si>
  <si>
    <t>TD257</t>
  </si>
  <si>
    <t>TD258</t>
  </si>
  <si>
    <t>TD259</t>
  </si>
  <si>
    <t>TD260</t>
  </si>
  <si>
    <t>TD261</t>
  </si>
  <si>
    <t>TD262</t>
  </si>
  <si>
    <t>TD263</t>
  </si>
  <si>
    <t>TD264</t>
  </si>
  <si>
    <t>TD265</t>
  </si>
  <si>
    <t>TD266</t>
  </si>
  <si>
    <t>TD267</t>
  </si>
  <si>
    <t>TD268</t>
  </si>
  <si>
    <t>TD269</t>
  </si>
  <si>
    <t>TD270</t>
  </si>
  <si>
    <t>TD271</t>
  </si>
  <si>
    <t>TD272</t>
  </si>
  <si>
    <t>TD273</t>
  </si>
  <si>
    <t>TD274</t>
  </si>
  <si>
    <t>TD275</t>
  </si>
  <si>
    <t>TD276</t>
  </si>
  <si>
    <t>TD277</t>
  </si>
  <si>
    <t>TD278</t>
  </si>
  <si>
    <t>TD279</t>
  </si>
  <si>
    <t>TD280</t>
  </si>
  <si>
    <t>TD281</t>
  </si>
  <si>
    <t>TD282</t>
  </si>
  <si>
    <t>TD283</t>
  </si>
  <si>
    <t>TD284</t>
  </si>
  <si>
    <t>TD285</t>
  </si>
  <si>
    <t>TD286</t>
  </si>
  <si>
    <t>TD287</t>
  </si>
  <si>
    <t>TD288</t>
  </si>
  <si>
    <t>TD289</t>
  </si>
  <si>
    <t>TD290</t>
  </si>
  <si>
    <t>TD291</t>
  </si>
  <si>
    <t>TD292</t>
  </si>
  <si>
    <t>TD293</t>
  </si>
  <si>
    <t>TD294</t>
  </si>
  <si>
    <t>TD295</t>
  </si>
  <si>
    <t>TD296</t>
  </si>
  <si>
    <t>TD297</t>
  </si>
  <si>
    <t>TD298</t>
  </si>
  <si>
    <t>TD299</t>
  </si>
  <si>
    <t>TD300</t>
  </si>
  <si>
    <t>TD301</t>
  </si>
  <si>
    <t>TD302</t>
  </si>
  <si>
    <t>TD303</t>
  </si>
  <si>
    <t>TD304</t>
  </si>
  <si>
    <t>TD305</t>
  </si>
  <si>
    <t>TD306</t>
  </si>
  <si>
    <t>TD307</t>
  </si>
  <si>
    <t>TD308</t>
  </si>
  <si>
    <t>TD309</t>
  </si>
  <si>
    <t>TD310</t>
  </si>
  <si>
    <t>TD311</t>
  </si>
  <si>
    <t>TD312</t>
  </si>
  <si>
    <t>TD313</t>
  </si>
  <si>
    <t>TD314</t>
  </si>
  <si>
    <t>TD315</t>
  </si>
  <si>
    <t>TD316</t>
  </si>
  <si>
    <t>TD317</t>
  </si>
  <si>
    <t>TD318</t>
  </si>
  <si>
    <t>TD319</t>
  </si>
  <si>
    <t>TD320</t>
  </si>
  <si>
    <t>TD321</t>
  </si>
  <si>
    <t>TD322</t>
  </si>
  <si>
    <t>TD323</t>
  </si>
  <si>
    <t>TD324</t>
  </si>
  <si>
    <t>TD325</t>
  </si>
  <si>
    <t>TD326</t>
  </si>
  <si>
    <t>TD327</t>
  </si>
  <si>
    <t>TD328</t>
  </si>
  <si>
    <t>TD329</t>
  </si>
  <si>
    <t>TD330</t>
  </si>
  <si>
    <t>TD331</t>
  </si>
  <si>
    <t>TD332</t>
  </si>
  <si>
    <t>TD333</t>
  </si>
  <si>
    <t>TD334</t>
  </si>
  <si>
    <t>TD335</t>
  </si>
  <si>
    <t>TD336</t>
  </si>
  <si>
    <t>TD337</t>
  </si>
  <si>
    <t>TD338</t>
  </si>
  <si>
    <t>EVENT PANEL</t>
  </si>
  <si>
    <t>TD339</t>
  </si>
  <si>
    <t>TD340</t>
  </si>
  <si>
    <t>TD341</t>
  </si>
  <si>
    <t>TD342</t>
  </si>
  <si>
    <t>TD343</t>
  </si>
  <si>
    <t>TD344</t>
  </si>
  <si>
    <t>TD345</t>
  </si>
  <si>
    <t>TD346</t>
  </si>
  <si>
    <t>TD347</t>
  </si>
  <si>
    <t>TD348</t>
  </si>
  <si>
    <t>TD349</t>
  </si>
  <si>
    <t>TD350</t>
  </si>
  <si>
    <t>TD351</t>
  </si>
  <si>
    <t>TD352</t>
  </si>
  <si>
    <t>TD353</t>
  </si>
  <si>
    <t>TD354</t>
  </si>
  <si>
    <t>TD355</t>
  </si>
  <si>
    <t>TD356</t>
  </si>
  <si>
    <t>TD357</t>
  </si>
  <si>
    <t>TD358</t>
  </si>
  <si>
    <t>TD359</t>
  </si>
  <si>
    <t>TD360</t>
  </si>
  <si>
    <t>TD361</t>
  </si>
  <si>
    <t>TD362</t>
  </si>
  <si>
    <t>TD363</t>
  </si>
  <si>
    <t>TD364</t>
  </si>
  <si>
    <t>TD365</t>
  </si>
  <si>
    <t>TD366</t>
  </si>
  <si>
    <t>TD367</t>
  </si>
  <si>
    <t>TD368</t>
  </si>
  <si>
    <t>TD369</t>
  </si>
  <si>
    <t xml:space="preserve">  </t>
  </si>
  <si>
    <t>TD370</t>
  </si>
  <si>
    <t>TD371</t>
  </si>
  <si>
    <t>TD372</t>
  </si>
  <si>
    <t>TD373</t>
  </si>
  <si>
    <t>TD374</t>
  </si>
  <si>
    <t>TD375</t>
  </si>
  <si>
    <t>TD376</t>
  </si>
  <si>
    <t>TD377</t>
  </si>
  <si>
    <t>TD378</t>
  </si>
  <si>
    <t>TD379</t>
  </si>
  <si>
    <t>TD380</t>
  </si>
  <si>
    <t>TD381</t>
  </si>
  <si>
    <t>TD382</t>
  </si>
  <si>
    <t>TD383</t>
  </si>
  <si>
    <t>TD384</t>
  </si>
  <si>
    <t>TD385</t>
  </si>
  <si>
    <t>TD386</t>
  </si>
  <si>
    <t>TD387</t>
  </si>
  <si>
    <t>TD388</t>
  </si>
  <si>
    <t>TD389</t>
  </si>
  <si>
    <t>TD390</t>
  </si>
  <si>
    <t>TD391</t>
  </si>
  <si>
    <t>TD392</t>
  </si>
  <si>
    <t>TD393</t>
  </si>
  <si>
    <t>TD394</t>
  </si>
  <si>
    <t>TD395</t>
  </si>
  <si>
    <t>TD396</t>
  </si>
  <si>
    <t>TD397</t>
  </si>
  <si>
    <t>TD398</t>
  </si>
  <si>
    <t>TD399</t>
  </si>
  <si>
    <t>TD400</t>
  </si>
  <si>
    <t>TD401</t>
  </si>
  <si>
    <t>TD402</t>
  </si>
  <si>
    <t>TD403</t>
  </si>
  <si>
    <t>TD404</t>
  </si>
  <si>
    <t>TD405</t>
  </si>
  <si>
    <t>TD406</t>
  </si>
  <si>
    <t>TD407</t>
  </si>
  <si>
    <t>TD408</t>
  </si>
  <si>
    <t>TD409</t>
  </si>
  <si>
    <t>TD410</t>
  </si>
  <si>
    <t>TD411</t>
  </si>
  <si>
    <t>TD412</t>
  </si>
  <si>
    <t>TD413</t>
  </si>
  <si>
    <t>TD414</t>
  </si>
  <si>
    <t>TD415</t>
  </si>
  <si>
    <t>TD416</t>
  </si>
  <si>
    <t>TD417</t>
  </si>
  <si>
    <t>TD418</t>
  </si>
  <si>
    <t>TD419</t>
  </si>
  <si>
    <t>TD420</t>
  </si>
  <si>
    <t>TD421</t>
  </si>
  <si>
    <t>TD422</t>
  </si>
  <si>
    <t>TD423</t>
  </si>
  <si>
    <t>TD424</t>
  </si>
  <si>
    <t>TD425</t>
  </si>
  <si>
    <t>TD426</t>
  </si>
  <si>
    <t>TD427</t>
  </si>
  <si>
    <t>TD428</t>
  </si>
  <si>
    <t>TD429</t>
  </si>
  <si>
    <t>TD430</t>
  </si>
  <si>
    <t>TD431</t>
  </si>
  <si>
    <t>TD432</t>
  </si>
  <si>
    <t xml:space="preserve">Cable ID DIGITAL MEDIA </t>
  </si>
  <si>
    <t>DM001</t>
  </si>
  <si>
    <t>DM002</t>
  </si>
  <si>
    <t>DM003</t>
  </si>
  <si>
    <r>
      <rPr>
        <sz val="11"/>
        <rFont val="Calibri"/>
        <family val="2"/>
      </rPr>
      <t>SHOW</t>
    </r>
    <r>
      <rPr>
        <sz val="11"/>
        <rFont val="Times New Roman"/>
        <family val="1"/>
      </rPr>
      <t xml:space="preserve"> </t>
    </r>
    <r>
      <rPr>
        <sz val="11"/>
        <rFont val="Calibri"/>
        <family val="2"/>
      </rPr>
      <t>RELAY</t>
    </r>
    <r>
      <rPr>
        <sz val="11"/>
        <rFont val="Times New Roman"/>
        <family val="1"/>
      </rPr>
      <t xml:space="preserve"> </t>
    </r>
    <r>
      <rPr>
        <sz val="11"/>
        <rFont val="Calibri"/>
        <family val="2"/>
      </rPr>
      <t>CAMERA</t>
    </r>
  </si>
  <si>
    <r>
      <rPr>
        <sz val="11"/>
        <rFont val="Calibri"/>
        <family val="2"/>
      </rPr>
      <t>ON</t>
    </r>
    <r>
      <rPr>
        <sz val="11"/>
        <rFont val="Times New Roman"/>
        <family val="1"/>
      </rPr>
      <t xml:space="preserve"> </t>
    </r>
    <r>
      <rPr>
        <sz val="11"/>
        <rFont val="Calibri"/>
        <family val="2"/>
      </rPr>
      <t>BAR</t>
    </r>
  </si>
  <si>
    <t>DM004</t>
  </si>
  <si>
    <r>
      <rPr>
        <sz val="11"/>
        <rFont val="Calibri"/>
        <family val="2"/>
      </rPr>
      <t>DIMMER</t>
    </r>
    <r>
      <rPr>
        <sz val="11"/>
        <rFont val="Times New Roman"/>
        <family val="1"/>
      </rPr>
      <t xml:space="preserve"> </t>
    </r>
    <r>
      <rPr>
        <sz val="11"/>
        <rFont val="Calibri"/>
        <family val="2"/>
      </rPr>
      <t>RACK</t>
    </r>
  </si>
  <si>
    <t>DM005</t>
  </si>
  <si>
    <t>DM006</t>
  </si>
  <si>
    <t>DM007</t>
  </si>
  <si>
    <t>DM008</t>
  </si>
  <si>
    <t>DM009</t>
  </si>
  <si>
    <t>DM010</t>
  </si>
  <si>
    <t>DM011</t>
  </si>
  <si>
    <t>DM012</t>
  </si>
  <si>
    <t>DM013</t>
  </si>
  <si>
    <t>DM014</t>
  </si>
  <si>
    <t>DM015</t>
  </si>
  <si>
    <t>DM016</t>
  </si>
  <si>
    <t>DM017</t>
  </si>
  <si>
    <t>DM018</t>
  </si>
  <si>
    <t>DM019</t>
  </si>
  <si>
    <t>DM020</t>
  </si>
  <si>
    <t>DM021</t>
  </si>
  <si>
    <t>DM022</t>
  </si>
  <si>
    <t>DM023</t>
  </si>
  <si>
    <t>DM024</t>
  </si>
  <si>
    <t>DM025</t>
  </si>
  <si>
    <t>DM026</t>
  </si>
  <si>
    <t>DM027</t>
  </si>
  <si>
    <t>DM028</t>
  </si>
  <si>
    <t>DM029</t>
  </si>
  <si>
    <t>DM030</t>
  </si>
  <si>
    <t>DM031</t>
  </si>
  <si>
    <t>DM032</t>
  </si>
  <si>
    <t>DM033</t>
  </si>
  <si>
    <t>DM034</t>
  </si>
  <si>
    <t>DM035</t>
  </si>
  <si>
    <t>DM036</t>
  </si>
  <si>
    <t>DM037</t>
  </si>
  <si>
    <t>DM038</t>
  </si>
  <si>
    <t>DM039</t>
  </si>
  <si>
    <r>
      <t>TECH</t>
    </r>
    <r>
      <rPr>
        <sz val="11"/>
        <rFont val="Times New Roman"/>
        <family val="1"/>
      </rPr>
      <t xml:space="preserve"> </t>
    </r>
    <r>
      <rPr>
        <sz val="11"/>
        <rFont val="Calibri"/>
        <family val="2"/>
      </rPr>
      <t>PANEL</t>
    </r>
  </si>
  <si>
    <r>
      <t>SUB</t>
    </r>
    <r>
      <rPr>
        <sz val="11"/>
        <rFont val="Times New Roman"/>
        <family val="1"/>
      </rPr>
      <t xml:space="preserve"> </t>
    </r>
    <r>
      <rPr>
        <sz val="11"/>
        <rFont val="Calibri"/>
        <family val="2"/>
      </rPr>
      <t>STAGE</t>
    </r>
  </si>
  <si>
    <t>DM040</t>
  </si>
  <si>
    <t>DM041</t>
  </si>
  <si>
    <t>DM042</t>
  </si>
  <si>
    <r>
      <t>TECH</t>
    </r>
    <r>
      <rPr>
        <sz val="11"/>
        <rFont val="Times New Roman"/>
        <family val="1"/>
      </rPr>
      <t xml:space="preserve"> </t>
    </r>
    <r>
      <rPr>
        <sz val="11"/>
        <rFont val="Calibri"/>
        <family val="2"/>
      </rPr>
      <t>PANEL</t>
    </r>
    <r>
      <rPr>
        <sz val="11"/>
        <rFont val="Times New Roman"/>
        <family val="1"/>
      </rPr>
      <t xml:space="preserve"> </t>
    </r>
    <r>
      <rPr>
        <sz val="11"/>
        <rFont val="Calibri"/>
        <family val="2"/>
      </rPr>
      <t>(SM</t>
    </r>
    <r>
      <rPr>
        <sz val="11"/>
        <rFont val="Times New Roman"/>
        <family val="1"/>
      </rPr>
      <t xml:space="preserve"> </t>
    </r>
    <r>
      <rPr>
        <sz val="11"/>
        <rFont val="Calibri"/>
        <family val="2"/>
      </rPr>
      <t>Panel)</t>
    </r>
  </si>
  <si>
    <t>DM043</t>
  </si>
  <si>
    <t>DM044</t>
  </si>
  <si>
    <t>DM045</t>
  </si>
  <si>
    <t>DM046</t>
  </si>
  <si>
    <r>
      <t>PERF</t>
    </r>
    <r>
      <rPr>
        <sz val="11"/>
        <rFont val="Times New Roman"/>
        <family val="1"/>
      </rPr>
      <t xml:space="preserve"> </t>
    </r>
    <r>
      <rPr>
        <sz val="11"/>
        <rFont val="Calibri"/>
        <family val="2"/>
      </rPr>
      <t>LOCK</t>
    </r>
  </si>
  <si>
    <t>DM047</t>
  </si>
  <si>
    <t>DM048</t>
  </si>
  <si>
    <t>DM049</t>
  </si>
  <si>
    <t>DM050</t>
  </si>
  <si>
    <t>DM051</t>
  </si>
  <si>
    <t>DM052</t>
  </si>
  <si>
    <t>DM053</t>
  </si>
  <si>
    <t>DM054</t>
  </si>
  <si>
    <t>DM055</t>
  </si>
  <si>
    <t>DM056</t>
  </si>
  <si>
    <t>DM057</t>
  </si>
  <si>
    <t>DM058</t>
  </si>
  <si>
    <t>DM059</t>
  </si>
  <si>
    <t>DM060</t>
  </si>
  <si>
    <t>DM061</t>
  </si>
  <si>
    <t>DM062</t>
  </si>
  <si>
    <r>
      <t>TECH</t>
    </r>
    <r>
      <rPr>
        <sz val="11"/>
        <rFont val="Times New Roman"/>
        <family val="1"/>
      </rPr>
      <t xml:space="preserve"> </t>
    </r>
    <r>
      <rPr>
        <sz val="11"/>
        <rFont val="Calibri"/>
        <family val="2"/>
      </rPr>
      <t>(GALLERY)</t>
    </r>
  </si>
  <si>
    <t>DM063</t>
  </si>
  <si>
    <t>DM064</t>
  </si>
  <si>
    <t>DM065</t>
  </si>
  <si>
    <t>DM066</t>
  </si>
  <si>
    <t>DM067</t>
  </si>
  <si>
    <t>DM068</t>
  </si>
  <si>
    <t>DM069</t>
  </si>
  <si>
    <t>DM070</t>
  </si>
  <si>
    <r>
      <rPr>
        <sz val="11"/>
        <rFont val="Calibri"/>
        <family val="2"/>
      </rPr>
      <t>PRINC.</t>
    </r>
    <r>
      <rPr>
        <sz val="11"/>
        <rFont val="Times New Roman"/>
        <family val="1"/>
      </rPr>
      <t xml:space="preserve"> </t>
    </r>
    <r>
      <rPr>
        <sz val="11"/>
        <rFont val="Calibri"/>
        <family val="2"/>
      </rPr>
      <t>DR.</t>
    </r>
    <r>
      <rPr>
        <sz val="11"/>
        <rFont val="Times New Roman"/>
        <family val="1"/>
      </rPr>
      <t xml:space="preserve"> </t>
    </r>
    <r>
      <rPr>
        <sz val="11"/>
        <rFont val="Calibri"/>
        <family val="2"/>
      </rPr>
      <t>RM.</t>
    </r>
    <r>
      <rPr>
        <sz val="11"/>
        <rFont val="Times New Roman"/>
        <family val="1"/>
      </rPr>
      <t xml:space="preserve"> </t>
    </r>
    <r>
      <rPr>
        <sz val="11"/>
        <rFont val="Calibri"/>
        <family val="2"/>
      </rPr>
      <t>1</t>
    </r>
    <r>
      <rPr>
        <sz val="11"/>
        <rFont val="Times New Roman"/>
        <family val="1"/>
      </rPr>
      <t xml:space="preserve">                </t>
    </r>
    <r>
      <rPr>
        <sz val="11"/>
        <rFont val="Calibri"/>
        <family val="2"/>
      </rPr>
      <t>G26</t>
    </r>
  </si>
  <si>
    <t>DM071</t>
  </si>
  <si>
    <r>
      <rPr>
        <sz val="11"/>
        <rFont val="Calibri"/>
        <family val="2"/>
      </rPr>
      <t>MULTI-PURPOSE</t>
    </r>
    <r>
      <rPr>
        <sz val="11"/>
        <rFont val="Times New Roman"/>
        <family val="1"/>
      </rPr>
      <t xml:space="preserve"> </t>
    </r>
    <r>
      <rPr>
        <sz val="11"/>
        <rFont val="Calibri"/>
        <family val="2"/>
      </rPr>
      <t>RM/GREEG32</t>
    </r>
  </si>
  <si>
    <t>DM072</t>
  </si>
  <si>
    <r>
      <rPr>
        <sz val="11"/>
        <rFont val="Calibri"/>
        <family val="2"/>
      </rPr>
      <t>DR.</t>
    </r>
    <r>
      <rPr>
        <sz val="11"/>
        <rFont val="Times New Roman"/>
        <family val="1"/>
      </rPr>
      <t xml:space="preserve"> </t>
    </r>
    <r>
      <rPr>
        <sz val="11"/>
        <rFont val="Calibri"/>
        <family val="2"/>
      </rPr>
      <t>RM.</t>
    </r>
    <r>
      <rPr>
        <sz val="11"/>
        <rFont val="Times New Roman"/>
        <family val="1"/>
      </rPr>
      <t xml:space="preserve">                                </t>
    </r>
    <r>
      <rPr>
        <sz val="11"/>
        <rFont val="Calibri"/>
        <family val="2"/>
      </rPr>
      <t>G39</t>
    </r>
  </si>
  <si>
    <t>DM073</t>
  </si>
  <si>
    <r>
      <rPr>
        <sz val="11"/>
        <rFont val="Calibri"/>
        <family val="2"/>
      </rPr>
      <t>DR.</t>
    </r>
    <r>
      <rPr>
        <sz val="11"/>
        <rFont val="Times New Roman"/>
        <family val="1"/>
      </rPr>
      <t xml:space="preserve"> </t>
    </r>
    <r>
      <rPr>
        <sz val="11"/>
        <rFont val="Calibri"/>
        <family val="2"/>
      </rPr>
      <t>RM.</t>
    </r>
    <r>
      <rPr>
        <sz val="11"/>
        <rFont val="Times New Roman"/>
        <family val="1"/>
      </rPr>
      <t xml:space="preserve">                                </t>
    </r>
    <r>
      <rPr>
        <sz val="11"/>
        <rFont val="Calibri"/>
        <family val="2"/>
      </rPr>
      <t>G29</t>
    </r>
  </si>
  <si>
    <t>DM074</t>
  </si>
  <si>
    <r>
      <rPr>
        <sz val="11"/>
        <rFont val="Calibri"/>
        <family val="2"/>
      </rPr>
      <t>PRINC.</t>
    </r>
    <r>
      <rPr>
        <sz val="11"/>
        <rFont val="Times New Roman"/>
        <family val="1"/>
      </rPr>
      <t xml:space="preserve"> </t>
    </r>
    <r>
      <rPr>
        <sz val="11"/>
        <rFont val="Calibri"/>
        <family val="2"/>
      </rPr>
      <t>DR.</t>
    </r>
    <r>
      <rPr>
        <sz val="11"/>
        <rFont val="Times New Roman"/>
        <family val="1"/>
      </rPr>
      <t xml:space="preserve"> </t>
    </r>
    <r>
      <rPr>
        <sz val="11"/>
        <rFont val="Calibri"/>
        <family val="2"/>
      </rPr>
      <t>RM.</t>
    </r>
    <r>
      <rPr>
        <sz val="11"/>
        <rFont val="Times New Roman"/>
        <family val="1"/>
      </rPr>
      <t xml:space="preserve"> </t>
    </r>
    <r>
      <rPr>
        <sz val="11"/>
        <rFont val="Calibri"/>
        <family val="2"/>
      </rPr>
      <t>2</t>
    </r>
    <r>
      <rPr>
        <sz val="11"/>
        <rFont val="Times New Roman"/>
        <family val="1"/>
      </rPr>
      <t xml:space="preserve">                </t>
    </r>
    <r>
      <rPr>
        <sz val="11"/>
        <rFont val="Calibri"/>
        <family val="2"/>
      </rPr>
      <t>G20</t>
    </r>
  </si>
  <si>
    <t>DM075</t>
  </si>
  <si>
    <r>
      <rPr>
        <sz val="11"/>
        <rFont val="Calibri"/>
        <family val="2"/>
      </rPr>
      <t>STAGE</t>
    </r>
    <r>
      <rPr>
        <sz val="11"/>
        <rFont val="Times New Roman"/>
        <family val="1"/>
      </rPr>
      <t xml:space="preserve"> </t>
    </r>
    <r>
      <rPr>
        <sz val="11"/>
        <rFont val="Calibri"/>
        <family val="2"/>
      </rPr>
      <t>DOOR</t>
    </r>
    <r>
      <rPr>
        <sz val="11"/>
        <rFont val="Times New Roman"/>
        <family val="1"/>
      </rPr>
      <t xml:space="preserve">                        </t>
    </r>
    <r>
      <rPr>
        <sz val="11"/>
        <rFont val="Calibri"/>
        <family val="2"/>
      </rPr>
      <t>G41</t>
    </r>
  </si>
  <si>
    <t>DM076</t>
  </si>
  <si>
    <r>
      <rPr>
        <sz val="11"/>
        <rFont val="Calibri"/>
        <family val="2"/>
      </rPr>
      <t>LOBBY</t>
    </r>
    <r>
      <rPr>
        <sz val="11"/>
        <rFont val="Times New Roman"/>
        <family val="1"/>
      </rPr>
      <t xml:space="preserve">                                   </t>
    </r>
    <r>
      <rPr>
        <sz val="11"/>
        <rFont val="Calibri"/>
        <family val="2"/>
      </rPr>
      <t>G44</t>
    </r>
  </si>
  <si>
    <t>DM077</t>
  </si>
  <si>
    <r>
      <rPr>
        <sz val="11"/>
        <rFont val="Calibri"/>
        <family val="2"/>
      </rPr>
      <t>SCENE</t>
    </r>
    <r>
      <rPr>
        <sz val="11"/>
        <rFont val="Times New Roman"/>
        <family val="1"/>
      </rPr>
      <t xml:space="preserve"> </t>
    </r>
    <r>
      <rPr>
        <sz val="11"/>
        <rFont val="Calibri"/>
        <family val="2"/>
      </rPr>
      <t>DOCK</t>
    </r>
    <r>
      <rPr>
        <sz val="11"/>
        <rFont val="Times New Roman"/>
        <family val="1"/>
      </rPr>
      <t xml:space="preserve">                        </t>
    </r>
    <r>
      <rPr>
        <sz val="11"/>
        <rFont val="Calibri"/>
        <family val="2"/>
      </rPr>
      <t>G24</t>
    </r>
  </si>
  <si>
    <t>DM078</t>
  </si>
  <si>
    <r>
      <rPr>
        <sz val="11"/>
        <rFont val="Calibri"/>
        <family val="2"/>
      </rPr>
      <t>WORKSHOP</t>
    </r>
    <r>
      <rPr>
        <sz val="11"/>
        <rFont val="Times New Roman"/>
        <family val="1"/>
      </rPr>
      <t xml:space="preserve">                          </t>
    </r>
    <r>
      <rPr>
        <sz val="11"/>
        <rFont val="Calibri"/>
        <family val="2"/>
      </rPr>
      <t>G35</t>
    </r>
  </si>
  <si>
    <t>DM079</t>
  </si>
  <si>
    <t>DM080</t>
  </si>
  <si>
    <t>DM081</t>
  </si>
  <si>
    <r>
      <rPr>
        <sz val="11"/>
        <rFont val="Calibri"/>
        <family val="2"/>
      </rPr>
      <t>TECH</t>
    </r>
    <r>
      <rPr>
        <sz val="11"/>
        <rFont val="Times New Roman"/>
        <family val="1"/>
      </rPr>
      <t xml:space="preserve"> </t>
    </r>
    <r>
      <rPr>
        <sz val="11"/>
        <rFont val="Calibri"/>
        <family val="2"/>
      </rPr>
      <t>PANEL</t>
    </r>
  </si>
  <si>
    <t>DM082</t>
  </si>
  <si>
    <t>DM083</t>
  </si>
  <si>
    <r>
      <rPr>
        <sz val="11"/>
        <rFont val="Calibri"/>
        <family val="2"/>
      </rPr>
      <t>VENUE</t>
    </r>
    <r>
      <rPr>
        <sz val="11"/>
        <rFont val="Times New Roman"/>
        <family val="1"/>
      </rPr>
      <t xml:space="preserve"> </t>
    </r>
    <r>
      <rPr>
        <sz val="11"/>
        <rFont val="Calibri"/>
        <family val="2"/>
      </rPr>
      <t>MAN.</t>
    </r>
    <r>
      <rPr>
        <sz val="11"/>
        <rFont val="Times New Roman"/>
        <family val="1"/>
      </rPr>
      <t xml:space="preserve"> </t>
    </r>
    <r>
      <rPr>
        <sz val="11"/>
        <rFont val="Calibri"/>
        <family val="2"/>
      </rPr>
      <t>OFFICE</t>
    </r>
    <r>
      <rPr>
        <sz val="11"/>
        <rFont val="Times New Roman"/>
        <family val="1"/>
      </rPr>
      <t xml:space="preserve">          </t>
    </r>
    <r>
      <rPr>
        <sz val="11"/>
        <rFont val="Calibri"/>
        <family val="2"/>
      </rPr>
      <t>102</t>
    </r>
  </si>
  <si>
    <t>DM084</t>
  </si>
  <si>
    <t>ADDED 17.11.23</t>
  </si>
  <si>
    <t>DM085</t>
  </si>
  <si>
    <t>DM086</t>
  </si>
  <si>
    <t>DM087</t>
  </si>
  <si>
    <t>DM088</t>
  </si>
  <si>
    <t>DM089</t>
  </si>
  <si>
    <t>DM090</t>
  </si>
  <si>
    <t>DM091</t>
  </si>
  <si>
    <t>DM092</t>
  </si>
  <si>
    <t>DM093</t>
  </si>
  <si>
    <t>DM094</t>
  </si>
  <si>
    <t>DM095</t>
  </si>
  <si>
    <t>DM096</t>
  </si>
  <si>
    <t>DM097</t>
  </si>
  <si>
    <t>DM098</t>
  </si>
  <si>
    <t>DM099</t>
  </si>
  <si>
    <t>DM100</t>
  </si>
  <si>
    <t>DM101</t>
  </si>
  <si>
    <t>DM102</t>
  </si>
  <si>
    <t>DM103</t>
  </si>
  <si>
    <t>DM104</t>
  </si>
  <si>
    <t>DM105</t>
  </si>
  <si>
    <t>DM106</t>
  </si>
  <si>
    <t>DM107</t>
  </si>
  <si>
    <t>DM108</t>
  </si>
  <si>
    <t>DM109</t>
  </si>
  <si>
    <t>DM110</t>
  </si>
  <si>
    <t>DM111</t>
  </si>
  <si>
    <t>DM112</t>
  </si>
  <si>
    <t>DM113</t>
  </si>
  <si>
    <t>DM114</t>
  </si>
  <si>
    <t>DM115</t>
  </si>
  <si>
    <t>DM116</t>
  </si>
  <si>
    <t>DM117</t>
  </si>
  <si>
    <t>DM118</t>
  </si>
  <si>
    <t>DM119</t>
  </si>
  <si>
    <t>DM120</t>
  </si>
  <si>
    <t>DM121</t>
  </si>
  <si>
    <t>DM122</t>
  </si>
  <si>
    <t>DM123</t>
  </si>
  <si>
    <t>DM124</t>
  </si>
  <si>
    <t>DM125</t>
  </si>
  <si>
    <t>DM126</t>
  </si>
  <si>
    <t>DM127</t>
  </si>
  <si>
    <t>DM128</t>
  </si>
  <si>
    <t>DM129</t>
  </si>
  <si>
    <t>DM130</t>
  </si>
  <si>
    <t>DM131</t>
  </si>
  <si>
    <t>DM132</t>
  </si>
  <si>
    <t>DM133</t>
  </si>
  <si>
    <t>DM134</t>
  </si>
  <si>
    <t>DM135</t>
  </si>
  <si>
    <t>DM136</t>
  </si>
  <si>
    <t>DM137</t>
  </si>
  <si>
    <t>DM138</t>
  </si>
  <si>
    <t>DM139</t>
  </si>
  <si>
    <t>DM</t>
  </si>
  <si>
    <t>DM140</t>
  </si>
  <si>
    <t>DM141</t>
  </si>
  <si>
    <t>DM142</t>
  </si>
  <si>
    <t>DM143</t>
  </si>
  <si>
    <t>DM144</t>
  </si>
  <si>
    <t>DM145</t>
  </si>
  <si>
    <t>DM146</t>
  </si>
  <si>
    <t>DM147</t>
  </si>
  <si>
    <t>DM148</t>
  </si>
  <si>
    <t>DM149</t>
  </si>
  <si>
    <t>DM150</t>
  </si>
  <si>
    <t>DM151</t>
  </si>
  <si>
    <t>DM152</t>
  </si>
  <si>
    <t>DM153</t>
  </si>
  <si>
    <t>DM154</t>
  </si>
  <si>
    <t>DM155</t>
  </si>
  <si>
    <t>DM156</t>
  </si>
  <si>
    <t>DM157</t>
  </si>
  <si>
    <t>DM158</t>
  </si>
  <si>
    <t>DM159</t>
  </si>
  <si>
    <t>DM160</t>
  </si>
  <si>
    <r>
      <rPr>
        <sz val="11"/>
        <rFont val="Calibri"/>
        <family val="2"/>
      </rPr>
      <t>CONTROL</t>
    </r>
    <r>
      <rPr>
        <sz val="11"/>
        <rFont val="Times New Roman"/>
        <family val="1"/>
      </rPr>
      <t xml:space="preserve"> </t>
    </r>
    <r>
      <rPr>
        <sz val="11"/>
        <rFont val="Calibri"/>
        <family val="2"/>
      </rPr>
      <t>FLOORBOX</t>
    </r>
  </si>
  <si>
    <t>DM161</t>
  </si>
  <si>
    <t>DM162</t>
  </si>
  <si>
    <t>DM163</t>
  </si>
  <si>
    <t>DM164</t>
  </si>
  <si>
    <r>
      <rPr>
        <sz val="11"/>
        <rFont val="Calibri"/>
        <family val="2"/>
      </rPr>
      <t>AUDITORIUM</t>
    </r>
    <r>
      <rPr>
        <sz val="11"/>
        <rFont val="Times New Roman"/>
        <family val="1"/>
      </rPr>
      <t xml:space="preserve"> </t>
    </r>
    <r>
      <rPr>
        <sz val="11"/>
        <rFont val="Calibri"/>
        <family val="2"/>
      </rPr>
      <t>CONTROL</t>
    </r>
  </si>
  <si>
    <r>
      <rPr>
        <sz val="11"/>
        <rFont val="Calibri"/>
        <family val="2"/>
      </rPr>
      <t>IN</t>
    </r>
    <r>
      <rPr>
        <sz val="11"/>
        <rFont val="Times New Roman"/>
        <family val="1"/>
      </rPr>
      <t xml:space="preserve"> </t>
    </r>
    <r>
      <rPr>
        <sz val="11"/>
        <rFont val="Calibri"/>
        <family val="2"/>
      </rPr>
      <t>RISER</t>
    </r>
  </si>
  <si>
    <t>DM165</t>
  </si>
  <si>
    <t>DM166</t>
  </si>
  <si>
    <t>DM167</t>
  </si>
  <si>
    <t>DM168</t>
  </si>
  <si>
    <r>
      <rPr>
        <sz val="11"/>
        <rFont val="Calibri"/>
        <family val="2"/>
      </rPr>
      <t>LIGHTING</t>
    </r>
    <r>
      <rPr>
        <sz val="11"/>
        <rFont val="Times New Roman"/>
        <family val="1"/>
      </rPr>
      <t xml:space="preserve"> </t>
    </r>
    <r>
      <rPr>
        <sz val="11"/>
        <rFont val="Calibri"/>
        <family val="2"/>
      </rPr>
      <t>CONTROL</t>
    </r>
  </si>
  <si>
    <r>
      <rPr>
        <sz val="11"/>
        <rFont val="Calibri"/>
        <family val="2"/>
      </rPr>
      <t>CONTROL</t>
    </r>
    <r>
      <rPr>
        <sz val="11"/>
        <rFont val="Times New Roman"/>
        <family val="1"/>
      </rPr>
      <t xml:space="preserve"> </t>
    </r>
    <r>
      <rPr>
        <sz val="11"/>
        <rFont val="Calibri"/>
        <family val="2"/>
      </rPr>
      <t>ROOM</t>
    </r>
  </si>
  <si>
    <t>DM169</t>
  </si>
  <si>
    <t>DM170</t>
  </si>
  <si>
    <r>
      <rPr>
        <sz val="11"/>
        <rFont val="Calibri"/>
        <family val="2"/>
      </rPr>
      <t>AUDIO</t>
    </r>
    <r>
      <rPr>
        <sz val="11"/>
        <rFont val="Times New Roman"/>
        <family val="1"/>
      </rPr>
      <t xml:space="preserve"> </t>
    </r>
    <r>
      <rPr>
        <sz val="11"/>
        <rFont val="Calibri"/>
        <family val="2"/>
      </rPr>
      <t>CONTROL</t>
    </r>
  </si>
  <si>
    <t>DM171</t>
  </si>
  <si>
    <t>DM172</t>
  </si>
  <si>
    <r>
      <rPr>
        <sz val="11"/>
        <rFont val="Calibri"/>
        <family val="2"/>
      </rPr>
      <t>AV</t>
    </r>
    <r>
      <rPr>
        <sz val="11"/>
        <rFont val="Times New Roman"/>
        <family val="1"/>
      </rPr>
      <t xml:space="preserve"> </t>
    </r>
    <r>
      <rPr>
        <sz val="11"/>
        <rFont val="Calibri"/>
        <family val="2"/>
      </rPr>
      <t>CONTROL</t>
    </r>
  </si>
  <si>
    <t>DM173</t>
  </si>
  <si>
    <t>DM174</t>
  </si>
  <si>
    <t>DM175</t>
  </si>
  <si>
    <t>DM176</t>
  </si>
  <si>
    <t>DM177</t>
  </si>
  <si>
    <t>DM178</t>
  </si>
  <si>
    <t>DM179</t>
  </si>
  <si>
    <t>DM180</t>
  </si>
  <si>
    <t>DM181</t>
  </si>
  <si>
    <t>DM182</t>
  </si>
  <si>
    <t>DM183</t>
  </si>
  <si>
    <t>DM184</t>
  </si>
  <si>
    <r>
      <rPr>
        <sz val="11"/>
        <rFont val="Calibri"/>
        <family val="2"/>
      </rPr>
      <t>SPEAKER</t>
    </r>
    <r>
      <rPr>
        <sz val="11"/>
        <rFont val="Times New Roman"/>
        <family val="1"/>
      </rPr>
      <t xml:space="preserve"> </t>
    </r>
    <r>
      <rPr>
        <sz val="11"/>
        <rFont val="Calibri"/>
        <family val="2"/>
      </rPr>
      <t>POINT</t>
    </r>
  </si>
  <si>
    <r>
      <rPr>
        <sz val="11"/>
        <rFont val="Calibri"/>
        <family val="2"/>
      </rPr>
      <t>CONFERENCE</t>
    </r>
    <r>
      <rPr>
        <sz val="11"/>
        <rFont val="Times New Roman"/>
        <family val="1"/>
      </rPr>
      <t xml:space="preserve"> </t>
    </r>
    <r>
      <rPr>
        <sz val="11"/>
        <rFont val="Calibri"/>
        <family val="2"/>
      </rPr>
      <t>1</t>
    </r>
  </si>
  <si>
    <r>
      <rPr>
        <sz val="11"/>
        <rFont val="Calibri"/>
        <family val="2"/>
      </rPr>
      <t>PIPE</t>
    </r>
    <r>
      <rPr>
        <sz val="11"/>
        <rFont val="Times New Roman"/>
        <family val="1"/>
      </rPr>
      <t xml:space="preserve"> </t>
    </r>
    <r>
      <rPr>
        <sz val="11"/>
        <rFont val="Calibri"/>
        <family val="2"/>
      </rPr>
      <t>GRID</t>
    </r>
  </si>
  <si>
    <t>DM185</t>
  </si>
  <si>
    <t>DM186</t>
  </si>
  <si>
    <t>DM187</t>
  </si>
  <si>
    <t>DM188</t>
  </si>
  <si>
    <t>DM189</t>
  </si>
  <si>
    <t>DM190</t>
  </si>
  <si>
    <r>
      <rPr>
        <sz val="11"/>
        <rFont val="Calibri"/>
        <family val="2"/>
      </rPr>
      <t>CONFERENCE</t>
    </r>
    <r>
      <rPr>
        <sz val="11"/>
        <rFont val="Times New Roman"/>
        <family val="1"/>
      </rPr>
      <t xml:space="preserve"> </t>
    </r>
    <r>
      <rPr>
        <sz val="11"/>
        <rFont val="Calibri"/>
        <family val="2"/>
      </rPr>
      <t>2</t>
    </r>
  </si>
  <si>
    <t>DM191</t>
  </si>
  <si>
    <t>DM192</t>
  </si>
  <si>
    <t>DM193</t>
  </si>
  <si>
    <t>DM194</t>
  </si>
  <si>
    <t>DM195</t>
  </si>
  <si>
    <t>DM196</t>
  </si>
  <si>
    <r>
      <rPr>
        <sz val="11"/>
        <rFont val="Calibri"/>
        <family val="2"/>
      </rPr>
      <t>BREAK</t>
    </r>
    <r>
      <rPr>
        <sz val="11"/>
        <rFont val="Times New Roman"/>
        <family val="1"/>
      </rPr>
      <t xml:space="preserve"> </t>
    </r>
    <r>
      <rPr>
        <sz val="11"/>
        <rFont val="Calibri"/>
        <family val="2"/>
      </rPr>
      <t>OUT</t>
    </r>
  </si>
  <si>
    <t>DM197</t>
  </si>
  <si>
    <t>DM198</t>
  </si>
  <si>
    <t>DM199</t>
  </si>
  <si>
    <t>DM200</t>
  </si>
  <si>
    <t>DM201</t>
  </si>
  <si>
    <t>DM202</t>
  </si>
  <si>
    <t>DM203</t>
  </si>
  <si>
    <t>DM204</t>
  </si>
  <si>
    <t>DM205</t>
  </si>
  <si>
    <t>DM206</t>
  </si>
  <si>
    <t>DM207</t>
  </si>
  <si>
    <t>DM208</t>
  </si>
  <si>
    <t>DM209</t>
  </si>
  <si>
    <t>DM210</t>
  </si>
  <si>
    <t>DM211</t>
  </si>
  <si>
    <t>DM212</t>
  </si>
  <si>
    <t>DM213</t>
  </si>
  <si>
    <t>DM214</t>
  </si>
  <si>
    <t>DM215</t>
  </si>
  <si>
    <t>DM216</t>
  </si>
  <si>
    <t>DM217</t>
  </si>
  <si>
    <t>ESTOP
- LOCATIONS TO BE FINALIZED AT RISK ASSESSMENT</t>
  </si>
  <si>
    <t>ES002</t>
  </si>
  <si>
    <t>ES003</t>
  </si>
  <si>
    <t>ES004</t>
  </si>
  <si>
    <t>ES005</t>
  </si>
  <si>
    <t>ES006</t>
  </si>
  <si>
    <r>
      <rPr>
        <sz val="11"/>
        <rFont val="Calibri"/>
        <family val="2"/>
      </rPr>
      <t>Supply,</t>
    </r>
    <r>
      <rPr>
        <sz val="11"/>
        <rFont val="Times New Roman"/>
        <family val="1"/>
      </rPr>
      <t xml:space="preserve"> </t>
    </r>
    <r>
      <rPr>
        <sz val="11"/>
        <rFont val="Calibri"/>
        <family val="2"/>
      </rPr>
      <t>Rough-in</t>
    </r>
    <r>
      <rPr>
        <sz val="11"/>
        <rFont val="Times New Roman"/>
        <family val="1"/>
      </rPr>
      <t xml:space="preserve"> </t>
    </r>
    <r>
      <rPr>
        <sz val="11"/>
        <rFont val="Calibri"/>
        <family val="2"/>
      </rPr>
      <t>and</t>
    </r>
    <r>
      <rPr>
        <sz val="11"/>
        <rFont val="Times New Roman"/>
        <family val="1"/>
      </rPr>
      <t xml:space="preserve"> </t>
    </r>
    <r>
      <rPr>
        <sz val="11"/>
        <rFont val="Calibri"/>
        <family val="2"/>
      </rPr>
      <t>Termination:</t>
    </r>
    <r>
      <rPr>
        <sz val="11"/>
        <rFont val="Times New Roman"/>
        <family val="1"/>
      </rPr>
      <t xml:space="preserve"> </t>
    </r>
    <r>
      <rPr>
        <sz val="11"/>
        <rFont val="Calibri"/>
        <family val="2"/>
      </rPr>
      <t>Technical</t>
    </r>
    <r>
      <rPr>
        <sz val="11"/>
        <rFont val="Times New Roman"/>
        <family val="1"/>
      </rPr>
      <t xml:space="preserve"> </t>
    </r>
    <r>
      <rPr>
        <sz val="11"/>
        <rFont val="Calibri"/>
        <family val="2"/>
      </rPr>
      <t>Equipment</t>
    </r>
    <r>
      <rPr>
        <sz val="11"/>
        <rFont val="Times New Roman"/>
        <family val="1"/>
      </rPr>
      <t xml:space="preserve"> </t>
    </r>
    <r>
      <rPr>
        <sz val="11"/>
        <rFont val="Calibri"/>
        <family val="2"/>
      </rPr>
      <t>Contractor</t>
    </r>
  </si>
  <si>
    <r>
      <rPr>
        <sz val="11"/>
        <rFont val="Calibri"/>
        <family val="2"/>
      </rPr>
      <t>Supply,</t>
    </r>
    <r>
      <rPr>
        <sz val="11"/>
        <rFont val="Times New Roman"/>
        <family val="1"/>
      </rPr>
      <t xml:space="preserve"> </t>
    </r>
    <r>
      <rPr>
        <sz val="11"/>
        <rFont val="Calibri"/>
        <family val="2"/>
      </rPr>
      <t>Rough-in,</t>
    </r>
    <r>
      <rPr>
        <sz val="11"/>
        <rFont val="Times New Roman"/>
        <family val="1"/>
      </rPr>
      <t xml:space="preserve"> </t>
    </r>
    <r>
      <rPr>
        <sz val="11"/>
        <rFont val="Calibri"/>
        <family val="2"/>
      </rPr>
      <t>Termination:</t>
    </r>
    <r>
      <rPr>
        <sz val="11"/>
        <rFont val="Times New Roman"/>
        <family val="1"/>
      </rPr>
      <t xml:space="preserve"> </t>
    </r>
    <r>
      <rPr>
        <sz val="11"/>
        <rFont val="Calibri"/>
        <family val="2"/>
      </rPr>
      <t>Rigging</t>
    </r>
    <r>
      <rPr>
        <sz val="11"/>
        <rFont val="Times New Roman"/>
        <family val="1"/>
      </rPr>
      <t xml:space="preserve"> </t>
    </r>
    <r>
      <rPr>
        <sz val="11"/>
        <rFont val="Calibri"/>
        <family val="2"/>
      </rPr>
      <t>Infrastructure</t>
    </r>
    <r>
      <rPr>
        <sz val="11"/>
        <rFont val="Times New Roman"/>
        <family val="1"/>
      </rPr>
      <t xml:space="preserve"> </t>
    </r>
    <r>
      <rPr>
        <sz val="11"/>
        <rFont val="Calibri"/>
        <family val="2"/>
      </rPr>
      <t>Contractor</t>
    </r>
  </si>
  <si>
    <r>
      <rPr>
        <sz val="11"/>
        <rFont val="Calibri"/>
        <family val="2"/>
      </rPr>
      <t>Supply,</t>
    </r>
    <r>
      <rPr>
        <sz val="11"/>
        <rFont val="Times New Roman"/>
        <family val="1"/>
      </rPr>
      <t xml:space="preserve"> </t>
    </r>
    <r>
      <rPr>
        <sz val="11"/>
        <rFont val="Calibri"/>
        <family val="2"/>
      </rPr>
      <t>Rough-in</t>
    </r>
    <r>
      <rPr>
        <sz val="11"/>
        <rFont val="Times New Roman"/>
        <family val="1"/>
      </rPr>
      <t xml:space="preserve"> </t>
    </r>
    <r>
      <rPr>
        <sz val="11"/>
        <rFont val="Calibri"/>
        <family val="2"/>
      </rPr>
      <t>and</t>
    </r>
    <r>
      <rPr>
        <sz val="11"/>
        <rFont val="Times New Roman"/>
        <family val="1"/>
      </rPr>
      <t xml:space="preserve"> </t>
    </r>
    <r>
      <rPr>
        <sz val="11"/>
        <rFont val="Calibri"/>
        <family val="2"/>
      </rPr>
      <t>Termination:</t>
    </r>
    <r>
      <rPr>
        <sz val="11"/>
        <rFont val="Times New Roman"/>
        <family val="1"/>
      </rPr>
      <t xml:space="preserve"> </t>
    </r>
    <r>
      <rPr>
        <sz val="11"/>
        <rFont val="Calibri"/>
        <family val="2"/>
      </rPr>
      <t>Electrical</t>
    </r>
    <r>
      <rPr>
        <sz val="11"/>
        <rFont val="Times New Roman"/>
        <family val="1"/>
      </rPr>
      <t xml:space="preserve"> </t>
    </r>
    <r>
      <rPr>
        <sz val="11"/>
        <rFont val="Calibri"/>
        <family val="2"/>
      </rPr>
      <t>Contractor</t>
    </r>
  </si>
  <si>
    <r>
      <rPr>
        <sz val="11"/>
        <rFont val="Calibri"/>
        <family val="2"/>
      </rPr>
      <t>TD</t>
    </r>
    <r>
      <rPr>
        <sz val="11"/>
        <rFont val="Times New Roman"/>
        <family val="1"/>
      </rPr>
      <t xml:space="preserve">  </t>
    </r>
    <r>
      <rPr>
        <sz val="11"/>
        <rFont val="Calibri"/>
        <family val="2"/>
      </rPr>
      <t>(TECHNICAL</t>
    </r>
    <r>
      <rPr>
        <sz val="11"/>
        <rFont val="Times New Roman"/>
        <family val="1"/>
      </rPr>
      <t xml:space="preserve"> </t>
    </r>
    <r>
      <rPr>
        <sz val="11"/>
        <rFont val="Calibri"/>
        <family val="2"/>
      </rPr>
      <t>DATA)</t>
    </r>
  </si>
  <si>
    <r>
      <rPr>
        <sz val="11"/>
        <rFont val="Calibri"/>
        <family val="2"/>
      </rPr>
      <t>DIGITAL</t>
    </r>
    <r>
      <rPr>
        <sz val="11"/>
        <rFont val="Times New Roman"/>
        <family val="1"/>
      </rPr>
      <t xml:space="preserve"> </t>
    </r>
    <r>
      <rPr>
        <sz val="11"/>
        <rFont val="Calibri"/>
        <family val="2"/>
      </rPr>
      <t>MEDIA</t>
    </r>
  </si>
  <si>
    <r>
      <rPr>
        <sz val="11"/>
        <rFont val="Calibri"/>
        <family val="2"/>
      </rPr>
      <t>AV</t>
    </r>
    <r>
      <rPr>
        <sz val="11"/>
        <rFont val="Times New Roman"/>
        <family val="1"/>
      </rPr>
      <t xml:space="preserve"> </t>
    </r>
    <r>
      <rPr>
        <sz val="11"/>
        <rFont val="Calibri"/>
        <family val="2"/>
      </rPr>
      <t>CONTROL</t>
    </r>
    <r>
      <rPr>
        <sz val="11"/>
        <rFont val="Times New Roman"/>
        <family val="1"/>
      </rPr>
      <t xml:space="preserve"> </t>
    </r>
    <r>
      <rPr>
        <sz val="11"/>
        <rFont val="Calibri"/>
        <family val="2"/>
      </rPr>
      <t>DATA</t>
    </r>
  </si>
  <si>
    <r>
      <rPr>
        <sz val="11"/>
        <rFont val="Calibri"/>
        <family val="2"/>
      </rPr>
      <t>AUDIO</t>
    </r>
    <r>
      <rPr>
        <sz val="11"/>
        <rFont val="Times New Roman"/>
        <family val="1"/>
      </rPr>
      <t xml:space="preserve"> </t>
    </r>
    <r>
      <rPr>
        <sz val="11"/>
        <rFont val="Calibri"/>
        <family val="2"/>
      </rPr>
      <t>DIGITAL</t>
    </r>
    <r>
      <rPr>
        <sz val="11"/>
        <rFont val="Times New Roman"/>
        <family val="1"/>
      </rPr>
      <t xml:space="preserve"> </t>
    </r>
    <r>
      <rPr>
        <sz val="11"/>
        <rFont val="Calibri"/>
        <family val="2"/>
      </rPr>
      <t>/</t>
    </r>
    <r>
      <rPr>
        <sz val="11"/>
        <rFont val="Times New Roman"/>
        <family val="1"/>
      </rPr>
      <t xml:space="preserve"> </t>
    </r>
    <r>
      <rPr>
        <sz val="11"/>
        <rFont val="Calibri"/>
        <family val="2"/>
      </rPr>
      <t>ANALOGUE
(M)</t>
    </r>
    <r>
      <rPr>
        <sz val="11"/>
        <rFont val="Times New Roman"/>
        <family val="1"/>
      </rPr>
      <t xml:space="preserve"> </t>
    </r>
    <r>
      <rPr>
        <sz val="11"/>
        <rFont val="Calibri"/>
        <family val="2"/>
      </rPr>
      <t>SEND,</t>
    </r>
    <r>
      <rPr>
        <sz val="11"/>
        <rFont val="Times New Roman"/>
        <family val="1"/>
      </rPr>
      <t xml:space="preserve"> </t>
    </r>
    <r>
      <rPr>
        <sz val="11"/>
        <rFont val="Calibri"/>
        <family val="2"/>
      </rPr>
      <t>(F)</t>
    </r>
    <r>
      <rPr>
        <sz val="11"/>
        <rFont val="Times New Roman"/>
        <family val="1"/>
      </rPr>
      <t xml:space="preserve"> </t>
    </r>
    <r>
      <rPr>
        <sz val="11"/>
        <rFont val="Calibri"/>
        <family val="2"/>
      </rPr>
      <t>RETURN</t>
    </r>
  </si>
  <si>
    <r>
      <rPr>
        <sz val="11"/>
        <rFont val="Calibri"/>
        <family val="2"/>
      </rPr>
      <t>ETHERNET</t>
    </r>
    <r>
      <rPr>
        <sz val="11"/>
        <rFont val="Times New Roman"/>
        <family val="1"/>
      </rPr>
      <t xml:space="preserve"> </t>
    </r>
    <r>
      <rPr>
        <sz val="11"/>
        <rFont val="Calibri"/>
        <family val="2"/>
      </rPr>
      <t>AUDIO</t>
    </r>
    <r>
      <rPr>
        <sz val="11"/>
        <rFont val="Times New Roman"/>
        <family val="1"/>
      </rPr>
      <t xml:space="preserve"> </t>
    </r>
    <r>
      <rPr>
        <sz val="11"/>
        <rFont val="Calibri"/>
        <family val="2"/>
      </rPr>
      <t>(Dante)</t>
    </r>
  </si>
  <si>
    <r>
      <rPr>
        <sz val="11"/>
        <rFont val="Calibri"/>
        <family val="2"/>
      </rPr>
      <t>PAGING</t>
    </r>
    <r>
      <rPr>
        <sz val="11"/>
        <rFont val="Times New Roman"/>
        <family val="1"/>
      </rPr>
      <t xml:space="preserve"> </t>
    </r>
    <r>
      <rPr>
        <sz val="11"/>
        <rFont val="Calibri"/>
        <family val="2"/>
      </rPr>
      <t>SPEAKER</t>
    </r>
  </si>
  <si>
    <r>
      <rPr>
        <sz val="11"/>
        <rFont val="Calibri"/>
        <family val="2"/>
      </rPr>
      <t>PERFORMANCE</t>
    </r>
    <r>
      <rPr>
        <sz val="11"/>
        <rFont val="Times New Roman"/>
        <family val="1"/>
      </rPr>
      <t xml:space="preserve"> </t>
    </r>
    <r>
      <rPr>
        <sz val="11"/>
        <rFont val="Calibri"/>
        <family val="2"/>
      </rPr>
      <t>LOUDSPEAKER</t>
    </r>
  </si>
  <si>
    <r>
      <rPr>
        <sz val="11"/>
        <rFont val="Calibri"/>
        <family val="2"/>
      </rPr>
      <t>STAGE</t>
    </r>
    <r>
      <rPr>
        <sz val="11"/>
        <rFont val="Times New Roman"/>
        <family val="1"/>
      </rPr>
      <t xml:space="preserve"> </t>
    </r>
    <r>
      <rPr>
        <sz val="11"/>
        <rFont val="Calibri"/>
        <family val="2"/>
      </rPr>
      <t>LIGHTING</t>
    </r>
    <r>
      <rPr>
        <sz val="11"/>
        <rFont val="Times New Roman"/>
        <family val="1"/>
      </rPr>
      <t xml:space="preserve"> </t>
    </r>
    <r>
      <rPr>
        <sz val="11"/>
        <rFont val="Calibri"/>
        <family val="2"/>
      </rPr>
      <t>CONTROL</t>
    </r>
    <r>
      <rPr>
        <sz val="11"/>
        <rFont val="Times New Roman"/>
        <family val="1"/>
      </rPr>
      <t xml:space="preserve"> </t>
    </r>
    <r>
      <rPr>
        <sz val="11"/>
        <rFont val="Calibri"/>
        <family val="2"/>
      </rPr>
      <t>(DMX)</t>
    </r>
  </si>
  <si>
    <r>
      <rPr>
        <sz val="11"/>
        <rFont val="Calibri"/>
        <family val="2"/>
      </rPr>
      <t>HOIST</t>
    </r>
    <r>
      <rPr>
        <sz val="11"/>
        <rFont val="Times New Roman"/>
        <family val="1"/>
      </rPr>
      <t xml:space="preserve"> </t>
    </r>
    <r>
      <rPr>
        <sz val="11"/>
        <rFont val="Calibri"/>
        <family val="2"/>
      </rPr>
      <t>CONTROL</t>
    </r>
  </si>
  <si>
    <r>
      <rPr>
        <sz val="11"/>
        <rFont val="Calibri"/>
        <family val="2"/>
      </rPr>
      <t>HOUSE</t>
    </r>
    <r>
      <rPr>
        <sz val="11"/>
        <rFont val="Times New Roman"/>
        <family val="1"/>
      </rPr>
      <t xml:space="preserve"> </t>
    </r>
    <r>
      <rPr>
        <sz val="11"/>
        <rFont val="Calibri"/>
        <family val="2"/>
      </rPr>
      <t>CURTAIN</t>
    </r>
    <r>
      <rPr>
        <sz val="11"/>
        <rFont val="Times New Roman"/>
        <family val="1"/>
      </rPr>
      <t xml:space="preserve"> </t>
    </r>
    <r>
      <rPr>
        <sz val="11"/>
        <rFont val="Calibri"/>
        <family val="2"/>
      </rPr>
      <t>CONTROL</t>
    </r>
  </si>
  <si>
    <r>
      <rPr>
        <sz val="11"/>
        <rFont val="Calibri"/>
        <family val="2"/>
      </rPr>
      <t>ESTOP
-</t>
    </r>
    <r>
      <rPr>
        <sz val="11"/>
        <rFont val="Times New Roman"/>
        <family val="1"/>
      </rPr>
      <t xml:space="preserve"> </t>
    </r>
    <r>
      <rPr>
        <sz val="11"/>
        <rFont val="Calibri"/>
        <family val="2"/>
      </rPr>
      <t>LOCATIONS</t>
    </r>
    <r>
      <rPr>
        <sz val="11"/>
        <rFont val="Times New Roman"/>
        <family val="1"/>
      </rPr>
      <t xml:space="preserve"> </t>
    </r>
    <r>
      <rPr>
        <sz val="11"/>
        <rFont val="Calibri"/>
        <family val="2"/>
      </rPr>
      <t>TO</t>
    </r>
    <r>
      <rPr>
        <sz val="11"/>
        <rFont val="Times New Roman"/>
        <family val="1"/>
      </rPr>
      <t xml:space="preserve"> </t>
    </r>
    <r>
      <rPr>
        <sz val="11"/>
        <rFont val="Calibri"/>
        <family val="2"/>
      </rPr>
      <t>BE</t>
    </r>
    <r>
      <rPr>
        <sz val="11"/>
        <rFont val="Times New Roman"/>
        <family val="1"/>
      </rPr>
      <t xml:space="preserve"> </t>
    </r>
    <r>
      <rPr>
        <sz val="11"/>
        <rFont val="Calibri"/>
        <family val="2"/>
      </rPr>
      <t>FINALIZED</t>
    </r>
    <r>
      <rPr>
        <sz val="11"/>
        <rFont val="Times New Roman"/>
        <family val="1"/>
      </rPr>
      <t xml:space="preserve"> </t>
    </r>
    <r>
      <rPr>
        <sz val="11"/>
        <rFont val="Calibri"/>
        <family val="2"/>
      </rPr>
      <t>AT</t>
    </r>
    <r>
      <rPr>
        <sz val="11"/>
        <rFont val="Times New Roman"/>
        <family val="1"/>
      </rPr>
      <t xml:space="preserve"> </t>
    </r>
    <r>
      <rPr>
        <sz val="11"/>
        <rFont val="Calibri"/>
        <family val="2"/>
      </rPr>
      <t>RISK</t>
    </r>
    <r>
      <rPr>
        <sz val="11"/>
        <rFont val="Times New Roman"/>
        <family val="1"/>
      </rPr>
      <t xml:space="preserve"> </t>
    </r>
    <r>
      <rPr>
        <sz val="11"/>
        <rFont val="Calibri"/>
        <family val="2"/>
      </rPr>
      <t>ASSESSMENT</t>
    </r>
  </si>
  <si>
    <r>
      <rPr>
        <sz val="11"/>
        <rFont val="Calibri"/>
        <family val="2"/>
      </rPr>
      <t>STAGE</t>
    </r>
    <r>
      <rPr>
        <sz val="11"/>
        <rFont val="Times New Roman"/>
        <family val="1"/>
      </rPr>
      <t xml:space="preserve"> </t>
    </r>
    <r>
      <rPr>
        <sz val="11"/>
        <rFont val="Calibri"/>
        <family val="2"/>
      </rPr>
      <t>LIGHTING</t>
    </r>
    <r>
      <rPr>
        <sz val="11"/>
        <rFont val="Times New Roman"/>
        <family val="1"/>
      </rPr>
      <t xml:space="preserve"> </t>
    </r>
    <r>
      <rPr>
        <sz val="11"/>
        <rFont val="Calibri"/>
        <family val="2"/>
      </rPr>
      <t>OUTLETS</t>
    </r>
    <r>
      <rPr>
        <sz val="11"/>
        <rFont val="Times New Roman"/>
        <family val="1"/>
      </rPr>
      <t xml:space="preserve"> </t>
    </r>
    <r>
      <rPr>
        <sz val="11"/>
        <rFont val="Calibri"/>
        <family val="2"/>
      </rPr>
      <t>SINGLE</t>
    </r>
    <r>
      <rPr>
        <sz val="11"/>
        <rFont val="Times New Roman"/>
        <family val="1"/>
      </rPr>
      <t xml:space="preserve"> </t>
    </r>
    <r>
      <rPr>
        <sz val="11"/>
        <rFont val="Calibri"/>
        <family val="2"/>
      </rPr>
      <t>10A</t>
    </r>
  </si>
  <si>
    <r>
      <rPr>
        <sz val="11"/>
        <rFont val="Calibri"/>
        <family val="2"/>
      </rPr>
      <t>10A</t>
    </r>
    <r>
      <rPr>
        <sz val="11"/>
        <rFont val="Times New Roman"/>
        <family val="1"/>
      </rPr>
      <t xml:space="preserve"> </t>
    </r>
    <r>
      <rPr>
        <sz val="11"/>
        <rFont val="Calibri"/>
        <family val="2"/>
      </rPr>
      <t>'DIRTY'</t>
    </r>
    <r>
      <rPr>
        <sz val="11"/>
        <rFont val="Times New Roman"/>
        <family val="1"/>
      </rPr>
      <t xml:space="preserve"> </t>
    </r>
    <r>
      <rPr>
        <sz val="11"/>
        <rFont val="Calibri"/>
        <family val="2"/>
      </rPr>
      <t>GPO</t>
    </r>
    <r>
      <rPr>
        <sz val="11"/>
        <rFont val="Times New Roman"/>
        <family val="1"/>
      </rPr>
      <t xml:space="preserve"> </t>
    </r>
    <r>
      <rPr>
        <sz val="11"/>
        <rFont val="Calibri"/>
        <family val="2"/>
      </rPr>
      <t>DOUBLE</t>
    </r>
    <r>
      <rPr>
        <sz val="11"/>
        <rFont val="Times New Roman"/>
        <family val="1"/>
      </rPr>
      <t xml:space="preserve"> </t>
    </r>
    <r>
      <rPr>
        <sz val="11"/>
        <rFont val="Calibri"/>
        <family val="2"/>
      </rPr>
      <t>OUTLET</t>
    </r>
    <r>
      <rPr>
        <sz val="11"/>
        <rFont val="Times New Roman"/>
        <family val="1"/>
      </rPr>
      <t xml:space="preserve"> </t>
    </r>
    <r>
      <rPr>
        <sz val="11"/>
        <rFont val="Calibri"/>
        <family val="2"/>
      </rPr>
      <t>(NOTE</t>
    </r>
    <r>
      <rPr>
        <sz val="11"/>
        <rFont val="Times New Roman"/>
        <family val="1"/>
      </rPr>
      <t xml:space="preserve"> </t>
    </r>
    <r>
      <rPr>
        <sz val="11"/>
        <rFont val="Calibri"/>
        <family val="2"/>
      </rPr>
      <t>6)</t>
    </r>
  </si>
  <si>
    <r>
      <rPr>
        <sz val="11"/>
        <rFont val="Calibri"/>
        <family val="2"/>
      </rPr>
      <t>10A</t>
    </r>
    <r>
      <rPr>
        <sz val="11"/>
        <rFont val="Times New Roman"/>
        <family val="1"/>
      </rPr>
      <t xml:space="preserve"> </t>
    </r>
    <r>
      <rPr>
        <sz val="11"/>
        <rFont val="Calibri"/>
        <family val="2"/>
      </rPr>
      <t>AUDIO</t>
    </r>
    <r>
      <rPr>
        <sz val="11"/>
        <rFont val="Times New Roman"/>
        <family val="1"/>
      </rPr>
      <t xml:space="preserve"> </t>
    </r>
    <r>
      <rPr>
        <sz val="11"/>
        <rFont val="Calibri"/>
        <family val="2"/>
      </rPr>
      <t>POWER</t>
    </r>
    <r>
      <rPr>
        <sz val="11"/>
        <rFont val="Times New Roman"/>
        <family val="1"/>
      </rPr>
      <t xml:space="preserve"> </t>
    </r>
    <r>
      <rPr>
        <sz val="11"/>
        <rFont val="Calibri"/>
        <family val="2"/>
      </rPr>
      <t>DOUBLE</t>
    </r>
    <r>
      <rPr>
        <sz val="11"/>
        <rFont val="Times New Roman"/>
        <family val="1"/>
      </rPr>
      <t xml:space="preserve"> </t>
    </r>
    <r>
      <rPr>
        <sz val="11"/>
        <rFont val="Calibri"/>
        <family val="2"/>
      </rPr>
      <t>OUTLET</t>
    </r>
    <r>
      <rPr>
        <sz val="11"/>
        <rFont val="Times New Roman"/>
        <family val="1"/>
      </rPr>
      <t xml:space="preserve"> </t>
    </r>
    <r>
      <rPr>
        <sz val="11"/>
        <rFont val="Calibri"/>
        <family val="2"/>
      </rPr>
      <t>(NOTE</t>
    </r>
    <r>
      <rPr>
        <sz val="11"/>
        <rFont val="Times New Roman"/>
        <family val="1"/>
      </rPr>
      <t xml:space="preserve"> </t>
    </r>
    <r>
      <rPr>
        <sz val="11"/>
        <rFont val="Calibri"/>
        <family val="2"/>
      </rPr>
      <t>6)</t>
    </r>
  </si>
  <si>
    <r>
      <rPr>
        <sz val="11"/>
        <rFont val="Calibri"/>
        <family val="2"/>
      </rPr>
      <t>3</t>
    </r>
    <r>
      <rPr>
        <sz val="11"/>
        <rFont val="Times New Roman"/>
        <family val="1"/>
      </rPr>
      <t xml:space="preserve"> </t>
    </r>
    <r>
      <rPr>
        <sz val="11"/>
        <rFont val="Calibri"/>
        <family val="2"/>
      </rPr>
      <t>PHASE</t>
    </r>
    <r>
      <rPr>
        <sz val="11"/>
        <rFont val="Times New Roman"/>
        <family val="1"/>
      </rPr>
      <t xml:space="preserve"> </t>
    </r>
    <r>
      <rPr>
        <sz val="11"/>
        <rFont val="Calibri"/>
        <family val="2"/>
      </rPr>
      <t>OUTLET</t>
    </r>
  </si>
  <si>
    <r>
      <rPr>
        <b/>
        <sz val="11"/>
        <rFont val="Calibri"/>
        <family val="2"/>
      </rPr>
      <t>CABLE</t>
    </r>
    <r>
      <rPr>
        <sz val="11"/>
        <rFont val="Times New Roman"/>
        <family val="1"/>
      </rPr>
      <t xml:space="preserve"> </t>
    </r>
    <r>
      <rPr>
        <b/>
        <sz val="11"/>
        <rFont val="Calibri"/>
        <family val="2"/>
      </rPr>
      <t>TYPE</t>
    </r>
  </si>
  <si>
    <r>
      <rPr>
        <sz val="11"/>
        <rFont val="Calibri"/>
        <family val="2"/>
      </rPr>
      <t>Cat</t>
    </r>
    <r>
      <rPr>
        <sz val="11"/>
        <rFont val="Times New Roman"/>
        <family val="1"/>
      </rPr>
      <t xml:space="preserve"> </t>
    </r>
    <r>
      <rPr>
        <sz val="11"/>
        <rFont val="Calibri"/>
        <family val="2"/>
      </rPr>
      <t>6A</t>
    </r>
    <r>
      <rPr>
        <sz val="11"/>
        <rFont val="Times New Roman"/>
        <family val="1"/>
      </rPr>
      <t xml:space="preserve"> </t>
    </r>
    <r>
      <rPr>
        <sz val="11"/>
        <rFont val="Calibri"/>
        <family val="2"/>
      </rPr>
      <t>S/FTP</t>
    </r>
    <r>
      <rPr>
        <sz val="11"/>
        <rFont val="Times New Roman"/>
        <family val="1"/>
      </rPr>
      <t xml:space="preserve"> </t>
    </r>
    <r>
      <rPr>
        <sz val="11"/>
        <rFont val="Calibri"/>
        <family val="2"/>
      </rPr>
      <t>R&amp;M</t>
    </r>
    <r>
      <rPr>
        <sz val="11"/>
        <rFont val="Times New Roman"/>
        <family val="1"/>
      </rPr>
      <t xml:space="preserve"> </t>
    </r>
    <r>
      <rPr>
        <sz val="11"/>
        <rFont val="Calibri"/>
        <family val="2"/>
      </rPr>
      <t>R305649</t>
    </r>
  </si>
  <si>
    <r>
      <rPr>
        <sz val="11"/>
        <rFont val="Calibri"/>
        <family val="2"/>
      </rPr>
      <t>Belden</t>
    </r>
    <r>
      <rPr>
        <sz val="11"/>
        <rFont val="Times New Roman"/>
        <family val="1"/>
      </rPr>
      <t xml:space="preserve"> </t>
    </r>
    <r>
      <rPr>
        <sz val="11"/>
        <rFont val="Calibri"/>
        <family val="2"/>
      </rPr>
      <t>1801B/</t>
    </r>
    <r>
      <rPr>
        <sz val="11"/>
        <rFont val="Times New Roman"/>
        <family val="1"/>
      </rPr>
      <t xml:space="preserve"> </t>
    </r>
    <r>
      <rPr>
        <sz val="11"/>
        <rFont val="Calibri"/>
        <family val="2"/>
      </rPr>
      <t>1802B/</t>
    </r>
    <r>
      <rPr>
        <sz val="11"/>
        <rFont val="Times New Roman"/>
        <family val="1"/>
      </rPr>
      <t xml:space="preserve"> </t>
    </r>
    <r>
      <rPr>
        <sz val="11"/>
        <rFont val="Calibri"/>
        <family val="2"/>
      </rPr>
      <t>1803F</t>
    </r>
    <r>
      <rPr>
        <sz val="11"/>
        <rFont val="Times New Roman"/>
        <family val="1"/>
      </rPr>
      <t xml:space="preserve"> </t>
    </r>
    <r>
      <rPr>
        <sz val="11"/>
        <rFont val="Calibri"/>
        <family val="2"/>
      </rPr>
      <t>/7880A</t>
    </r>
  </si>
  <si>
    <r>
      <rPr>
        <sz val="11"/>
        <rFont val="Calibri"/>
        <family val="2"/>
      </rPr>
      <t>Belden</t>
    </r>
    <r>
      <rPr>
        <sz val="11"/>
        <rFont val="Times New Roman"/>
        <family val="1"/>
      </rPr>
      <t xml:space="preserve"> </t>
    </r>
    <r>
      <rPr>
        <sz val="11"/>
        <rFont val="Calibri"/>
        <family val="2"/>
      </rPr>
      <t>1802B</t>
    </r>
  </si>
  <si>
    <r>
      <rPr>
        <sz val="11"/>
        <rFont val="Calibri"/>
        <family val="2"/>
      </rPr>
      <t>18</t>
    </r>
    <r>
      <rPr>
        <sz val="11"/>
        <rFont val="Times New Roman"/>
        <family val="1"/>
      </rPr>
      <t xml:space="preserve"> </t>
    </r>
    <r>
      <rPr>
        <sz val="11"/>
        <rFont val="Calibri"/>
        <family val="2"/>
      </rPr>
      <t>AWG</t>
    </r>
    <r>
      <rPr>
        <sz val="11"/>
        <rFont val="Times New Roman"/>
        <family val="1"/>
      </rPr>
      <t xml:space="preserve"> </t>
    </r>
    <r>
      <rPr>
        <sz val="11"/>
        <rFont val="Calibri"/>
        <family val="2"/>
      </rPr>
      <t>0.75mm2
figure</t>
    </r>
    <r>
      <rPr>
        <sz val="11"/>
        <rFont val="Times New Roman"/>
        <family val="1"/>
      </rPr>
      <t xml:space="preserve"> </t>
    </r>
    <r>
      <rPr>
        <sz val="11"/>
        <rFont val="Calibri"/>
        <family val="2"/>
      </rPr>
      <t>8</t>
    </r>
  </si>
  <si>
    <r>
      <rPr>
        <sz val="11"/>
        <rFont val="Calibri"/>
        <family val="2"/>
      </rPr>
      <t>11AWG</t>
    </r>
    <r>
      <rPr>
        <sz val="11"/>
        <rFont val="Times New Roman"/>
        <family val="1"/>
      </rPr>
      <t xml:space="preserve"> </t>
    </r>
    <r>
      <rPr>
        <sz val="11"/>
        <rFont val="Calibri"/>
        <family val="2"/>
      </rPr>
      <t>4mm2</t>
    </r>
    <r>
      <rPr>
        <sz val="11"/>
        <rFont val="Times New Roman"/>
        <family val="1"/>
      </rPr>
      <t xml:space="preserve"> </t>
    </r>
    <r>
      <rPr>
        <sz val="11"/>
        <rFont val="Calibri"/>
        <family val="2"/>
      </rPr>
      <t>figure</t>
    </r>
    <r>
      <rPr>
        <sz val="11"/>
        <rFont val="Times New Roman"/>
        <family val="1"/>
      </rPr>
      <t xml:space="preserve"> </t>
    </r>
    <r>
      <rPr>
        <sz val="11"/>
        <rFont val="Calibri"/>
        <family val="2"/>
      </rPr>
      <t>8</t>
    </r>
    <r>
      <rPr>
        <sz val="11"/>
        <rFont val="Times New Roman"/>
        <family val="1"/>
      </rPr>
      <t xml:space="preserve"> </t>
    </r>
    <r>
      <rPr>
        <sz val="11"/>
        <rFont val="Calibri"/>
        <family val="2"/>
      </rPr>
      <t>with</t>
    </r>
    <r>
      <rPr>
        <sz val="11"/>
        <rFont val="Times New Roman"/>
        <family val="1"/>
      </rPr>
      <t xml:space="preserve"> </t>
    </r>
    <r>
      <rPr>
        <sz val="11"/>
        <rFont val="Calibri"/>
        <family val="2"/>
      </rPr>
      <t>overall</t>
    </r>
    <r>
      <rPr>
        <sz val="11"/>
        <rFont val="Times New Roman"/>
        <family val="1"/>
      </rPr>
      <t xml:space="preserve"> </t>
    </r>
    <r>
      <rPr>
        <sz val="11"/>
        <rFont val="Calibri"/>
        <family val="2"/>
      </rPr>
      <t>sheath</t>
    </r>
  </si>
  <si>
    <r>
      <rPr>
        <sz val="11"/>
        <rFont val="Calibri"/>
        <family val="2"/>
      </rPr>
      <t>Cat</t>
    </r>
    <r>
      <rPr>
        <sz val="11"/>
        <rFont val="Times New Roman"/>
        <family val="1"/>
      </rPr>
      <t xml:space="preserve"> </t>
    </r>
    <r>
      <rPr>
        <sz val="11"/>
        <rFont val="Calibri"/>
        <family val="2"/>
      </rPr>
      <t>6A</t>
    </r>
    <r>
      <rPr>
        <sz val="11"/>
        <rFont val="Times New Roman"/>
        <family val="1"/>
      </rPr>
      <t xml:space="preserve"> </t>
    </r>
    <r>
      <rPr>
        <sz val="11"/>
        <rFont val="Calibri"/>
        <family val="2"/>
      </rPr>
      <t>U/FTP</t>
    </r>
    <r>
      <rPr>
        <sz val="11"/>
        <rFont val="Times New Roman"/>
        <family val="1"/>
      </rPr>
      <t xml:space="preserve"> </t>
    </r>
    <r>
      <rPr>
        <sz val="11"/>
        <rFont val="Calibri"/>
        <family val="2"/>
      </rPr>
      <t>R&amp;M</t>
    </r>
    <r>
      <rPr>
        <sz val="11"/>
        <rFont val="Times New Roman"/>
        <family val="1"/>
      </rPr>
      <t xml:space="preserve"> </t>
    </r>
    <r>
      <rPr>
        <sz val="11"/>
        <rFont val="Calibri"/>
        <family val="2"/>
      </rPr>
      <t>R308247</t>
    </r>
  </si>
  <si>
    <r>
      <rPr>
        <sz val="11"/>
        <rFont val="Calibri"/>
        <family val="2"/>
      </rPr>
      <t>System</t>
    </r>
    <r>
      <rPr>
        <sz val="11"/>
        <rFont val="Times New Roman"/>
        <family val="1"/>
      </rPr>
      <t xml:space="preserve"> </t>
    </r>
    <r>
      <rPr>
        <sz val="11"/>
        <rFont val="Calibri"/>
        <family val="2"/>
      </rPr>
      <t>Dependant</t>
    </r>
  </si>
  <si>
    <r>
      <rPr>
        <sz val="11"/>
        <rFont val="Calibri"/>
        <family val="2"/>
      </rPr>
      <t>Black</t>
    </r>
    <r>
      <rPr>
        <sz val="11"/>
        <rFont val="Times New Roman"/>
        <family val="1"/>
      </rPr>
      <t xml:space="preserve"> </t>
    </r>
    <r>
      <rPr>
        <sz val="11"/>
        <rFont val="Calibri"/>
        <family val="2"/>
      </rPr>
      <t>faceplate</t>
    </r>
    <r>
      <rPr>
        <sz val="11"/>
        <rFont val="Times New Roman"/>
        <family val="1"/>
      </rPr>
      <t xml:space="preserve"> </t>
    </r>
    <r>
      <rPr>
        <sz val="11"/>
        <rFont val="Calibri"/>
        <family val="2"/>
      </rPr>
      <t>-</t>
    </r>
    <r>
      <rPr>
        <sz val="11"/>
        <rFont val="Times New Roman"/>
        <family val="1"/>
      </rPr>
      <t xml:space="preserve"> </t>
    </r>
    <r>
      <rPr>
        <sz val="11"/>
        <rFont val="Calibri"/>
        <family val="2"/>
      </rPr>
      <t>Autoswitched</t>
    </r>
  </si>
  <si>
    <r>
      <rPr>
        <sz val="11"/>
        <rFont val="Calibri"/>
        <family val="2"/>
      </rPr>
      <t>Green</t>
    </r>
    <r>
      <rPr>
        <sz val="11"/>
        <rFont val="Times New Roman"/>
        <family val="1"/>
      </rPr>
      <t xml:space="preserve"> </t>
    </r>
    <r>
      <rPr>
        <sz val="11"/>
        <rFont val="Calibri"/>
        <family val="2"/>
      </rPr>
      <t>Faceplate</t>
    </r>
  </si>
  <si>
    <t xml:space="preserve">Clipsal Pro series </t>
  </si>
  <si>
    <r>
      <rPr>
        <b/>
        <sz val="11"/>
        <rFont val="Calibri"/>
        <family val="2"/>
      </rPr>
      <t>PANEL</t>
    </r>
    <r>
      <rPr>
        <sz val="11"/>
        <rFont val="Times New Roman"/>
        <family val="1"/>
      </rPr>
      <t xml:space="preserve"> </t>
    </r>
    <r>
      <rPr>
        <b/>
        <sz val="11"/>
        <rFont val="Calibri"/>
        <family val="2"/>
      </rPr>
      <t>ID</t>
    </r>
  </si>
  <si>
    <r>
      <rPr>
        <sz val="11"/>
        <rFont val="Calibri"/>
        <family val="2"/>
      </rPr>
      <t>AFFL</t>
    </r>
    <r>
      <rPr>
        <sz val="11"/>
        <rFont val="Times New Roman"/>
        <family val="1"/>
      </rPr>
      <t xml:space="preserve"> </t>
    </r>
    <r>
      <rPr>
        <sz val="11"/>
        <rFont val="Calibri"/>
        <family val="2"/>
      </rPr>
      <t>(MM)</t>
    </r>
  </si>
  <si>
    <r>
      <rPr>
        <sz val="11"/>
        <rFont val="Calibri"/>
        <family val="2"/>
      </rPr>
      <t>Quantity</t>
    </r>
    <r>
      <rPr>
        <sz val="11"/>
        <rFont val="Times New Roman"/>
        <family val="1"/>
      </rPr>
      <t xml:space="preserve"> </t>
    </r>
    <r>
      <rPr>
        <sz val="11"/>
        <rFont val="Calibri"/>
        <family val="2"/>
      </rPr>
      <t>of</t>
    </r>
    <r>
      <rPr>
        <sz val="11"/>
        <rFont val="Times New Roman"/>
        <family val="1"/>
      </rPr>
      <t xml:space="preserve"> </t>
    </r>
    <r>
      <rPr>
        <sz val="11"/>
        <rFont val="Calibri"/>
        <family val="2"/>
      </rPr>
      <t>outlets</t>
    </r>
  </si>
  <si>
    <r>
      <rPr>
        <sz val="11"/>
        <rFont val="Calibri"/>
        <family val="2"/>
      </rPr>
      <t>(M)</t>
    </r>
    <r>
      <rPr>
        <sz val="11"/>
        <rFont val="Times New Roman"/>
        <family val="1"/>
      </rPr>
      <t xml:space="preserve"> </t>
    </r>
    <r>
      <rPr>
        <sz val="11"/>
        <rFont val="Calibri"/>
        <family val="2"/>
      </rPr>
      <t>Send</t>
    </r>
    <r>
      <rPr>
        <sz val="11"/>
        <rFont val="Times New Roman"/>
        <family val="1"/>
      </rPr>
      <t xml:space="preserve"> </t>
    </r>
    <r>
      <rPr>
        <sz val="11"/>
        <rFont val="Calibri"/>
        <family val="2"/>
      </rPr>
      <t>Quantity</t>
    </r>
  </si>
  <si>
    <r>
      <rPr>
        <sz val="11"/>
        <rFont val="Calibri"/>
        <family val="2"/>
      </rPr>
      <t>(F)</t>
    </r>
    <r>
      <rPr>
        <sz val="11"/>
        <rFont val="Times New Roman"/>
        <family val="1"/>
      </rPr>
      <t xml:space="preserve"> </t>
    </r>
    <r>
      <rPr>
        <sz val="11"/>
        <rFont val="Calibri"/>
        <family val="2"/>
      </rPr>
      <t>Return</t>
    </r>
    <r>
      <rPr>
        <sz val="11"/>
        <rFont val="Times New Roman"/>
        <family val="1"/>
      </rPr>
      <t xml:space="preserve"> </t>
    </r>
    <r>
      <rPr>
        <sz val="11"/>
        <rFont val="Calibri"/>
        <family val="2"/>
      </rPr>
      <t>Quantity</t>
    </r>
  </si>
  <si>
    <r>
      <rPr>
        <sz val="11"/>
        <rFont val="Calibri"/>
        <family val="2"/>
      </rPr>
      <t>Quantity</t>
    </r>
    <r>
      <rPr>
        <sz val="11"/>
        <rFont val="Times New Roman"/>
        <family val="1"/>
      </rPr>
      <t xml:space="preserve"> </t>
    </r>
    <r>
      <rPr>
        <sz val="11"/>
        <rFont val="Calibri"/>
        <family val="2"/>
      </rPr>
      <t>of</t>
    </r>
    <r>
      <rPr>
        <sz val="11"/>
        <rFont val="Times New Roman"/>
        <family val="1"/>
      </rPr>
      <t xml:space="preserve"> </t>
    </r>
    <r>
      <rPr>
        <sz val="11"/>
        <rFont val="Calibri"/>
        <family val="2"/>
      </rPr>
      <t>Outlets</t>
    </r>
  </si>
  <si>
    <t>STAGE G44</t>
  </si>
  <si>
    <r>
      <rPr>
        <sz val="11"/>
        <rFont val="Calibri"/>
        <family val="2"/>
      </rPr>
      <t>PROJECTION</t>
    </r>
    <r>
      <rPr>
        <sz val="11"/>
        <rFont val="Times New Roman"/>
        <family val="1"/>
      </rPr>
      <t xml:space="preserve"> </t>
    </r>
    <r>
      <rPr>
        <sz val="11"/>
        <rFont val="Calibri"/>
        <family val="2"/>
      </rPr>
      <t>SCREEN</t>
    </r>
  </si>
  <si>
    <t>STAGE G45</t>
  </si>
  <si>
    <r>
      <rPr>
        <sz val="11"/>
        <rFont val="Calibri"/>
        <family val="2"/>
      </rPr>
      <t>SHOW</t>
    </r>
    <r>
      <rPr>
        <sz val="11"/>
        <rFont val="Times New Roman"/>
        <family val="1"/>
      </rPr>
      <t xml:space="preserve"> </t>
    </r>
    <r>
      <rPr>
        <sz val="11"/>
        <rFont val="Calibri"/>
        <family val="2"/>
      </rPr>
      <t>RELAY</t>
    </r>
    <r>
      <rPr>
        <sz val="11"/>
        <rFont val="Times New Roman"/>
        <family val="1"/>
      </rPr>
      <t xml:space="preserve"> </t>
    </r>
    <r>
      <rPr>
        <sz val="11"/>
        <rFont val="Calibri"/>
        <family val="2"/>
      </rPr>
      <t>MICROPHONE</t>
    </r>
  </si>
  <si>
    <t>STAGE G61</t>
  </si>
  <si>
    <t>STAGE G43</t>
  </si>
  <si>
    <r>
      <rPr>
        <sz val="11"/>
        <rFont val="Calibri"/>
        <family val="2"/>
      </rPr>
      <t>HOUSE</t>
    </r>
    <r>
      <rPr>
        <sz val="11"/>
        <rFont val="Times New Roman"/>
        <family val="1"/>
      </rPr>
      <t xml:space="preserve"> </t>
    </r>
    <r>
      <rPr>
        <sz val="11"/>
        <rFont val="Calibri"/>
        <family val="2"/>
      </rPr>
      <t>CURTAIN</t>
    </r>
    <r>
      <rPr>
        <sz val="11"/>
        <rFont val="Times New Roman"/>
        <family val="1"/>
      </rPr>
      <t xml:space="preserve"> </t>
    </r>
    <r>
      <rPr>
        <sz val="11"/>
        <rFont val="Calibri"/>
        <family val="2"/>
      </rPr>
      <t>MOTOR</t>
    </r>
  </si>
  <si>
    <t>STAGE G62</t>
  </si>
  <si>
    <t>STAGE G56</t>
  </si>
  <si>
    <t>STAGE G57</t>
  </si>
  <si>
    <r>
      <rPr>
        <sz val="11"/>
        <rFont val="Calibri"/>
        <family val="2"/>
      </rPr>
      <t>SPEAKER</t>
    </r>
    <r>
      <rPr>
        <sz val="11"/>
        <rFont val="Times New Roman"/>
        <family val="1"/>
      </rPr>
      <t xml:space="preserve"> </t>
    </r>
    <r>
      <rPr>
        <sz val="11"/>
        <rFont val="Calibri"/>
        <family val="2"/>
      </rPr>
      <t>(ARRAY)</t>
    </r>
  </si>
  <si>
    <r>
      <rPr>
        <sz val="11"/>
        <rFont val="Calibri"/>
        <family val="2"/>
      </rPr>
      <t>TECH</t>
    </r>
    <r>
      <rPr>
        <sz val="11"/>
        <rFont val="Times New Roman"/>
        <family val="1"/>
      </rPr>
      <t xml:space="preserve"> </t>
    </r>
    <r>
      <rPr>
        <sz val="11"/>
        <rFont val="Calibri"/>
        <family val="2"/>
      </rPr>
      <t>(GALLERY)</t>
    </r>
  </si>
  <si>
    <r>
      <rPr>
        <sz val="11"/>
        <rFont val="Calibri"/>
        <family val="2"/>
      </rPr>
      <t>SPEAKER</t>
    </r>
    <r>
      <rPr>
        <sz val="11"/>
        <rFont val="Times New Roman"/>
        <family val="1"/>
      </rPr>
      <t xml:space="preserve"> </t>
    </r>
    <r>
      <rPr>
        <sz val="11"/>
        <rFont val="Calibri"/>
        <family val="2"/>
      </rPr>
      <t>(SUBS)</t>
    </r>
  </si>
  <si>
    <r>
      <rPr>
        <sz val="11"/>
        <rFont val="Calibri"/>
        <family val="2"/>
      </rPr>
      <t>SPEAKER</t>
    </r>
    <r>
      <rPr>
        <sz val="11"/>
        <rFont val="Times New Roman"/>
        <family val="1"/>
      </rPr>
      <t xml:space="preserve"> </t>
    </r>
    <r>
      <rPr>
        <sz val="11"/>
        <rFont val="Calibri"/>
        <family val="2"/>
      </rPr>
      <t>(ARRAY)</t>
    </r>
    <r>
      <rPr>
        <sz val="11"/>
        <rFont val="Times New Roman"/>
        <family val="1"/>
      </rPr>
      <t xml:space="preserve"> </t>
    </r>
    <r>
      <rPr>
        <sz val="11"/>
        <rFont val="Calibri"/>
        <family val="2"/>
      </rPr>
      <t>CHAIN</t>
    </r>
    <r>
      <rPr>
        <sz val="11"/>
        <rFont val="Times New Roman"/>
        <family val="1"/>
      </rPr>
      <t xml:space="preserve"> </t>
    </r>
    <r>
      <rPr>
        <sz val="11"/>
        <rFont val="Calibri"/>
        <family val="2"/>
      </rPr>
      <t>MOTOR</t>
    </r>
  </si>
  <si>
    <r>
      <rPr>
        <sz val="11"/>
        <rFont val="Calibri"/>
        <family val="2"/>
      </rPr>
      <t>SPEAKER</t>
    </r>
    <r>
      <rPr>
        <sz val="11"/>
        <rFont val="Times New Roman"/>
        <family val="1"/>
      </rPr>
      <t xml:space="preserve"> </t>
    </r>
    <r>
      <rPr>
        <sz val="11"/>
        <rFont val="Calibri"/>
        <family val="2"/>
      </rPr>
      <t>(SUBS)</t>
    </r>
    <r>
      <rPr>
        <sz val="11"/>
        <rFont val="Times New Roman"/>
        <family val="1"/>
      </rPr>
      <t xml:space="preserve"> </t>
    </r>
    <r>
      <rPr>
        <sz val="11"/>
        <rFont val="Calibri"/>
        <family val="2"/>
      </rPr>
      <t>CHAIN</t>
    </r>
    <r>
      <rPr>
        <sz val="11"/>
        <rFont val="Times New Roman"/>
        <family val="1"/>
      </rPr>
      <t xml:space="preserve"> </t>
    </r>
    <r>
      <rPr>
        <sz val="11"/>
        <rFont val="Calibri"/>
        <family val="2"/>
      </rPr>
      <t>MOTOR</t>
    </r>
  </si>
  <si>
    <r>
      <rPr>
        <sz val="11"/>
        <rFont val="Calibri"/>
        <family val="2"/>
      </rPr>
      <t>SPEAKER</t>
    </r>
    <r>
      <rPr>
        <sz val="11"/>
        <rFont val="Times New Roman"/>
        <family val="1"/>
      </rPr>
      <t xml:space="preserve"> </t>
    </r>
    <r>
      <rPr>
        <sz val="11"/>
        <rFont val="Calibri"/>
        <family val="2"/>
      </rPr>
      <t>CHAIN</t>
    </r>
    <r>
      <rPr>
        <sz val="11"/>
        <rFont val="Times New Roman"/>
        <family val="1"/>
      </rPr>
      <t xml:space="preserve"> </t>
    </r>
    <r>
      <rPr>
        <sz val="11"/>
        <rFont val="Calibri"/>
        <family val="2"/>
      </rPr>
      <t>MOTOR</t>
    </r>
    <r>
      <rPr>
        <sz val="11"/>
        <rFont val="Times New Roman"/>
        <family val="1"/>
      </rPr>
      <t xml:space="preserve"> </t>
    </r>
    <r>
      <rPr>
        <sz val="11"/>
        <rFont val="Calibri"/>
        <family val="2"/>
      </rPr>
      <t>(FUTURE)</t>
    </r>
  </si>
  <si>
    <t>STAGE G15</t>
  </si>
  <si>
    <t>STAGE G16</t>
  </si>
  <si>
    <r>
      <rPr>
        <sz val="11"/>
        <rFont val="Calibri"/>
        <family val="2"/>
      </rPr>
      <t>ORCH</t>
    </r>
    <r>
      <rPr>
        <sz val="11"/>
        <rFont val="Times New Roman"/>
        <family val="1"/>
      </rPr>
      <t xml:space="preserve"> </t>
    </r>
    <r>
      <rPr>
        <sz val="11"/>
        <rFont val="Calibri"/>
        <family val="2"/>
      </rPr>
      <t>BAR</t>
    </r>
    <r>
      <rPr>
        <sz val="11"/>
        <rFont val="Times New Roman"/>
        <family val="1"/>
      </rPr>
      <t xml:space="preserve"> </t>
    </r>
    <r>
      <rPr>
        <sz val="11"/>
        <rFont val="Calibri"/>
        <family val="2"/>
      </rPr>
      <t>CHAIN</t>
    </r>
    <r>
      <rPr>
        <sz val="11"/>
        <rFont val="Times New Roman"/>
        <family val="1"/>
      </rPr>
      <t xml:space="preserve"> </t>
    </r>
    <r>
      <rPr>
        <sz val="11"/>
        <rFont val="Calibri"/>
        <family val="2"/>
      </rPr>
      <t>MOTOR</t>
    </r>
  </si>
  <si>
    <t>STAGE G17</t>
  </si>
  <si>
    <t>STAGE G18</t>
  </si>
  <si>
    <r>
      <rPr>
        <sz val="11"/>
        <rFont val="Calibri"/>
        <family val="2"/>
      </rPr>
      <t>STAGE</t>
    </r>
    <r>
      <rPr>
        <sz val="11"/>
        <rFont val="Times New Roman"/>
        <family val="1"/>
      </rPr>
      <t xml:space="preserve"> </t>
    </r>
    <r>
      <rPr>
        <sz val="11"/>
        <rFont val="Calibri"/>
        <family val="2"/>
      </rPr>
      <t>EDGE</t>
    </r>
  </si>
  <si>
    <t>STAGE G63</t>
  </si>
  <si>
    <t>STAGE G64</t>
  </si>
  <si>
    <t>STAGE G65</t>
  </si>
  <si>
    <t>STAGE G66</t>
  </si>
  <si>
    <t>STAGE G67</t>
  </si>
  <si>
    <t>STAGE G68</t>
  </si>
  <si>
    <t>STAGE G69</t>
  </si>
  <si>
    <t>STAGE G70</t>
  </si>
  <si>
    <t>STAGE G71</t>
  </si>
  <si>
    <t>STAGE G72</t>
  </si>
  <si>
    <t>STAGE G73</t>
  </si>
  <si>
    <t>STAGE G74</t>
  </si>
  <si>
    <t>STAGE G75</t>
  </si>
  <si>
    <t>STAGE G76</t>
  </si>
  <si>
    <t>STAGE G77</t>
  </si>
  <si>
    <t>STAGE G78</t>
  </si>
  <si>
    <t>STAGE G79</t>
  </si>
  <si>
    <t>STAGE G80</t>
  </si>
  <si>
    <t>STAGE G81</t>
  </si>
  <si>
    <t>STAGE G82</t>
  </si>
  <si>
    <t>STAGE G83</t>
  </si>
  <si>
    <t>STAGE G84</t>
  </si>
  <si>
    <t>STAGE G85</t>
  </si>
  <si>
    <t>STAGE G86</t>
  </si>
  <si>
    <t>STAGE G87</t>
  </si>
  <si>
    <t>STAGE G88</t>
  </si>
  <si>
    <t>STAGE G19</t>
  </si>
  <si>
    <t>STAGE G20</t>
  </si>
  <si>
    <t>STAGE G21</t>
  </si>
  <si>
    <t>STAGE G22</t>
  </si>
  <si>
    <r>
      <rPr>
        <sz val="11"/>
        <rFont val="Calibri"/>
        <family val="2"/>
      </rPr>
      <t>FORESTAGE</t>
    </r>
    <r>
      <rPr>
        <sz val="11"/>
        <rFont val="Times New Roman"/>
        <family val="1"/>
      </rPr>
      <t xml:space="preserve"> </t>
    </r>
    <r>
      <rPr>
        <sz val="11"/>
        <rFont val="Calibri"/>
        <family val="2"/>
      </rPr>
      <t>GRID</t>
    </r>
  </si>
  <si>
    <t>STAGE G23</t>
  </si>
  <si>
    <t>STAGE G24</t>
  </si>
  <si>
    <t>STAGE G25</t>
  </si>
  <si>
    <t>STAGE G26</t>
  </si>
  <si>
    <t>STAGE G27</t>
  </si>
  <si>
    <t>STAGE G28</t>
  </si>
  <si>
    <t>STAGE G29</t>
  </si>
  <si>
    <t>STAGE G30</t>
  </si>
  <si>
    <t>STAGE G31</t>
  </si>
  <si>
    <t>STAGE G32</t>
  </si>
  <si>
    <t>STAGE G33</t>
  </si>
  <si>
    <t>STAGE G34</t>
  </si>
  <si>
    <t>STAGE G35</t>
  </si>
  <si>
    <t>STAGE G36</t>
  </si>
  <si>
    <t>STAGE G37</t>
  </si>
  <si>
    <t>STAGE G38</t>
  </si>
  <si>
    <r>
      <rPr>
        <sz val="11"/>
        <rFont val="Calibri"/>
        <family val="2"/>
      </rPr>
      <t>ON</t>
    </r>
    <r>
      <rPr>
        <sz val="11"/>
        <rFont val="Times New Roman"/>
        <family val="1"/>
      </rPr>
      <t xml:space="preserve"> </t>
    </r>
    <r>
      <rPr>
        <sz val="11"/>
        <rFont val="Calibri"/>
        <family val="2"/>
      </rPr>
      <t>ORCH</t>
    </r>
    <r>
      <rPr>
        <sz val="11"/>
        <rFont val="Times New Roman"/>
        <family val="1"/>
      </rPr>
      <t xml:space="preserve"> </t>
    </r>
    <r>
      <rPr>
        <sz val="11"/>
        <rFont val="Calibri"/>
        <family val="2"/>
      </rPr>
      <t>BAR</t>
    </r>
  </si>
  <si>
    <r>
      <rPr>
        <sz val="11"/>
        <rFont val="Calibri"/>
        <family val="2"/>
      </rPr>
      <t>EVENT</t>
    </r>
    <r>
      <rPr>
        <sz val="11"/>
        <rFont val="Times New Roman"/>
        <family val="1"/>
      </rPr>
      <t xml:space="preserve"> </t>
    </r>
    <r>
      <rPr>
        <sz val="11"/>
        <rFont val="Calibri"/>
        <family val="2"/>
      </rPr>
      <t>PANEL</t>
    </r>
  </si>
  <si>
    <t>STAGE G39</t>
  </si>
  <si>
    <t>STAGE G40</t>
  </si>
  <si>
    <t>STAGE G41</t>
  </si>
  <si>
    <t>STAGE G42</t>
  </si>
  <si>
    <r>
      <rPr>
        <sz val="11"/>
        <rFont val="Calibri"/>
        <family val="2"/>
      </rPr>
      <t>MULTIMODE</t>
    </r>
    <r>
      <rPr>
        <sz val="11"/>
        <rFont val="Times New Roman"/>
        <family val="1"/>
      </rPr>
      <t xml:space="preserve"> </t>
    </r>
    <r>
      <rPr>
        <sz val="11"/>
        <rFont val="Calibri"/>
        <family val="2"/>
      </rPr>
      <t>FIBER</t>
    </r>
  </si>
  <si>
    <r>
      <rPr>
        <sz val="11"/>
        <rFont val="Calibri"/>
        <family val="2"/>
      </rPr>
      <t>VTL</t>
    </r>
    <r>
      <rPr>
        <sz val="11"/>
        <rFont val="Times New Roman"/>
        <family val="1"/>
      </rPr>
      <t xml:space="preserve"> </t>
    </r>
    <r>
      <rPr>
        <sz val="11"/>
        <rFont val="Calibri"/>
        <family val="2"/>
      </rPr>
      <t>(VIDEO</t>
    </r>
    <r>
      <rPr>
        <sz val="11"/>
        <rFont val="Times New Roman"/>
        <family val="1"/>
      </rPr>
      <t xml:space="preserve"> </t>
    </r>
    <r>
      <rPr>
        <sz val="11"/>
        <rFont val="Calibri"/>
        <family val="2"/>
      </rPr>
      <t>TIE</t>
    </r>
    <r>
      <rPr>
        <sz val="11"/>
        <rFont val="Times New Roman"/>
        <family val="1"/>
      </rPr>
      <t xml:space="preserve"> </t>
    </r>
    <r>
      <rPr>
        <sz val="11"/>
        <rFont val="Calibri"/>
        <family val="2"/>
      </rPr>
      <t>LINE)</t>
    </r>
    <r>
      <rPr>
        <sz val="11"/>
        <rFont val="Times New Roman"/>
        <family val="1"/>
      </rPr>
      <t xml:space="preserve"> </t>
    </r>
    <r>
      <rPr>
        <sz val="11"/>
        <rFont val="Calibri"/>
        <family val="2"/>
      </rPr>
      <t>CV/RF/SDI/HDSDI</t>
    </r>
  </si>
  <si>
    <r>
      <rPr>
        <sz val="11"/>
        <rFont val="Calibri"/>
        <family val="2"/>
      </rPr>
      <t>PERFORMANCE</t>
    </r>
    <r>
      <rPr>
        <sz val="11"/>
        <rFont val="Times New Roman"/>
        <family val="1"/>
      </rPr>
      <t xml:space="preserve"> </t>
    </r>
    <r>
      <rPr>
        <sz val="11"/>
        <rFont val="Calibri"/>
        <family val="2"/>
      </rPr>
      <t>RELAY</t>
    </r>
    <r>
      <rPr>
        <sz val="11"/>
        <rFont val="Times New Roman"/>
        <family val="1"/>
      </rPr>
      <t xml:space="preserve"> </t>
    </r>
    <r>
      <rPr>
        <sz val="11"/>
        <rFont val="Calibri"/>
        <family val="2"/>
      </rPr>
      <t>INPUT</t>
    </r>
  </si>
  <si>
    <r>
      <rPr>
        <sz val="11"/>
        <rFont val="Calibri"/>
        <family val="2"/>
      </rPr>
      <t>PAGING</t>
    </r>
    <r>
      <rPr>
        <sz val="11"/>
        <rFont val="Times New Roman"/>
        <family val="1"/>
      </rPr>
      <t xml:space="preserve"> </t>
    </r>
    <r>
      <rPr>
        <sz val="11"/>
        <rFont val="Calibri"/>
        <family val="2"/>
      </rPr>
      <t>STATION</t>
    </r>
  </si>
  <si>
    <r>
      <rPr>
        <sz val="11"/>
        <rFont val="Calibri"/>
        <family val="2"/>
      </rPr>
      <t>PAGING</t>
    </r>
    <r>
      <rPr>
        <sz val="11"/>
        <rFont val="Times New Roman"/>
        <family val="1"/>
      </rPr>
      <t xml:space="preserve"> </t>
    </r>
    <r>
      <rPr>
        <sz val="11"/>
        <rFont val="Calibri"/>
        <family val="2"/>
      </rPr>
      <t>VOLUME</t>
    </r>
    <r>
      <rPr>
        <sz val="11"/>
        <rFont val="Times New Roman"/>
        <family val="1"/>
      </rPr>
      <t xml:space="preserve"> </t>
    </r>
    <r>
      <rPr>
        <sz val="11"/>
        <rFont val="Calibri"/>
        <family val="2"/>
      </rPr>
      <t>CONTROL</t>
    </r>
  </si>
  <si>
    <r>
      <rPr>
        <sz val="11"/>
        <rFont val="Calibri"/>
        <family val="2"/>
      </rPr>
      <t>BLUE</t>
    </r>
    <r>
      <rPr>
        <sz val="11"/>
        <rFont val="Times New Roman"/>
        <family val="1"/>
      </rPr>
      <t xml:space="preserve"> </t>
    </r>
    <r>
      <rPr>
        <sz val="11"/>
        <rFont val="Calibri"/>
        <family val="2"/>
      </rPr>
      <t>/</t>
    </r>
    <r>
      <rPr>
        <sz val="11"/>
        <rFont val="Times New Roman"/>
        <family val="1"/>
      </rPr>
      <t xml:space="preserve"> </t>
    </r>
    <r>
      <rPr>
        <sz val="11"/>
        <rFont val="Calibri"/>
        <family val="2"/>
      </rPr>
      <t>WORK</t>
    </r>
    <r>
      <rPr>
        <sz val="11"/>
        <rFont val="Times New Roman"/>
        <family val="1"/>
      </rPr>
      <t xml:space="preserve"> </t>
    </r>
    <r>
      <rPr>
        <sz val="11"/>
        <rFont val="Calibri"/>
        <family val="2"/>
      </rPr>
      <t>LIGHT</t>
    </r>
    <r>
      <rPr>
        <sz val="11"/>
        <rFont val="Times New Roman"/>
        <family val="1"/>
      </rPr>
      <t xml:space="preserve"> </t>
    </r>
    <r>
      <rPr>
        <sz val="11"/>
        <rFont val="Calibri"/>
        <family val="2"/>
      </rPr>
      <t>CONTROL</t>
    </r>
  </si>
  <si>
    <r>
      <rPr>
        <sz val="11"/>
        <rFont val="Calibri"/>
        <family val="2"/>
      </rPr>
      <t>PENDENT</t>
    </r>
    <r>
      <rPr>
        <sz val="11"/>
        <rFont val="Times New Roman"/>
        <family val="1"/>
      </rPr>
      <t xml:space="preserve"> </t>
    </r>
    <r>
      <rPr>
        <sz val="11"/>
        <rFont val="Calibri"/>
        <family val="2"/>
      </rPr>
      <t>CONTROL</t>
    </r>
    <r>
      <rPr>
        <sz val="11"/>
        <rFont val="Times New Roman"/>
        <family val="1"/>
      </rPr>
      <t xml:space="preserve"> </t>
    </r>
    <r>
      <rPr>
        <sz val="11"/>
        <rFont val="Calibri"/>
        <family val="2"/>
      </rPr>
      <t>(WITH</t>
    </r>
    <r>
      <rPr>
        <sz val="11"/>
        <rFont val="Times New Roman"/>
        <family val="1"/>
      </rPr>
      <t xml:space="preserve"> </t>
    </r>
    <r>
      <rPr>
        <sz val="11"/>
        <rFont val="Calibri"/>
        <family val="2"/>
      </rPr>
      <t>ESTOP)</t>
    </r>
  </si>
  <si>
    <r>
      <rPr>
        <sz val="11"/>
        <rFont val="Calibri"/>
        <family val="2"/>
      </rPr>
      <t>BLUE/WORK</t>
    </r>
    <r>
      <rPr>
        <sz val="11"/>
        <rFont val="Times New Roman"/>
        <family val="1"/>
      </rPr>
      <t xml:space="preserve"> </t>
    </r>
    <r>
      <rPr>
        <sz val="11"/>
        <rFont val="Calibri"/>
        <family val="2"/>
      </rPr>
      <t>LIGHT</t>
    </r>
    <r>
      <rPr>
        <sz val="11"/>
        <rFont val="Times New Roman"/>
        <family val="1"/>
      </rPr>
      <t xml:space="preserve"> </t>
    </r>
    <r>
      <rPr>
        <sz val="11"/>
        <rFont val="Calibri"/>
        <family val="2"/>
      </rPr>
      <t>OUTLETS
(B)</t>
    </r>
    <r>
      <rPr>
        <sz val="11"/>
        <rFont val="Times New Roman"/>
        <family val="1"/>
      </rPr>
      <t xml:space="preserve"> </t>
    </r>
    <r>
      <rPr>
        <sz val="11"/>
        <rFont val="Calibri"/>
        <family val="2"/>
      </rPr>
      <t>BLUW</t>
    </r>
    <r>
      <rPr>
        <sz val="11"/>
        <rFont val="Times New Roman"/>
        <family val="1"/>
      </rPr>
      <t xml:space="preserve"> </t>
    </r>
    <r>
      <rPr>
        <sz val="11"/>
        <rFont val="Calibri"/>
        <family val="2"/>
      </rPr>
      <t>+</t>
    </r>
    <r>
      <rPr>
        <sz val="11"/>
        <rFont val="Times New Roman"/>
        <family val="1"/>
      </rPr>
      <t xml:space="preserve"> </t>
    </r>
    <r>
      <rPr>
        <sz val="11"/>
        <rFont val="Calibri"/>
        <family val="2"/>
      </rPr>
      <t>(W)</t>
    </r>
    <r>
      <rPr>
        <sz val="11"/>
        <rFont val="Times New Roman"/>
        <family val="1"/>
      </rPr>
      <t xml:space="preserve"> </t>
    </r>
    <r>
      <rPr>
        <sz val="11"/>
        <rFont val="Calibri"/>
        <family val="2"/>
      </rPr>
      <t>WHITE</t>
    </r>
  </si>
  <si>
    <r>
      <rPr>
        <sz val="11"/>
        <rFont val="Calibri"/>
        <family val="2"/>
      </rPr>
      <t>0M3</t>
    </r>
    <r>
      <rPr>
        <sz val="11"/>
        <rFont val="Times New Roman"/>
        <family val="1"/>
      </rPr>
      <t xml:space="preserve"> </t>
    </r>
    <r>
      <rPr>
        <sz val="11"/>
        <rFont val="Calibri"/>
        <family val="2"/>
      </rPr>
      <t>-</t>
    </r>
    <r>
      <rPr>
        <sz val="11"/>
        <rFont val="Times New Roman"/>
        <family val="1"/>
      </rPr>
      <t xml:space="preserve"> </t>
    </r>
    <r>
      <rPr>
        <sz val="11"/>
        <rFont val="Calibri"/>
        <family val="2"/>
      </rPr>
      <t>4pair</t>
    </r>
    <r>
      <rPr>
        <sz val="11"/>
        <rFont val="Times New Roman"/>
        <family val="1"/>
      </rPr>
      <t xml:space="preserve"> </t>
    </r>
    <r>
      <rPr>
        <sz val="11"/>
        <rFont val="Calibri"/>
        <family val="2"/>
      </rPr>
      <t>LC</t>
    </r>
  </si>
  <si>
    <r>
      <rPr>
        <sz val="11"/>
        <rFont val="Calibri"/>
        <family val="2"/>
      </rPr>
      <t>3G-SDI-HD,
RG59</t>
    </r>
    <r>
      <rPr>
        <sz val="11"/>
        <rFont val="Times New Roman"/>
        <family val="1"/>
      </rPr>
      <t xml:space="preserve"> </t>
    </r>
    <r>
      <rPr>
        <sz val="11"/>
        <rFont val="Calibri"/>
        <family val="2"/>
      </rPr>
      <t>&lt;</t>
    </r>
    <r>
      <rPr>
        <sz val="11"/>
        <rFont val="Times New Roman"/>
        <family val="1"/>
      </rPr>
      <t xml:space="preserve"> </t>
    </r>
    <r>
      <rPr>
        <sz val="11"/>
        <rFont val="Calibri"/>
        <family val="2"/>
      </rPr>
      <t>60m,</t>
    </r>
    <r>
      <rPr>
        <sz val="11"/>
        <rFont val="Times New Roman"/>
        <family val="1"/>
      </rPr>
      <t xml:space="preserve"> </t>
    </r>
    <r>
      <rPr>
        <sz val="11"/>
        <rFont val="Calibri"/>
        <family val="2"/>
      </rPr>
      <t>RG6</t>
    </r>
    <r>
      <rPr>
        <sz val="11"/>
        <rFont val="Times New Roman"/>
        <family val="1"/>
      </rPr>
      <t xml:space="preserve"> </t>
    </r>
    <r>
      <rPr>
        <sz val="11"/>
        <rFont val="Calibri"/>
        <family val="2"/>
      </rPr>
      <t>&gt;</t>
    </r>
    <r>
      <rPr>
        <sz val="11"/>
        <rFont val="Times New Roman"/>
        <family val="1"/>
      </rPr>
      <t xml:space="preserve"> </t>
    </r>
    <r>
      <rPr>
        <sz val="11"/>
        <rFont val="Calibri"/>
        <family val="2"/>
      </rPr>
      <t>60m</t>
    </r>
  </si>
  <si>
    <r>
      <rPr>
        <sz val="11"/>
        <rFont val="Calibri"/>
        <family val="2"/>
      </rPr>
      <t>Blue/</t>
    </r>
    <r>
      <rPr>
        <sz val="11"/>
        <rFont val="Times New Roman"/>
        <family val="1"/>
      </rPr>
      <t xml:space="preserve"> </t>
    </r>
    <r>
      <rPr>
        <sz val="11"/>
        <rFont val="Calibri"/>
        <family val="2"/>
      </rPr>
      <t>White</t>
    </r>
    <r>
      <rPr>
        <sz val="11"/>
        <rFont val="Times New Roman"/>
        <family val="1"/>
      </rPr>
      <t xml:space="preserve"> </t>
    </r>
    <r>
      <rPr>
        <sz val="11"/>
        <rFont val="Calibri"/>
        <family val="2"/>
      </rPr>
      <t>Faceplates</t>
    </r>
  </si>
  <si>
    <r>
      <rPr>
        <sz val="11"/>
        <rFont val="Calibri"/>
        <family val="2"/>
      </rPr>
      <t>NOT</t>
    </r>
    <r>
      <rPr>
        <sz val="11"/>
        <rFont val="Times New Roman"/>
        <family val="1"/>
      </rPr>
      <t xml:space="preserve"> </t>
    </r>
    <r>
      <rPr>
        <sz val="11"/>
        <rFont val="Calibri"/>
        <family val="2"/>
      </rPr>
      <t>USED</t>
    </r>
  </si>
  <si>
    <r>
      <rPr>
        <sz val="11"/>
        <rFont val="Calibri"/>
        <family val="2"/>
      </rPr>
      <t>AVCONTROL</t>
    </r>
    <r>
      <rPr>
        <sz val="11"/>
        <rFont val="Times New Roman"/>
        <family val="1"/>
      </rPr>
      <t xml:space="preserve"> </t>
    </r>
    <r>
      <rPr>
        <sz val="11"/>
        <rFont val="Calibri"/>
        <family val="2"/>
      </rPr>
      <t>PANEL</t>
    </r>
  </si>
  <si>
    <r>
      <rPr>
        <sz val="11"/>
        <rFont val="Calibri"/>
        <family val="2"/>
      </rPr>
      <t>16
NOTE</t>
    </r>
    <r>
      <rPr>
        <sz val="11"/>
        <rFont val="Times New Roman"/>
        <family val="1"/>
      </rPr>
      <t xml:space="preserve"> </t>
    </r>
    <r>
      <rPr>
        <sz val="11"/>
        <rFont val="Calibri"/>
        <family val="2"/>
      </rPr>
      <t>7</t>
    </r>
  </si>
  <si>
    <r>
      <rPr>
        <sz val="11"/>
        <rFont val="Calibri"/>
        <family val="2"/>
      </rPr>
      <t>8
NOTE</t>
    </r>
    <r>
      <rPr>
        <sz val="11"/>
        <rFont val="Times New Roman"/>
        <family val="1"/>
      </rPr>
      <t xml:space="preserve"> </t>
    </r>
    <r>
      <rPr>
        <sz val="11"/>
        <rFont val="Calibri"/>
        <family val="2"/>
      </rPr>
      <t>7</t>
    </r>
  </si>
  <si>
    <r>
      <rPr>
        <sz val="11"/>
        <rFont val="Calibri"/>
        <family val="2"/>
      </rPr>
      <t>1x(400A)</t>
    </r>
    <r>
      <rPr>
        <sz val="11"/>
        <rFont val="Times New Roman"/>
        <family val="1"/>
      </rPr>
      <t xml:space="preserve"> </t>
    </r>
    <r>
      <rPr>
        <sz val="11"/>
        <rFont val="Calibri"/>
        <family val="2"/>
      </rPr>
      <t>CEILING</t>
    </r>
  </si>
  <si>
    <r>
      <rPr>
        <sz val="11"/>
        <rFont val="Calibri"/>
        <family val="2"/>
      </rPr>
      <t>1x(400A)
CEILING</t>
    </r>
  </si>
  <si>
    <r>
      <rPr>
        <sz val="11"/>
        <rFont val="Calibri"/>
        <family val="2"/>
      </rPr>
      <t>EQPT</t>
    </r>
    <r>
      <rPr>
        <sz val="11"/>
        <rFont val="Times New Roman"/>
        <family val="1"/>
      </rPr>
      <t xml:space="preserve"> </t>
    </r>
    <r>
      <rPr>
        <sz val="11"/>
        <rFont val="Calibri"/>
        <family val="2"/>
      </rPr>
      <t>RACK</t>
    </r>
  </si>
  <si>
    <r>
      <rPr>
        <sz val="11"/>
        <rFont val="Calibri"/>
        <family val="2"/>
      </rPr>
      <t>TECH</t>
    </r>
    <r>
      <rPr>
        <sz val="11"/>
        <rFont val="Times New Roman"/>
        <family val="1"/>
      </rPr>
      <t xml:space="preserve"> </t>
    </r>
    <r>
      <rPr>
        <sz val="11"/>
        <rFont val="Calibri"/>
        <family val="2"/>
      </rPr>
      <t>ROOM</t>
    </r>
  </si>
  <si>
    <r>
      <rPr>
        <sz val="11"/>
        <rFont val="Calibri"/>
        <family val="2"/>
      </rPr>
      <t>EQPT</t>
    </r>
    <r>
      <rPr>
        <sz val="11"/>
        <rFont val="Times New Roman"/>
        <family val="1"/>
      </rPr>
      <t xml:space="preserve"> </t>
    </r>
    <r>
      <rPr>
        <sz val="11"/>
        <rFont val="Calibri"/>
        <family val="2"/>
      </rPr>
      <t>RACK</t>
    </r>
    <r>
      <rPr>
        <sz val="11"/>
        <rFont val="Times New Roman"/>
        <family val="1"/>
      </rPr>
      <t xml:space="preserve"> </t>
    </r>
    <r>
      <rPr>
        <sz val="11"/>
        <rFont val="Calibri"/>
        <family val="2"/>
      </rPr>
      <t>(AMP)</t>
    </r>
  </si>
  <si>
    <r>
      <rPr>
        <sz val="11"/>
        <rFont val="Calibri"/>
        <family val="2"/>
      </rPr>
      <t>FOLLOW</t>
    </r>
    <r>
      <rPr>
        <sz val="11"/>
        <rFont val="Times New Roman"/>
        <family val="1"/>
      </rPr>
      <t xml:space="preserve"> </t>
    </r>
    <r>
      <rPr>
        <sz val="11"/>
        <rFont val="Calibri"/>
        <family val="2"/>
      </rPr>
      <t>SPOT</t>
    </r>
  </si>
  <si>
    <r>
      <rPr>
        <sz val="11"/>
        <rFont val="Calibri"/>
        <family val="2"/>
      </rPr>
      <t>LEVEL</t>
    </r>
    <r>
      <rPr>
        <sz val="11"/>
        <rFont val="Times New Roman"/>
        <family val="1"/>
      </rPr>
      <t xml:space="preserve"> </t>
    </r>
    <r>
      <rPr>
        <sz val="11"/>
        <rFont val="Calibri"/>
        <family val="2"/>
      </rPr>
      <t>2</t>
    </r>
    <r>
      <rPr>
        <sz val="11"/>
        <rFont val="Times New Roman"/>
        <family val="1"/>
      </rPr>
      <t xml:space="preserve"> </t>
    </r>
    <r>
      <rPr>
        <sz val="11"/>
        <rFont val="Calibri"/>
        <family val="2"/>
      </rPr>
      <t>BALCONY</t>
    </r>
  </si>
  <si>
    <r>
      <rPr>
        <sz val="11"/>
        <rFont val="Calibri"/>
        <family val="2"/>
      </rPr>
      <t>PERF</t>
    </r>
    <r>
      <rPr>
        <sz val="11"/>
        <rFont val="Times New Roman"/>
        <family val="1"/>
      </rPr>
      <t xml:space="preserve"> </t>
    </r>
    <r>
      <rPr>
        <sz val="11"/>
        <rFont val="Calibri"/>
        <family val="2"/>
      </rPr>
      <t>LOCK</t>
    </r>
  </si>
  <si>
    <r>
      <rPr>
        <sz val="11"/>
        <rFont val="Calibri"/>
        <family val="2"/>
      </rPr>
      <t>HOUSE</t>
    </r>
    <r>
      <rPr>
        <sz val="11"/>
        <rFont val="Times New Roman"/>
        <family val="1"/>
      </rPr>
      <t xml:space="preserve"> </t>
    </r>
    <r>
      <rPr>
        <sz val="11"/>
        <rFont val="Calibri"/>
        <family val="2"/>
      </rPr>
      <t>CURTAIN</t>
    </r>
    <r>
      <rPr>
        <sz val="11"/>
        <rFont val="Times New Roman"/>
        <family val="1"/>
      </rPr>
      <t xml:space="preserve"> </t>
    </r>
    <r>
      <rPr>
        <sz val="11"/>
        <rFont val="Calibri"/>
        <family val="2"/>
      </rPr>
      <t>MOTOR</t>
    </r>
    <r>
      <rPr>
        <sz val="11"/>
        <rFont val="Times New Roman"/>
        <family val="1"/>
      </rPr>
      <t xml:space="preserve"> </t>
    </r>
    <r>
      <rPr>
        <sz val="11"/>
        <rFont val="Calibri"/>
        <family val="2"/>
      </rPr>
      <t>CONTROL</t>
    </r>
  </si>
  <si>
    <r>
      <rPr>
        <sz val="11"/>
        <rFont val="Calibri"/>
        <family val="2"/>
      </rPr>
      <t>ON</t>
    </r>
    <r>
      <rPr>
        <sz val="11"/>
        <rFont val="Times New Roman"/>
        <family val="1"/>
      </rPr>
      <t xml:space="preserve"> </t>
    </r>
    <r>
      <rPr>
        <sz val="11"/>
        <rFont val="Calibri"/>
        <family val="2"/>
      </rPr>
      <t>TRUSS</t>
    </r>
  </si>
  <si>
    <r>
      <rPr>
        <sz val="11"/>
        <rFont val="Calibri"/>
        <family val="2"/>
      </rPr>
      <t>LX</t>
    </r>
    <r>
      <rPr>
        <sz val="11"/>
        <rFont val="Times New Roman"/>
        <family val="1"/>
      </rPr>
      <t xml:space="preserve"> </t>
    </r>
    <r>
      <rPr>
        <sz val="11"/>
        <rFont val="Calibri"/>
        <family val="2"/>
      </rPr>
      <t>BALCONY</t>
    </r>
    <r>
      <rPr>
        <sz val="11"/>
        <rFont val="Times New Roman"/>
        <family val="1"/>
      </rPr>
      <t xml:space="preserve"> </t>
    </r>
    <r>
      <rPr>
        <sz val="11"/>
        <rFont val="Calibri"/>
        <family val="2"/>
      </rPr>
      <t>BAR</t>
    </r>
  </si>
  <si>
    <r>
      <rPr>
        <sz val="11"/>
        <rFont val="Calibri"/>
        <family val="2"/>
      </rPr>
      <t>LX</t>
    </r>
    <r>
      <rPr>
        <sz val="11"/>
        <rFont val="Times New Roman"/>
        <family val="1"/>
      </rPr>
      <t xml:space="preserve"> </t>
    </r>
    <r>
      <rPr>
        <sz val="11"/>
        <rFont val="Calibri"/>
        <family val="2"/>
      </rPr>
      <t>BAR</t>
    </r>
  </si>
  <si>
    <r>
      <rPr>
        <sz val="11"/>
        <rFont val="Calibri"/>
        <family val="2"/>
      </rPr>
      <t>LX</t>
    </r>
    <r>
      <rPr>
        <sz val="11"/>
        <rFont val="Times New Roman"/>
        <family val="1"/>
      </rPr>
      <t xml:space="preserve"> </t>
    </r>
    <r>
      <rPr>
        <sz val="11"/>
        <rFont val="Calibri"/>
        <family val="2"/>
      </rPr>
      <t>BAR</t>
    </r>
    <r>
      <rPr>
        <sz val="11"/>
        <rFont val="Times New Roman"/>
        <family val="1"/>
      </rPr>
      <t xml:space="preserve"> </t>
    </r>
    <r>
      <rPr>
        <sz val="11"/>
        <rFont val="Calibri"/>
        <family val="2"/>
      </rPr>
      <t>(ORCH)</t>
    </r>
  </si>
  <si>
    <r>
      <rPr>
        <sz val="11"/>
        <rFont val="Calibri"/>
        <family val="2"/>
      </rPr>
      <t>CABLE</t>
    </r>
    <r>
      <rPr>
        <sz val="11"/>
        <rFont val="Times New Roman"/>
        <family val="1"/>
      </rPr>
      <t xml:space="preserve"> </t>
    </r>
    <r>
      <rPr>
        <sz val="11"/>
        <rFont val="Calibri"/>
        <family val="2"/>
      </rPr>
      <t>NET</t>
    </r>
  </si>
  <si>
    <r>
      <rPr>
        <sz val="11"/>
        <rFont val="Calibri"/>
        <family val="2"/>
      </rPr>
      <t>ON</t>
    </r>
    <r>
      <rPr>
        <sz val="11"/>
        <rFont val="Times New Roman"/>
        <family val="1"/>
      </rPr>
      <t xml:space="preserve"> </t>
    </r>
    <r>
      <rPr>
        <sz val="11"/>
        <rFont val="Calibri"/>
        <family val="2"/>
      </rPr>
      <t>CABLENET</t>
    </r>
    <r>
      <rPr>
        <sz val="11"/>
        <rFont val="Times New Roman"/>
        <family val="1"/>
      </rPr>
      <t xml:space="preserve"> </t>
    </r>
    <r>
      <rPr>
        <sz val="11"/>
        <rFont val="Calibri"/>
        <family val="2"/>
      </rPr>
      <t>PICKUPS</t>
    </r>
  </si>
  <si>
    <r>
      <rPr>
        <sz val="11"/>
        <rFont val="Calibri"/>
        <family val="2"/>
      </rPr>
      <t>SPEAKER</t>
    </r>
    <r>
      <rPr>
        <sz val="11"/>
        <rFont val="Times New Roman"/>
        <family val="1"/>
      </rPr>
      <t xml:space="preserve"> </t>
    </r>
    <r>
      <rPr>
        <sz val="11"/>
        <rFont val="Calibri"/>
        <family val="2"/>
      </rPr>
      <t>-</t>
    </r>
    <r>
      <rPr>
        <sz val="11"/>
        <rFont val="Times New Roman"/>
        <family val="1"/>
      </rPr>
      <t xml:space="preserve"> </t>
    </r>
    <r>
      <rPr>
        <sz val="11"/>
        <rFont val="Calibri"/>
        <family val="2"/>
      </rPr>
      <t>FRONT</t>
    </r>
    <r>
      <rPr>
        <sz val="11"/>
        <rFont val="Times New Roman"/>
        <family val="1"/>
      </rPr>
      <t xml:space="preserve"> </t>
    </r>
    <r>
      <rPr>
        <sz val="11"/>
        <rFont val="Calibri"/>
        <family val="2"/>
      </rPr>
      <t>FILL</t>
    </r>
  </si>
  <si>
    <r>
      <rPr>
        <sz val="11"/>
        <rFont val="Calibri"/>
        <family val="2"/>
      </rPr>
      <t>LEVEL</t>
    </r>
    <r>
      <rPr>
        <sz val="11"/>
        <rFont val="Times New Roman"/>
        <family val="1"/>
      </rPr>
      <t xml:space="preserve"> </t>
    </r>
    <r>
      <rPr>
        <sz val="11"/>
        <rFont val="Calibri"/>
        <family val="2"/>
      </rPr>
      <t>1</t>
    </r>
    <r>
      <rPr>
        <sz val="11"/>
        <rFont val="Times New Roman"/>
        <family val="1"/>
      </rPr>
      <t xml:space="preserve"> </t>
    </r>
    <r>
      <rPr>
        <sz val="11"/>
        <rFont val="Calibri"/>
        <family val="2"/>
      </rPr>
      <t>BALCONY</t>
    </r>
  </si>
  <si>
    <r>
      <rPr>
        <sz val="11"/>
        <rFont val="Calibri"/>
        <family val="2"/>
      </rPr>
      <t>SUB</t>
    </r>
    <r>
      <rPr>
        <sz val="11"/>
        <rFont val="Times New Roman"/>
        <family val="1"/>
      </rPr>
      <t xml:space="preserve"> </t>
    </r>
    <r>
      <rPr>
        <sz val="11"/>
        <rFont val="Calibri"/>
        <family val="2"/>
      </rPr>
      <t>STAGE</t>
    </r>
  </si>
  <si>
    <r>
      <rPr>
        <sz val="11"/>
        <rFont val="Calibri"/>
        <family val="2"/>
      </rPr>
      <t>TECH</t>
    </r>
    <r>
      <rPr>
        <sz val="11"/>
        <rFont val="Times New Roman"/>
        <family val="1"/>
      </rPr>
      <t xml:space="preserve"> </t>
    </r>
    <r>
      <rPr>
        <sz val="11"/>
        <rFont val="Calibri"/>
        <family val="2"/>
      </rPr>
      <t>PANEL</t>
    </r>
    <r>
      <rPr>
        <sz val="11"/>
        <rFont val="Times New Roman"/>
        <family val="1"/>
      </rPr>
      <t xml:space="preserve"> </t>
    </r>
    <r>
      <rPr>
        <sz val="11"/>
        <rFont val="Calibri"/>
        <family val="2"/>
      </rPr>
      <t>(SM</t>
    </r>
    <r>
      <rPr>
        <sz val="11"/>
        <rFont val="Times New Roman"/>
        <family val="1"/>
      </rPr>
      <t xml:space="preserve"> </t>
    </r>
    <r>
      <rPr>
        <sz val="11"/>
        <rFont val="Calibri"/>
        <family val="2"/>
      </rPr>
      <t>Panel)</t>
    </r>
  </si>
  <si>
    <r>
      <rPr>
        <sz val="11"/>
        <rFont val="Calibri"/>
        <family val="2"/>
      </rPr>
      <t>TECH</t>
    </r>
    <r>
      <rPr>
        <sz val="11"/>
        <rFont val="Times New Roman"/>
        <family val="1"/>
      </rPr>
      <t xml:space="preserve"> </t>
    </r>
    <r>
      <rPr>
        <sz val="11"/>
        <rFont val="Calibri"/>
        <family val="2"/>
      </rPr>
      <t>PANEL</t>
    </r>
    <r>
      <rPr>
        <sz val="11"/>
        <rFont val="Times New Roman"/>
        <family val="1"/>
      </rPr>
      <t xml:space="preserve"> </t>
    </r>
    <r>
      <rPr>
        <sz val="11"/>
        <rFont val="Calibri"/>
        <family val="2"/>
      </rPr>
      <t>(Power</t>
    </r>
    <r>
      <rPr>
        <sz val="11"/>
        <rFont val="Times New Roman"/>
        <family val="1"/>
      </rPr>
      <t xml:space="preserve"> </t>
    </r>
    <r>
      <rPr>
        <sz val="11"/>
        <rFont val="Calibri"/>
        <family val="2"/>
      </rPr>
      <t>Lock)</t>
    </r>
  </si>
  <si>
    <r>
      <rPr>
        <sz val="11"/>
        <rFont val="Calibri"/>
        <family val="2"/>
      </rPr>
      <t>FLY</t>
    </r>
    <r>
      <rPr>
        <sz val="11"/>
        <rFont val="Times New Roman"/>
        <family val="1"/>
      </rPr>
      <t xml:space="preserve"> </t>
    </r>
    <r>
      <rPr>
        <sz val="11"/>
        <rFont val="Calibri"/>
        <family val="2"/>
      </rPr>
      <t>GALLERY</t>
    </r>
  </si>
  <si>
    <r>
      <rPr>
        <sz val="11"/>
        <rFont val="Calibri"/>
        <family val="2"/>
      </rPr>
      <t>CHAIN</t>
    </r>
    <r>
      <rPr>
        <sz val="11"/>
        <rFont val="Times New Roman"/>
        <family val="1"/>
      </rPr>
      <t xml:space="preserve"> </t>
    </r>
    <r>
      <rPr>
        <sz val="11"/>
        <rFont val="Calibri"/>
        <family val="2"/>
      </rPr>
      <t>HOIST</t>
    </r>
    <r>
      <rPr>
        <sz val="11"/>
        <rFont val="Times New Roman"/>
        <family val="1"/>
      </rPr>
      <t xml:space="preserve"> </t>
    </r>
    <r>
      <rPr>
        <sz val="11"/>
        <rFont val="Calibri"/>
        <family val="2"/>
      </rPr>
      <t>GROUP</t>
    </r>
    <r>
      <rPr>
        <sz val="11"/>
        <rFont val="Times New Roman"/>
        <family val="1"/>
      </rPr>
      <t xml:space="preserve"> </t>
    </r>
    <r>
      <rPr>
        <sz val="11"/>
        <rFont val="Calibri"/>
        <family val="2"/>
      </rPr>
      <t>CONTROLLER</t>
    </r>
  </si>
  <si>
    <r>
      <rPr>
        <sz val="11"/>
        <rFont val="Calibri"/>
        <family val="2"/>
      </rPr>
      <t>PENDANT</t>
    </r>
    <r>
      <rPr>
        <sz val="11"/>
        <rFont val="Times New Roman"/>
        <family val="1"/>
      </rPr>
      <t xml:space="preserve"> </t>
    </r>
    <r>
      <rPr>
        <sz val="11"/>
        <rFont val="Calibri"/>
        <family val="2"/>
      </rPr>
      <t>CONTROL</t>
    </r>
    <r>
      <rPr>
        <sz val="11"/>
        <rFont val="Times New Roman"/>
        <family val="1"/>
      </rPr>
      <t xml:space="preserve"> </t>
    </r>
    <r>
      <rPr>
        <sz val="11"/>
        <rFont val="Calibri"/>
        <family val="2"/>
      </rPr>
      <t>CONNECTION</t>
    </r>
  </si>
  <si>
    <r>
      <rPr>
        <sz val="11"/>
        <rFont val="Calibri"/>
        <family val="2"/>
      </rPr>
      <t>SINGLE</t>
    </r>
    <r>
      <rPr>
        <sz val="11"/>
        <rFont val="Times New Roman"/>
        <family val="1"/>
      </rPr>
      <t xml:space="preserve"> </t>
    </r>
    <r>
      <rPr>
        <sz val="11"/>
        <rFont val="Calibri"/>
        <family val="2"/>
      </rPr>
      <t>AXIS</t>
    </r>
    <r>
      <rPr>
        <sz val="11"/>
        <rFont val="Times New Roman"/>
        <family val="1"/>
      </rPr>
      <t xml:space="preserve"> </t>
    </r>
    <r>
      <rPr>
        <sz val="11"/>
        <rFont val="Calibri"/>
        <family val="2"/>
      </rPr>
      <t>CONTROLLER</t>
    </r>
  </si>
  <si>
    <r>
      <rPr>
        <sz val="11"/>
        <rFont val="Calibri"/>
        <family val="2"/>
      </rPr>
      <t>MOTOR</t>
    </r>
    <r>
      <rPr>
        <sz val="11"/>
        <rFont val="Times New Roman"/>
        <family val="1"/>
      </rPr>
      <t xml:space="preserve"> </t>
    </r>
    <r>
      <rPr>
        <sz val="11"/>
        <rFont val="Calibri"/>
        <family val="2"/>
      </rPr>
      <t>CONTROL</t>
    </r>
    <r>
      <rPr>
        <sz val="11"/>
        <rFont val="Times New Roman"/>
        <family val="1"/>
      </rPr>
      <t xml:space="preserve"> </t>
    </r>
    <r>
      <rPr>
        <sz val="11"/>
        <rFont val="Calibri"/>
        <family val="2"/>
      </rPr>
      <t>CABINET</t>
    </r>
  </si>
  <si>
    <r>
      <rPr>
        <sz val="11"/>
        <rFont val="Calibri"/>
        <family val="2"/>
      </rPr>
      <t>REF</t>
    </r>
    <r>
      <rPr>
        <sz val="11"/>
        <rFont val="Times New Roman"/>
        <family val="1"/>
      </rPr>
      <t xml:space="preserve"> </t>
    </r>
    <r>
      <rPr>
        <sz val="11"/>
        <rFont val="Calibri"/>
        <family val="2"/>
      </rPr>
      <t>DWG</t>
    </r>
  </si>
  <si>
    <r>
      <rPr>
        <sz val="11"/>
        <rFont val="Calibri"/>
        <family val="2"/>
      </rPr>
      <t>STAGE</t>
    </r>
    <r>
      <rPr>
        <sz val="11"/>
        <rFont val="Times New Roman"/>
        <family val="1"/>
      </rPr>
      <t xml:space="preserve">                                   </t>
    </r>
    <r>
      <rPr>
        <sz val="11"/>
        <rFont val="Calibri"/>
        <family val="2"/>
      </rPr>
      <t>G15</t>
    </r>
  </si>
  <si>
    <r>
      <rPr>
        <sz val="11"/>
        <rFont val="Calibri"/>
        <family val="2"/>
      </rPr>
      <t>CHAIN</t>
    </r>
    <r>
      <rPr>
        <sz val="11"/>
        <rFont val="Times New Roman"/>
        <family val="1"/>
      </rPr>
      <t xml:space="preserve"> </t>
    </r>
    <r>
      <rPr>
        <sz val="11"/>
        <rFont val="Calibri"/>
        <family val="2"/>
      </rPr>
      <t>MOTOR</t>
    </r>
    <r>
      <rPr>
        <sz val="11"/>
        <rFont val="Times New Roman"/>
        <family val="1"/>
      </rPr>
      <t xml:space="preserve"> </t>
    </r>
    <r>
      <rPr>
        <sz val="11"/>
        <rFont val="Calibri"/>
        <family val="2"/>
      </rPr>
      <t>(UNDER</t>
    </r>
    <r>
      <rPr>
        <sz val="11"/>
        <rFont val="Times New Roman"/>
        <family val="1"/>
      </rPr>
      <t xml:space="preserve"> </t>
    </r>
    <r>
      <rPr>
        <sz val="11"/>
        <rFont val="Calibri"/>
        <family val="2"/>
      </rPr>
      <t>FLY</t>
    </r>
    <r>
      <rPr>
        <sz val="11"/>
        <rFont val="Times New Roman"/>
        <family val="1"/>
      </rPr>
      <t xml:space="preserve"> </t>
    </r>
    <r>
      <rPr>
        <sz val="11"/>
        <rFont val="Calibri"/>
        <family val="2"/>
      </rPr>
      <t>GALLERY)</t>
    </r>
  </si>
  <si>
    <r>
      <rPr>
        <b/>
        <sz val="11"/>
        <rFont val="Calibri"/>
        <family val="2"/>
      </rPr>
      <t>BACK</t>
    </r>
    <r>
      <rPr>
        <sz val="11"/>
        <rFont val="Times New Roman"/>
        <family val="1"/>
      </rPr>
      <t xml:space="preserve"> </t>
    </r>
    <r>
      <rPr>
        <b/>
        <sz val="11"/>
        <rFont val="Calibri"/>
        <family val="2"/>
      </rPr>
      <t>OF</t>
    </r>
    <r>
      <rPr>
        <sz val="11"/>
        <rFont val="Times New Roman"/>
        <family val="1"/>
      </rPr>
      <t xml:space="preserve"> </t>
    </r>
    <r>
      <rPr>
        <b/>
        <sz val="11"/>
        <rFont val="Calibri"/>
        <family val="2"/>
      </rPr>
      <t>HOUSE</t>
    </r>
  </si>
  <si>
    <r>
      <rPr>
        <sz val="11"/>
        <rFont val="Calibri"/>
        <family val="2"/>
      </rPr>
      <t>VOL</t>
    </r>
    <r>
      <rPr>
        <sz val="11"/>
        <rFont val="Times New Roman"/>
        <family val="1"/>
      </rPr>
      <t xml:space="preserve"> </t>
    </r>
    <r>
      <rPr>
        <sz val="11"/>
        <rFont val="Calibri"/>
        <family val="2"/>
      </rPr>
      <t>CTRL</t>
    </r>
  </si>
  <si>
    <r>
      <rPr>
        <sz val="11"/>
        <rFont val="Calibri"/>
        <family val="2"/>
      </rPr>
      <t>GUEST</t>
    </r>
    <r>
      <rPr>
        <sz val="11"/>
        <rFont val="Times New Roman"/>
        <family val="1"/>
      </rPr>
      <t xml:space="preserve"> </t>
    </r>
    <r>
      <rPr>
        <sz val="11"/>
        <rFont val="Calibri"/>
        <family val="2"/>
      </rPr>
      <t>DRESS</t>
    </r>
    <r>
      <rPr>
        <sz val="11"/>
        <rFont val="Times New Roman"/>
        <family val="1"/>
      </rPr>
      <t xml:space="preserve"> </t>
    </r>
    <r>
      <rPr>
        <sz val="11"/>
        <rFont val="Calibri"/>
        <family val="2"/>
      </rPr>
      <t>ROOM</t>
    </r>
    <r>
      <rPr>
        <sz val="11"/>
        <rFont val="Times New Roman"/>
        <family val="1"/>
      </rPr>
      <t xml:space="preserve">          </t>
    </r>
    <r>
      <rPr>
        <sz val="11"/>
        <rFont val="Calibri"/>
        <family val="2"/>
      </rPr>
      <t>212</t>
    </r>
  </si>
  <si>
    <r>
      <rPr>
        <sz val="11"/>
        <rFont val="Calibri"/>
        <family val="2"/>
      </rPr>
      <t>FURNITURE</t>
    </r>
    <r>
      <rPr>
        <sz val="11"/>
        <rFont val="Times New Roman"/>
        <family val="1"/>
      </rPr>
      <t xml:space="preserve"> </t>
    </r>
    <r>
      <rPr>
        <sz val="11"/>
        <rFont val="Calibri"/>
        <family val="2"/>
      </rPr>
      <t>STORE</t>
    </r>
  </si>
  <si>
    <r>
      <rPr>
        <sz val="11"/>
        <rFont val="Calibri"/>
        <family val="2"/>
      </rPr>
      <t>5
5</t>
    </r>
  </si>
  <si>
    <r>
      <rPr>
        <b/>
        <sz val="11"/>
        <rFont val="Calibri"/>
        <family val="2"/>
      </rPr>
      <t>BREAK</t>
    </r>
    <r>
      <rPr>
        <sz val="11"/>
        <rFont val="Times New Roman"/>
        <family val="1"/>
      </rPr>
      <t xml:space="preserve"> </t>
    </r>
    <r>
      <rPr>
        <b/>
        <sz val="11"/>
        <rFont val="Calibri"/>
        <family val="2"/>
      </rPr>
      <t>OUT</t>
    </r>
  </si>
  <si>
    <r>
      <rPr>
        <b/>
        <sz val="11"/>
        <rFont val="Calibri"/>
        <family val="2"/>
      </rPr>
      <t>FRONT</t>
    </r>
    <r>
      <rPr>
        <sz val="11"/>
        <rFont val="Times New Roman"/>
        <family val="1"/>
      </rPr>
      <t xml:space="preserve"> </t>
    </r>
    <r>
      <rPr>
        <b/>
        <sz val="11"/>
        <rFont val="Calibri"/>
        <family val="2"/>
      </rPr>
      <t>OF</t>
    </r>
    <r>
      <rPr>
        <sz val="11"/>
        <rFont val="Times New Roman"/>
        <family val="1"/>
      </rPr>
      <t xml:space="preserve"> </t>
    </r>
    <r>
      <rPr>
        <b/>
        <sz val="11"/>
        <rFont val="Calibri"/>
        <family val="2"/>
      </rPr>
      <t>HOUSE</t>
    </r>
  </si>
  <si>
    <r>
      <rPr>
        <sz val="11"/>
        <rFont val="Calibri"/>
        <family val="2"/>
      </rPr>
      <t>EQUIP</t>
    </r>
    <r>
      <rPr>
        <sz val="11"/>
        <rFont val="Times New Roman"/>
        <family val="1"/>
      </rPr>
      <t xml:space="preserve"> </t>
    </r>
    <r>
      <rPr>
        <sz val="11"/>
        <rFont val="Calibri"/>
        <family val="2"/>
      </rPr>
      <t>RACK</t>
    </r>
  </si>
  <si>
    <r>
      <rPr>
        <sz val="11"/>
        <rFont val="Calibri"/>
        <family val="2"/>
      </rPr>
      <t>CLOAK</t>
    </r>
    <r>
      <rPr>
        <sz val="11"/>
        <rFont val="Times New Roman"/>
        <family val="1"/>
      </rPr>
      <t xml:space="preserve"> </t>
    </r>
    <r>
      <rPr>
        <sz val="11"/>
        <rFont val="Calibri"/>
        <family val="2"/>
      </rPr>
      <t>ROOM</t>
    </r>
  </si>
  <si>
    <r>
      <rPr>
        <sz val="11"/>
        <rFont val="Calibri"/>
        <family val="2"/>
      </rPr>
      <t>HOUSE</t>
    </r>
    <r>
      <rPr>
        <sz val="11"/>
        <rFont val="Times New Roman"/>
        <family val="1"/>
      </rPr>
      <t xml:space="preserve"> </t>
    </r>
    <r>
      <rPr>
        <sz val="11"/>
        <rFont val="Calibri"/>
        <family val="2"/>
      </rPr>
      <t>MANAGERS</t>
    </r>
    <r>
      <rPr>
        <sz val="11"/>
        <rFont val="Times New Roman"/>
        <family val="1"/>
      </rPr>
      <t xml:space="preserve"> </t>
    </r>
    <r>
      <rPr>
        <sz val="11"/>
        <rFont val="Calibri"/>
        <family val="2"/>
      </rPr>
      <t>PANEL</t>
    </r>
  </si>
  <si>
    <r>
      <rPr>
        <sz val="11"/>
        <rFont val="Calibri"/>
        <family val="2"/>
      </rPr>
      <t>©</t>
    </r>
    <r>
      <rPr>
        <sz val="11"/>
        <rFont val="Times New Roman"/>
        <family val="1"/>
      </rPr>
      <t xml:space="preserve"> </t>
    </r>
    <r>
      <rPr>
        <sz val="11"/>
        <rFont val="Calibri"/>
        <family val="2"/>
      </rPr>
      <t>COPYRIGHT
THE</t>
    </r>
    <r>
      <rPr>
        <sz val="11"/>
        <rFont val="Times New Roman"/>
        <family val="1"/>
      </rPr>
      <t xml:space="preserve"> </t>
    </r>
    <r>
      <rPr>
        <sz val="11"/>
        <rFont val="Calibri"/>
        <family val="2"/>
      </rPr>
      <t>DESIGN</t>
    </r>
    <r>
      <rPr>
        <sz val="11"/>
        <rFont val="Times New Roman"/>
        <family val="1"/>
      </rPr>
      <t xml:space="preserve"> </t>
    </r>
    <r>
      <rPr>
        <sz val="11"/>
        <rFont val="Calibri"/>
        <family val="2"/>
      </rPr>
      <t>SHOWN</t>
    </r>
    <r>
      <rPr>
        <sz val="11"/>
        <rFont val="Times New Roman"/>
        <family val="1"/>
      </rPr>
      <t xml:space="preserve"> </t>
    </r>
    <r>
      <rPr>
        <sz val="11"/>
        <rFont val="Calibri"/>
        <family val="2"/>
      </rPr>
      <t>ON</t>
    </r>
    <r>
      <rPr>
        <sz val="11"/>
        <rFont val="Times New Roman"/>
        <family val="1"/>
      </rPr>
      <t xml:space="preserve"> </t>
    </r>
    <r>
      <rPr>
        <sz val="11"/>
        <rFont val="Calibri"/>
        <family val="2"/>
      </rPr>
      <t>THIS</t>
    </r>
    <r>
      <rPr>
        <sz val="11"/>
        <rFont val="Times New Roman"/>
        <family val="1"/>
      </rPr>
      <t xml:space="preserve"> </t>
    </r>
    <r>
      <rPr>
        <sz val="11"/>
        <rFont val="Calibri"/>
        <family val="2"/>
      </rPr>
      <t>DOCUMENT</t>
    </r>
    <r>
      <rPr>
        <sz val="11"/>
        <rFont val="Times New Roman"/>
        <family val="1"/>
      </rPr>
      <t xml:space="preserve"> </t>
    </r>
    <r>
      <rPr>
        <sz val="11"/>
        <rFont val="Calibri"/>
        <family val="2"/>
      </rPr>
      <t>REMAINS</t>
    </r>
    <r>
      <rPr>
        <sz val="11"/>
        <rFont val="Times New Roman"/>
        <family val="1"/>
      </rPr>
      <t xml:space="preserve"> </t>
    </r>
    <r>
      <rPr>
        <sz val="11"/>
        <rFont val="Calibri"/>
        <family val="2"/>
      </rPr>
      <t>THE</t>
    </r>
    <r>
      <rPr>
        <sz val="11"/>
        <rFont val="Times New Roman"/>
        <family val="1"/>
      </rPr>
      <t xml:space="preserve"> </t>
    </r>
    <r>
      <rPr>
        <sz val="11"/>
        <rFont val="Calibri"/>
        <family val="2"/>
      </rPr>
      <t>PROPERTY</t>
    </r>
    <r>
      <rPr>
        <sz val="11"/>
        <rFont val="Times New Roman"/>
        <family val="1"/>
      </rPr>
      <t xml:space="preserve"> </t>
    </r>
    <r>
      <rPr>
        <sz val="11"/>
        <rFont val="Calibri"/>
        <family val="2"/>
      </rPr>
      <t>OF</t>
    </r>
    <r>
      <rPr>
        <sz val="11"/>
        <rFont val="Times New Roman"/>
        <family val="1"/>
      </rPr>
      <t xml:space="preserve"> </t>
    </r>
    <r>
      <rPr>
        <sz val="11"/>
        <rFont val="Calibri"/>
        <family val="2"/>
      </rPr>
      <t>MARSHALL</t>
    </r>
    <r>
      <rPr>
        <sz val="11"/>
        <rFont val="Times New Roman"/>
        <family val="1"/>
      </rPr>
      <t xml:space="preserve"> </t>
    </r>
    <r>
      <rPr>
        <sz val="11"/>
        <rFont val="Calibri"/>
        <family val="2"/>
      </rPr>
      <t>DAY</t>
    </r>
    <r>
      <rPr>
        <sz val="11"/>
        <rFont val="Times New Roman"/>
        <family val="1"/>
      </rPr>
      <t xml:space="preserve"> </t>
    </r>
    <r>
      <rPr>
        <sz val="11"/>
        <rFont val="Calibri"/>
        <family val="2"/>
      </rPr>
      <t>ENTERTECH
AND</t>
    </r>
    <r>
      <rPr>
        <sz val="11"/>
        <rFont val="Times New Roman"/>
        <family val="1"/>
      </rPr>
      <t xml:space="preserve"> </t>
    </r>
    <r>
      <rPr>
        <sz val="11"/>
        <rFont val="Calibri"/>
        <family val="2"/>
      </rPr>
      <t>MUST</t>
    </r>
    <r>
      <rPr>
        <sz val="11"/>
        <rFont val="Times New Roman"/>
        <family val="1"/>
      </rPr>
      <t xml:space="preserve"> </t>
    </r>
    <r>
      <rPr>
        <sz val="11"/>
        <rFont val="Calibri"/>
        <family val="2"/>
      </rPr>
      <t>NOT</t>
    </r>
    <r>
      <rPr>
        <sz val="11"/>
        <rFont val="Times New Roman"/>
        <family val="1"/>
      </rPr>
      <t xml:space="preserve"> </t>
    </r>
    <r>
      <rPr>
        <sz val="11"/>
        <rFont val="Calibri"/>
        <family val="2"/>
      </rPr>
      <t>BE</t>
    </r>
    <r>
      <rPr>
        <sz val="11"/>
        <rFont val="Times New Roman"/>
        <family val="1"/>
      </rPr>
      <t xml:space="preserve"> </t>
    </r>
    <r>
      <rPr>
        <sz val="11"/>
        <rFont val="Calibri"/>
        <family val="2"/>
      </rPr>
      <t>REPRODUCED</t>
    </r>
    <r>
      <rPr>
        <sz val="11"/>
        <rFont val="Times New Roman"/>
        <family val="1"/>
      </rPr>
      <t xml:space="preserve"> </t>
    </r>
    <r>
      <rPr>
        <sz val="11"/>
        <rFont val="Calibri"/>
        <family val="2"/>
      </rPr>
      <t>WITHOUT</t>
    </r>
    <r>
      <rPr>
        <sz val="11"/>
        <rFont val="Times New Roman"/>
        <family val="1"/>
      </rPr>
      <t xml:space="preserve"> </t>
    </r>
    <r>
      <rPr>
        <sz val="11"/>
        <rFont val="Calibri"/>
        <family val="2"/>
      </rPr>
      <t>THE</t>
    </r>
    <r>
      <rPr>
        <sz val="11"/>
        <rFont val="Times New Roman"/>
        <family val="1"/>
      </rPr>
      <t xml:space="preserve"> </t>
    </r>
    <r>
      <rPr>
        <sz val="11"/>
        <rFont val="Calibri"/>
        <family val="2"/>
      </rPr>
      <t>OWNER’S</t>
    </r>
    <r>
      <rPr>
        <sz val="11"/>
        <rFont val="Times New Roman"/>
        <family val="1"/>
      </rPr>
      <t xml:space="preserve"> </t>
    </r>
    <r>
      <rPr>
        <sz val="11"/>
        <rFont val="Calibri"/>
        <family val="2"/>
      </rPr>
      <t>PERMISSION</t>
    </r>
  </si>
  <si>
    <r>
      <rPr>
        <sz val="11"/>
        <rFont val="Calibri"/>
        <family val="2"/>
      </rPr>
      <t>BUSSELTON</t>
    </r>
    <r>
      <rPr>
        <sz val="11"/>
        <rFont val="Times New Roman"/>
        <family val="1"/>
      </rPr>
      <t xml:space="preserve"> </t>
    </r>
    <r>
      <rPr>
        <sz val="11"/>
        <rFont val="Calibri"/>
        <family val="2"/>
      </rPr>
      <t>PERFORMING</t>
    </r>
    <r>
      <rPr>
        <sz val="11"/>
        <rFont val="Times New Roman"/>
        <family val="1"/>
      </rPr>
      <t xml:space="preserve"> </t>
    </r>
    <r>
      <rPr>
        <sz val="11"/>
        <rFont val="Calibri"/>
        <family val="2"/>
      </rPr>
      <t>ARTS</t>
    </r>
    <r>
      <rPr>
        <sz val="11"/>
        <rFont val="Times New Roman"/>
        <family val="1"/>
      </rPr>
      <t xml:space="preserve"> </t>
    </r>
    <r>
      <rPr>
        <sz val="11"/>
        <rFont val="Calibri"/>
        <family val="2"/>
      </rPr>
      <t>AND</t>
    </r>
    <r>
      <rPr>
        <sz val="11"/>
        <rFont val="Times New Roman"/>
        <family val="1"/>
      </rPr>
      <t xml:space="preserve"> </t>
    </r>
    <r>
      <rPr>
        <sz val="11"/>
        <rFont val="Calibri"/>
        <family val="2"/>
      </rPr>
      <t>CONVENTION</t>
    </r>
    <r>
      <rPr>
        <sz val="11"/>
        <rFont val="Times New Roman"/>
        <family val="1"/>
      </rPr>
      <t xml:space="preserve"> </t>
    </r>
    <r>
      <rPr>
        <sz val="11"/>
        <rFont val="Calibri"/>
        <family val="2"/>
      </rPr>
      <t>CENTRE
CABLE</t>
    </r>
    <r>
      <rPr>
        <sz val="11"/>
        <rFont val="Times New Roman"/>
        <family val="1"/>
      </rPr>
      <t xml:space="preserve"> </t>
    </r>
    <r>
      <rPr>
        <sz val="11"/>
        <rFont val="Calibri"/>
        <family val="2"/>
      </rPr>
      <t>SCHEDULE</t>
    </r>
    <r>
      <rPr>
        <sz val="11"/>
        <rFont val="Times New Roman"/>
        <family val="1"/>
      </rPr>
      <t xml:space="preserve"> </t>
    </r>
    <r>
      <rPr>
        <sz val="11"/>
        <rFont val="Calibri"/>
        <family val="2"/>
      </rPr>
      <t>SHEET</t>
    </r>
    <r>
      <rPr>
        <sz val="11"/>
        <rFont val="Times New Roman"/>
        <family val="1"/>
      </rPr>
      <t xml:space="preserve"> </t>
    </r>
    <r>
      <rPr>
        <sz val="11"/>
        <rFont val="Calibri"/>
        <family val="2"/>
      </rPr>
      <t>5</t>
    </r>
    <r>
      <rPr>
        <sz val="11"/>
        <rFont val="Times New Roman"/>
        <family val="1"/>
      </rPr>
      <t xml:space="preserve"> </t>
    </r>
    <r>
      <rPr>
        <sz val="11"/>
        <rFont val="Calibri"/>
        <family val="2"/>
      </rPr>
      <t>of</t>
    </r>
    <r>
      <rPr>
        <sz val="11"/>
        <rFont val="Times New Roman"/>
        <family val="1"/>
      </rPr>
      <t xml:space="preserve"> </t>
    </r>
    <r>
      <rPr>
        <sz val="11"/>
        <rFont val="Calibri"/>
        <family val="2"/>
      </rPr>
      <t>5
20200320</t>
    </r>
    <r>
      <rPr>
        <sz val="11"/>
        <rFont val="Times New Roman"/>
        <family val="1"/>
      </rPr>
      <t xml:space="preserve"> </t>
    </r>
    <r>
      <rPr>
        <sz val="11"/>
        <rFont val="Calibri"/>
        <family val="2"/>
      </rPr>
      <t>-</t>
    </r>
    <r>
      <rPr>
        <sz val="11"/>
        <rFont val="Times New Roman"/>
        <family val="1"/>
      </rPr>
      <t xml:space="preserve"> </t>
    </r>
    <r>
      <rPr>
        <sz val="11"/>
        <rFont val="Calibri"/>
        <family val="2"/>
      </rPr>
      <t>1010</t>
    </r>
  </si>
  <si>
    <r>
      <rPr>
        <sz val="11"/>
        <rFont val="Calibri"/>
        <family val="2"/>
      </rPr>
      <t>FOR</t>
    </r>
    <r>
      <rPr>
        <sz val="11"/>
        <rFont val="Times New Roman"/>
        <family val="1"/>
      </rPr>
      <t xml:space="preserve"> </t>
    </r>
    <r>
      <rPr>
        <sz val="11"/>
        <rFont val="Calibri"/>
        <family val="2"/>
      </rPr>
      <t>TENDER</t>
    </r>
  </si>
  <si>
    <r>
      <rPr>
        <sz val="11"/>
        <rFont val="Calibri"/>
        <family val="2"/>
      </rPr>
      <t>1.</t>
    </r>
    <r>
      <rPr>
        <sz val="11"/>
        <rFont val="Times New Roman"/>
        <family val="1"/>
      </rPr>
      <t xml:space="preserve"> </t>
    </r>
    <r>
      <rPr>
        <sz val="11"/>
        <rFont val="Calibri"/>
        <family val="2"/>
      </rPr>
      <t>FOR</t>
    </r>
    <r>
      <rPr>
        <sz val="11"/>
        <rFont val="Times New Roman"/>
        <family val="1"/>
      </rPr>
      <t xml:space="preserve"> </t>
    </r>
    <r>
      <rPr>
        <sz val="11"/>
        <rFont val="Calibri"/>
        <family val="2"/>
      </rPr>
      <t>KEY</t>
    </r>
    <r>
      <rPr>
        <sz val="11"/>
        <rFont val="Times New Roman"/>
        <family val="1"/>
      </rPr>
      <t xml:space="preserve"> </t>
    </r>
    <r>
      <rPr>
        <sz val="11"/>
        <rFont val="Calibri"/>
        <family val="2"/>
      </rPr>
      <t>AND</t>
    </r>
    <r>
      <rPr>
        <sz val="11"/>
        <rFont val="Times New Roman"/>
        <family val="1"/>
      </rPr>
      <t xml:space="preserve"> </t>
    </r>
    <r>
      <rPr>
        <sz val="11"/>
        <rFont val="Calibri"/>
        <family val="2"/>
      </rPr>
      <t>DEFINITIONS</t>
    </r>
    <r>
      <rPr>
        <sz val="11"/>
        <rFont val="Times New Roman"/>
        <family val="1"/>
      </rPr>
      <t xml:space="preserve"> </t>
    </r>
    <r>
      <rPr>
        <sz val="11"/>
        <rFont val="Calibri"/>
        <family val="2"/>
      </rPr>
      <t>REFER</t>
    </r>
    <r>
      <rPr>
        <sz val="11"/>
        <rFont val="Times New Roman"/>
        <family val="1"/>
      </rPr>
      <t xml:space="preserve"> </t>
    </r>
    <r>
      <rPr>
        <sz val="11"/>
        <rFont val="Calibri"/>
        <family val="2"/>
      </rPr>
      <t>TO</t>
    </r>
    <r>
      <rPr>
        <sz val="11"/>
        <rFont val="Times New Roman"/>
        <family val="1"/>
      </rPr>
      <t xml:space="preserve"> </t>
    </r>
    <r>
      <rPr>
        <sz val="11"/>
        <rFont val="Calibri"/>
        <family val="2"/>
      </rPr>
      <t>TITLE</t>
    </r>
    <r>
      <rPr>
        <sz val="11"/>
        <rFont val="Times New Roman"/>
        <family val="1"/>
      </rPr>
      <t xml:space="preserve"> </t>
    </r>
    <r>
      <rPr>
        <sz val="11"/>
        <rFont val="Calibri"/>
        <family val="2"/>
      </rPr>
      <t>PAGE
2.</t>
    </r>
    <r>
      <rPr>
        <sz val="11"/>
        <rFont val="Times New Roman"/>
        <family val="1"/>
      </rPr>
      <t xml:space="preserve"> </t>
    </r>
    <r>
      <rPr>
        <sz val="11"/>
        <rFont val="Calibri"/>
        <family val="2"/>
      </rPr>
      <t>CABLE</t>
    </r>
    <r>
      <rPr>
        <sz val="11"/>
        <rFont val="Times New Roman"/>
        <family val="1"/>
      </rPr>
      <t xml:space="preserve"> </t>
    </r>
    <r>
      <rPr>
        <sz val="11"/>
        <rFont val="Calibri"/>
        <family val="2"/>
      </rPr>
      <t>SCHEDULE</t>
    </r>
    <r>
      <rPr>
        <sz val="11"/>
        <rFont val="Times New Roman"/>
        <family val="1"/>
      </rPr>
      <t xml:space="preserve"> </t>
    </r>
    <r>
      <rPr>
        <sz val="11"/>
        <rFont val="Calibri"/>
        <family val="2"/>
      </rPr>
      <t>IS</t>
    </r>
    <r>
      <rPr>
        <sz val="11"/>
        <rFont val="Times New Roman"/>
        <family val="1"/>
      </rPr>
      <t xml:space="preserve"> </t>
    </r>
    <r>
      <rPr>
        <sz val="11"/>
        <rFont val="Calibri"/>
        <family val="2"/>
      </rPr>
      <t>INTENDED</t>
    </r>
    <r>
      <rPr>
        <sz val="11"/>
        <rFont val="Times New Roman"/>
        <family val="1"/>
      </rPr>
      <t xml:space="preserve"> </t>
    </r>
    <r>
      <rPr>
        <sz val="11"/>
        <rFont val="Calibri"/>
        <family val="2"/>
      </rPr>
      <t>TO</t>
    </r>
    <r>
      <rPr>
        <sz val="11"/>
        <rFont val="Times New Roman"/>
        <family val="1"/>
      </rPr>
      <t xml:space="preserve"> </t>
    </r>
    <r>
      <rPr>
        <sz val="11"/>
        <rFont val="Calibri"/>
        <family val="2"/>
      </rPr>
      <t>BE</t>
    </r>
    <r>
      <rPr>
        <sz val="11"/>
        <rFont val="Times New Roman"/>
        <family val="1"/>
      </rPr>
      <t xml:space="preserve"> </t>
    </r>
    <r>
      <rPr>
        <sz val="11"/>
        <rFont val="Calibri"/>
        <family val="2"/>
      </rPr>
      <t>READ</t>
    </r>
    <r>
      <rPr>
        <sz val="11"/>
        <rFont val="Times New Roman"/>
        <family val="1"/>
      </rPr>
      <t xml:space="preserve"> </t>
    </r>
    <r>
      <rPr>
        <sz val="11"/>
        <rFont val="Calibri"/>
        <family val="2"/>
      </rPr>
      <t>IN</t>
    </r>
    <r>
      <rPr>
        <sz val="11"/>
        <rFont val="Times New Roman"/>
        <family val="1"/>
      </rPr>
      <t xml:space="preserve"> </t>
    </r>
    <r>
      <rPr>
        <sz val="11"/>
        <rFont val="Calibri"/>
        <family val="2"/>
      </rPr>
      <t>CONJUNCTION</t>
    </r>
    <r>
      <rPr>
        <sz val="11"/>
        <rFont val="Times New Roman"/>
        <family val="1"/>
      </rPr>
      <t xml:space="preserve"> </t>
    </r>
    <r>
      <rPr>
        <sz val="11"/>
        <rFont val="Calibri"/>
        <family val="2"/>
      </rPr>
      <t>WITH</t>
    </r>
    <r>
      <rPr>
        <sz val="11"/>
        <rFont val="Times New Roman"/>
        <family val="1"/>
      </rPr>
      <t xml:space="preserve"> </t>
    </r>
    <r>
      <rPr>
        <sz val="11"/>
        <rFont val="Calibri"/>
        <family val="2"/>
      </rPr>
      <t>THE</t>
    </r>
    <r>
      <rPr>
        <sz val="11"/>
        <rFont val="Times New Roman"/>
        <family val="1"/>
      </rPr>
      <t xml:space="preserve"> </t>
    </r>
    <r>
      <rPr>
        <sz val="11"/>
        <rFont val="Calibri"/>
        <family val="2"/>
      </rPr>
      <t>MDE</t>
    </r>
    <r>
      <rPr>
        <sz val="11"/>
        <rFont val="Times New Roman"/>
        <family val="1"/>
      </rPr>
      <t xml:space="preserve"> </t>
    </r>
    <r>
      <rPr>
        <sz val="11"/>
        <rFont val="Calibri"/>
        <family val="2"/>
      </rPr>
      <t>THEATRE</t>
    </r>
    <r>
      <rPr>
        <sz val="11"/>
        <rFont val="Times New Roman"/>
        <family val="1"/>
      </rPr>
      <t xml:space="preserve"> </t>
    </r>
    <r>
      <rPr>
        <sz val="11"/>
        <rFont val="Calibri"/>
        <family val="2"/>
      </rPr>
      <t>DESIGN</t>
    </r>
    <r>
      <rPr>
        <sz val="11"/>
        <rFont val="Times New Roman"/>
        <family val="1"/>
      </rPr>
      <t xml:space="preserve"> </t>
    </r>
    <r>
      <rPr>
        <sz val="11"/>
        <rFont val="Calibri"/>
        <family val="2"/>
      </rPr>
      <t>DRAWING</t>
    </r>
    <r>
      <rPr>
        <sz val="11"/>
        <rFont val="Times New Roman"/>
        <family val="1"/>
      </rPr>
      <t xml:space="preserve"> </t>
    </r>
    <r>
      <rPr>
        <sz val="11"/>
        <rFont val="Calibri"/>
        <family val="2"/>
      </rPr>
      <t>PACKAGE.
3.</t>
    </r>
    <r>
      <rPr>
        <sz val="11"/>
        <rFont val="Times New Roman"/>
        <family val="1"/>
      </rPr>
      <t xml:space="preserve"> </t>
    </r>
    <r>
      <rPr>
        <sz val="11"/>
        <rFont val="Calibri"/>
        <family val="2"/>
      </rPr>
      <t>TECHNICAL</t>
    </r>
    <r>
      <rPr>
        <sz val="11"/>
        <rFont val="Times New Roman"/>
        <family val="1"/>
      </rPr>
      <t xml:space="preserve"> </t>
    </r>
    <r>
      <rPr>
        <sz val="11"/>
        <rFont val="Calibri"/>
        <family val="2"/>
      </rPr>
      <t>PANEL</t>
    </r>
    <r>
      <rPr>
        <sz val="11"/>
        <rFont val="Times New Roman"/>
        <family val="1"/>
      </rPr>
      <t xml:space="preserve"> </t>
    </r>
    <r>
      <rPr>
        <sz val="11"/>
        <rFont val="Calibri"/>
        <family val="2"/>
      </rPr>
      <t>LOCATIONS</t>
    </r>
    <r>
      <rPr>
        <sz val="11"/>
        <rFont val="Times New Roman"/>
        <family val="1"/>
      </rPr>
      <t xml:space="preserve"> </t>
    </r>
    <r>
      <rPr>
        <sz val="11"/>
        <rFont val="Calibri"/>
        <family val="2"/>
      </rPr>
      <t>REFERENCE</t>
    </r>
    <r>
      <rPr>
        <sz val="11"/>
        <rFont val="Times New Roman"/>
        <family val="1"/>
      </rPr>
      <t xml:space="preserve"> </t>
    </r>
    <r>
      <rPr>
        <sz val="11"/>
        <rFont val="Calibri"/>
        <family val="2"/>
      </rPr>
      <t>DRAWINGS:</t>
    </r>
    <r>
      <rPr>
        <sz val="11"/>
        <rFont val="Times New Roman"/>
        <family val="1"/>
      </rPr>
      <t xml:space="preserve"> </t>
    </r>
    <r>
      <rPr>
        <sz val="11"/>
        <rFont val="Calibri"/>
        <family val="2"/>
      </rPr>
      <t>2###</t>
    </r>
    <r>
      <rPr>
        <sz val="11"/>
        <rFont val="Times New Roman"/>
        <family val="1"/>
      </rPr>
      <t xml:space="preserve"> </t>
    </r>
    <r>
      <rPr>
        <sz val="11"/>
        <rFont val="Calibri"/>
        <family val="2"/>
      </rPr>
      <t>SERIES</t>
    </r>
  </si>
  <si>
    <r>
      <rPr>
        <sz val="11"/>
        <rFont val="Calibri"/>
        <family val="2"/>
      </rPr>
      <t>4.</t>
    </r>
    <r>
      <rPr>
        <sz val="11"/>
        <rFont val="Times New Roman"/>
        <family val="1"/>
      </rPr>
      <t xml:space="preserve"> </t>
    </r>
    <r>
      <rPr>
        <sz val="11"/>
        <rFont val="Calibri"/>
        <family val="2"/>
      </rPr>
      <t>NETWORK</t>
    </r>
    <r>
      <rPr>
        <sz val="11"/>
        <rFont val="Times New Roman"/>
        <family val="1"/>
      </rPr>
      <t xml:space="preserve"> </t>
    </r>
    <r>
      <rPr>
        <sz val="11"/>
        <rFont val="Calibri"/>
        <family val="2"/>
      </rPr>
      <t>AND</t>
    </r>
    <r>
      <rPr>
        <sz val="11"/>
        <rFont val="Times New Roman"/>
        <family val="1"/>
      </rPr>
      <t xml:space="preserve"> </t>
    </r>
    <r>
      <rPr>
        <sz val="11"/>
        <rFont val="Calibri"/>
        <family val="2"/>
      </rPr>
      <t>CONNECTIVITY</t>
    </r>
    <r>
      <rPr>
        <sz val="11"/>
        <rFont val="Times New Roman"/>
        <family val="1"/>
      </rPr>
      <t xml:space="preserve"> </t>
    </r>
    <r>
      <rPr>
        <sz val="11"/>
        <rFont val="Calibri"/>
        <family val="2"/>
      </rPr>
      <t>REFERENCE</t>
    </r>
    <r>
      <rPr>
        <sz val="11"/>
        <rFont val="Times New Roman"/>
        <family val="1"/>
      </rPr>
      <t xml:space="preserve"> </t>
    </r>
    <r>
      <rPr>
        <sz val="11"/>
        <rFont val="Calibri"/>
        <family val="2"/>
      </rPr>
      <t>DRAWINGS:</t>
    </r>
    <r>
      <rPr>
        <sz val="11"/>
        <rFont val="Times New Roman"/>
        <family val="1"/>
      </rPr>
      <t xml:space="preserve"> </t>
    </r>
    <r>
      <rPr>
        <sz val="11"/>
        <rFont val="Calibri"/>
        <family val="2"/>
      </rPr>
      <t>3###</t>
    </r>
    <r>
      <rPr>
        <sz val="11"/>
        <rFont val="Times New Roman"/>
        <family val="1"/>
      </rPr>
      <t xml:space="preserve"> </t>
    </r>
    <r>
      <rPr>
        <sz val="11"/>
        <rFont val="Calibri"/>
        <family val="2"/>
      </rPr>
      <t>SERIES</t>
    </r>
    <r>
      <rPr>
        <sz val="11"/>
        <rFont val="Times New Roman"/>
        <family val="1"/>
      </rPr>
      <t xml:space="preserve"> </t>
    </r>
    <r>
      <rPr>
        <sz val="11"/>
        <rFont val="Calibri"/>
        <family val="2"/>
      </rPr>
      <t>and</t>
    </r>
    <r>
      <rPr>
        <sz val="11"/>
        <rFont val="Times New Roman"/>
        <family val="1"/>
      </rPr>
      <t xml:space="preserve"> </t>
    </r>
    <r>
      <rPr>
        <sz val="11"/>
        <rFont val="Calibri"/>
        <family val="2"/>
      </rPr>
      <t>4###</t>
    </r>
    <r>
      <rPr>
        <sz val="11"/>
        <rFont val="Times New Roman"/>
        <family val="1"/>
      </rPr>
      <t xml:space="preserve"> </t>
    </r>
    <r>
      <rPr>
        <sz val="11"/>
        <rFont val="Calibri"/>
        <family val="2"/>
      </rPr>
      <t>SERIES
5.</t>
    </r>
    <r>
      <rPr>
        <sz val="11"/>
        <rFont val="Times New Roman"/>
        <family val="1"/>
      </rPr>
      <t xml:space="preserve"> </t>
    </r>
    <r>
      <rPr>
        <sz val="11"/>
        <rFont val="Calibri"/>
        <family val="2"/>
      </rPr>
      <t>STAGE</t>
    </r>
    <r>
      <rPr>
        <sz val="11"/>
        <rFont val="Times New Roman"/>
        <family val="1"/>
      </rPr>
      <t xml:space="preserve"> </t>
    </r>
    <r>
      <rPr>
        <sz val="11"/>
        <rFont val="Calibri"/>
        <family val="2"/>
      </rPr>
      <t>LIGHTING</t>
    </r>
    <r>
      <rPr>
        <sz val="11"/>
        <rFont val="Times New Roman"/>
        <family val="1"/>
      </rPr>
      <t xml:space="preserve"> </t>
    </r>
    <r>
      <rPr>
        <sz val="11"/>
        <rFont val="Calibri"/>
        <family val="2"/>
      </rPr>
      <t>OUTLETS</t>
    </r>
    <r>
      <rPr>
        <sz val="11"/>
        <rFont val="Times New Roman"/>
        <family val="1"/>
      </rPr>
      <t xml:space="preserve"> </t>
    </r>
    <r>
      <rPr>
        <sz val="11"/>
        <rFont val="Calibri"/>
        <family val="2"/>
      </rPr>
      <t>ARE</t>
    </r>
    <r>
      <rPr>
        <sz val="11"/>
        <rFont val="Times New Roman"/>
        <family val="1"/>
      </rPr>
      <t xml:space="preserve"> </t>
    </r>
    <r>
      <rPr>
        <sz val="11"/>
        <rFont val="Calibri"/>
        <family val="2"/>
      </rPr>
      <t>TO</t>
    </r>
    <r>
      <rPr>
        <sz val="11"/>
        <rFont val="Times New Roman"/>
        <family val="1"/>
      </rPr>
      <t xml:space="preserve"> </t>
    </r>
    <r>
      <rPr>
        <sz val="11"/>
        <rFont val="Calibri"/>
        <family val="2"/>
      </rPr>
      <t>BE</t>
    </r>
    <r>
      <rPr>
        <sz val="11"/>
        <rFont val="Times New Roman"/>
        <family val="1"/>
      </rPr>
      <t xml:space="preserve"> </t>
    </r>
    <r>
      <rPr>
        <sz val="11"/>
        <rFont val="Calibri"/>
        <family val="2"/>
      </rPr>
      <t>EVENLY</t>
    </r>
    <r>
      <rPr>
        <sz val="11"/>
        <rFont val="Times New Roman"/>
        <family val="1"/>
      </rPr>
      <t xml:space="preserve"> </t>
    </r>
    <r>
      <rPr>
        <sz val="11"/>
        <rFont val="Calibri"/>
        <family val="2"/>
      </rPr>
      <t>DISTRIBUTED</t>
    </r>
    <r>
      <rPr>
        <sz val="11"/>
        <rFont val="Times New Roman"/>
        <family val="1"/>
      </rPr>
      <t xml:space="preserve"> </t>
    </r>
    <r>
      <rPr>
        <sz val="11"/>
        <rFont val="Calibri"/>
        <family val="2"/>
      </rPr>
      <t>ALONG</t>
    </r>
    <r>
      <rPr>
        <sz val="11"/>
        <rFont val="Times New Roman"/>
        <family val="1"/>
      </rPr>
      <t xml:space="preserve"> </t>
    </r>
    <r>
      <rPr>
        <sz val="11"/>
        <rFont val="Calibri"/>
        <family val="2"/>
      </rPr>
      <t>LIGHTING</t>
    </r>
    <r>
      <rPr>
        <sz val="11"/>
        <rFont val="Times New Roman"/>
        <family val="1"/>
      </rPr>
      <t xml:space="preserve"> </t>
    </r>
    <r>
      <rPr>
        <sz val="11"/>
        <rFont val="Calibri"/>
        <family val="2"/>
      </rPr>
      <t>BARS</t>
    </r>
    <r>
      <rPr>
        <sz val="11"/>
        <rFont val="Times New Roman"/>
        <family val="1"/>
      </rPr>
      <t xml:space="preserve"> </t>
    </r>
    <r>
      <rPr>
        <sz val="11"/>
        <rFont val="Calibri"/>
        <family val="2"/>
      </rPr>
      <t>AND</t>
    </r>
    <r>
      <rPr>
        <sz val="11"/>
        <rFont val="Times New Roman"/>
        <family val="1"/>
      </rPr>
      <t xml:space="preserve"> </t>
    </r>
    <r>
      <rPr>
        <sz val="11"/>
        <rFont val="Calibri"/>
        <family val="2"/>
      </rPr>
      <t>IN</t>
    </r>
    <r>
      <rPr>
        <sz val="11"/>
        <rFont val="Times New Roman"/>
        <family val="1"/>
      </rPr>
      <t xml:space="preserve"> </t>
    </r>
    <r>
      <rPr>
        <sz val="11"/>
        <rFont val="Calibri"/>
        <family val="2"/>
      </rPr>
      <t>KICK</t>
    </r>
    <r>
      <rPr>
        <sz val="11"/>
        <rFont val="Times New Roman"/>
        <family val="1"/>
      </rPr>
      <t xml:space="preserve"> </t>
    </r>
    <r>
      <rPr>
        <sz val="11"/>
        <rFont val="Calibri"/>
        <family val="2"/>
      </rPr>
      <t>RAILS</t>
    </r>
    <r>
      <rPr>
        <sz val="11"/>
        <rFont val="Times New Roman"/>
        <family val="1"/>
      </rPr>
      <t xml:space="preserve"> </t>
    </r>
    <r>
      <rPr>
        <sz val="11"/>
        <rFont val="Calibri"/>
        <family val="2"/>
      </rPr>
      <t>OF</t>
    </r>
    <r>
      <rPr>
        <sz val="11"/>
        <rFont val="Times New Roman"/>
        <family val="1"/>
      </rPr>
      <t xml:space="preserve"> </t>
    </r>
    <r>
      <rPr>
        <sz val="11"/>
        <rFont val="Calibri"/>
        <family val="2"/>
      </rPr>
      <t>FOH</t>
    </r>
    <r>
      <rPr>
        <sz val="11"/>
        <rFont val="Times New Roman"/>
        <family val="1"/>
      </rPr>
      <t xml:space="preserve"> </t>
    </r>
    <r>
      <rPr>
        <sz val="11"/>
        <rFont val="Calibri"/>
        <family val="2"/>
      </rPr>
      <t>LIGHTING</t>
    </r>
    <r>
      <rPr>
        <sz val="11"/>
        <rFont val="Times New Roman"/>
        <family val="1"/>
      </rPr>
      <t xml:space="preserve"> </t>
    </r>
    <r>
      <rPr>
        <sz val="11"/>
        <rFont val="Calibri"/>
        <family val="2"/>
      </rPr>
      <t>BRIDGES</t>
    </r>
  </si>
  <si>
    <r>
      <rPr>
        <sz val="11"/>
        <rFont val="Calibri"/>
        <family val="2"/>
      </rPr>
      <t>6.</t>
    </r>
    <r>
      <rPr>
        <sz val="11"/>
        <rFont val="Times New Roman"/>
        <family val="1"/>
      </rPr>
      <t xml:space="preserve"> </t>
    </r>
    <r>
      <rPr>
        <sz val="11"/>
        <rFont val="Calibri"/>
        <family val="2"/>
      </rPr>
      <t>CO-LOCATED</t>
    </r>
    <r>
      <rPr>
        <sz val="11"/>
        <rFont val="Times New Roman"/>
        <family val="1"/>
      </rPr>
      <t xml:space="preserve"> </t>
    </r>
    <r>
      <rPr>
        <sz val="11"/>
        <rFont val="Calibri"/>
        <family val="2"/>
      </rPr>
      <t>POWER</t>
    </r>
    <r>
      <rPr>
        <sz val="11"/>
        <rFont val="Times New Roman"/>
        <family val="1"/>
      </rPr>
      <t xml:space="preserve"> </t>
    </r>
    <r>
      <rPr>
        <sz val="11"/>
        <rFont val="Calibri"/>
        <family val="2"/>
      </rPr>
      <t>OUTLETS</t>
    </r>
    <r>
      <rPr>
        <sz val="11"/>
        <rFont val="Times New Roman"/>
        <family val="1"/>
      </rPr>
      <t xml:space="preserve"> </t>
    </r>
    <r>
      <rPr>
        <sz val="11"/>
        <rFont val="Calibri"/>
        <family val="2"/>
      </rPr>
      <t>MUST</t>
    </r>
    <r>
      <rPr>
        <sz val="11"/>
        <rFont val="Times New Roman"/>
        <family val="1"/>
      </rPr>
      <t xml:space="preserve"> </t>
    </r>
    <r>
      <rPr>
        <sz val="11"/>
        <rFont val="Calibri"/>
        <family val="2"/>
      </rPr>
      <t>BE</t>
    </r>
    <r>
      <rPr>
        <sz val="11"/>
        <rFont val="Times New Roman"/>
        <family val="1"/>
      </rPr>
      <t xml:space="preserve"> </t>
    </r>
    <r>
      <rPr>
        <sz val="11"/>
        <rFont val="Calibri"/>
        <family val="2"/>
      </rPr>
      <t>PROVIDED</t>
    </r>
    <r>
      <rPr>
        <sz val="11"/>
        <rFont val="Times New Roman"/>
        <family val="1"/>
      </rPr>
      <t xml:space="preserve"> </t>
    </r>
    <r>
      <rPr>
        <sz val="11"/>
        <rFont val="Calibri"/>
        <family val="2"/>
      </rPr>
      <t>WITH</t>
    </r>
    <r>
      <rPr>
        <sz val="11"/>
        <rFont val="Times New Roman"/>
        <family val="1"/>
      </rPr>
      <t xml:space="preserve"> </t>
    </r>
    <r>
      <rPr>
        <sz val="11"/>
        <rFont val="Calibri"/>
        <family val="2"/>
      </rPr>
      <t>CAPACITY</t>
    </r>
    <r>
      <rPr>
        <sz val="11"/>
        <rFont val="Times New Roman"/>
        <family val="1"/>
      </rPr>
      <t xml:space="preserve"> </t>
    </r>
    <r>
      <rPr>
        <sz val="11"/>
        <rFont val="Calibri"/>
        <family val="2"/>
      </rPr>
      <t>FOR</t>
    </r>
    <r>
      <rPr>
        <sz val="11"/>
        <rFont val="Times New Roman"/>
        <family val="1"/>
      </rPr>
      <t xml:space="preserve"> </t>
    </r>
    <r>
      <rPr>
        <sz val="11"/>
        <rFont val="Calibri"/>
        <family val="2"/>
      </rPr>
      <t>THE</t>
    </r>
    <r>
      <rPr>
        <sz val="11"/>
        <rFont val="Times New Roman"/>
        <family val="1"/>
      </rPr>
      <t xml:space="preserve"> </t>
    </r>
    <r>
      <rPr>
        <sz val="11"/>
        <rFont val="Calibri"/>
        <family val="2"/>
      </rPr>
      <t>FULL</t>
    </r>
    <r>
      <rPr>
        <sz val="11"/>
        <rFont val="Times New Roman"/>
        <family val="1"/>
      </rPr>
      <t xml:space="preserve"> </t>
    </r>
    <r>
      <rPr>
        <sz val="11"/>
        <rFont val="Calibri"/>
        <family val="2"/>
      </rPr>
      <t>CURRENT</t>
    </r>
    <r>
      <rPr>
        <sz val="11"/>
        <rFont val="Times New Roman"/>
        <family val="1"/>
      </rPr>
      <t xml:space="preserve"> </t>
    </r>
    <r>
      <rPr>
        <sz val="11"/>
        <rFont val="Calibri"/>
        <family val="2"/>
      </rPr>
      <t>INDICATED</t>
    </r>
    <r>
      <rPr>
        <sz val="11"/>
        <rFont val="Times New Roman"/>
        <family val="1"/>
      </rPr>
      <t xml:space="preserve"> </t>
    </r>
    <r>
      <rPr>
        <sz val="11"/>
        <rFont val="Calibri"/>
        <family val="2"/>
      </rPr>
      <t>PER</t>
    </r>
    <r>
      <rPr>
        <sz val="11"/>
        <rFont val="Times New Roman"/>
        <family val="1"/>
      </rPr>
      <t xml:space="preserve"> </t>
    </r>
    <r>
      <rPr>
        <sz val="11"/>
        <rFont val="Calibri"/>
        <family val="2"/>
      </rPr>
      <t>DOUBLE</t>
    </r>
    <r>
      <rPr>
        <sz val="11"/>
        <rFont val="Times New Roman"/>
        <family val="1"/>
      </rPr>
      <t xml:space="preserve"> </t>
    </r>
    <r>
      <rPr>
        <sz val="11"/>
        <rFont val="Calibri"/>
        <family val="2"/>
      </rPr>
      <t>OUTLET</t>
    </r>
    <r>
      <rPr>
        <sz val="11"/>
        <rFont val="Times New Roman"/>
        <family val="1"/>
      </rPr>
      <t xml:space="preserve"> </t>
    </r>
    <r>
      <rPr>
        <sz val="11"/>
        <rFont val="Calibri"/>
        <family val="2"/>
      </rPr>
      <t>-</t>
    </r>
    <r>
      <rPr>
        <sz val="11"/>
        <rFont val="Times New Roman"/>
        <family val="1"/>
      </rPr>
      <t xml:space="preserve"> </t>
    </r>
    <r>
      <rPr>
        <sz val="11"/>
        <rFont val="Calibri"/>
        <family val="2"/>
      </rPr>
      <t>WITH</t>
    </r>
    <r>
      <rPr>
        <sz val="11"/>
        <rFont val="Times New Roman"/>
        <family val="1"/>
      </rPr>
      <t xml:space="preserve"> </t>
    </r>
    <r>
      <rPr>
        <sz val="11"/>
        <rFont val="Calibri"/>
        <family val="2"/>
      </rPr>
      <t>NO</t>
    </r>
    <r>
      <rPr>
        <sz val="11"/>
        <rFont val="Times New Roman"/>
        <family val="1"/>
      </rPr>
      <t xml:space="preserve"> </t>
    </r>
    <r>
      <rPr>
        <sz val="11"/>
        <rFont val="Calibri"/>
        <family val="2"/>
      </rPr>
      <t>LOCALE</t>
    </r>
    <r>
      <rPr>
        <sz val="11"/>
        <rFont val="Times New Roman"/>
        <family val="1"/>
      </rPr>
      <t xml:space="preserve"> </t>
    </r>
    <r>
      <rPr>
        <sz val="11"/>
        <rFont val="Calibri"/>
        <family val="2"/>
      </rPr>
      <t>DIVERSITY.</t>
    </r>
    <r>
      <rPr>
        <sz val="11"/>
        <rFont val="Times New Roman"/>
        <family val="1"/>
      </rPr>
      <t xml:space="preserve"> </t>
    </r>
    <r>
      <rPr>
        <sz val="11"/>
        <rFont val="Calibri"/>
        <family val="2"/>
      </rPr>
      <t>FOR</t>
    </r>
    <r>
      <rPr>
        <sz val="11"/>
        <rFont val="Times New Roman"/>
        <family val="1"/>
      </rPr>
      <t xml:space="preserve"> </t>
    </r>
    <r>
      <rPr>
        <sz val="11"/>
        <rFont val="Calibri"/>
        <family val="2"/>
      </rPr>
      <t>EXMPLE</t>
    </r>
    <r>
      <rPr>
        <sz val="11"/>
        <rFont val="Times New Roman"/>
        <family val="1"/>
      </rPr>
      <t xml:space="preserve"> </t>
    </r>
    <r>
      <rPr>
        <sz val="11"/>
        <rFont val="Calibri"/>
        <family val="2"/>
      </rPr>
      <t>4</t>
    </r>
    <r>
      <rPr>
        <sz val="11"/>
        <rFont val="Times New Roman"/>
        <family val="1"/>
      </rPr>
      <t xml:space="preserve"> </t>
    </r>
    <r>
      <rPr>
        <sz val="11"/>
        <rFont val="Calibri"/>
        <family val="2"/>
      </rPr>
      <t>X</t>
    </r>
    <r>
      <rPr>
        <sz val="11"/>
        <rFont val="Times New Roman"/>
        <family val="1"/>
      </rPr>
      <t xml:space="preserve"> </t>
    </r>
    <r>
      <rPr>
        <sz val="11"/>
        <rFont val="Calibri"/>
        <family val="2"/>
      </rPr>
      <t>10A</t>
    </r>
    <r>
      <rPr>
        <sz val="11"/>
        <rFont val="Times New Roman"/>
        <family val="1"/>
      </rPr>
      <t xml:space="preserve"> </t>
    </r>
    <r>
      <rPr>
        <sz val="11"/>
        <rFont val="Calibri"/>
        <family val="2"/>
      </rPr>
      <t>OUTLETS</t>
    </r>
    <r>
      <rPr>
        <sz val="11"/>
        <rFont val="Times New Roman"/>
        <family val="1"/>
      </rPr>
      <t xml:space="preserve"> </t>
    </r>
    <r>
      <rPr>
        <sz val="11"/>
        <rFont val="Calibri"/>
        <family val="2"/>
      </rPr>
      <t>WILL</t>
    </r>
    <r>
      <rPr>
        <sz val="11"/>
        <rFont val="Times New Roman"/>
        <family val="1"/>
      </rPr>
      <t xml:space="preserve"> </t>
    </r>
    <r>
      <rPr>
        <sz val="11"/>
        <rFont val="Calibri"/>
        <family val="2"/>
      </rPr>
      <t>REQUIRE</t>
    </r>
    <r>
      <rPr>
        <sz val="11"/>
        <rFont val="Times New Roman"/>
        <family val="1"/>
      </rPr>
      <t xml:space="preserve"> </t>
    </r>
    <r>
      <rPr>
        <sz val="11"/>
        <rFont val="Calibri"/>
        <family val="2"/>
      </rPr>
      <t>40a</t>
    </r>
    <r>
      <rPr>
        <sz val="11"/>
        <rFont val="Times New Roman"/>
        <family val="1"/>
      </rPr>
      <t xml:space="preserve"> </t>
    </r>
    <r>
      <rPr>
        <sz val="11"/>
        <rFont val="Calibri"/>
        <family val="2"/>
      </rPr>
      <t>SINGLE</t>
    </r>
    <r>
      <rPr>
        <sz val="11"/>
        <rFont val="Times New Roman"/>
        <family val="1"/>
      </rPr>
      <t xml:space="preserve"> </t>
    </r>
    <r>
      <rPr>
        <sz val="11"/>
        <rFont val="Calibri"/>
        <family val="2"/>
      </rPr>
      <t>PHASE</t>
    </r>
    <r>
      <rPr>
        <sz val="11"/>
        <rFont val="Times New Roman"/>
        <family val="1"/>
      </rPr>
      <t xml:space="preserve"> </t>
    </r>
    <r>
      <rPr>
        <sz val="11"/>
        <rFont val="Calibri"/>
        <family val="2"/>
      </rPr>
      <t>CONCURRENTLY.
7.</t>
    </r>
    <r>
      <rPr>
        <sz val="11"/>
        <rFont val="Times New Roman"/>
        <family val="1"/>
      </rPr>
      <t xml:space="preserve"> </t>
    </r>
    <r>
      <rPr>
        <sz val="11"/>
        <rFont val="Calibri"/>
        <family val="2"/>
      </rPr>
      <t>VIA</t>
    </r>
    <r>
      <rPr>
        <sz val="11"/>
        <rFont val="Times New Roman"/>
        <family val="1"/>
      </rPr>
      <t xml:space="preserve"> </t>
    </r>
    <r>
      <rPr>
        <sz val="11"/>
        <rFont val="Calibri"/>
        <family val="2"/>
      </rPr>
      <t>MULTICORE</t>
    </r>
    <r>
      <rPr>
        <sz val="11"/>
        <rFont val="Times New Roman"/>
        <family val="1"/>
      </rPr>
      <t xml:space="preserve"> </t>
    </r>
    <r>
      <rPr>
        <sz val="11"/>
        <rFont val="Calibri"/>
        <family val="2"/>
      </rPr>
      <t>LINK-LK</t>
    </r>
    <r>
      <rPr>
        <sz val="11"/>
        <rFont val="Times New Roman"/>
        <family val="1"/>
      </rPr>
      <t xml:space="preserve"> </t>
    </r>
    <r>
      <rPr>
        <sz val="11"/>
        <rFont val="Calibri"/>
        <family val="2"/>
      </rPr>
      <t>TAILS</t>
    </r>
  </si>
  <si>
    <r>
      <t>1.</t>
    </r>
    <r>
      <rPr>
        <sz val="11"/>
        <color rgb="FF000000"/>
        <rFont val="Times New Roman"/>
        <family val="1"/>
      </rPr>
      <t xml:space="preserve"> </t>
    </r>
    <r>
      <rPr>
        <sz val="11"/>
        <color rgb="FF000000"/>
        <rFont val="Calibri"/>
        <family val="2"/>
      </rPr>
      <t>FOR</t>
    </r>
    <r>
      <rPr>
        <sz val="11"/>
        <color rgb="FF000000"/>
        <rFont val="Times New Roman"/>
        <family val="1"/>
      </rPr>
      <t xml:space="preserve"> </t>
    </r>
    <r>
      <rPr>
        <sz val="11"/>
        <color rgb="FF000000"/>
        <rFont val="Calibri"/>
        <family val="2"/>
      </rPr>
      <t>KEY</t>
    </r>
    <r>
      <rPr>
        <sz val="11"/>
        <color rgb="FF000000"/>
        <rFont val="Times New Roman"/>
        <family val="1"/>
      </rPr>
      <t xml:space="preserve"> </t>
    </r>
    <r>
      <rPr>
        <sz val="11"/>
        <color rgb="FF000000"/>
        <rFont val="Calibri"/>
        <family val="2"/>
      </rPr>
      <t>AND</t>
    </r>
    <r>
      <rPr>
        <sz val="11"/>
        <color rgb="FF000000"/>
        <rFont val="Times New Roman"/>
        <family val="1"/>
      </rPr>
      <t xml:space="preserve"> </t>
    </r>
    <r>
      <rPr>
        <sz val="11"/>
        <color rgb="FF000000"/>
        <rFont val="Calibri"/>
        <family val="2"/>
      </rPr>
      <t>DEFINITIONS</t>
    </r>
    <r>
      <rPr>
        <sz val="11"/>
        <color rgb="FF000000"/>
        <rFont val="Times New Roman"/>
        <family val="1"/>
      </rPr>
      <t xml:space="preserve"> </t>
    </r>
    <r>
      <rPr>
        <sz val="11"/>
        <color rgb="FF000000"/>
        <rFont val="Calibri"/>
        <family val="2"/>
      </rPr>
      <t>REFER</t>
    </r>
    <r>
      <rPr>
        <sz val="11"/>
        <color rgb="FF000000"/>
        <rFont val="Times New Roman"/>
        <family val="1"/>
      </rPr>
      <t xml:space="preserve"> </t>
    </r>
    <r>
      <rPr>
        <sz val="11"/>
        <color rgb="FF000000"/>
        <rFont val="Calibri"/>
        <family val="2"/>
      </rPr>
      <t>TO</t>
    </r>
    <r>
      <rPr>
        <sz val="11"/>
        <color rgb="FF000000"/>
        <rFont val="Times New Roman"/>
        <family val="1"/>
      </rPr>
      <t xml:space="preserve"> </t>
    </r>
    <r>
      <rPr>
        <sz val="11"/>
        <color rgb="FF000000"/>
        <rFont val="Calibri"/>
        <family val="2"/>
      </rPr>
      <t>TITLE</t>
    </r>
    <r>
      <rPr>
        <sz val="11"/>
        <color rgb="FF000000"/>
        <rFont val="Times New Roman"/>
        <family val="1"/>
      </rPr>
      <t xml:space="preserve"> </t>
    </r>
    <r>
      <rPr>
        <sz val="11"/>
        <color rgb="FF000000"/>
        <rFont val="Calibri"/>
        <family val="2"/>
      </rPr>
      <t>PAGE</t>
    </r>
    <r>
      <rPr>
        <sz val="11"/>
        <color rgb="FF000000"/>
        <rFont val="Times New Roman"/>
        <family val="1"/>
      </rPr>
      <t xml:space="preserve">  </t>
    </r>
    <r>
      <rPr>
        <sz val="11"/>
        <color rgb="FF000000"/>
        <rFont val="Calibri"/>
        <family val="2"/>
      </rPr>
      <t>4.</t>
    </r>
    <r>
      <rPr>
        <sz val="11"/>
        <color rgb="FF000000"/>
        <rFont val="Times New Roman"/>
        <family val="1"/>
      </rPr>
      <t xml:space="preserve"> </t>
    </r>
    <r>
      <rPr>
        <sz val="11"/>
        <color rgb="FF000000"/>
        <rFont val="Calibri"/>
        <family val="2"/>
      </rPr>
      <t>NETWORK</t>
    </r>
    <r>
      <rPr>
        <sz val="11"/>
        <color rgb="FF000000"/>
        <rFont val="Times New Roman"/>
        <family val="1"/>
      </rPr>
      <t xml:space="preserve"> </t>
    </r>
    <r>
      <rPr>
        <sz val="11"/>
        <color rgb="FF000000"/>
        <rFont val="Calibri"/>
        <family val="2"/>
      </rPr>
      <t>AND</t>
    </r>
    <r>
      <rPr>
        <sz val="11"/>
        <color rgb="FF000000"/>
        <rFont val="Times New Roman"/>
        <family val="1"/>
      </rPr>
      <t xml:space="preserve"> </t>
    </r>
    <r>
      <rPr>
        <sz val="11"/>
        <color rgb="FF000000"/>
        <rFont val="Calibri"/>
        <family val="2"/>
      </rPr>
      <t>CONNECTIVITY</t>
    </r>
    <r>
      <rPr>
        <sz val="11"/>
        <color rgb="FF000000"/>
        <rFont val="Times New Roman"/>
        <family val="1"/>
      </rPr>
      <t xml:space="preserve"> </t>
    </r>
    <r>
      <rPr>
        <sz val="11"/>
        <color rgb="FF000000"/>
        <rFont val="Calibri"/>
        <family val="2"/>
      </rPr>
      <t>REFERENCE</t>
    </r>
    <r>
      <rPr>
        <sz val="11"/>
        <color rgb="FF000000"/>
        <rFont val="Times New Roman"/>
        <family val="1"/>
      </rPr>
      <t xml:space="preserve"> </t>
    </r>
    <r>
      <rPr>
        <sz val="11"/>
        <color rgb="FF000000"/>
        <rFont val="Calibri"/>
        <family val="2"/>
      </rPr>
      <t>DRAWINGS:</t>
    </r>
    <r>
      <rPr>
        <sz val="11"/>
        <color rgb="FF000000"/>
        <rFont val="Times New Roman"/>
        <family val="1"/>
      </rPr>
      <t xml:space="preserve"> </t>
    </r>
    <r>
      <rPr>
        <sz val="11"/>
        <color rgb="FF000000"/>
        <rFont val="Calibri"/>
        <family val="2"/>
      </rPr>
      <t>3###</t>
    </r>
    <r>
      <rPr>
        <sz val="11"/>
        <color rgb="FF000000"/>
        <rFont val="Times New Roman"/>
        <family val="1"/>
      </rPr>
      <t xml:space="preserve">  </t>
    </r>
    <r>
      <rPr>
        <sz val="11"/>
        <color rgb="FF000000"/>
        <rFont val="Calibri"/>
        <family val="2"/>
      </rPr>
      <t>6.</t>
    </r>
    <r>
      <rPr>
        <sz val="11"/>
        <color rgb="FF000000"/>
        <rFont val="Times New Roman"/>
        <family val="1"/>
      </rPr>
      <t xml:space="preserve"> </t>
    </r>
    <r>
      <rPr>
        <sz val="11"/>
        <color rgb="FF000000"/>
        <rFont val="Calibri"/>
        <family val="2"/>
      </rPr>
      <t>CO-LOCATED</t>
    </r>
    <r>
      <rPr>
        <sz val="11"/>
        <color rgb="FF000000"/>
        <rFont val="Times New Roman"/>
        <family val="1"/>
      </rPr>
      <t xml:space="preserve"> </t>
    </r>
    <r>
      <rPr>
        <sz val="11"/>
        <color rgb="FF000000"/>
        <rFont val="Calibri"/>
        <family val="2"/>
      </rPr>
      <t>POWER</t>
    </r>
    <r>
      <rPr>
        <sz val="11"/>
        <color rgb="FF000000"/>
        <rFont val="Times New Roman"/>
        <family val="1"/>
      </rPr>
      <t xml:space="preserve"> </t>
    </r>
    <r>
      <rPr>
        <sz val="11"/>
        <color rgb="FF000000"/>
        <rFont val="Calibri"/>
        <family val="2"/>
      </rPr>
      <t>OUTLETS</t>
    </r>
    <r>
      <rPr>
        <sz val="11"/>
        <color rgb="FF000000"/>
        <rFont val="Times New Roman"/>
        <family val="1"/>
      </rPr>
      <t xml:space="preserve"> </t>
    </r>
    <r>
      <rPr>
        <sz val="11"/>
        <color rgb="FF000000"/>
        <rFont val="Calibri"/>
        <family val="2"/>
      </rPr>
      <t>MUST</t>
    </r>
    <r>
      <rPr>
        <sz val="11"/>
        <color rgb="FF000000"/>
        <rFont val="Times New Roman"/>
        <family val="1"/>
      </rPr>
      <t xml:space="preserve"> </t>
    </r>
    <r>
      <rPr>
        <sz val="11"/>
        <color rgb="FF000000"/>
        <rFont val="Calibri"/>
        <family val="2"/>
      </rPr>
      <t>BE</t>
    </r>
    <r>
      <rPr>
        <sz val="11"/>
        <color rgb="FF000000"/>
        <rFont val="Times New Roman"/>
        <family val="1"/>
      </rPr>
      <t xml:space="preserve"> </t>
    </r>
    <r>
      <rPr>
        <sz val="11"/>
        <color rgb="FF000000"/>
        <rFont val="Calibri"/>
        <family val="2"/>
      </rPr>
      <t>PROVIDED</t>
    </r>
    <r>
      <rPr>
        <sz val="11"/>
        <color rgb="FF000000"/>
        <rFont val="Times New Roman"/>
        <family val="1"/>
      </rPr>
      <t xml:space="preserve"> </t>
    </r>
    <r>
      <rPr>
        <sz val="11"/>
        <color rgb="FF000000"/>
        <rFont val="Calibri"/>
        <family val="2"/>
      </rPr>
      <t>WITH</t>
    </r>
  </si>
  <si>
    <r>
      <t>2.</t>
    </r>
    <r>
      <rPr>
        <sz val="11"/>
        <color rgb="FF000000"/>
        <rFont val="Times New Roman"/>
        <family val="1"/>
      </rPr>
      <t xml:space="preserve"> </t>
    </r>
    <r>
      <rPr>
        <sz val="11"/>
        <color rgb="FF000000"/>
        <rFont val="Calibri"/>
        <family val="2"/>
      </rPr>
      <t>CABLE</t>
    </r>
    <r>
      <rPr>
        <sz val="11"/>
        <color rgb="FF000000"/>
        <rFont val="Times New Roman"/>
        <family val="1"/>
      </rPr>
      <t xml:space="preserve"> </t>
    </r>
    <r>
      <rPr>
        <sz val="11"/>
        <color rgb="FF000000"/>
        <rFont val="Calibri"/>
        <family val="2"/>
      </rPr>
      <t>SCHEDULE</t>
    </r>
    <r>
      <rPr>
        <sz val="11"/>
        <color rgb="FF000000"/>
        <rFont val="Times New Roman"/>
        <family val="1"/>
      </rPr>
      <t xml:space="preserve"> </t>
    </r>
    <r>
      <rPr>
        <sz val="11"/>
        <color rgb="FF000000"/>
        <rFont val="Calibri"/>
        <family val="2"/>
      </rPr>
      <t>IS</t>
    </r>
    <r>
      <rPr>
        <sz val="11"/>
        <color rgb="FF000000"/>
        <rFont val="Times New Roman"/>
        <family val="1"/>
      </rPr>
      <t xml:space="preserve"> </t>
    </r>
    <r>
      <rPr>
        <sz val="11"/>
        <color rgb="FF000000"/>
        <rFont val="Calibri"/>
        <family val="2"/>
      </rPr>
      <t>INTENDED</t>
    </r>
    <r>
      <rPr>
        <sz val="11"/>
        <color rgb="FF000000"/>
        <rFont val="Times New Roman"/>
        <family val="1"/>
      </rPr>
      <t xml:space="preserve"> </t>
    </r>
    <r>
      <rPr>
        <sz val="11"/>
        <color rgb="FF000000"/>
        <rFont val="Calibri"/>
        <family val="2"/>
      </rPr>
      <t>TO</t>
    </r>
    <r>
      <rPr>
        <sz val="11"/>
        <color rgb="FF000000"/>
        <rFont val="Times New Roman"/>
        <family val="1"/>
      </rPr>
      <t xml:space="preserve"> </t>
    </r>
    <r>
      <rPr>
        <sz val="11"/>
        <color rgb="FF000000"/>
        <rFont val="Calibri"/>
        <family val="2"/>
      </rPr>
      <t>BE</t>
    </r>
    <r>
      <rPr>
        <sz val="11"/>
        <color rgb="FF000000"/>
        <rFont val="Times New Roman"/>
        <family val="1"/>
      </rPr>
      <t xml:space="preserve"> </t>
    </r>
    <r>
      <rPr>
        <sz val="11"/>
        <color rgb="FF000000"/>
        <rFont val="Calibri"/>
        <family val="2"/>
      </rPr>
      <t>READ</t>
    </r>
    <r>
      <rPr>
        <sz val="11"/>
        <color rgb="FF000000"/>
        <rFont val="Times New Roman"/>
        <family val="1"/>
      </rPr>
      <t xml:space="preserve"> </t>
    </r>
    <r>
      <rPr>
        <sz val="11"/>
        <color rgb="FF000000"/>
        <rFont val="Calibri"/>
        <family val="2"/>
      </rPr>
      <t>IN</t>
    </r>
    <r>
      <rPr>
        <sz val="11"/>
        <color rgb="FF000000"/>
        <rFont val="Times New Roman"/>
        <family val="1"/>
      </rPr>
      <t xml:space="preserve"> </t>
    </r>
    <r>
      <rPr>
        <sz val="11"/>
        <color rgb="FF000000"/>
        <rFont val="Calibri"/>
        <family val="2"/>
      </rPr>
      <t>SERIES</t>
    </r>
    <r>
      <rPr>
        <sz val="11"/>
        <color rgb="FF000000"/>
        <rFont val="Times New Roman"/>
        <family val="1"/>
      </rPr>
      <t xml:space="preserve"> </t>
    </r>
    <r>
      <rPr>
        <sz val="11"/>
        <color rgb="FF000000"/>
        <rFont val="Calibri"/>
        <family val="2"/>
      </rPr>
      <t>and</t>
    </r>
    <r>
      <rPr>
        <sz val="11"/>
        <color rgb="FF000000"/>
        <rFont val="Times New Roman"/>
        <family val="1"/>
      </rPr>
      <t xml:space="preserve"> </t>
    </r>
    <r>
      <rPr>
        <sz val="11"/>
        <color rgb="FF000000"/>
        <rFont val="Calibri"/>
        <family val="2"/>
      </rPr>
      <t>4###</t>
    </r>
    <r>
      <rPr>
        <sz val="11"/>
        <color rgb="FF000000"/>
        <rFont val="Times New Roman"/>
        <family val="1"/>
      </rPr>
      <t xml:space="preserve"> </t>
    </r>
    <r>
      <rPr>
        <sz val="11"/>
        <color rgb="FF000000"/>
        <rFont val="Calibri"/>
        <family val="2"/>
      </rPr>
      <t>SERIES</t>
    </r>
    <r>
      <rPr>
        <sz val="11"/>
        <color rgb="FF000000"/>
        <rFont val="Times New Roman"/>
        <family val="1"/>
      </rPr>
      <t xml:space="preserve"> </t>
    </r>
    <r>
      <rPr>
        <sz val="11"/>
        <color rgb="FF000000"/>
        <rFont val="Calibri"/>
        <family val="2"/>
      </rPr>
      <t>CAPACITY</t>
    </r>
    <r>
      <rPr>
        <sz val="11"/>
        <color rgb="FF000000"/>
        <rFont val="Times New Roman"/>
        <family val="1"/>
      </rPr>
      <t xml:space="preserve"> </t>
    </r>
    <r>
      <rPr>
        <sz val="11"/>
        <color rgb="FF000000"/>
        <rFont val="Calibri"/>
        <family val="2"/>
      </rPr>
      <t>FOR</t>
    </r>
    <r>
      <rPr>
        <sz val="11"/>
        <color rgb="FF000000"/>
        <rFont val="Times New Roman"/>
        <family val="1"/>
      </rPr>
      <t xml:space="preserve"> </t>
    </r>
    <r>
      <rPr>
        <sz val="11"/>
        <color rgb="FF000000"/>
        <rFont val="Calibri"/>
        <family val="2"/>
      </rPr>
      <t>THE</t>
    </r>
    <r>
      <rPr>
        <sz val="11"/>
        <color rgb="FF000000"/>
        <rFont val="Times New Roman"/>
        <family val="1"/>
      </rPr>
      <t xml:space="preserve"> </t>
    </r>
    <r>
      <rPr>
        <sz val="11"/>
        <color rgb="FF000000"/>
        <rFont val="Calibri"/>
        <family val="2"/>
      </rPr>
      <t>FULL</t>
    </r>
    <r>
      <rPr>
        <sz val="11"/>
        <color rgb="FF000000"/>
        <rFont val="Times New Roman"/>
        <family val="1"/>
      </rPr>
      <t xml:space="preserve"> </t>
    </r>
    <r>
      <rPr>
        <sz val="11"/>
        <color rgb="FF000000"/>
        <rFont val="Calibri"/>
        <family val="2"/>
      </rPr>
      <t>CURRENT</t>
    </r>
    <r>
      <rPr>
        <sz val="11"/>
        <color rgb="FF000000"/>
        <rFont val="Times New Roman"/>
        <family val="1"/>
      </rPr>
      <t xml:space="preserve"> </t>
    </r>
    <r>
      <rPr>
        <sz val="11"/>
        <color rgb="FF000000"/>
        <rFont val="Calibri"/>
        <family val="2"/>
      </rPr>
      <t>INDICATED</t>
    </r>
    <r>
      <rPr>
        <sz val="11"/>
        <color rgb="FF000000"/>
        <rFont val="Times New Roman"/>
        <family val="1"/>
      </rPr>
      <t xml:space="preserve"> </t>
    </r>
    <r>
      <rPr>
        <sz val="11"/>
        <color rgb="FF000000"/>
        <rFont val="Calibri"/>
        <family val="2"/>
      </rPr>
      <t>PER</t>
    </r>
    <r>
      <rPr>
        <sz val="11"/>
        <color rgb="FF000000"/>
        <rFont val="Times New Roman"/>
        <family val="1"/>
      </rPr>
      <t xml:space="preserve"> </t>
    </r>
    <r>
      <rPr>
        <sz val="11"/>
        <color rgb="FF000000"/>
        <rFont val="Calibri"/>
        <family val="2"/>
      </rPr>
      <t>DOUBLE</t>
    </r>
    <r>
      <rPr>
        <sz val="11"/>
        <color rgb="FF000000"/>
        <rFont val="Times New Roman"/>
        <family val="1"/>
      </rPr>
      <t xml:space="preserve"> </t>
    </r>
    <r>
      <rPr>
        <sz val="11"/>
        <color rgb="FF000000"/>
        <rFont val="Calibri"/>
        <family val="2"/>
      </rPr>
      <t>CONJUNCTION</t>
    </r>
    <r>
      <rPr>
        <sz val="11"/>
        <color rgb="FF000000"/>
        <rFont val="Times New Roman"/>
        <family val="1"/>
      </rPr>
      <t xml:space="preserve"> </t>
    </r>
    <r>
      <rPr>
        <sz val="11"/>
        <color rgb="FF000000"/>
        <rFont val="Calibri"/>
        <family val="2"/>
      </rPr>
      <t>WITH</t>
    </r>
    <r>
      <rPr>
        <sz val="11"/>
        <color rgb="FF000000"/>
        <rFont val="Times New Roman"/>
        <family val="1"/>
      </rPr>
      <t xml:space="preserve"> </t>
    </r>
    <r>
      <rPr>
        <sz val="11"/>
        <color rgb="FF000000"/>
        <rFont val="Calibri"/>
        <family val="2"/>
      </rPr>
      <t>THE</t>
    </r>
    <r>
      <rPr>
        <sz val="11"/>
        <color rgb="FF000000"/>
        <rFont val="Times New Roman"/>
        <family val="1"/>
      </rPr>
      <t xml:space="preserve"> </t>
    </r>
    <r>
      <rPr>
        <sz val="11"/>
        <color rgb="FF000000"/>
        <rFont val="Calibri"/>
        <family val="2"/>
      </rPr>
      <t>MDE</t>
    </r>
    <r>
      <rPr>
        <sz val="11"/>
        <color rgb="FF000000"/>
        <rFont val="Times New Roman"/>
        <family val="1"/>
      </rPr>
      <t xml:space="preserve"> </t>
    </r>
    <r>
      <rPr>
        <sz val="11"/>
        <color rgb="FF000000"/>
        <rFont val="Calibri"/>
        <family val="2"/>
      </rPr>
      <t>THEATRE</t>
    </r>
    <r>
      <rPr>
        <sz val="11"/>
        <color rgb="FF000000"/>
        <rFont val="Times New Roman"/>
        <family val="1"/>
      </rPr>
      <t xml:space="preserve"> </t>
    </r>
    <r>
      <rPr>
        <sz val="11"/>
        <color rgb="FF000000"/>
        <rFont val="Calibri"/>
        <family val="2"/>
      </rPr>
      <t>DESIGN</t>
    </r>
    <r>
      <rPr>
        <sz val="11"/>
        <color rgb="FF000000"/>
        <rFont val="Times New Roman"/>
        <family val="1"/>
      </rPr>
      <t xml:space="preserve"> </t>
    </r>
    <r>
      <rPr>
        <sz val="11"/>
        <color rgb="FF000000"/>
        <rFont val="Calibri"/>
        <family val="2"/>
      </rPr>
      <t>5.</t>
    </r>
    <r>
      <rPr>
        <sz val="11"/>
        <color rgb="FF000000"/>
        <rFont val="Times New Roman"/>
        <family val="1"/>
      </rPr>
      <t xml:space="preserve"> </t>
    </r>
    <r>
      <rPr>
        <sz val="11"/>
        <color rgb="FF000000"/>
        <rFont val="Calibri"/>
        <family val="2"/>
      </rPr>
      <t>STAGE</t>
    </r>
    <r>
      <rPr>
        <sz val="11"/>
        <color rgb="FF000000"/>
        <rFont val="Times New Roman"/>
        <family val="1"/>
      </rPr>
      <t xml:space="preserve"> </t>
    </r>
    <r>
      <rPr>
        <sz val="11"/>
        <color rgb="FF000000"/>
        <rFont val="Calibri"/>
        <family val="2"/>
      </rPr>
      <t>LIGHTING</t>
    </r>
    <r>
      <rPr>
        <sz val="11"/>
        <color rgb="FF000000"/>
        <rFont val="Times New Roman"/>
        <family val="1"/>
      </rPr>
      <t xml:space="preserve"> </t>
    </r>
    <r>
      <rPr>
        <sz val="11"/>
        <color rgb="FF000000"/>
        <rFont val="Calibri"/>
        <family val="2"/>
      </rPr>
      <t>OUTLETS</t>
    </r>
    <r>
      <rPr>
        <sz val="11"/>
        <color rgb="FF000000"/>
        <rFont val="Times New Roman"/>
        <family val="1"/>
      </rPr>
      <t xml:space="preserve"> </t>
    </r>
    <r>
      <rPr>
        <sz val="11"/>
        <color rgb="FF000000"/>
        <rFont val="Calibri"/>
        <family val="2"/>
      </rPr>
      <t>ARE</t>
    </r>
    <r>
      <rPr>
        <sz val="11"/>
        <color rgb="FF000000"/>
        <rFont val="Times New Roman"/>
        <family val="1"/>
      </rPr>
      <t xml:space="preserve"> </t>
    </r>
    <r>
      <rPr>
        <sz val="11"/>
        <color rgb="FF000000"/>
        <rFont val="Calibri"/>
        <family val="2"/>
      </rPr>
      <t>TO</t>
    </r>
    <r>
      <rPr>
        <sz val="11"/>
        <color rgb="FF000000"/>
        <rFont val="Times New Roman"/>
        <family val="1"/>
      </rPr>
      <t xml:space="preserve"> </t>
    </r>
    <r>
      <rPr>
        <sz val="11"/>
        <color rgb="FF000000"/>
        <rFont val="Calibri"/>
        <family val="2"/>
      </rPr>
      <t>BE</t>
    </r>
    <r>
      <rPr>
        <sz val="11"/>
        <color rgb="FF000000"/>
        <rFont val="Times New Roman"/>
        <family val="1"/>
      </rPr>
      <t xml:space="preserve"> </t>
    </r>
    <r>
      <rPr>
        <sz val="11"/>
        <color rgb="FF000000"/>
        <rFont val="Calibri"/>
        <family val="2"/>
      </rPr>
      <t>EVENLY</t>
    </r>
    <r>
      <rPr>
        <sz val="11"/>
        <color rgb="FF000000"/>
        <rFont val="Times New Roman"/>
        <family val="1"/>
      </rPr>
      <t xml:space="preserve"> </t>
    </r>
    <r>
      <rPr>
        <sz val="11"/>
        <color rgb="FF000000"/>
        <rFont val="Calibri"/>
        <family val="2"/>
      </rPr>
      <t>DISTRIBUTED</t>
    </r>
    <r>
      <rPr>
        <sz val="11"/>
        <color rgb="FF000000"/>
        <rFont val="Times New Roman"/>
        <family val="1"/>
      </rPr>
      <t xml:space="preserve">  </t>
    </r>
    <r>
      <rPr>
        <sz val="11"/>
        <color rgb="FF000000"/>
        <rFont val="Calibri"/>
        <family val="2"/>
      </rPr>
      <t>OUTLET</t>
    </r>
    <r>
      <rPr>
        <sz val="11"/>
        <color rgb="FF000000"/>
        <rFont val="Times New Roman"/>
        <family val="1"/>
      </rPr>
      <t xml:space="preserve"> </t>
    </r>
    <r>
      <rPr>
        <sz val="11"/>
        <color rgb="FF000000"/>
        <rFont val="Calibri"/>
        <family val="2"/>
      </rPr>
      <t>-</t>
    </r>
    <r>
      <rPr>
        <sz val="11"/>
        <color rgb="FF000000"/>
        <rFont val="Times New Roman"/>
        <family val="1"/>
      </rPr>
      <t xml:space="preserve"> </t>
    </r>
    <r>
      <rPr>
        <sz val="11"/>
        <color rgb="FF000000"/>
        <rFont val="Calibri"/>
        <family val="2"/>
      </rPr>
      <t>WITH</t>
    </r>
    <r>
      <rPr>
        <sz val="11"/>
        <color rgb="FF000000"/>
        <rFont val="Times New Roman"/>
        <family val="1"/>
      </rPr>
      <t xml:space="preserve"> </t>
    </r>
    <r>
      <rPr>
        <sz val="11"/>
        <color rgb="FF000000"/>
        <rFont val="Calibri"/>
        <family val="2"/>
      </rPr>
      <t>NO</t>
    </r>
    <r>
      <rPr>
        <sz val="11"/>
        <color rgb="FF000000"/>
        <rFont val="Times New Roman"/>
        <family val="1"/>
      </rPr>
      <t xml:space="preserve"> </t>
    </r>
    <r>
      <rPr>
        <sz val="11"/>
        <color rgb="FF000000"/>
        <rFont val="Calibri"/>
        <family val="2"/>
      </rPr>
      <t>LOCALE</t>
    </r>
    <r>
      <rPr>
        <sz val="11"/>
        <color rgb="FF000000"/>
        <rFont val="Times New Roman"/>
        <family val="1"/>
      </rPr>
      <t xml:space="preserve"> </t>
    </r>
    <r>
      <rPr>
        <sz val="11"/>
        <color rgb="FF000000"/>
        <rFont val="Calibri"/>
        <family val="2"/>
      </rPr>
      <t>DIVERSITY.</t>
    </r>
    <r>
      <rPr>
        <sz val="11"/>
        <color rgb="FF000000"/>
        <rFont val="Times New Roman"/>
        <family val="1"/>
      </rPr>
      <t xml:space="preserve"> </t>
    </r>
    <r>
      <rPr>
        <sz val="11"/>
        <color rgb="FF000000"/>
        <rFont val="Calibri"/>
        <family val="2"/>
      </rPr>
      <t>FOR</t>
    </r>
    <r>
      <rPr>
        <sz val="11"/>
        <color rgb="FF000000"/>
        <rFont val="Times New Roman"/>
        <family val="1"/>
      </rPr>
      <t xml:space="preserve"> </t>
    </r>
    <r>
      <rPr>
        <sz val="11"/>
        <color rgb="FF000000"/>
        <rFont val="Calibri"/>
        <family val="2"/>
      </rPr>
      <t>EXMPLE</t>
    </r>
    <r>
      <rPr>
        <sz val="11"/>
        <color rgb="FF000000"/>
        <rFont val="Times New Roman"/>
        <family val="1"/>
      </rPr>
      <t xml:space="preserve"> </t>
    </r>
    <r>
      <rPr>
        <sz val="11"/>
        <color rgb="FF000000"/>
        <rFont val="Calibri"/>
        <family val="2"/>
      </rPr>
      <t>4</t>
    </r>
    <r>
      <rPr>
        <sz val="11"/>
        <color rgb="FF000000"/>
        <rFont val="Times New Roman"/>
        <family val="1"/>
      </rPr>
      <t xml:space="preserve"> </t>
    </r>
    <r>
      <rPr>
        <sz val="11"/>
        <color rgb="FF000000"/>
        <rFont val="Calibri"/>
        <family val="2"/>
      </rPr>
      <t>X</t>
    </r>
    <r>
      <rPr>
        <sz val="11"/>
        <color rgb="FF000000"/>
        <rFont val="Times New Roman"/>
        <family val="1"/>
      </rPr>
      <t xml:space="preserve"> </t>
    </r>
    <r>
      <rPr>
        <sz val="11"/>
        <color rgb="FF000000"/>
        <rFont val="Calibri"/>
        <family val="2"/>
      </rPr>
      <t>10A</t>
    </r>
    <r>
      <rPr>
        <sz val="11"/>
        <color rgb="FF000000"/>
        <rFont val="Times New Roman"/>
        <family val="1"/>
      </rPr>
      <t xml:space="preserve"> </t>
    </r>
    <r>
      <rPr>
        <sz val="11"/>
        <color rgb="FF000000"/>
        <rFont val="Calibri"/>
        <family val="2"/>
      </rPr>
      <t>DRAWING</t>
    </r>
    <r>
      <rPr>
        <sz val="11"/>
        <color rgb="FF000000"/>
        <rFont val="Times New Roman"/>
        <family val="1"/>
      </rPr>
      <t xml:space="preserve"> </t>
    </r>
    <r>
      <rPr>
        <sz val="11"/>
        <color rgb="FF000000"/>
        <rFont val="Calibri"/>
        <family val="2"/>
      </rPr>
      <t>PACKAGE.</t>
    </r>
    <r>
      <rPr>
        <sz val="11"/>
        <color rgb="FF000000"/>
        <rFont val="Times New Roman"/>
        <family val="1"/>
      </rPr>
      <t xml:space="preserve"> </t>
    </r>
    <r>
      <rPr>
        <sz val="11"/>
        <color rgb="FF000000"/>
        <rFont val="Calibri"/>
        <family val="2"/>
      </rPr>
      <t>ALONG</t>
    </r>
    <r>
      <rPr>
        <sz val="11"/>
        <color rgb="FF000000"/>
        <rFont val="Times New Roman"/>
        <family val="1"/>
      </rPr>
      <t xml:space="preserve"> </t>
    </r>
    <r>
      <rPr>
        <sz val="11"/>
        <color rgb="FF000000"/>
        <rFont val="Calibri"/>
        <family val="2"/>
      </rPr>
      <t>LIGHTING</t>
    </r>
    <r>
      <rPr>
        <sz val="11"/>
        <color rgb="FF000000"/>
        <rFont val="Times New Roman"/>
        <family val="1"/>
      </rPr>
      <t xml:space="preserve"> </t>
    </r>
    <r>
      <rPr>
        <sz val="11"/>
        <color rgb="FF000000"/>
        <rFont val="Calibri"/>
        <family val="2"/>
      </rPr>
      <t>BARS</t>
    </r>
    <r>
      <rPr>
        <sz val="11"/>
        <color rgb="FF000000"/>
        <rFont val="Times New Roman"/>
        <family val="1"/>
      </rPr>
      <t xml:space="preserve"> </t>
    </r>
    <r>
      <rPr>
        <sz val="11"/>
        <color rgb="FF000000"/>
        <rFont val="Calibri"/>
        <family val="2"/>
      </rPr>
      <t>AND</t>
    </r>
    <r>
      <rPr>
        <sz val="11"/>
        <color rgb="FF000000"/>
        <rFont val="Times New Roman"/>
        <family val="1"/>
      </rPr>
      <t xml:space="preserve"> </t>
    </r>
    <r>
      <rPr>
        <sz val="11"/>
        <color rgb="FF000000"/>
        <rFont val="Calibri"/>
        <family val="2"/>
      </rPr>
      <t>IN</t>
    </r>
    <r>
      <rPr>
        <sz val="11"/>
        <color rgb="FF000000"/>
        <rFont val="Times New Roman"/>
        <family val="1"/>
      </rPr>
      <t xml:space="preserve"> </t>
    </r>
    <r>
      <rPr>
        <sz val="11"/>
        <color rgb="FF000000"/>
        <rFont val="Calibri"/>
        <family val="2"/>
      </rPr>
      <t>KICK</t>
    </r>
    <r>
      <rPr>
        <sz val="11"/>
        <color rgb="FF000000"/>
        <rFont val="Times New Roman"/>
        <family val="1"/>
      </rPr>
      <t xml:space="preserve"> </t>
    </r>
    <r>
      <rPr>
        <sz val="11"/>
        <color rgb="FF000000"/>
        <rFont val="Calibri"/>
        <family val="2"/>
      </rPr>
      <t>RAILS</t>
    </r>
    <r>
      <rPr>
        <sz val="11"/>
        <color rgb="FF000000"/>
        <rFont val="Times New Roman"/>
        <family val="1"/>
      </rPr>
      <t xml:space="preserve"> </t>
    </r>
    <r>
      <rPr>
        <sz val="11"/>
        <color rgb="FF000000"/>
        <rFont val="Calibri"/>
        <family val="2"/>
      </rPr>
      <t>OF</t>
    </r>
    <r>
      <rPr>
        <sz val="11"/>
        <color rgb="FF000000"/>
        <rFont val="Times New Roman"/>
        <family val="1"/>
      </rPr>
      <t xml:space="preserve"> </t>
    </r>
    <r>
      <rPr>
        <sz val="11"/>
        <color rgb="FF000000"/>
        <rFont val="Calibri"/>
        <family val="2"/>
      </rPr>
      <t>FOH</t>
    </r>
    <r>
      <rPr>
        <sz val="11"/>
        <color rgb="FF000000"/>
        <rFont val="Times New Roman"/>
        <family val="1"/>
      </rPr>
      <t xml:space="preserve"> </t>
    </r>
    <r>
      <rPr>
        <sz val="11"/>
        <color rgb="FF000000"/>
        <rFont val="Calibri"/>
        <family val="2"/>
      </rPr>
      <t>LIGHTING</t>
    </r>
    <r>
      <rPr>
        <sz val="11"/>
        <color rgb="FF000000"/>
        <rFont val="Times New Roman"/>
        <family val="1"/>
      </rPr>
      <t xml:space="preserve"> </t>
    </r>
    <r>
      <rPr>
        <sz val="11"/>
        <color rgb="FF000000"/>
        <rFont val="Calibri"/>
        <family val="2"/>
      </rPr>
      <t>OUTLETS</t>
    </r>
    <r>
      <rPr>
        <sz val="11"/>
        <color rgb="FF000000"/>
        <rFont val="Times New Roman"/>
        <family val="1"/>
      </rPr>
      <t xml:space="preserve"> </t>
    </r>
    <r>
      <rPr>
        <sz val="11"/>
        <color rgb="FF000000"/>
        <rFont val="Calibri"/>
        <family val="2"/>
      </rPr>
      <t>WILL</t>
    </r>
    <r>
      <rPr>
        <sz val="11"/>
        <color rgb="FF000000"/>
        <rFont val="Times New Roman"/>
        <family val="1"/>
      </rPr>
      <t xml:space="preserve"> </t>
    </r>
    <r>
      <rPr>
        <sz val="11"/>
        <color rgb="FF000000"/>
        <rFont val="Calibri"/>
        <family val="2"/>
      </rPr>
      <t>REQUIRE</t>
    </r>
    <r>
      <rPr>
        <sz val="11"/>
        <color rgb="FF000000"/>
        <rFont val="Times New Roman"/>
        <family val="1"/>
      </rPr>
      <t xml:space="preserve"> </t>
    </r>
    <r>
      <rPr>
        <sz val="11"/>
        <color rgb="FF000000"/>
        <rFont val="Calibri"/>
        <family val="2"/>
      </rPr>
      <t>40a</t>
    </r>
    <r>
      <rPr>
        <sz val="11"/>
        <color rgb="FF000000"/>
        <rFont val="Times New Roman"/>
        <family val="1"/>
      </rPr>
      <t xml:space="preserve"> </t>
    </r>
    <r>
      <rPr>
        <sz val="11"/>
        <color rgb="FF000000"/>
        <rFont val="Calibri"/>
        <family val="2"/>
      </rPr>
      <t>SINGLE</t>
    </r>
    <r>
      <rPr>
        <sz val="11"/>
        <color rgb="FF000000"/>
        <rFont val="Times New Roman"/>
        <family val="1"/>
      </rPr>
      <t xml:space="preserve"> </t>
    </r>
    <r>
      <rPr>
        <sz val="11"/>
        <color rgb="FF000000"/>
        <rFont val="Calibri"/>
        <family val="2"/>
      </rPr>
      <t>PHASE</t>
    </r>
    <r>
      <rPr>
        <sz val="11"/>
        <color rgb="FF000000"/>
        <rFont val="Times New Roman"/>
        <family val="1"/>
      </rPr>
      <t xml:space="preserve"> </t>
    </r>
    <r>
      <rPr>
        <sz val="11"/>
        <color rgb="FF000000"/>
        <rFont val="Calibri"/>
        <family val="2"/>
      </rPr>
      <t>CONCURRENTLY.</t>
    </r>
  </si>
  <si>
    <r>
      <t>3.</t>
    </r>
    <r>
      <rPr>
        <sz val="11"/>
        <color rgb="FF000000"/>
        <rFont val="Times New Roman"/>
        <family val="1"/>
      </rPr>
      <t xml:space="preserve"> </t>
    </r>
    <r>
      <rPr>
        <sz val="11"/>
        <color rgb="FF000000"/>
        <rFont val="Calibri"/>
        <family val="2"/>
      </rPr>
      <t>TECHNICAL</t>
    </r>
    <r>
      <rPr>
        <sz val="11"/>
        <color rgb="FF000000"/>
        <rFont val="Times New Roman"/>
        <family val="1"/>
      </rPr>
      <t xml:space="preserve"> </t>
    </r>
    <r>
      <rPr>
        <sz val="11"/>
        <color rgb="FF000000"/>
        <rFont val="Calibri"/>
        <family val="2"/>
      </rPr>
      <t>PANEL</t>
    </r>
    <r>
      <rPr>
        <sz val="11"/>
        <color rgb="FF000000"/>
        <rFont val="Times New Roman"/>
        <family val="1"/>
      </rPr>
      <t xml:space="preserve"> </t>
    </r>
    <r>
      <rPr>
        <sz val="11"/>
        <color rgb="FF000000"/>
        <rFont val="Calibri"/>
        <family val="2"/>
      </rPr>
      <t>LOCATIONS</t>
    </r>
    <r>
      <rPr>
        <sz val="11"/>
        <color rgb="FF000000"/>
        <rFont val="Times New Roman"/>
        <family val="1"/>
      </rPr>
      <t xml:space="preserve"> </t>
    </r>
    <r>
      <rPr>
        <sz val="11"/>
        <color rgb="FF000000"/>
        <rFont val="Calibri"/>
        <family val="2"/>
      </rPr>
      <t>REFERENCE</t>
    </r>
    <r>
      <rPr>
        <sz val="11"/>
        <color rgb="FF000000"/>
        <rFont val="Times New Roman"/>
        <family val="1"/>
      </rPr>
      <t xml:space="preserve"> </t>
    </r>
    <r>
      <rPr>
        <sz val="11"/>
        <color rgb="FF000000"/>
        <rFont val="Calibri"/>
        <family val="2"/>
      </rPr>
      <t>DRAWINGS:</t>
    </r>
    <r>
      <rPr>
        <sz val="11"/>
        <color rgb="FF000000"/>
        <rFont val="Times New Roman"/>
        <family val="1"/>
      </rPr>
      <t xml:space="preserve"> </t>
    </r>
    <r>
      <rPr>
        <sz val="11"/>
        <color rgb="FF000000"/>
        <rFont val="Calibri"/>
        <family val="2"/>
      </rPr>
      <t>BRIDGES</t>
    </r>
    <r>
      <rPr>
        <sz val="11"/>
        <color rgb="FF000000"/>
        <rFont val="Times New Roman"/>
        <family val="1"/>
      </rPr>
      <t xml:space="preserve"> </t>
    </r>
    <r>
      <rPr>
        <sz val="11"/>
        <color rgb="FF000000"/>
        <rFont val="Calibri"/>
        <family val="2"/>
      </rPr>
      <t>7.</t>
    </r>
    <r>
      <rPr>
        <sz val="11"/>
        <color rgb="FF000000"/>
        <rFont val="Times New Roman"/>
        <family val="1"/>
      </rPr>
      <t xml:space="preserve"> </t>
    </r>
    <r>
      <rPr>
        <sz val="11"/>
        <color rgb="FF000000"/>
        <rFont val="Calibri"/>
        <family val="2"/>
      </rPr>
      <t>VIA</t>
    </r>
    <r>
      <rPr>
        <sz val="11"/>
        <color rgb="FF000000"/>
        <rFont val="Times New Roman"/>
        <family val="1"/>
      </rPr>
      <t xml:space="preserve"> </t>
    </r>
    <r>
      <rPr>
        <sz val="11"/>
        <color rgb="FF000000"/>
        <rFont val="Calibri"/>
        <family val="2"/>
      </rPr>
      <t>MULTICORE</t>
    </r>
    <r>
      <rPr>
        <sz val="11"/>
        <color rgb="FF000000"/>
        <rFont val="Times New Roman"/>
        <family val="1"/>
      </rPr>
      <t xml:space="preserve"> </t>
    </r>
    <r>
      <rPr>
        <sz val="11"/>
        <color rgb="FF000000"/>
        <rFont val="Calibri"/>
        <family val="2"/>
      </rPr>
      <t>LINK-LK</t>
    </r>
    <r>
      <rPr>
        <sz val="11"/>
        <color rgb="FF000000"/>
        <rFont val="Times New Roman"/>
        <family val="1"/>
      </rPr>
      <t xml:space="preserve"> </t>
    </r>
    <r>
      <rPr>
        <sz val="11"/>
        <color rgb="FF000000"/>
        <rFont val="Calibri"/>
        <family val="2"/>
      </rPr>
      <t>TAILS</t>
    </r>
    <r>
      <rPr>
        <sz val="11"/>
        <color rgb="FF000000"/>
        <rFont val="Times New Roman"/>
        <family val="1"/>
      </rPr>
      <t xml:space="preserve"> </t>
    </r>
    <r>
      <rPr>
        <sz val="11"/>
        <color rgb="FF000000"/>
        <rFont val="Calibri"/>
        <family val="2"/>
      </rPr>
      <t>2###</t>
    </r>
    <r>
      <rPr>
        <sz val="11"/>
        <color rgb="FF000000"/>
        <rFont val="Times New Roman"/>
        <family val="1"/>
      </rPr>
      <t xml:space="preserve"> </t>
    </r>
    <r>
      <rPr>
        <sz val="11"/>
        <color rgb="FF000000"/>
        <rFont val="Calibri"/>
        <family val="2"/>
      </rPr>
      <t>SERIES</t>
    </r>
  </si>
  <si>
    <t>confrence and auditorium.</t>
  </si>
  <si>
    <t>Total</t>
  </si>
  <si>
    <t>Price / m</t>
  </si>
  <si>
    <t>Description</t>
  </si>
  <si>
    <t>Length</t>
  </si>
  <si>
    <t>Cable on rolls</t>
  </si>
  <si>
    <t>ROADWORX RW221624 ANALOG AUDIO SNAKE 16 PAIR 24AWG GREY 300M REELS</t>
  </si>
  <si>
    <t>ROADWORX RW220824 ANALOG AUDIO SNAKE 8 PAIR 24AWG GREY 300M REELS</t>
  </si>
  <si>
    <t>ROADWORX RW220424 ANALOG AUDIO SNAKE 4 PAIR 24AWG GREY 500M REELS</t>
  </si>
  <si>
    <t>3 way cable required use 1+2way</t>
  </si>
  <si>
    <t>Cost difference</t>
  </si>
  <si>
    <t>3 way cable required use 4 way</t>
  </si>
  <si>
    <t>ROADWORX RW220224 ANALOG AUDIO SNAKE 2 PAIR 24AWG GREY 500M REELS</t>
  </si>
  <si>
    <t>ROADWORX RW210122 ANALOG AUDIO 1 PAIR 22AWG GREY 500M REELS</t>
  </si>
  <si>
    <t xml:space="preserve"> S2K</t>
  </si>
  <si>
    <t>Rack</t>
  </si>
  <si>
    <t>G17</t>
  </si>
  <si>
    <t>2 x T Pannel 3SU</t>
  </si>
  <si>
    <t>2 x S2K</t>
  </si>
  <si>
    <t>1x(400A) CEILING</t>
  </si>
  <si>
    <t>4 x T Pannel 3SU</t>
  </si>
  <si>
    <t>T Pannel 3SU</t>
  </si>
  <si>
    <t>3 x T Pannel 3SU</t>
  </si>
  <si>
    <r>
      <rPr>
        <sz val="11"/>
        <color rgb="FFFF0000"/>
        <rFont val="Calibri"/>
        <family val="2"/>
      </rPr>
      <t>TECH</t>
    </r>
    <r>
      <rPr>
        <sz val="11"/>
        <color rgb="FFFF0000"/>
        <rFont val="Times New Roman"/>
        <family val="1"/>
      </rPr>
      <t xml:space="preserve"> </t>
    </r>
    <r>
      <rPr>
        <sz val="11"/>
        <color rgb="FFFF0000"/>
        <rFont val="Calibri"/>
        <family val="2"/>
      </rPr>
      <t>PANEL</t>
    </r>
  </si>
  <si>
    <t>2 x T Pannel 3Su</t>
  </si>
  <si>
    <t>Cost of connectors</t>
  </si>
  <si>
    <t>Part Number</t>
  </si>
  <si>
    <t>Type</t>
  </si>
  <si>
    <t>Cost</t>
  </si>
  <si>
    <t>Ext Cost Ex GST</t>
  </si>
  <si>
    <t>R &amp; M R813487</t>
  </si>
  <si>
    <t>RJ45-keystone</t>
  </si>
  <si>
    <t>RJ45-Nutric</t>
  </si>
  <si>
    <t>Neutrik NBB75DFIB-P</t>
  </si>
  <si>
    <t>BNC</t>
  </si>
  <si>
    <t>Neutrik NC3MD-L-B-1</t>
  </si>
  <si>
    <t>Audio Nutric 3 pin XLR</t>
  </si>
  <si>
    <t>Neutrik NC3FD-L-B-1,</t>
  </si>
  <si>
    <t>LC Multimode x 8</t>
  </si>
  <si>
    <t>Neutrik NL4MP</t>
  </si>
  <si>
    <t>speakon</t>
  </si>
  <si>
    <t>10A auto switching GPO</t>
  </si>
  <si>
    <t>1 x S2K</t>
  </si>
  <si>
    <t>3 x S2K</t>
  </si>
  <si>
    <t>4 x S2K</t>
  </si>
  <si>
    <t>Costs of Tech Pannels</t>
  </si>
  <si>
    <t>1 x T Pannel 3SU</t>
  </si>
  <si>
    <t>aud</t>
  </si>
  <si>
    <t>Totals labour</t>
  </si>
  <si>
    <t>Parts</t>
  </si>
  <si>
    <t>Total parts</t>
  </si>
  <si>
    <t>Cost parts and labour</t>
  </si>
  <si>
    <t>S2K</t>
  </si>
  <si>
    <t>SU3</t>
  </si>
  <si>
    <t>conf</t>
  </si>
  <si>
    <t>5 x T Pannel 3SU</t>
  </si>
  <si>
    <t>6 x T Pannel 3SU</t>
  </si>
  <si>
    <t>double connectors due to intermeadate plates</t>
  </si>
  <si>
    <t xml:space="preserve">Cable and connector </t>
  </si>
  <si>
    <t>Description Audio cable</t>
  </si>
  <si>
    <t>length</t>
  </si>
  <si>
    <t>Garland Cat 6A S/FTP</t>
  </si>
  <si>
    <t>0M3 - 4pair LC</t>
  </si>
  <si>
    <t>Treoflex JZ</t>
  </si>
  <si>
    <t>11AWG 4mm figure 8 with overall sheath</t>
  </si>
  <si>
    <t>18 AWG 0.75mm2</t>
  </si>
  <si>
    <t>CABLE LENGTH</t>
  </si>
  <si>
    <t>Back of house</t>
  </si>
  <si>
    <t>Length in Meters</t>
  </si>
  <si>
    <t>Garland Cat 6A S/FTP R&amp;M R305649</t>
  </si>
  <si>
    <t>Belden 1801B</t>
  </si>
  <si>
    <t>Belden 4694R RG6</t>
  </si>
  <si>
    <t>Video Decoder</t>
  </si>
  <si>
    <t>A/V Decoder, 4K UHD over IP cinema quality ultra-low latency visually lossless switch matrix routable, with built-in video wall functionality; POE</t>
  </si>
  <si>
    <t>Visionary Solutions D4100</t>
  </si>
  <si>
    <t>Atlona AT-UHD-EX-70C-RX</t>
  </si>
  <si>
    <t>Video Encoder</t>
  </si>
  <si>
    <t>A/V Encoder, 4K UHD over IP cinema quality ultra-low latency visually lossless switch matrix routable, with built-in video wall functionality; POE</t>
  </si>
  <si>
    <t>Visionary Solutions E4100</t>
  </si>
  <si>
    <t xml:space="preserve">Atlona AT-UHD-EX-70C-TX </t>
  </si>
  <si>
    <t>BUSSELTON PERFORMING ARTS &amp; CONVENTION CENTRE</t>
  </si>
  <si>
    <t>AUDIO-VISUAL SYSTEM BREAKDOWN - AUDITORIUM &amp; BOH &amp; CONVENTION CENTRE</t>
  </si>
  <si>
    <t>QTY</t>
  </si>
  <si>
    <t>Extended cost</t>
  </si>
  <si>
    <t xml:space="preserve">Price </t>
  </si>
  <si>
    <t>Extended price</t>
  </si>
  <si>
    <t>NetworkHD™ 400 Series In-Wall 4K AV over IP JPEG 2000 Encoder</t>
  </si>
  <si>
    <t>NHD-400-TX-IW</t>
  </si>
  <si>
    <t>Controller for NetworkHD™ Systems</t>
  </si>
  <si>
    <t>NHD-000-CTL</t>
  </si>
  <si>
    <t>NetworkHD™ 400 Series 4K AV over IP JPEG 2000 Encoder Economical</t>
  </si>
  <si>
    <t>NHD-400-E-TX</t>
  </si>
  <si>
    <t>NetworkHD™ 400 Series 4K AV over IP JPEG 2000 Encoder with Dante</t>
  </si>
  <si>
    <t>NHD-400-DNT-TX</t>
  </si>
  <si>
    <t>NetworkHD™ 400 Series 4K AV over IP JPEG 2000 Decoder Economical</t>
  </si>
  <si>
    <t>NHD-400-E-RX</t>
  </si>
  <si>
    <t>Sub Total</t>
  </si>
  <si>
    <t>GST</t>
  </si>
  <si>
    <t>Racks</t>
  </si>
  <si>
    <t>Connectors</t>
  </si>
  <si>
    <t>RU Spaces</t>
  </si>
  <si>
    <t>RJj45</t>
  </si>
  <si>
    <t>XLR</t>
  </si>
  <si>
    <t>Equipment</t>
  </si>
  <si>
    <t xml:space="preserve">Air spaces </t>
  </si>
  <si>
    <t>Fans</t>
  </si>
  <si>
    <t>drawers and storage</t>
  </si>
  <si>
    <t>Include in an ethernet switch</t>
  </si>
  <si>
    <t>BTU</t>
  </si>
  <si>
    <t>DIM-A</t>
  </si>
  <si>
    <r>
      <rPr>
        <sz val="11"/>
        <rFont val="Calibri"/>
        <family val="2"/>
        <scheme val="minor"/>
      </rPr>
      <t>Stage Lighting Rack mounted power distribution
(96way)</t>
    </r>
  </si>
  <si>
    <t>96way cabinet with UCM and 96 x 16A Dim/Switch module</t>
  </si>
  <si>
    <t>DMX-B</t>
  </si>
  <si>
    <t>10-port DMX Splitter</t>
  </si>
  <si>
    <t>DMX 5-pin rackmount. 1 input, 10 output, 1 through.</t>
  </si>
  <si>
    <t>AMP-A</t>
  </si>
  <si>
    <t>4 Channel Amplifier</t>
  </si>
  <si>
    <t>4 x 1000 W RMS @ 8Ω ; Class D; DSP with 4x4 Routing; 4 Analogue, 2x AES/EBU digital, 4ch AVB</t>
  </si>
  <si>
    <t>Martin Audio IK81-Dante</t>
  </si>
  <si>
    <t>AMP-B</t>
  </si>
  <si>
    <t>4 x  5000W into 2Ω, 3000W into 4Ω,  1500W into 8Ω, 10000W bridged per channel pair, 4Ω</t>
  </si>
  <si>
    <t>MA IK42-DANTE</t>
  </si>
  <si>
    <t>AMP-C</t>
  </si>
  <si>
    <t>8 Channel Amplifier</t>
  </si>
  <si>
    <r>
      <rPr>
        <sz val="11"/>
        <rFont val="Calibri"/>
        <family val="2"/>
        <scheme val="minor"/>
      </rPr>
      <t>8 channel, Digital, high power audio amplifier. Power Factor Correction, 2Ω operation, 2RU.
500/ch @ 4Ω, 250W/ch @ 8Ω, 500W 70/100V line  DSP &amp; Dante</t>
    </r>
  </si>
  <si>
    <t>QSC CX-Q4K8 Network Amplifier</t>
  </si>
  <si>
    <t>DSP-A</t>
  </si>
  <si>
    <t>DSP core with 128 x 128 network channels</t>
  </si>
  <si>
    <r>
      <rPr>
        <sz val="11"/>
        <rFont val="Calibri"/>
        <family val="2"/>
        <scheme val="minor"/>
      </rPr>
      <t>Q-SYS DSP core 110 with 128x128 network channels 8in/8out plus 8in-or-out analogue
channels VOiP/POTS</t>
    </r>
  </si>
  <si>
    <t>QSC Q-sys CORE 110f</t>
  </si>
  <si>
    <t>SW-B</t>
  </si>
  <si>
    <t>24 Port PoE+ 382W Network Switch</t>
  </si>
  <si>
    <r>
      <rPr>
        <sz val="10"/>
        <rFont val="Arial"/>
        <family val="2"/>
      </rPr>
      <t>24-Port 10/100/1000, 2 x 10GE copper/SFP+ combo + 2 x 10GE SFP+ with 382W total power
budget</t>
    </r>
  </si>
  <si>
    <t>SW-A</t>
  </si>
  <si>
    <t>48 Port PoE+ 740W Network Switch</t>
  </si>
  <si>
    <t>48-port 10/100/1000, 4 x 10G uplinks (SFP+) 48 PoE ports with 740W total power budget</t>
  </si>
  <si>
    <t>DIM-B</t>
  </si>
  <si>
    <t>Rack Mount Power Distribution</t>
  </si>
  <si>
    <r>
      <rPr>
        <sz val="10"/>
        <rFont val="Arial"/>
        <family val="2"/>
      </rPr>
      <t>12ch x 10A Power Distribution rack. Screw terminals on rear panel for power and load
connections</t>
    </r>
  </si>
  <si>
    <t>LSC APS12/10T</t>
  </si>
  <si>
    <t>LSC MDRX Splitter or approved equivalent</t>
  </si>
  <si>
    <t>ACN-D</t>
  </si>
  <si>
    <t>Wallmounted 2 - Way DMX input/Output node</t>
  </si>
  <si>
    <t>Wallmounted 1-input 1 Output Nodes with appropriate backbox and hardware</t>
  </si>
  <si>
    <t>Pathport C-Series or approved equivalent</t>
  </si>
  <si>
    <t>ACN-B</t>
  </si>
  <si>
    <t>Portable 2 -Way DMX output Node</t>
  </si>
  <si>
    <t>Portable 2-output nodes with 48.3mm rigging hardware</t>
  </si>
  <si>
    <t>ACN-E</t>
  </si>
  <si>
    <t>Portable single DMX Output node</t>
  </si>
  <si>
    <t>Portable 1 Output nodes with 48.3mm rigging hardware</t>
  </si>
  <si>
    <t>Pathport UNO or approved equivalent</t>
  </si>
  <si>
    <t>BYOD Server</t>
  </si>
  <si>
    <t>2 channel audio server for WiFi distribution</t>
  </si>
  <si>
    <t>Listen Technologies LW-100P-02</t>
  </si>
  <si>
    <t>Powersoft 4K4-DSP+Dante</t>
  </si>
  <si>
    <r>
      <rPr>
        <sz val="10"/>
        <rFont val="Arial"/>
        <family val="2"/>
      </rPr>
      <t>Q-SYS DSP core 110 with 128x128 network
channels 8in/8out plus 8in-or-out analogue channels VOiP/POTS</t>
    </r>
  </si>
  <si>
    <t>Q-sys CORE 110f</t>
  </si>
  <si>
    <t>VIO-A</t>
  </si>
  <si>
    <r>
      <rPr>
        <sz val="10"/>
        <rFont val="Arial"/>
        <family val="2"/>
      </rPr>
      <t>A/V Encoder, 4K UHD over IP cinema quality ultra-low latency visually lossless switch matrix
routable, with built-in video wall functionality; POE</t>
    </r>
  </si>
  <si>
    <t>Qty</t>
  </si>
  <si>
    <t>Cable type</t>
  </si>
  <si>
    <t>Each Diameter</t>
  </si>
  <si>
    <t>Cat 6A</t>
  </si>
  <si>
    <t>8.3mm</t>
  </si>
  <si>
    <t>6 Way Audio snake</t>
  </si>
  <si>
    <t>6.2mm</t>
  </si>
  <si>
    <t>11AWG 4mm2 figure 8</t>
  </si>
  <si>
    <t>7mm</t>
  </si>
  <si>
    <t>ER402</t>
  </si>
  <si>
    <t>ER403</t>
  </si>
  <si>
    <t>ER404</t>
  </si>
  <si>
    <t>Calculate Conduit Size for Wires / Cables</t>
  </si>
  <si>
    <t>Sr.No</t>
  </si>
  <si>
    <t>Location (From-To)</t>
  </si>
  <si>
    <t>No of Cable</t>
  </si>
  <si>
    <t>Outer Dia of Cable (mm)</t>
  </si>
  <si>
    <t>Total Area (Sq.mm)</t>
  </si>
  <si>
    <t>Remarks</t>
  </si>
  <si>
    <t>CONTROL FLOORBOX FB201-259 TO ER401</t>
  </si>
  <si>
    <t>CAT6A</t>
  </si>
  <si>
    <t>Single cable of 6Pair + screen + drain wires Min. Bend Radius (install) 170mm</t>
  </si>
  <si>
    <t xml:space="preserve">Item below in floorboxes, not in our scope </t>
  </si>
  <si>
    <t>CONTROL FLOORBOX FB201-259 TO DB2</t>
  </si>
  <si>
    <r>
      <t xml:space="preserve">TPS for 10A 'DIRTY' GPO DOUBLE OUTLET </t>
    </r>
    <r>
      <rPr>
        <b/>
        <sz val="12"/>
        <color theme="1"/>
        <rFont val="Arial"/>
        <family val="2"/>
      </rPr>
      <t>not included in calculation.</t>
    </r>
  </si>
  <si>
    <r>
      <t xml:space="preserve">TPS for 10A AUDIO POWER DOUBLE OUTLET </t>
    </r>
    <r>
      <rPr>
        <b/>
        <sz val="12"/>
        <color theme="1"/>
        <rFont val="Arial"/>
        <family val="2"/>
      </rPr>
      <t>not included in calculation.</t>
    </r>
  </si>
  <si>
    <t>CONTROL FLOORBOX FB201-259 TO DIM601</t>
  </si>
  <si>
    <r>
      <t xml:space="preserve">TPS for STAGE LIGHTING OUTLETS SINGLE 10A </t>
    </r>
    <r>
      <rPr>
        <b/>
        <sz val="12"/>
        <color theme="1"/>
        <rFont val="Arial"/>
        <family val="2"/>
      </rPr>
      <t>not included in calculation.</t>
    </r>
  </si>
  <si>
    <t>Calculations:</t>
  </si>
  <si>
    <t>Notes;</t>
  </si>
  <si>
    <t>Select Size of Conduit (For Cable /Wires):</t>
  </si>
  <si>
    <t>mm</t>
  </si>
  <si>
    <t>No of Cables:</t>
  </si>
  <si>
    <t>No</t>
  </si>
  <si>
    <t>Maximum Cable Diameter:</t>
  </si>
  <si>
    <t>Total Area of Cables:</t>
  </si>
  <si>
    <t>Sq.mm</t>
  </si>
  <si>
    <t>Total Area of Selected Conduit:</t>
  </si>
  <si>
    <t>% Fill Up of Conduit due to cable:</t>
  </si>
  <si>
    <t>Fill Up  Area of Conduit :</t>
  </si>
  <si>
    <t>Result:</t>
  </si>
  <si>
    <t>Required No of Conduit:</t>
  </si>
  <si>
    <t>Nos</t>
  </si>
  <si>
    <t>Required Size of Conduit:</t>
  </si>
  <si>
    <t>CONTROL FLOORBOX FB201-259 TO ER491</t>
  </si>
  <si>
    <t>These can be run daisy chained between boxes for two floor boxes only. To a maximum of 5  CAT6A per 32mm conduit.</t>
  </si>
  <si>
    <t>CONTROL FLOORBOX CR251 TO ER491</t>
  </si>
  <si>
    <t>Single cable of 8Pair + screen + drain wires Min. Bend Radius (install) 170mm</t>
  </si>
  <si>
    <t>Single cable of 16Pair + screen + drain wires Min. Bend Radius (install) 170mm</t>
  </si>
  <si>
    <t>Single cable of 4Pair + screen + drain wires Min. Bend Radius (install) 170mm</t>
  </si>
  <si>
    <t>CONTROL FLOORBOX CR251 TO DB2</t>
  </si>
  <si>
    <t>CONTROL FLOORBOX CR251 TO ER401</t>
  </si>
  <si>
    <t>FY213 to ER211</t>
  </si>
  <si>
    <t>440 Cables going to ER601</t>
  </si>
  <si>
    <t>Quantity of cables</t>
  </si>
  <si>
    <t>Technical Networks, panels, termination and Equipment racks</t>
  </si>
  <si>
    <t>24 Port PoE+ 195W Network Switch</t>
  </si>
  <si>
    <r>
      <rPr>
        <sz val="11"/>
        <rFont val="Calibri"/>
        <family val="2"/>
        <scheme val="minor"/>
      </rPr>
      <t>24-Port 10/100/1000, 2 x 10GE copper/SFP+ combo + 2 x 10GE SFP+ with 195W total power
budget</t>
    </r>
  </si>
  <si>
    <t>CISCO SG550X-24P</t>
  </si>
  <si>
    <t>Netgear AV Line M4250-26G4XF-PoE+ 24x1G PoE+ 480W 2x1G and 4xSFP Managed Switch</t>
  </si>
  <si>
    <t>42RU Equipment Rack</t>
  </si>
  <si>
    <t>42 RU Equipment rack with castors or feet, lockable glass front, removable side panels, back mesh doors, 4 x fans, 3 x shelves, 2 x vert cable management, 2 x cable tray. 800x800x1970</t>
  </si>
  <si>
    <t>4 Cabeling 42RU 600mm Wide x 600mm Deep Server Rack</t>
  </si>
  <si>
    <t>CISCO SG550X-48MP</t>
  </si>
  <si>
    <t>Netgear AV Line M4250-40G8XF-PoE+ 40x1G PoE+ 960W and 8xSFP+ Managed Switch</t>
  </si>
  <si>
    <t>Patch and Extension Leads</t>
  </si>
  <si>
    <t>0.5m XLR Microphone Cable</t>
  </si>
  <si>
    <r>
      <rPr>
        <sz val="11"/>
        <rFont val="Calibri"/>
        <family val="2"/>
        <scheme val="minor"/>
      </rPr>
      <t>Microphone cable 0.5m, XLR Male
to Female</t>
    </r>
  </si>
  <si>
    <r>
      <rPr>
        <sz val="11"/>
        <rFont val="Calibri"/>
        <family val="2"/>
        <scheme val="minor"/>
      </rPr>
      <t>Belden 1800F, Canare L-2T2S or Eurocable 02N6E / Neutrik NC3MX or
NC3FX solid pin</t>
    </r>
  </si>
  <si>
    <t>Amphenol Pro 0.5 XLR - XLR Balanced Mic Cable</t>
  </si>
  <si>
    <t>1 Meter 10A extension lead</t>
  </si>
  <si>
    <t>1m 240v 10A black lead with moulded piggy-back plug</t>
  </si>
  <si>
    <r>
      <rPr>
        <sz val="11"/>
        <rFont val="Calibri"/>
        <family val="2"/>
        <scheme val="minor"/>
      </rPr>
      <t>10m M to F XLR5 Connectors. 120 Ohm DMX512-A
Compliant cable</t>
    </r>
  </si>
  <si>
    <t>10m M to F XLR5 Connectors. 120 Ohm DMX512-A Compliant cable</t>
  </si>
  <si>
    <t>Show Technology Show Pro DMX Cable 10m 5pin</t>
  </si>
  <si>
    <t>10m, 240v piggy-back plug, black</t>
  </si>
  <si>
    <t>10m 240v 10A black lead with moulded piggy-back plug</t>
  </si>
  <si>
    <t>1m Cat6a Patch Lead</t>
  </si>
  <si>
    <r>
      <rPr>
        <sz val="11"/>
        <rFont val="Calibri"/>
        <family val="2"/>
        <scheme val="minor"/>
      </rPr>
      <t>Category 6A, Class EA (500MHz), with strain relief to TIA/EIA-568-B.1-1. Tested and marked
with a quality stamp</t>
    </r>
  </si>
  <si>
    <t>R&amp;M CAT 6A ISO S/FTP 4PAIR LSFRZH GREY 1.0M</t>
  </si>
  <si>
    <t>RS PRO Cat6a Ethernet Cable, RJ45 to RJ45, S/FTP Shield, LSZH Sheath, 1m</t>
  </si>
  <si>
    <t>1m Microphone Lead (M-F)</t>
  </si>
  <si>
    <t>Canare L-2T2S or Eurocable 02N6E / Neutrik NC3MX or NC3FX solid pin</t>
  </si>
  <si>
    <t>Amphenol Pro 1m XLR - XLR Balanced Mic Cable</t>
  </si>
  <si>
    <t>20m, 240v piggy-back plug, black</t>
  </si>
  <si>
    <t>20m 240v 10A black lead with moulded piggy-back plug</t>
  </si>
  <si>
    <r>
      <rPr>
        <sz val="11"/>
        <rFont val="Calibri"/>
        <family val="2"/>
        <scheme val="minor"/>
      </rPr>
      <t>2m M to F XLR5 Connectors. 120 Ohm DMX512-A
Compliant cable</t>
    </r>
  </si>
  <si>
    <t>2m M to F XLR5 Connectors. 120 Ohm DMX512-A Compliant cable</t>
  </si>
  <si>
    <t>Show Technology Show Pro DMX Cable 2m 5pin</t>
  </si>
  <si>
    <t>2m Microphone Lead (M-F)</t>
  </si>
  <si>
    <t>Amphenol Pro 2m XLR - XLR Balanced Mic Cable</t>
  </si>
  <si>
    <t>2m, 240v piggy-back plug, black</t>
  </si>
  <si>
    <t>2m 240v 10A black lead with moulded piggy-back plug</t>
  </si>
  <si>
    <t>3m Cat6a Patch Lead</t>
  </si>
  <si>
    <t>R&amp;M CAT 6A ISO S/FTP 4PAIR LSFRZH GREY 3.0M</t>
  </si>
  <si>
    <t>RS PRO Cat6a Ethernet Cable, RJ45 to RJ45, S/FTP Shield, Blue LSZH Sheath, 3m</t>
  </si>
  <si>
    <r>
      <rPr>
        <sz val="11"/>
        <rFont val="Calibri"/>
        <family val="2"/>
        <scheme val="minor"/>
      </rPr>
      <t>5m M to F XLR5 Connectors. 120 Ohm DMX512-A
Compliant cable</t>
    </r>
  </si>
  <si>
    <t>5m M to F XLR5 Connectors. 120 Ohm DMX512-A Compliant cable</t>
  </si>
  <si>
    <t>5m, 240v piggy-back plug, black</t>
  </si>
  <si>
    <t>5m 240v 10A black lead with moulded piggy-back plug</t>
  </si>
  <si>
    <t>Show Technology Show Pro DMX Cable 5m 5pin</t>
  </si>
  <si>
    <r>
      <rPr>
        <b/>
        <sz val="11"/>
        <color rgb="FFFFFFFF"/>
        <rFont val="Calibri"/>
        <family val="2"/>
        <scheme val="minor"/>
      </rPr>
      <t>Performance Audio Systems</t>
    </r>
  </si>
  <si>
    <t>Speakers</t>
  </si>
  <si>
    <t>SPK-A</t>
  </si>
  <si>
    <t>10" Medium Throw Focus Speaker Element</t>
  </si>
  <si>
    <t>L'Acoustic A10i Focus 10deg Vert/ Panflex: 70° / 110° symmetric or 90° asymmetric. Passive</t>
  </si>
  <si>
    <t>L'Acoustic A10i Focus</t>
  </si>
  <si>
    <t>Martin Audio Torus T1215</t>
  </si>
  <si>
    <t>10" Medium Throw Wide Speaker Element</t>
  </si>
  <si>
    <t>L'Acoustic A10i Wide 30deg Vert/ Panflex: 70° / 110° symmetric or 90° asymmetric. Passive</t>
  </si>
  <si>
    <t>L'Acoustic A10i Wide</t>
  </si>
  <si>
    <t>Martin Audio Torus T1230</t>
  </si>
  <si>
    <t>SPK-D</t>
  </si>
  <si>
    <t>12 inch Near Fill/ Monitor</t>
  </si>
  <si>
    <t>Passive 2-way 12" coaxial enclosure; 60 Hz - 20 kHz; 136 dB  90°V/ 60°H; 136dB</t>
  </si>
  <si>
    <t>L'Acoustic X12</t>
  </si>
  <si>
    <t>Martin Audio LE100</t>
  </si>
  <si>
    <t>SPK-B</t>
  </si>
  <si>
    <t>21" Subwoofer</t>
  </si>
  <si>
    <t>31-100Hz, 138dB Passive KS21i installation version</t>
  </si>
  <si>
    <t>L'Acoustic KS21i</t>
  </si>
  <si>
    <t>Martin Audio SX218</t>
  </si>
  <si>
    <t>SPK-C</t>
  </si>
  <si>
    <t>5 inch Short Throw/ Stage Lip/ Surround</t>
  </si>
  <si>
    <t>Passive 2-way 5" Ultracompact coaxial enclosure; 95 Hz - 20 kHz; 121 dB;  110° Axisymmetric</t>
  </si>
  <si>
    <t>L'Acoustic 5XT</t>
  </si>
  <si>
    <t>Martin Audio CDD6B</t>
  </si>
  <si>
    <t>6 inch Short Throw/ Stage Lip/ Surround</t>
  </si>
  <si>
    <t>Martin Audio CDD5B</t>
  </si>
  <si>
    <t>adjustable U-bracket</t>
  </si>
  <si>
    <t>Adjustable U-bracket for 5XT</t>
  </si>
  <si>
    <t>L'Acoustic ETR5</t>
  </si>
  <si>
    <t>Martin Audio ASF20035</t>
  </si>
  <si>
    <t>SPK-E</t>
  </si>
  <si>
    <t>Control room active monitors</t>
  </si>
  <si>
    <t>Powered Control room monitors</t>
  </si>
  <si>
    <t>Genelec 8330A SAM studio monitor</t>
  </si>
  <si>
    <t>Speaker Flying Hardware</t>
  </si>
  <si>
    <t>Main speaker flying hardware, as required for above</t>
  </si>
  <si>
    <t>L'Acoustic LAC-A10i-BUMP</t>
  </si>
  <si>
    <t>Martin Audio T12GRID</t>
  </si>
  <si>
    <t>Subwoofer Flying Hardware</t>
  </si>
  <si>
    <t>Subwoofer flying hardware, as required for above</t>
  </si>
  <si>
    <t>L'Acoustic LAC-A15i-BUMP</t>
  </si>
  <si>
    <t>MA SX218GRIDI</t>
  </si>
  <si>
    <t>Weatherised CDD-6/8 Ceiling Bracket Assembly Black</t>
  </si>
  <si>
    <t>MA CDDCB6/8B Weatherised CDD-6/8 Ceiling Bracket Assembly Black</t>
  </si>
  <si>
    <t>Amplifiers</t>
  </si>
  <si>
    <r>
      <rPr>
        <sz val="11"/>
        <rFont val="Calibri"/>
        <family val="2"/>
        <scheme val="minor"/>
      </rPr>
      <t>4 x 1000 W RMS @ 8Ω ; Class D; DSP with 4x4 Routing; 4 Analogue, 2x AES/EBU digital, 4ch
AVB</t>
    </r>
  </si>
  <si>
    <t>L'Acoustics LA4X</t>
  </si>
  <si>
    <t>Martin Audio IK42-Dante</t>
  </si>
  <si>
    <r>
      <rPr>
        <sz val="11"/>
        <rFont val="Calibri"/>
        <family val="2"/>
        <scheme val="minor"/>
      </rPr>
      <t>4 x 710 W RMS @ 4Ω ; Class D; DSP with 4x4 Routing; 4 Analogue, 4x AES/EBU digital, 4ch
AVB</t>
    </r>
  </si>
  <si>
    <t>L'Acoustics LA2Xi</t>
  </si>
  <si>
    <t>Mixers, DSP and I/O</t>
  </si>
  <si>
    <t>Allen and Heath Portable dante I/O stagebox</t>
  </si>
  <si>
    <t>DT Portable Dante I/O stagebox expander - 16 microphone preamps, 8 line output (SQ,AVANTIS, dLive)</t>
  </si>
  <si>
    <t>Allen &amp; Heath DT168</t>
  </si>
  <si>
    <t>CNSL-A</t>
  </si>
  <si>
    <t>Allen and Heath SQ6</t>
  </si>
  <si>
    <t>Dante 48 channel digital mixer. Supply with Dust Cover</t>
  </si>
  <si>
    <t>Allen &amp; Heath SQ-6 with Dante</t>
  </si>
  <si>
    <t>Allen &amp; Heath SQ-6 + SQ-Dant64</t>
  </si>
  <si>
    <t>Case for wireless controller</t>
  </si>
  <si>
    <t>Tablet protective case and screen protector</t>
  </si>
  <si>
    <t>Otterbox for iPad or similar</t>
  </si>
  <si>
    <t>Mixing Console Wireless controller</t>
  </si>
  <si>
    <t>WIfI connectivity app based tablet</t>
  </si>
  <si>
    <t>Apple 10.2-inch iPad Wi-Fi 32 GB - Apple iPadOS - Space grey</t>
  </si>
  <si>
    <t>Loose Audio</t>
  </si>
  <si>
    <t>Amphenol Pro 0.5m XLR - XLR Balanced Mic Cable</t>
  </si>
  <si>
    <t>10m XLR Microphone Cable</t>
  </si>
  <si>
    <r>
      <rPr>
        <sz val="11"/>
        <rFont val="Calibri"/>
        <family val="2"/>
        <scheme val="minor"/>
      </rPr>
      <t>Microphone cable 10m , XLR Male
to Female</t>
    </r>
  </si>
  <si>
    <t>Amphenol Pro 10m XLR - XLR Balanced Mic Cable</t>
  </si>
  <si>
    <t>1m XLR Microphone Cable</t>
  </si>
  <si>
    <r>
      <rPr>
        <sz val="11"/>
        <rFont val="Calibri"/>
        <family val="2"/>
        <scheme val="minor"/>
      </rPr>
      <t>Microphone cable 1m , XLR Male
to Female</t>
    </r>
  </si>
  <si>
    <t>20m XLR Microphone Cable</t>
  </si>
  <si>
    <r>
      <rPr>
        <sz val="11"/>
        <rFont val="Calibri"/>
        <family val="2"/>
        <scheme val="minor"/>
      </rPr>
      <t>Microphone cable 20m , XLR Male
to Female</t>
    </r>
  </si>
  <si>
    <t>Amphenol Pro 20m XLR - XLR Balanced Mic Cable</t>
  </si>
  <si>
    <t>2m XLR Microphone Cable</t>
  </si>
  <si>
    <r>
      <rPr>
        <sz val="11"/>
        <rFont val="Calibri"/>
        <family val="2"/>
        <scheme val="minor"/>
      </rPr>
      <t>Microphone cable 2m , XLR Male
to Female</t>
    </r>
  </si>
  <si>
    <t>3m XLR Microphone Cable</t>
  </si>
  <si>
    <r>
      <rPr>
        <sz val="11"/>
        <rFont val="Calibri"/>
        <family val="2"/>
        <scheme val="minor"/>
      </rPr>
      <t>Microphone cable 3m , XLR Male
to Female</t>
    </r>
  </si>
  <si>
    <t>Amphenol Pro 3m XLR - XLR Balanced Mic Cable</t>
  </si>
  <si>
    <t>5m XLR Microphone Cable</t>
  </si>
  <si>
    <r>
      <rPr>
        <sz val="11"/>
        <rFont val="Calibri"/>
        <family val="2"/>
        <scheme val="minor"/>
      </rPr>
      <t>Microphone cable 5m , XLR Male
to Female</t>
    </r>
  </si>
  <si>
    <t>Amphenol Pro 5m XLR - XLR Balanced Mic Cable</t>
  </si>
  <si>
    <t>Antennae for radio mics</t>
  </si>
  <si>
    <t>Antennae to suit radio mics</t>
  </si>
  <si>
    <t>Sennheiser Antenna Distributor &amp; Omni Dirictional Antenna Kit</t>
  </si>
  <si>
    <t>ATW-A49 UHF wide-band directional LPDA passive antennas (Pair) for 440-900 MHz</t>
  </si>
  <si>
    <t>Condenser Mic Pair</t>
  </si>
  <si>
    <t>1/2" capsule, cardoid polar pattern</t>
  </si>
  <si>
    <t>Rode M5</t>
  </si>
  <si>
    <t>DI Boxes</t>
  </si>
  <si>
    <t>DI box</t>
  </si>
  <si>
    <t>Radial, ARX</t>
  </si>
  <si>
    <t>Radial ProDId - Passive DI Box</t>
  </si>
  <si>
    <t>Drum mics</t>
  </si>
  <si>
    <t>7 piece drum mic kit</t>
  </si>
  <si>
    <t>Sennheiser e600 drum mic pack</t>
  </si>
  <si>
    <t>AT Drum kit</t>
  </si>
  <si>
    <t>Instrument mics</t>
  </si>
  <si>
    <t>Instrument mic</t>
  </si>
  <si>
    <t>Shure SM57</t>
  </si>
  <si>
    <t>ATM650 inc clip</t>
  </si>
  <si>
    <t>K&amp;M  mic stand with boom</t>
  </si>
  <si>
    <t>Mic stand with extension boom arm</t>
  </si>
  <si>
    <t>Konig &amp; Meyer K&amp;M 210/6B Mic Stand</t>
  </si>
  <si>
    <t>Overhead Microphone stand</t>
  </si>
  <si>
    <t>Konig &amp; Meyer K&amp;M 21021 Mic Stand</t>
  </si>
  <si>
    <t>Rode shotgun microphone with ceiling mount</t>
  </si>
  <si>
    <t>Shotgun mic supplied with adapter mount</t>
  </si>
  <si>
    <t>Rode NTG1 supplied with adapter mount</t>
  </si>
  <si>
    <t>ATM450</t>
  </si>
  <si>
    <t>Short Microphone stand</t>
  </si>
  <si>
    <t>Konig &amp; Meyer K&amp;M 259 Mic Stand</t>
  </si>
  <si>
    <t>Tall microphone stand</t>
  </si>
  <si>
    <t>Konig &amp; Meyer K&amp;M 260 Mic Stand</t>
  </si>
  <si>
    <t>Vocal mic</t>
  </si>
  <si>
    <t>Shure Beta 58A AT ATM610a</t>
  </si>
  <si>
    <t>Vocal mics</t>
  </si>
  <si>
    <t>Shure SM58</t>
  </si>
  <si>
    <t>Wireless Handheld Sennheiser mic</t>
  </si>
  <si>
    <t>Single channel diversity digital handheld microphone</t>
  </si>
  <si>
    <t>Sennheiser G4 EW500 - 935</t>
  </si>
  <si>
    <t>AT3000 series ATW-3212/C510</t>
  </si>
  <si>
    <t>Wireless Lapel Sennheiser mic</t>
  </si>
  <si>
    <t>Lapel microphone</t>
  </si>
  <si>
    <t>Sennheiser G4 EW500 - MKE2</t>
  </si>
  <si>
    <t>AT 3000 series ATW-3211</t>
  </si>
  <si>
    <t>Talkback</t>
  </si>
  <si>
    <t>TLK-D</t>
  </si>
  <si>
    <t>Antenna</t>
  </si>
  <si>
    <t>As Per Specificaiton</t>
  </si>
  <si>
    <t>FreeSpeak II Active Antenna</t>
  </si>
  <si>
    <t>TLK-C</t>
  </si>
  <si>
    <t>Antenna Splitter</t>
  </si>
  <si>
    <t>FreeSpeak II Antenna Splitter</t>
  </si>
  <si>
    <t>TLK-A</t>
  </si>
  <si>
    <t>Base Station</t>
  </si>
  <si>
    <t>Clearcom FreeSpeak II Base Station MkII</t>
  </si>
  <si>
    <t>TLK-G</t>
  </si>
  <si>
    <t>Battery Charger Unit</t>
  </si>
  <si>
    <t>Clearcomm FSII-5WCHRGR</t>
  </si>
  <si>
    <t>TLK-F</t>
  </si>
  <si>
    <t>Headset Single Muff &amp; Mic</t>
  </si>
  <si>
    <t>Clearcom CC110-X4</t>
  </si>
  <si>
    <t>TLK-E</t>
  </si>
  <si>
    <t>Lead</t>
  </si>
  <si>
    <t>5m Male to Female microphone cable - Blue</t>
  </si>
  <si>
    <t>Partyline Beltpack 2Ch</t>
  </si>
  <si>
    <t>Clearcom RS703</t>
  </si>
  <si>
    <t>Wireless Belt packs</t>
  </si>
  <si>
    <r>
      <rPr>
        <sz val="11"/>
        <rFont val="Calibri"/>
        <family val="2"/>
        <scheme val="minor"/>
      </rPr>
      <t>FreeSpeak II Belt Pack with XLR-4M heatset connector, battery &amp; USB
cable</t>
    </r>
  </si>
  <si>
    <t>Hearing Augmentation</t>
  </si>
  <si>
    <t>AUG-R</t>
  </si>
  <si>
    <t>BYOD Receiver</t>
  </si>
  <si>
    <t>Smart WiFi Receiver to support BYOD network device</t>
  </si>
  <si>
    <t>IOS or Android</t>
  </si>
  <si>
    <t>Apple iPod Touch Wi-Fi 32gb</t>
  </si>
  <si>
    <t>AUG-S</t>
  </si>
  <si>
    <t>Listen Technologies LW-100P-03</t>
  </si>
  <si>
    <t>Earbuds</t>
  </si>
  <si>
    <t>Earbuds for receiver</t>
  </si>
  <si>
    <t>Disposable earbud</t>
  </si>
  <si>
    <t>Paging and Background Music System</t>
  </si>
  <si>
    <t>SPK-F</t>
  </si>
  <si>
    <t>6.5" Ceiling Speakers</t>
  </si>
  <si>
    <t>6.5 inch ceiling speaker with back can</t>
  </si>
  <si>
    <t>Apart Audio CM20DT</t>
  </si>
  <si>
    <t>QSC AC-C6T</t>
  </si>
  <si>
    <t>SPK-G</t>
  </si>
  <si>
    <t>6.5" Wallmounted Loudspeakers</t>
  </si>
  <si>
    <t>6.5 inch passive Loudspeaker with wallmount</t>
  </si>
  <si>
    <t>Apart Audio Mask6CT</t>
  </si>
  <si>
    <t>QSC AC-S6T-BK</t>
  </si>
  <si>
    <t>70V/100V transformer kit 60W</t>
  </si>
  <si>
    <t>EV 70V/100V transformer kit 60W</t>
  </si>
  <si>
    <t>EVU-TK-60</t>
  </si>
  <si>
    <t>Included with speaker</t>
  </si>
  <si>
    <t>SPK-J</t>
  </si>
  <si>
    <r>
      <rPr>
        <sz val="11"/>
        <rFont val="Calibri"/>
        <family val="2"/>
        <scheme val="minor"/>
      </rPr>
      <t>compact passive 6" 90 x 50 degree loudspeaker
with mounting bracket</t>
    </r>
  </si>
  <si>
    <r>
      <rPr>
        <sz val="11"/>
        <rFont val="Calibri"/>
        <family val="2"/>
        <scheme val="minor"/>
      </rPr>
      <t>Passive 6” 2-way front-loaded loudspeaker with rotatable CD waveguide. Coverage pattern 90
x 50°</t>
    </r>
  </si>
  <si>
    <t>EV EVU-1062/95</t>
  </si>
  <si>
    <t>AD-S6T-BK</t>
  </si>
  <si>
    <t>SPK-L</t>
  </si>
  <si>
    <r>
      <rPr>
        <sz val="11"/>
        <rFont val="Calibri"/>
        <family val="2"/>
        <scheme val="minor"/>
      </rPr>
      <t>Constant Beamwidth Technology™ Line Array
Column Loudspeaker</t>
    </r>
  </si>
  <si>
    <t>Passive line array column loudspeaker 150x15deg slimline 1000mm long x 100mm wide</t>
  </si>
  <si>
    <t>JBL CBT100LA-1</t>
  </si>
  <si>
    <t>QSC AD-S162T-BK (Including suspension brkt</t>
  </si>
  <si>
    <t>SPK-K</t>
  </si>
  <si>
    <t>External weather-proof wall mounted loudspeaker</t>
  </si>
  <si>
    <t>60W 100V, 100x100 2-way 5.25" driver, stainless steel grille, weatherproof terminals</t>
  </si>
  <si>
    <t>JBL Control 25AV</t>
  </si>
  <si>
    <t>QSC AD-S6T-BK</t>
  </si>
  <si>
    <r>
      <rPr>
        <sz val="11"/>
        <rFont val="Calibri"/>
        <family val="2"/>
        <scheme val="minor"/>
      </rPr>
      <t>Suspension bracket for line array column
loudspeaekr</t>
    </r>
  </si>
  <si>
    <t>Suspension Bracket for CBT Speakers</t>
  </si>
  <si>
    <t>JBL MTC-CBT-SUS3</t>
  </si>
  <si>
    <t>Bracket included with AD-S162T-BK speakers</t>
  </si>
  <si>
    <t>AMP-D</t>
  </si>
  <si>
    <r>
      <rPr>
        <sz val="11"/>
        <rFont val="Calibri"/>
        <family val="2"/>
        <scheme val="minor"/>
      </rPr>
      <t>4 channel, Digital, high power audio amplifier. Power Factor Correction, 12Kgs, 1RU. 800W/ch
@ 2W, 600W/ch @ 4W, 600W/ch @ 8W.  DSP &amp; Dante</t>
    </r>
  </si>
  <si>
    <t>Powersoft QC2404-DSP+DANTE</t>
  </si>
  <si>
    <t>QSC CX-Q2K4 Network Amplifier</t>
  </si>
  <si>
    <t>DSP core 32 x 32 Channel license</t>
  </si>
  <si>
    <t>Q-SYS Core 110 Software-based Dante 32x32 Channel License</t>
  </si>
  <si>
    <t>Q-sys SL-DAN-32-P</t>
  </si>
  <si>
    <t>QSC Q-sys SL-DAN-32-P</t>
  </si>
  <si>
    <t>DSP core UCI deployment license</t>
  </si>
  <si>
    <t>Q-SYS Core 110 UCI Deployment License</t>
  </si>
  <si>
    <t>Q-sys SL-QUD-110-P</t>
  </si>
  <si>
    <t>QSC Q-sys SL-QUD-110-P</t>
  </si>
  <si>
    <t>DSP core with Scripting Engine license</t>
  </si>
  <si>
    <t>Q-SYS Core 110 Scripting Engine License</t>
  </si>
  <si>
    <t>Q-sys SL-QSE-110-P</t>
  </si>
  <si>
    <t>QSC Q-sys SL-QSE-110-P</t>
  </si>
  <si>
    <t>VOL-A</t>
  </si>
  <si>
    <t>Paging Volume Controler with Relay over-ride</t>
  </si>
  <si>
    <t>Hi-Z volume control knob with relay over-ride</t>
  </si>
  <si>
    <t>Stagecraft Custom Designed and Built</t>
  </si>
  <si>
    <t>Relay Controller</t>
  </si>
  <si>
    <t>Custom</t>
  </si>
  <si>
    <t>Field Control Devices</t>
  </si>
  <si>
    <t>TSP-A</t>
  </si>
  <si>
    <t>8 inch deskmount touchpanel</t>
  </si>
  <si>
    <r>
      <rPr>
        <sz val="11"/>
        <rFont val="Calibri"/>
        <family val="2"/>
        <scheme val="minor"/>
      </rPr>
      <t>8.0” Touch Panel with Table Top mounting accessory. Includes 1 LAN Port and Aux Power
input, available in black only</t>
    </r>
  </si>
  <si>
    <t>TSC-80tw-G2-BK</t>
  </si>
  <si>
    <t>QSC TSC-80tw-G2-BK</t>
  </si>
  <si>
    <t>8 inch wallmount touchpanel</t>
  </si>
  <si>
    <r>
      <rPr>
        <sz val="11"/>
        <rFont val="Calibri"/>
        <family val="2"/>
        <scheme val="minor"/>
      </rPr>
      <t>8.0” PoE Touch Screen Controller for In-Wall Mounting. Includes 1 LAN Port and Aux Power
input, available in black only</t>
    </r>
  </si>
  <si>
    <t>QSC TSC-80w-G2-BK</t>
  </si>
  <si>
    <t>Local Volume Control</t>
  </si>
  <si>
    <t>Wallmounted Attenuator</t>
  </si>
  <si>
    <t>QSC WCP2</t>
  </si>
  <si>
    <t>Input and Loose Audio</t>
  </si>
  <si>
    <t>Desk-mount preamp &amp; mic for paging</t>
  </si>
  <si>
    <t>Table top Dante mic preamp with proigrammable PTT button &amp; gooseneck mic to suit</t>
  </si>
  <si>
    <t>Audio-technica ATND8677 and Audiotechnica U857Q</t>
  </si>
  <si>
    <t>Audiotechnica ATND8677 and Audiotechnica U857Q</t>
  </si>
  <si>
    <r>
      <rPr>
        <b/>
        <sz val="11"/>
        <color rgb="FFFFFFFF"/>
        <rFont val="Calibri"/>
        <family val="2"/>
        <scheme val="minor"/>
      </rPr>
      <t>Video System</t>
    </r>
  </si>
  <si>
    <t>Screens and projectors</t>
  </si>
  <si>
    <t>PRJ-A</t>
  </si>
  <si>
    <t>15000lm  Laser Projector</t>
  </si>
  <si>
    <t>15000lm WUXGA (16:10) Large Venue 3LCD Laser Projector. C/W all mounting hardware</t>
  </si>
  <si>
    <t>VE change</t>
  </si>
  <si>
    <t>Change to EB-PU1007W 7000lm WUXGA Large Venue 3LCD Laser Projector - Lens sold Separate</t>
  </si>
  <si>
    <t>PRS-A</t>
  </si>
  <si>
    <t>275 16:10 Motorised Projection Screen</t>
  </si>
  <si>
    <t>275" 16:10 Motorised- Matt White - Image 2830 H x 4525 W - White case with IP control</t>
  </si>
  <si>
    <t>Screen Technics ElectriCinema 0627569-D</t>
  </si>
  <si>
    <t>SCN-B</t>
  </si>
  <si>
    <t>43" Wallmounted 16/7 Landscape LED Monitor</t>
  </si>
  <si>
    <t>43" Landscape Public Display. 968mmW x 559mmH, 16hrs/day c/w wall mount</t>
  </si>
  <si>
    <t>NEC Economy Series E437Q</t>
  </si>
  <si>
    <t>LG 43" UHD Commercial Smart TV &amp; Wallmount Bracket</t>
  </si>
  <si>
    <t>SCN-A</t>
  </si>
  <si>
    <t>55" Wallmounted 16/7 Landscape LED Monitor</t>
  </si>
  <si>
    <t>55" Landscape Public Display. 1239mmW x 7125mmH, 16hrs/day c/w wall mount</t>
  </si>
  <si>
    <t>NEC Economy Series E557Q</t>
  </si>
  <si>
    <t>LG 55" UHD Commercial Smart TV &amp; Wallmount Bracket</t>
  </si>
  <si>
    <t>LNS-A</t>
  </si>
  <si>
    <t>Lens to suit</t>
  </si>
  <si>
    <t>ELPM11 medium throw zoom lens</t>
  </si>
  <si>
    <t>Epson ELPM11</t>
  </si>
  <si>
    <t>Transport and processing</t>
  </si>
  <si>
    <t>VIO-B</t>
  </si>
  <si>
    <r>
      <rPr>
        <sz val="11"/>
        <rFont val="Calibri"/>
        <family val="2"/>
        <scheme val="minor"/>
      </rPr>
      <t>A/V Decoder, 4K UHD over IP cinema quality ultra-low latency visually lossless switch matrix
routable, with built-in video wall functionality; POE</t>
    </r>
  </si>
  <si>
    <t>Wirestorm NetworkHD™ 400 Series 4K AV over IP JPEG 2000 Decoder Economical NHD-400-E-RX</t>
  </si>
  <si>
    <r>
      <rPr>
        <sz val="11"/>
        <rFont val="Calibri"/>
        <family val="2"/>
        <scheme val="minor"/>
      </rPr>
      <t>A/V Encoder, 4K UHD over IP cinema quality ultra-low latency visually lossless switch matrix
routable, with built-in video wall functionality; POE</t>
    </r>
  </si>
  <si>
    <t>Wirestorm NetworkHD™ 400 Series 4K AV over IP JPEG 2000 Encoder with Dante NHD-400-DNT-TX</t>
  </si>
  <si>
    <t>Cameras</t>
  </si>
  <si>
    <t>CAM-A</t>
  </si>
  <si>
    <t>PTZ Show Relay camera</t>
  </si>
  <si>
    <t>Ethernet PTZ camera c/w controller and mounting hardware</t>
  </si>
  <si>
    <t>Panasonic AW-HE38</t>
  </si>
  <si>
    <r>
      <rPr>
        <b/>
        <sz val="11"/>
        <color rgb="FFFFFFFF"/>
        <rFont val="Calibri"/>
        <family val="2"/>
        <scheme val="minor"/>
      </rPr>
      <t>Specialist FFE</t>
    </r>
  </si>
  <si>
    <t>Stage Manangement and Presenter FFE</t>
  </si>
  <si>
    <t>Lectern</t>
  </si>
  <si>
    <t>Non-customised, with space for room control touchscreen</t>
  </si>
  <si>
    <t>Lectrum Aero</t>
  </si>
  <si>
    <t>Stage Managers Desk</t>
  </si>
  <si>
    <t>As per MDE drawing and specification</t>
  </si>
  <si>
    <t>Touch Screens for Lectern/SM console</t>
  </si>
  <si>
    <t>TSC-80tw-G2-BK (superseeded)</t>
  </si>
  <si>
    <t>TSC-70-G3</t>
  </si>
  <si>
    <t>Paging system conf and aud</t>
  </si>
  <si>
    <t>zone</t>
  </si>
  <si>
    <t>spk type</t>
  </si>
  <si>
    <t>qty</t>
  </si>
  <si>
    <t>chanel qty</t>
  </si>
  <si>
    <t xml:space="preserve">Speaker voltage </t>
  </si>
  <si>
    <t>tapping</t>
  </si>
  <si>
    <t>watts</t>
  </si>
  <si>
    <t>Available</t>
  </si>
  <si>
    <t>cont power</t>
  </si>
  <si>
    <t>zone 1</t>
  </si>
  <si>
    <t>spk g</t>
  </si>
  <si>
    <t>zone 3</t>
  </si>
  <si>
    <t>spk f</t>
  </si>
  <si>
    <t>spk h</t>
  </si>
  <si>
    <t>spk k</t>
  </si>
  <si>
    <t>zone 5</t>
  </si>
  <si>
    <t>spkj</t>
  </si>
  <si>
    <t>zone 7</t>
  </si>
  <si>
    <t>pdf</t>
  </si>
  <si>
    <t>Conf SCHEDUAL</t>
  </si>
  <si>
    <t>Aud schedual</t>
  </si>
  <si>
    <t>SPK F</t>
  </si>
  <si>
    <t>SPK G</t>
  </si>
  <si>
    <t>SPK H</t>
  </si>
  <si>
    <t>SPK J</t>
  </si>
  <si>
    <t>SPK K</t>
  </si>
  <si>
    <t>SPK L</t>
  </si>
  <si>
    <t>Zone2</t>
  </si>
  <si>
    <t>SPK-H</t>
  </si>
  <si>
    <t>total</t>
  </si>
  <si>
    <t>Response</t>
  </si>
  <si>
    <t>1-1</t>
  </si>
  <si>
    <t>remove zone 1-1 (2 x SPK-G)</t>
  </si>
  <si>
    <t>3-1</t>
  </si>
  <si>
    <t>3-2</t>
  </si>
  <si>
    <t>3-3</t>
  </si>
  <si>
    <t>3-4</t>
  </si>
  <si>
    <t>Changed to H in RFI 105 response to match zone drawings</t>
  </si>
  <si>
    <t>3-5</t>
  </si>
  <si>
    <t>Stagecraft using QA AD-s8t</t>
  </si>
  <si>
    <t>3-6</t>
  </si>
  <si>
    <t>3-7</t>
  </si>
  <si>
    <t>3-8</t>
  </si>
  <si>
    <t>3-9</t>
  </si>
  <si>
    <t>3-10</t>
  </si>
  <si>
    <t>3-11</t>
  </si>
  <si>
    <t>3-12</t>
  </si>
  <si>
    <t>3-13</t>
  </si>
  <si>
    <t>3-14</t>
  </si>
  <si>
    <t>3-15</t>
  </si>
  <si>
    <t>3-16</t>
  </si>
  <si>
    <t>3-17</t>
  </si>
  <si>
    <t>5-1</t>
  </si>
  <si>
    <t>5-2</t>
  </si>
  <si>
    <t>5-3</t>
  </si>
  <si>
    <t>7-1</t>
  </si>
  <si>
    <t>7-2</t>
  </si>
  <si>
    <t>7-3</t>
  </si>
  <si>
    <t>7-4</t>
  </si>
  <si>
    <t>7-5</t>
  </si>
  <si>
    <t>7-6</t>
  </si>
  <si>
    <t>7-7</t>
  </si>
  <si>
    <t>7-8</t>
  </si>
  <si>
    <t>7-9</t>
  </si>
  <si>
    <t>7-10</t>
  </si>
  <si>
    <t>Total drawn</t>
  </si>
  <si>
    <t>Auditorum schedule</t>
  </si>
  <si>
    <t>conference schedule</t>
  </si>
  <si>
    <t>Sum scheduled</t>
  </si>
  <si>
    <t>Discrepency</t>
  </si>
  <si>
    <t>AVC075</t>
  </si>
  <si>
    <t>AVC076</t>
  </si>
  <si>
    <t>FLOOR BOX</t>
  </si>
  <si>
    <t>"</t>
  </si>
  <si>
    <t>FS561</t>
  </si>
  <si>
    <t>FS562</t>
  </si>
  <si>
    <t>LEVEL2</t>
  </si>
  <si>
    <t>ER492</t>
  </si>
  <si>
    <t>SPARE</t>
  </si>
  <si>
    <t>STAGE LEFT</t>
  </si>
  <si>
    <t>Prosc Wall</t>
  </si>
  <si>
    <t>STAGE RIGHT</t>
  </si>
  <si>
    <t>TOP SUB</t>
  </si>
  <si>
    <t>PIT SUB</t>
  </si>
  <si>
    <t>SX254/6</t>
  </si>
  <si>
    <t>SX453/5</t>
  </si>
  <si>
    <t>STAGE EDGE FILL</t>
  </si>
  <si>
    <t>STAGE LEFT CHAIN HOIST</t>
  </si>
  <si>
    <t>STAGE RIGHT CHAIN HOIST</t>
  </si>
  <si>
    <t>Prosc Wall SL 1600</t>
  </si>
  <si>
    <t>Prosc Wall SR 1600</t>
  </si>
  <si>
    <t>UNDER STAGE FRONT EDGE</t>
  </si>
  <si>
    <t>SX351 ?</t>
  </si>
  <si>
    <t>SX352 ?</t>
  </si>
  <si>
    <t>STAGE MONITORS</t>
  </si>
  <si>
    <t xml:space="preserve">    TD052</t>
  </si>
  <si>
    <r>
      <rPr>
        <b/>
        <sz val="11"/>
        <rFont val="Calibri"/>
        <family val="2"/>
        <scheme val="minor"/>
      </rPr>
      <t>5
5</t>
    </r>
  </si>
  <si>
    <t>AV</t>
  </si>
  <si>
    <t>CR</t>
  </si>
  <si>
    <t>ER</t>
  </si>
  <si>
    <t>FB</t>
  </si>
  <si>
    <t>FS</t>
  </si>
  <si>
    <t>LX</t>
  </si>
  <si>
    <t>SX</t>
  </si>
  <si>
    <t>851A</t>
  </si>
  <si>
    <t>851B</t>
  </si>
  <si>
    <t>855A</t>
  </si>
  <si>
    <t>855B</t>
  </si>
  <si>
    <t>TP</t>
  </si>
  <si>
    <t>201A</t>
  </si>
  <si>
    <t>DIM</t>
  </si>
  <si>
    <t>BS</t>
  </si>
  <si>
    <t>FY</t>
  </si>
  <si>
    <t>CN</t>
  </si>
  <si>
    <t>721A</t>
  </si>
  <si>
    <t>721B</t>
  </si>
  <si>
    <t>771A</t>
  </si>
  <si>
    <t>771B</t>
  </si>
  <si>
    <t>BR</t>
  </si>
  <si>
    <t>RH</t>
  </si>
  <si>
    <t>731A</t>
  </si>
  <si>
    <t>731B</t>
  </si>
  <si>
    <t>Ground</t>
  </si>
  <si>
    <t>Level 1</t>
  </si>
  <si>
    <t>Level 2</t>
  </si>
  <si>
    <t>Level 3</t>
  </si>
  <si>
    <t>Sub Stage</t>
  </si>
  <si>
    <t>To Rack ER211</t>
  </si>
  <si>
    <t>To Rack ER491</t>
  </si>
  <si>
    <t>TO RACK ER401</t>
  </si>
  <si>
    <t>LEVEL</t>
  </si>
  <si>
    <t>QTY OF CABLES</t>
  </si>
  <si>
    <t>WORKSHOP</t>
  </si>
  <si>
    <t>TO RACK ER601</t>
  </si>
  <si>
    <t>Test</t>
  </si>
  <si>
    <t>Rev</t>
  </si>
  <si>
    <t>B</t>
  </si>
  <si>
    <t>Notes</t>
  </si>
  <si>
    <t>Cable ID LIGHTING CONTROL DMX</t>
  </si>
  <si>
    <t>Cable ID PERFORMANCE LOUDSPKR</t>
  </si>
  <si>
    <t>Cable ID TECHNICAL DATA SYSTEM</t>
  </si>
  <si>
    <r>
      <rPr>
        <sz val="11"/>
        <rFont val="Calibri"/>
        <family val="2"/>
      </rPr>
      <t>VENUE</t>
    </r>
    <r>
      <rPr>
        <sz val="11"/>
        <rFont val="Times New Roman"/>
        <family val="1"/>
      </rPr>
      <t xml:space="preserve"> </t>
    </r>
    <r>
      <rPr>
        <sz val="11"/>
        <rFont val="Calibri"/>
        <family val="2"/>
      </rPr>
      <t>MAN.</t>
    </r>
    <r>
      <rPr>
        <sz val="11"/>
        <rFont val="Times New Roman"/>
        <family val="1"/>
      </rPr>
      <t xml:space="preserve"> </t>
    </r>
    <r>
      <rPr>
        <sz val="11"/>
        <rFont val="Calibri"/>
        <family val="2"/>
      </rPr>
      <t>OFFICE</t>
    </r>
    <r>
      <rPr>
        <sz val="11"/>
        <rFont val="Times New Roman"/>
        <family val="1"/>
      </rPr>
      <t xml:space="preserve">         </t>
    </r>
  </si>
  <si>
    <r>
      <rPr>
        <sz val="11"/>
        <rFont val="Calibri"/>
        <family val="2"/>
      </rPr>
      <t>SCENE</t>
    </r>
    <r>
      <rPr>
        <sz val="11"/>
        <rFont val="Times New Roman"/>
        <family val="1"/>
      </rPr>
      <t xml:space="preserve"> </t>
    </r>
    <r>
      <rPr>
        <sz val="11"/>
        <rFont val="Calibri"/>
        <family val="2"/>
      </rPr>
      <t>DOCK</t>
    </r>
    <r>
      <rPr>
        <sz val="11"/>
        <rFont val="Times New Roman"/>
        <family val="1"/>
      </rPr>
      <t xml:space="preserve">                        </t>
    </r>
  </si>
  <si>
    <r>
      <t>WORKSHOP</t>
    </r>
    <r>
      <rPr>
        <sz val="11"/>
        <rFont val="Times New Roman"/>
        <family val="1"/>
      </rPr>
      <t xml:space="preserve">                          </t>
    </r>
  </si>
  <si>
    <r>
      <rPr>
        <sz val="11"/>
        <rFont val="Calibri"/>
        <family val="2"/>
      </rPr>
      <t>PRINC.</t>
    </r>
    <r>
      <rPr>
        <sz val="11"/>
        <rFont val="Times New Roman"/>
        <family val="1"/>
      </rPr>
      <t xml:space="preserve"> </t>
    </r>
    <r>
      <rPr>
        <sz val="11"/>
        <rFont val="Calibri"/>
        <family val="2"/>
      </rPr>
      <t>DR.</t>
    </r>
    <r>
      <rPr>
        <sz val="11"/>
        <rFont val="Times New Roman"/>
        <family val="1"/>
      </rPr>
      <t xml:space="preserve"> </t>
    </r>
    <r>
      <rPr>
        <sz val="11"/>
        <rFont val="Calibri"/>
        <family val="2"/>
      </rPr>
      <t>RM.</t>
    </r>
    <r>
      <rPr>
        <sz val="11"/>
        <rFont val="Times New Roman"/>
        <family val="1"/>
      </rPr>
      <t xml:space="preserve"> </t>
    </r>
    <r>
      <rPr>
        <sz val="11"/>
        <rFont val="Calibri"/>
        <family val="2"/>
      </rPr>
      <t>1</t>
    </r>
    <r>
      <rPr>
        <sz val="11"/>
        <rFont val="Times New Roman"/>
        <family val="1"/>
      </rPr>
      <t xml:space="preserve">                </t>
    </r>
  </si>
  <si>
    <r>
      <rPr>
        <sz val="11"/>
        <rFont val="Calibri"/>
        <family val="2"/>
      </rPr>
      <t>MULTI-PURPOSE</t>
    </r>
    <r>
      <rPr>
        <sz val="11"/>
        <rFont val="Times New Roman"/>
        <family val="1"/>
      </rPr>
      <t xml:space="preserve"> </t>
    </r>
    <r>
      <rPr>
        <sz val="11"/>
        <rFont val="Calibri"/>
        <family val="2"/>
      </rPr>
      <t>RM/GREE</t>
    </r>
  </si>
  <si>
    <r>
      <rPr>
        <sz val="11"/>
        <rFont val="Calibri"/>
        <family val="2"/>
      </rPr>
      <t>DR.</t>
    </r>
    <r>
      <rPr>
        <sz val="11"/>
        <rFont val="Times New Roman"/>
        <family val="1"/>
      </rPr>
      <t xml:space="preserve"> </t>
    </r>
    <r>
      <rPr>
        <sz val="11"/>
        <rFont val="Calibri"/>
        <family val="2"/>
      </rPr>
      <t>RM.</t>
    </r>
    <r>
      <rPr>
        <sz val="11"/>
        <rFont val="Times New Roman"/>
        <family val="1"/>
      </rPr>
      <t xml:space="preserve">                                </t>
    </r>
  </si>
  <si>
    <r>
      <rPr>
        <sz val="11"/>
        <rFont val="Calibri"/>
        <family val="2"/>
      </rPr>
      <t>PRINC.</t>
    </r>
    <r>
      <rPr>
        <sz val="11"/>
        <rFont val="Times New Roman"/>
        <family val="1"/>
      </rPr>
      <t xml:space="preserve"> </t>
    </r>
    <r>
      <rPr>
        <sz val="11"/>
        <rFont val="Calibri"/>
        <family val="2"/>
      </rPr>
      <t>DR.</t>
    </r>
    <r>
      <rPr>
        <sz val="11"/>
        <rFont val="Times New Roman"/>
        <family val="1"/>
      </rPr>
      <t xml:space="preserve"> </t>
    </r>
    <r>
      <rPr>
        <sz val="11"/>
        <rFont val="Calibri"/>
        <family val="2"/>
      </rPr>
      <t>RM.</t>
    </r>
    <r>
      <rPr>
        <sz val="11"/>
        <rFont val="Times New Roman"/>
        <family val="1"/>
      </rPr>
      <t xml:space="preserve"> </t>
    </r>
    <r>
      <rPr>
        <sz val="11"/>
        <rFont val="Calibri"/>
        <family val="2"/>
      </rPr>
      <t>2</t>
    </r>
    <r>
      <rPr>
        <sz val="11"/>
        <rFont val="Times New Roman"/>
        <family val="1"/>
      </rPr>
      <t xml:space="preserve">                </t>
    </r>
  </si>
  <si>
    <r>
      <rPr>
        <sz val="11"/>
        <rFont val="Calibri"/>
        <family val="2"/>
      </rPr>
      <t>STAGE</t>
    </r>
    <r>
      <rPr>
        <sz val="11"/>
        <rFont val="Times New Roman"/>
        <family val="1"/>
      </rPr>
      <t xml:space="preserve"> </t>
    </r>
    <r>
      <rPr>
        <sz val="11"/>
        <rFont val="Calibri"/>
        <family val="2"/>
      </rPr>
      <t>DOOR</t>
    </r>
    <r>
      <rPr>
        <sz val="11"/>
        <rFont val="Times New Roman"/>
        <family val="1"/>
      </rPr>
      <t xml:space="preserve">                       </t>
    </r>
  </si>
  <si>
    <t xml:space="preserve"> G41</t>
  </si>
  <si>
    <r>
      <rPr>
        <sz val="11"/>
        <rFont val="Calibri"/>
        <family val="2"/>
      </rPr>
      <t>LOBBY</t>
    </r>
    <r>
      <rPr>
        <sz val="11"/>
        <rFont val="Times New Roman"/>
        <family val="1"/>
      </rPr>
      <t xml:space="preserve">                                   </t>
    </r>
  </si>
  <si>
    <r>
      <rPr>
        <sz val="11"/>
        <rFont val="Calibri"/>
        <family val="2"/>
      </rPr>
      <t>SCENE</t>
    </r>
    <r>
      <rPr>
        <sz val="11"/>
        <rFont val="Times New Roman"/>
        <family val="1"/>
      </rPr>
      <t xml:space="preserve"> </t>
    </r>
    <r>
      <rPr>
        <sz val="11"/>
        <rFont val="Calibri"/>
        <family val="2"/>
      </rPr>
      <t>DOCK</t>
    </r>
    <r>
      <rPr>
        <sz val="11"/>
        <rFont val="Times New Roman"/>
        <family val="1"/>
      </rPr>
      <t xml:space="preserve">                       </t>
    </r>
  </si>
  <si>
    <t xml:space="preserve"> G24</t>
  </si>
  <si>
    <r>
      <rPr>
        <sz val="11"/>
        <rFont val="Calibri"/>
        <family val="2"/>
      </rPr>
      <t>WORKSHOP</t>
    </r>
    <r>
      <rPr>
        <sz val="11"/>
        <rFont val="Times New Roman"/>
        <family val="1"/>
      </rPr>
      <t xml:space="preserve">                          </t>
    </r>
  </si>
  <si>
    <t>600mm cable tray to back of the racks</t>
  </si>
  <si>
    <t>400mm cable tray into the back of the rack.</t>
  </si>
  <si>
    <t>1800 or 3 x 600 cable trays at the back of the rack.</t>
  </si>
  <si>
    <t>Cat 6a 8mm Diam</t>
  </si>
  <si>
    <t>TPS and three phase</t>
  </si>
  <si>
    <t>1 x 20 cond</t>
  </si>
  <si>
    <t>4 x 32mm conduite</t>
  </si>
  <si>
    <t>3 x 32mm conduite</t>
  </si>
  <si>
    <t>LOBBY</t>
  </si>
  <si>
    <t>GUEST DRESS ROOM</t>
  </si>
  <si>
    <t>ROADWORX RW221624 ANALOG AUDIO SNAKE 16 PAIR, RW220824 ANALOG AUDIO SNAKE 8 PAIR,  RW220424 ANALOG AUDIO SNAKE 4 PAIR, RW220224 ANALOG AUDIO SNAKE 2 PAIR RW210122 ANALOG AUDIO 1 PAIR 22AWG GREY</t>
  </si>
  <si>
    <t>PA070</t>
  </si>
  <si>
    <t>PA071</t>
  </si>
  <si>
    <t>PA072</t>
  </si>
  <si>
    <t>PA073</t>
  </si>
  <si>
    <t>PA074</t>
  </si>
  <si>
    <t>PA075</t>
  </si>
  <si>
    <r>
      <rPr>
        <strike/>
        <sz val="11"/>
        <rFont val="Calibri"/>
        <family val="2"/>
        <scheme val="minor"/>
      </rPr>
      <t>SPEAKER - FRONT FILL</t>
    </r>
  </si>
  <si>
    <r>
      <rPr>
        <strike/>
        <sz val="11"/>
        <rFont val="Calibri"/>
        <family val="2"/>
        <scheme val="minor"/>
      </rPr>
      <t>STAGE EDGE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</si>
</sst>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64" formatCode="mm/dd/yyyy;@"/>
    <numFmt numFmtId="165" formatCode="&quot;$&quot;#,##0.00"/>
    <numFmt numFmtId="166" formatCode="0.0"/>
  </numFmts>
  <fonts count="90" x14ac:knownFonts="1">
    <font>
      <sz val="10"/>
      <color rgb="FF000000"/>
      <name val="Times New Roman"/>
      <charset val="204"/>
    </font>
    <font>
      <sz val="11"/>
      <color theme="1"/>
      <name val="Calibri"/>
      <family val="2"/>
      <scheme val="minor"/>
    </font>
    <font>
      <sz val="11"/>
      <color rgb="FF9C0006"/>
      <name val="Calibri"/>
      <family val="2"/>
      <scheme val="minor"/>
    </font>
    <font>
      <sz val="11"/>
      <color rgb="FF000000"/>
      <name val="Times New Roman"/>
      <family val="1"/>
    </font>
    <font>
      <b/>
      <sz val="11"/>
      <name val="Calibri"/>
      <family val="2"/>
    </font>
    <font>
      <sz val="11"/>
      <name val="Calibri"/>
      <family val="2"/>
    </font>
    <font>
      <sz val="11"/>
      <name val="Times New Roman"/>
      <family val="1"/>
    </font>
    <font>
      <sz val="11"/>
      <color rgb="FF000000"/>
      <name val="Calibri"/>
      <family val="2"/>
    </font>
    <font>
      <sz val="11"/>
      <name val="Times New Roman"/>
      <family val="2"/>
    </font>
    <font>
      <sz val="8"/>
      <name val="Times New Roman"/>
      <family val="1"/>
    </font>
    <font>
      <sz val="12"/>
      <color theme="1"/>
      <name val="Calibri"/>
      <family val="2"/>
      <scheme val="minor"/>
    </font>
    <font>
      <sz val="10"/>
      <color rgb="FF000000"/>
      <name val="Times New Roman"/>
      <family val="1"/>
    </font>
    <font>
      <b/>
      <sz val="11"/>
      <color rgb="FFFA7D00"/>
      <name val="Calibri"/>
      <family val="2"/>
      <scheme val="minor"/>
    </font>
    <font>
      <sz val="12"/>
      <color rgb="FF231F20"/>
      <name val="Calibri"/>
      <family val="2"/>
      <scheme val="minor"/>
    </font>
    <font>
      <b/>
      <sz val="12"/>
      <color theme="1"/>
      <name val="Calibri"/>
      <family val="2"/>
      <scheme val="minor"/>
    </font>
    <font>
      <sz val="16"/>
      <color rgb="FF000000"/>
      <name val="Arial Narrow"/>
      <family val="2"/>
    </font>
    <font>
      <sz val="10"/>
      <color rgb="FF000000"/>
      <name val="Arial Narrow"/>
      <family val="2"/>
    </font>
    <font>
      <sz val="8"/>
      <color rgb="FF000000"/>
      <name val="Arial Narrow"/>
      <family val="2"/>
    </font>
    <font>
      <sz val="10"/>
      <color rgb="FF000000"/>
      <name val="Times New Roman"/>
      <family val="1"/>
    </font>
    <font>
      <sz val="11"/>
      <name val="Calibri"/>
      <family val="2"/>
      <scheme val="minor"/>
    </font>
    <font>
      <sz val="11"/>
      <color rgb="FF000000"/>
      <name val="Calibri"/>
      <family val="2"/>
      <scheme val="minor"/>
    </font>
    <font>
      <sz val="10"/>
      <name val="Arial"/>
      <family val="2"/>
    </font>
    <font>
      <sz val="10"/>
      <color rgb="FF000000"/>
      <name val="Arial"/>
      <family val="2"/>
    </font>
    <font>
      <sz val="11"/>
      <name val="Arial"/>
      <family val="2"/>
    </font>
    <font>
      <sz val="8"/>
      <name val="Times New Roman"/>
      <family val="1"/>
    </font>
    <font>
      <b/>
      <sz val="11"/>
      <color theme="1"/>
      <name val="Calibri"/>
      <family val="2"/>
      <scheme val="minor"/>
    </font>
    <font>
      <sz val="10"/>
      <color theme="1"/>
      <name val="Arial"/>
      <family val="2"/>
    </font>
    <font>
      <b/>
      <u/>
      <sz val="18"/>
      <color rgb="FF0000FF"/>
      <name val="Arial Narrow"/>
      <family val="2"/>
    </font>
    <font>
      <sz val="12"/>
      <color theme="1"/>
      <name val="Arial"/>
      <family val="2"/>
    </font>
    <font>
      <sz val="12"/>
      <color theme="0"/>
      <name val="Arial"/>
      <family val="2"/>
    </font>
    <font>
      <b/>
      <sz val="12"/>
      <color theme="0"/>
      <name val="Arial Narrow"/>
      <family val="2"/>
    </font>
    <font>
      <sz val="12"/>
      <color theme="0"/>
      <name val="Calibri"/>
      <family val="2"/>
      <scheme val="minor"/>
    </font>
    <font>
      <b/>
      <sz val="12"/>
      <color theme="1"/>
      <name val="Arial"/>
      <family val="2"/>
    </font>
    <font>
      <b/>
      <sz val="12"/>
      <color rgb="FFFF0000"/>
      <name val="Arial"/>
      <family val="2"/>
    </font>
    <font>
      <b/>
      <u/>
      <sz val="14"/>
      <color rgb="FFFF0000"/>
      <name val="Arial Narrow"/>
      <family val="2"/>
    </font>
    <font>
      <b/>
      <u/>
      <sz val="12"/>
      <color theme="5" tint="-0.499984740745262"/>
      <name val="Arial Narrow"/>
      <family val="2"/>
    </font>
    <font>
      <b/>
      <sz val="12"/>
      <color rgb="FFC00000"/>
      <name val="Arial"/>
      <family val="2"/>
    </font>
    <font>
      <b/>
      <sz val="12"/>
      <name val="Arial"/>
      <family val="2"/>
    </font>
    <font>
      <sz val="12"/>
      <color theme="1"/>
      <name val="Arial Narrow"/>
      <family val="2"/>
    </font>
    <font>
      <b/>
      <sz val="12"/>
      <name val="Arial Narrow"/>
      <family val="2"/>
    </font>
    <font>
      <b/>
      <sz val="18"/>
      <color rgb="FF000000"/>
      <name val="Times New Roman"/>
      <family val="1"/>
    </font>
    <font>
      <u/>
      <sz val="9.9"/>
      <color theme="10"/>
      <name val="Calibri"/>
      <family val="2"/>
    </font>
    <font>
      <sz val="14"/>
      <color theme="1"/>
      <name val="Arial Narrow"/>
      <family val="2"/>
    </font>
    <font>
      <sz val="12"/>
      <color rgb="FFFF0000"/>
      <name val="Arial"/>
      <family val="2"/>
    </font>
    <font>
      <u/>
      <sz val="12"/>
      <color theme="10"/>
      <name val="Calibri"/>
      <family val="2"/>
    </font>
    <font>
      <sz val="12"/>
      <name val="Arial"/>
      <family val="2"/>
    </font>
    <font>
      <sz val="12"/>
      <name val="Calibri"/>
      <family val="2"/>
      <scheme val="minor"/>
    </font>
    <font>
      <b/>
      <sz val="12"/>
      <name val="Calibri"/>
      <family val="2"/>
      <scheme val="minor"/>
    </font>
    <font>
      <sz val="11"/>
      <color rgb="FF9C5700"/>
      <name val="Calibri"/>
      <family val="2"/>
      <scheme val="minor"/>
    </font>
    <font>
      <sz val="10"/>
      <name val="Times New Roman"/>
      <family val="1"/>
    </font>
    <font>
      <sz val="9"/>
      <name val="Calibri"/>
      <family val="2"/>
    </font>
    <font>
      <b/>
      <sz val="11"/>
      <name val="Times New Roman"/>
      <family val="1"/>
    </font>
    <font>
      <sz val="12"/>
      <color rgb="FF000000"/>
      <name val="Calibri"/>
      <family val="2"/>
      <scheme val="minor"/>
    </font>
    <font>
      <sz val="11"/>
      <color rgb="FFFF0000"/>
      <name val="Calibri"/>
      <family val="2"/>
    </font>
    <font>
      <sz val="11"/>
      <color rgb="FFFF0000"/>
      <name val="Times New Roman"/>
      <family val="1"/>
    </font>
    <font>
      <sz val="10"/>
      <color rgb="FFFF0000"/>
      <name val="Times New Roman"/>
      <family val="1"/>
    </font>
    <font>
      <sz val="11"/>
      <color rgb="FFFF0000"/>
      <name val="Calibri"/>
      <family val="2"/>
      <scheme val="minor"/>
    </font>
    <font>
      <strike/>
      <sz val="11"/>
      <color rgb="FFFF0000"/>
      <name val="Cambria"/>
      <family val="1"/>
    </font>
    <font>
      <strike/>
      <sz val="11"/>
      <name val="Cambria"/>
      <family val="1"/>
    </font>
    <font>
      <strike/>
      <sz val="10"/>
      <color rgb="FFFF0000"/>
      <name val="Cambria"/>
      <family val="1"/>
    </font>
    <font>
      <sz val="12"/>
      <name val="Abadi"/>
      <family val="2"/>
    </font>
    <font>
      <sz val="12"/>
      <color rgb="FF000000"/>
      <name val="Abadi"/>
      <family val="2"/>
    </font>
    <font>
      <b/>
      <sz val="11"/>
      <color theme="0"/>
      <name val="Calibri"/>
      <family val="2"/>
      <scheme val="minor"/>
    </font>
    <font>
      <b/>
      <sz val="11"/>
      <name val="Calibri"/>
      <family val="2"/>
      <scheme val="minor"/>
    </font>
    <font>
      <b/>
      <sz val="11"/>
      <color rgb="FFFFFFFF"/>
      <name val="Calibri"/>
      <family val="2"/>
      <scheme val="minor"/>
    </font>
    <font>
      <b/>
      <sz val="11"/>
      <color rgb="FF000000"/>
      <name val="Calibri"/>
      <family val="2"/>
      <scheme val="minor"/>
    </font>
    <font>
      <b/>
      <sz val="11"/>
      <color rgb="FFFF0000"/>
      <name val="Calibri"/>
      <family val="2"/>
      <scheme val="minor"/>
    </font>
    <font>
      <strike/>
      <sz val="11"/>
      <color theme="1"/>
      <name val="Calibri"/>
      <family val="2"/>
      <scheme val="minor"/>
    </font>
    <font>
      <sz val="8"/>
      <name val="Times New Roman"/>
      <family val="1"/>
    </font>
    <font>
      <sz val="8"/>
      <name val="Times New Roman"/>
      <family val="1"/>
    </font>
    <font>
      <sz val="11"/>
      <color rgb="FF000000"/>
      <name val="Arial"/>
      <family val="2"/>
    </font>
    <font>
      <b/>
      <sz val="11"/>
      <name val="Arial"/>
      <family val="2"/>
    </font>
    <font>
      <sz val="11"/>
      <color rgb="FF000000"/>
      <name val="Arial Narrow"/>
      <family val="2"/>
    </font>
    <font>
      <b/>
      <sz val="11"/>
      <name val="Arial Narrow"/>
      <family val="2"/>
    </font>
    <font>
      <sz val="11"/>
      <name val="Arial Narrow"/>
      <family val="2"/>
    </font>
    <font>
      <sz val="11"/>
      <color theme="0"/>
      <name val="Calibri"/>
      <family val="2"/>
      <scheme val="minor"/>
    </font>
    <font>
      <strike/>
      <sz val="11"/>
      <name val="Arial"/>
      <family val="2"/>
    </font>
    <font>
      <strike/>
      <sz val="11"/>
      <name val="Arial Narrow"/>
      <family val="2"/>
    </font>
    <font>
      <sz val="11"/>
      <name val="Arial Nova"/>
      <family val="2"/>
    </font>
    <font>
      <b/>
      <sz val="11"/>
      <name val="Arial Nova"/>
      <family val="2"/>
    </font>
    <font>
      <strike/>
      <sz val="12"/>
      <name val="Arial"/>
      <family val="2"/>
    </font>
    <font>
      <strike/>
      <sz val="11"/>
      <name val="Calibri"/>
      <family val="2"/>
      <scheme val="minor"/>
    </font>
    <font>
      <b/>
      <strike/>
      <sz val="11"/>
      <name val="Cambria"/>
      <family val="1"/>
    </font>
    <font>
      <sz val="11"/>
      <color theme="5" tint="0.39997558519241921"/>
      <name val="Arial Narrow"/>
      <family val="2"/>
    </font>
    <font>
      <sz val="11"/>
      <color theme="0"/>
      <name val="Arial"/>
      <family val="2"/>
    </font>
    <font>
      <strike/>
      <sz val="11"/>
      <color theme="0" tint="-0.34998626667073579"/>
      <name val="Cambria"/>
      <family val="1"/>
    </font>
    <font>
      <b/>
      <sz val="12"/>
      <color rgb="FF000000"/>
      <name val="Calibri"/>
      <family val="2"/>
      <scheme val="minor"/>
    </font>
    <font>
      <b/>
      <sz val="16"/>
      <color rgb="FF000000"/>
      <name val="Calibri"/>
      <family val="2"/>
      <scheme val="minor"/>
    </font>
    <font>
      <sz val="8"/>
      <name val="Times New Roman"/>
      <family val="1"/>
    </font>
    <font>
      <strike/>
      <sz val="11"/>
      <color rgb="FF000000"/>
      <name val="Calibri"/>
      <family val="2"/>
      <scheme val="minor"/>
    </font>
  </fonts>
  <fills count="46">
    <fill>
      <patternFill patternType="none"/>
    </fill>
    <fill>
      <patternFill patternType="gray125"/>
    </fill>
    <fill>
      <patternFill patternType="solid">
        <fgColor rgb="FFF8F8F8"/>
      </patternFill>
    </fill>
    <fill>
      <patternFill patternType="solid">
        <fgColor rgb="FFBEBEBE"/>
      </patternFill>
    </fill>
    <fill>
      <patternFill patternType="solid">
        <fgColor rgb="FFF2F2F2"/>
      </patternFill>
    </fill>
    <fill>
      <patternFill patternType="solid">
        <fgColor rgb="FFFFC7CE"/>
      </patternFill>
    </fill>
    <fill>
      <patternFill patternType="solid">
        <fgColor theme="2" tint="-0.249977111117893"/>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8"/>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rgb="FFFFC000"/>
        <bgColor indexed="64"/>
      </patternFill>
    </fill>
    <fill>
      <patternFill patternType="solid">
        <fgColor rgb="FF92D050"/>
        <bgColor indexed="64"/>
      </patternFill>
    </fill>
    <fill>
      <patternFill patternType="solid">
        <fgColor rgb="FF66FF99"/>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6882E"/>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4"/>
        <bgColor indexed="64"/>
      </patternFill>
    </fill>
    <fill>
      <patternFill patternType="solid">
        <fgColor theme="5"/>
        <bgColor indexed="64"/>
      </patternFill>
    </fill>
    <fill>
      <patternFill patternType="solid">
        <fgColor theme="0"/>
        <bgColor indexed="64"/>
      </patternFill>
    </fill>
    <fill>
      <patternFill patternType="solid">
        <fgColor theme="0" tint="-0.499984740745262"/>
        <bgColor indexed="64"/>
      </patternFill>
    </fill>
    <fill>
      <patternFill patternType="solid">
        <fgColor rgb="FF00B05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2" tint="-0.499984740745262"/>
        <bgColor indexed="64"/>
      </patternFill>
    </fill>
    <fill>
      <patternFill patternType="solid">
        <fgColor rgb="FFFFEB9C"/>
      </patternFill>
    </fill>
    <fill>
      <patternFill patternType="solid">
        <fgColor rgb="FFD9D9D9"/>
      </patternFill>
    </fill>
    <fill>
      <patternFill patternType="solid">
        <fgColor theme="5" tint="0.39997558519241921"/>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66"/>
        <bgColor indexed="64"/>
      </patternFill>
    </fill>
    <fill>
      <patternFill patternType="solid">
        <fgColor theme="1"/>
        <bgColor indexed="64"/>
      </patternFill>
    </fill>
    <fill>
      <patternFill patternType="solid">
        <fgColor rgb="FFFF99CC"/>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249977111117893"/>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7F7F7F"/>
      </left>
      <right style="thin">
        <color rgb="FF7F7F7F"/>
      </right>
      <top style="thin">
        <color rgb="FF7F7F7F"/>
      </top>
      <bottom style="thin">
        <color rgb="FF7F7F7F"/>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right style="thin">
        <color rgb="FF7F7F7F"/>
      </right>
      <top style="medium">
        <color indexed="64"/>
      </top>
      <bottom style="thin">
        <color rgb="FF7F7F7F"/>
      </bottom>
      <diagonal/>
    </border>
    <border>
      <left/>
      <right style="thin">
        <color rgb="FF7F7F7F"/>
      </right>
      <top style="thin">
        <color rgb="FF7F7F7F"/>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right/>
      <top/>
      <bottom style="thick">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bottom/>
      <diagonal/>
    </border>
    <border>
      <left/>
      <right style="thin">
        <color indexed="64"/>
      </right>
      <top/>
      <bottom/>
      <diagonal/>
    </border>
    <border>
      <left/>
      <right/>
      <top style="medium">
        <color indexed="64"/>
      </top>
      <bottom style="thin">
        <color indexed="64"/>
      </bottom>
      <diagonal/>
    </border>
  </borders>
  <cellStyleXfs count="9">
    <xf numFmtId="0" fontId="0" fillId="0" borderId="0"/>
    <xf numFmtId="0" fontId="2" fillId="5" borderId="0" applyNumberFormat="0" applyBorder="0" applyAlignment="0" applyProtection="0"/>
    <xf numFmtId="0" fontId="12" fillId="4" borderId="25" applyNumberFormat="0" applyAlignment="0" applyProtection="0"/>
    <xf numFmtId="9" fontId="18" fillId="0" borderId="0" applyFont="0" applyFill="0" applyBorder="0" applyAlignment="0" applyProtection="0"/>
    <xf numFmtId="0" fontId="11" fillId="0" borderId="0"/>
    <xf numFmtId="0" fontId="10" fillId="0" borderId="1">
      <alignment wrapText="1"/>
    </xf>
    <xf numFmtId="0" fontId="41" fillId="0" borderId="0" applyNumberFormat="0" applyFill="0" applyBorder="0" applyAlignment="0" applyProtection="0">
      <alignment vertical="top"/>
      <protection locked="0"/>
    </xf>
    <xf numFmtId="0" fontId="48" fillId="33" borderId="0" applyNumberFormat="0" applyBorder="0" applyAlignment="0" applyProtection="0"/>
    <xf numFmtId="0" fontId="10" fillId="0" borderId="0">
      <alignment wrapText="1"/>
    </xf>
  </cellStyleXfs>
  <cellXfs count="1171">
    <xf numFmtId="0" fontId="0" fillId="0" borderId="0" xfId="0" applyAlignment="1">
      <alignment horizontal="left" vertical="top"/>
    </xf>
    <xf numFmtId="0" fontId="3" fillId="0" borderId="0" xfId="0" applyFont="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1" fontId="7" fillId="0" borderId="1" xfId="0" applyNumberFormat="1" applyFont="1" applyBorder="1" applyAlignment="1">
      <alignment horizontal="center" vertical="center" shrinkToFit="1"/>
    </xf>
    <xf numFmtId="0" fontId="4" fillId="0" borderId="5" xfId="0" applyFont="1" applyBorder="1" applyAlignment="1">
      <alignment horizontal="center" vertical="center" wrapText="1"/>
    </xf>
    <xf numFmtId="0" fontId="5" fillId="2" borderId="8"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8" fillId="0" borderId="1" xfId="0" applyFont="1" applyBorder="1" applyAlignment="1">
      <alignment horizontal="center" vertical="center" wrapText="1"/>
    </xf>
    <xf numFmtId="0" fontId="8" fillId="0" borderId="8" xfId="0" applyFont="1" applyBorder="1" applyAlignment="1">
      <alignment horizontal="center" vertical="center" wrapText="1"/>
    </xf>
    <xf numFmtId="0" fontId="3" fillId="0" borderId="1" xfId="0" applyFont="1" applyBorder="1" applyAlignment="1">
      <alignment vertical="center" wrapText="1"/>
    </xf>
    <xf numFmtId="0" fontId="5" fillId="6" borderId="7"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1" xfId="0" applyFont="1" applyBorder="1" applyAlignment="1">
      <alignment vertical="center" wrapText="1"/>
    </xf>
    <xf numFmtId="0" fontId="5" fillId="8" borderId="7"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9" borderId="8"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3" fillId="2" borderId="1" xfId="0" applyFont="1" applyFill="1" applyBorder="1" applyAlignment="1">
      <alignment vertical="center" wrapText="1"/>
    </xf>
    <xf numFmtId="0" fontId="5" fillId="11" borderId="1" xfId="0" applyFont="1" applyFill="1" applyBorder="1" applyAlignment="1">
      <alignment horizontal="center" vertical="center" wrapText="1"/>
    </xf>
    <xf numFmtId="0" fontId="3" fillId="4" borderId="1" xfId="0" applyFont="1" applyFill="1" applyBorder="1" applyAlignment="1">
      <alignment vertical="center" wrapText="1"/>
    </xf>
    <xf numFmtId="0" fontId="5" fillId="0" borderId="10" xfId="0" applyFont="1" applyBorder="1" applyAlignment="1">
      <alignment vertical="center" wrapText="1"/>
    </xf>
    <xf numFmtId="0" fontId="5" fillId="2" borderId="2" xfId="0" applyFont="1" applyFill="1" applyBorder="1" applyAlignment="1">
      <alignment horizontal="center" vertical="center" wrapText="1"/>
    </xf>
    <xf numFmtId="1" fontId="3" fillId="0" borderId="19" xfId="0" applyNumberFormat="1" applyFont="1" applyBorder="1" applyAlignment="1">
      <alignment horizontal="center" vertical="center"/>
    </xf>
    <xf numFmtId="0" fontId="7" fillId="0" borderId="0" xfId="0" applyFont="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10" fillId="0" borderId="0" xfId="0" applyFont="1"/>
    <xf numFmtId="0" fontId="5" fillId="13"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xf>
    <xf numFmtId="0" fontId="10" fillId="0" borderId="28" xfId="0" applyFont="1" applyBorder="1"/>
    <xf numFmtId="0" fontId="3" fillId="0" borderId="28" xfId="0" applyFont="1" applyBorder="1" applyAlignment="1">
      <alignment horizontal="center" vertical="center"/>
    </xf>
    <xf numFmtId="0" fontId="3" fillId="0" borderId="16" xfId="0" applyFont="1" applyBorder="1" applyAlignment="1">
      <alignment horizontal="center" vertical="center" wrapText="1"/>
    </xf>
    <xf numFmtId="0" fontId="3" fillId="0" borderId="27" xfId="0" applyFont="1" applyBorder="1" applyAlignment="1">
      <alignment horizontal="center" vertical="center" wrapText="1"/>
    </xf>
    <xf numFmtId="0" fontId="8" fillId="0" borderId="5" xfId="0" applyFont="1" applyBorder="1" applyAlignment="1">
      <alignment horizontal="center" vertical="center" wrapText="1"/>
    </xf>
    <xf numFmtId="0" fontId="3" fillId="0" borderId="40" xfId="0" applyFont="1" applyBorder="1" applyAlignment="1">
      <alignment horizontal="center" vertical="center"/>
    </xf>
    <xf numFmtId="0" fontId="3" fillId="0" borderId="41" xfId="0" applyFont="1" applyBorder="1" applyAlignment="1">
      <alignment horizontal="center" vertical="center"/>
    </xf>
    <xf numFmtId="0" fontId="3" fillId="0" borderId="20" xfId="0" applyFont="1" applyBorder="1" applyAlignment="1">
      <alignment horizontal="center" vertical="center"/>
    </xf>
    <xf numFmtId="0" fontId="3" fillId="15" borderId="1" xfId="0" applyFont="1" applyFill="1" applyBorder="1" applyAlignment="1">
      <alignment horizontal="center" vertical="center" wrapText="1"/>
    </xf>
    <xf numFmtId="1" fontId="7" fillId="15" borderId="1" xfId="0" applyNumberFormat="1" applyFont="1" applyFill="1" applyBorder="1" applyAlignment="1">
      <alignment horizontal="center" vertical="center" shrinkToFit="1"/>
    </xf>
    <xf numFmtId="0" fontId="3" fillId="15" borderId="0" xfId="0" applyFont="1" applyFill="1" applyAlignment="1">
      <alignment horizontal="center" vertical="center"/>
    </xf>
    <xf numFmtId="0" fontId="5" fillId="16"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15" fillId="0" borderId="0" xfId="0" applyFont="1" applyAlignment="1">
      <alignment horizontal="left" vertical="top"/>
    </xf>
    <xf numFmtId="0" fontId="16" fillId="0" borderId="0" xfId="0" applyFont="1" applyAlignment="1">
      <alignment horizontal="left" vertical="top"/>
    </xf>
    <xf numFmtId="1" fontId="16" fillId="0" borderId="0" xfId="0" applyNumberFormat="1" applyFont="1" applyAlignment="1">
      <alignment horizontal="left" vertical="top"/>
    </xf>
    <xf numFmtId="0" fontId="5" fillId="17"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15" fillId="18" borderId="0" xfId="0" applyFont="1" applyFill="1" applyAlignment="1">
      <alignment horizontal="left" vertical="top"/>
    </xf>
    <xf numFmtId="0" fontId="16" fillId="18" borderId="0" xfId="0" applyFont="1" applyFill="1" applyAlignment="1">
      <alignment horizontal="left" vertical="top"/>
    </xf>
    <xf numFmtId="1" fontId="16" fillId="18" borderId="0" xfId="0" applyNumberFormat="1" applyFont="1" applyFill="1" applyAlignment="1">
      <alignment horizontal="left" vertical="top"/>
    </xf>
    <xf numFmtId="1" fontId="17" fillId="18" borderId="0" xfId="0" applyNumberFormat="1" applyFont="1" applyFill="1" applyAlignment="1">
      <alignment horizontal="left" vertical="top"/>
    </xf>
    <xf numFmtId="0" fontId="5" fillId="19" borderId="1" xfId="0" applyFont="1" applyFill="1" applyBorder="1" applyAlignment="1">
      <alignment horizontal="center" vertical="center" wrapText="1"/>
    </xf>
    <xf numFmtId="0" fontId="5" fillId="20" borderId="1" xfId="0" applyFont="1" applyFill="1" applyBorder="1" applyAlignment="1">
      <alignment horizontal="center" vertical="center" wrapText="1"/>
    </xf>
    <xf numFmtId="0" fontId="3" fillId="20" borderId="1" xfId="0" applyFont="1" applyFill="1" applyBorder="1" applyAlignment="1">
      <alignment horizontal="center" vertical="center" wrapText="1"/>
    </xf>
    <xf numFmtId="0" fontId="5" fillId="21" borderId="1" xfId="0" applyFont="1" applyFill="1" applyBorder="1" applyAlignment="1">
      <alignment horizontal="center" vertical="center" wrapText="1"/>
    </xf>
    <xf numFmtId="1" fontId="7" fillId="22" borderId="1" xfId="0" applyNumberFormat="1" applyFont="1" applyFill="1" applyBorder="1" applyAlignment="1">
      <alignment horizontal="center" vertical="center" shrinkToFit="1"/>
    </xf>
    <xf numFmtId="0" fontId="3" fillId="17" borderId="0" xfId="0" applyFont="1" applyFill="1" applyAlignment="1">
      <alignment horizontal="center" vertical="center"/>
    </xf>
    <xf numFmtId="0" fontId="3" fillId="23" borderId="0" xfId="0" applyFont="1" applyFill="1" applyAlignment="1">
      <alignment horizontal="center" vertical="center"/>
    </xf>
    <xf numFmtId="0" fontId="3" fillId="7" borderId="0" xfId="0" applyFont="1" applyFill="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8" fillId="0" borderId="1" xfId="0" applyFont="1" applyBorder="1" applyAlignment="1">
      <alignment vertical="center" wrapText="1"/>
    </xf>
    <xf numFmtId="0" fontId="5" fillId="0" borderId="2"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9" xfId="0" applyFont="1" applyBorder="1" applyAlignment="1">
      <alignment horizontal="center" vertical="center" wrapText="1"/>
    </xf>
    <xf numFmtId="0" fontId="5" fillId="0" borderId="50" xfId="0" applyFont="1" applyBorder="1" applyAlignment="1">
      <alignment horizontal="center" vertical="center" wrapText="1"/>
    </xf>
    <xf numFmtId="1" fontId="7" fillId="0" borderId="3" xfId="0" applyNumberFormat="1" applyFont="1" applyBorder="1" applyAlignment="1">
      <alignment horizontal="center" vertical="center" shrinkToFit="1"/>
    </xf>
    <xf numFmtId="1" fontId="7" fillId="0" borderId="49" xfId="0" applyNumberFormat="1" applyFont="1" applyBorder="1" applyAlignment="1">
      <alignment horizontal="center" vertical="center" shrinkToFit="1"/>
    </xf>
    <xf numFmtId="1" fontId="7" fillId="0" borderId="2" xfId="0" applyNumberFormat="1" applyFont="1" applyBorder="1" applyAlignment="1">
      <alignment horizontal="center" vertical="center" shrinkToFit="1"/>
    </xf>
    <xf numFmtId="0" fontId="5" fillId="21" borderId="49" xfId="0" applyFont="1" applyFill="1" applyBorder="1" applyAlignment="1">
      <alignment horizontal="center" vertical="center" wrapText="1"/>
    </xf>
    <xf numFmtId="0" fontId="5" fillId="21" borderId="3" xfId="0" applyFont="1" applyFill="1" applyBorder="1" applyAlignment="1">
      <alignment horizontal="center" vertical="center" wrapText="1"/>
    </xf>
    <xf numFmtId="1" fontId="7" fillId="0" borderId="50" xfId="0" applyNumberFormat="1" applyFont="1" applyBorder="1" applyAlignment="1">
      <alignment horizontal="center" vertical="center" shrinkToFit="1"/>
    </xf>
    <xf numFmtId="0" fontId="5" fillId="0" borderId="48" xfId="0" applyFont="1" applyBorder="1" applyAlignment="1">
      <alignment horizontal="center" vertical="center" wrapText="1"/>
    </xf>
    <xf numFmtId="1" fontId="7" fillId="0" borderId="48" xfId="0" applyNumberFormat="1" applyFont="1" applyBorder="1" applyAlignment="1">
      <alignment horizontal="center" vertical="center" shrinkToFit="1"/>
    </xf>
    <xf numFmtId="0" fontId="19" fillId="0" borderId="1" xfId="4" applyFont="1" applyBorder="1" applyAlignment="1">
      <alignment vertical="center" wrapText="1"/>
    </xf>
    <xf numFmtId="0" fontId="0" fillId="0" borderId="1" xfId="5" applyFont="1" applyAlignment="1">
      <alignment vertical="center" wrapText="1"/>
    </xf>
    <xf numFmtId="1" fontId="20" fillId="0" borderId="1" xfId="4" applyNumberFormat="1" applyFont="1" applyBorder="1" applyAlignment="1">
      <alignment horizontal="center" vertical="center" wrapText="1" shrinkToFit="1"/>
    </xf>
    <xf numFmtId="0" fontId="0" fillId="0" borderId="0" xfId="0"/>
    <xf numFmtId="0" fontId="21" fillId="0" borderId="1" xfId="4" applyFont="1" applyBorder="1" applyAlignment="1">
      <alignment horizontal="left" vertical="center" wrapText="1"/>
    </xf>
    <xf numFmtId="0" fontId="22" fillId="0" borderId="1" xfId="4" applyFont="1" applyBorder="1" applyAlignment="1">
      <alignment horizontal="left" vertical="center" wrapText="1"/>
    </xf>
    <xf numFmtId="1" fontId="22" fillId="0" borderId="1" xfId="4" applyNumberFormat="1" applyFont="1" applyBorder="1" applyAlignment="1">
      <alignment horizontal="center" vertical="center" wrapText="1" shrinkToFit="1"/>
    </xf>
    <xf numFmtId="0" fontId="0" fillId="0" borderId="1" xfId="0" applyBorder="1"/>
    <xf numFmtId="0" fontId="0" fillId="0" borderId="18" xfId="0" applyBorder="1"/>
    <xf numFmtId="0" fontId="0" fillId="0" borderId="19" xfId="0" applyBorder="1"/>
    <xf numFmtId="0" fontId="20" fillId="0" borderId="0" xfId="4" applyFont="1" applyAlignment="1">
      <alignment horizontal="left" vertical="center" wrapText="1"/>
    </xf>
    <xf numFmtId="0" fontId="19" fillId="0" borderId="1" xfId="4" applyFont="1" applyBorder="1" applyAlignment="1">
      <alignment horizontal="left" vertical="center" wrapText="1"/>
    </xf>
    <xf numFmtId="0" fontId="0" fillId="0" borderId="0" xfId="0" applyAlignment="1">
      <alignment horizontal="center" vertical="center"/>
    </xf>
    <xf numFmtId="0" fontId="20" fillId="0" borderId="0" xfId="4" applyFont="1" applyAlignment="1">
      <alignment horizontal="center" vertical="center" wrapText="1"/>
    </xf>
    <xf numFmtId="0" fontId="22" fillId="0" borderId="0" xfId="4" applyFont="1" applyAlignment="1">
      <alignment horizontal="left" vertical="center" wrapText="1"/>
    </xf>
    <xf numFmtId="0" fontId="21" fillId="0" borderId="1" xfId="4" applyFont="1" applyBorder="1" applyAlignment="1">
      <alignment vertical="center" wrapText="1"/>
    </xf>
    <xf numFmtId="0" fontId="22" fillId="0" borderId="1" xfId="4" applyFont="1" applyBorder="1" applyAlignment="1">
      <alignment vertical="center" wrapText="1"/>
    </xf>
    <xf numFmtId="0" fontId="22" fillId="24" borderId="0" xfId="4" applyFont="1" applyFill="1" applyAlignment="1">
      <alignment horizontal="left" vertical="center" wrapText="1"/>
    </xf>
    <xf numFmtId="0" fontId="20" fillId="0" borderId="1" xfId="4" applyFont="1" applyBorder="1" applyAlignment="1">
      <alignment horizontal="left" vertical="center" wrapText="1"/>
    </xf>
    <xf numFmtId="0" fontId="23" fillId="0" borderId="1" xfId="4" applyFont="1" applyBorder="1"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0" borderId="1" xfId="0" applyBorder="1" applyAlignment="1">
      <alignment horizontal="center"/>
    </xf>
    <xf numFmtId="9" fontId="0" fillId="0" borderId="1" xfId="3"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0" xfId="0" applyAlignment="1">
      <alignment horizontal="center" vertical="top"/>
    </xf>
    <xf numFmtId="0" fontId="10" fillId="0" borderId="0" xfId="0" applyFont="1" applyAlignment="1">
      <alignment horizontal="center"/>
    </xf>
    <xf numFmtId="0" fontId="13" fillId="0" borderId="0" xfId="0" applyFont="1" applyAlignment="1">
      <alignment horizontal="center" vertical="center" wrapText="1"/>
    </xf>
    <xf numFmtId="0" fontId="3" fillId="0" borderId="6" xfId="0" applyFont="1" applyBorder="1" applyAlignment="1">
      <alignment horizontal="center" vertical="center" wrapText="1"/>
    </xf>
    <xf numFmtId="0" fontId="10" fillId="0" borderId="29" xfId="0" applyFont="1" applyBorder="1" applyAlignment="1">
      <alignment horizontal="center"/>
    </xf>
    <xf numFmtId="0" fontId="3" fillId="0" borderId="29" xfId="0" applyFont="1" applyBorder="1" applyAlignment="1">
      <alignment horizontal="center" vertical="center"/>
    </xf>
    <xf numFmtId="0" fontId="3" fillId="0" borderId="17" xfId="0" applyFont="1" applyBorder="1" applyAlignment="1">
      <alignment horizontal="center" vertical="center" wrapText="1"/>
    </xf>
    <xf numFmtId="0" fontId="12" fillId="0" borderId="38" xfId="2" applyFill="1" applyBorder="1" applyAlignment="1">
      <alignment horizontal="center"/>
    </xf>
    <xf numFmtId="0" fontId="12" fillId="0" borderId="36" xfId="2" applyFill="1" applyBorder="1" applyAlignment="1">
      <alignment horizontal="center"/>
    </xf>
    <xf numFmtId="0" fontId="12" fillId="0" borderId="37" xfId="2" applyFill="1" applyBorder="1" applyAlignment="1">
      <alignment horizontal="center"/>
    </xf>
    <xf numFmtId="0" fontId="12" fillId="0" borderId="39" xfId="2" applyFill="1" applyBorder="1" applyAlignment="1">
      <alignment horizontal="center"/>
    </xf>
    <xf numFmtId="0" fontId="12" fillId="0" borderId="34" xfId="2" applyFill="1" applyBorder="1" applyAlignment="1">
      <alignment horizontal="center"/>
    </xf>
    <xf numFmtId="0" fontId="12" fillId="0" borderId="35" xfId="2" applyFill="1" applyBorder="1" applyAlignment="1">
      <alignment horizontal="center"/>
    </xf>
    <xf numFmtId="0" fontId="5" fillId="25" borderId="1" xfId="0" applyFont="1" applyFill="1" applyBorder="1" applyAlignment="1">
      <alignment horizontal="center" vertical="center" wrapText="1"/>
    </xf>
    <xf numFmtId="0" fontId="8" fillId="2" borderId="1" xfId="0" applyFont="1" applyFill="1" applyBorder="1" applyAlignment="1">
      <alignment vertical="center" wrapText="1"/>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3" fillId="26" borderId="1" xfId="0" applyFont="1" applyFill="1" applyBorder="1" applyAlignment="1">
      <alignment horizontal="center" vertical="center" wrapText="1"/>
    </xf>
    <xf numFmtId="0" fontId="0" fillId="0" borderId="7" xfId="0" applyBorder="1"/>
    <xf numFmtId="0" fontId="0" fillId="0" borderId="9" xfId="0" applyBorder="1"/>
    <xf numFmtId="0" fontId="0" fillId="0" borderId="10" xfId="0" applyBorder="1"/>
    <xf numFmtId="0" fontId="0" fillId="0" borderId="45" xfId="0" applyBorder="1"/>
    <xf numFmtId="0" fontId="0" fillId="0" borderId="42" xfId="0" applyBorder="1"/>
    <xf numFmtId="0" fontId="0" fillId="0" borderId="42" xfId="0" applyBorder="1" applyAlignment="1">
      <alignment horizontal="center"/>
    </xf>
    <xf numFmtId="8" fontId="0" fillId="0" borderId="42" xfId="0" applyNumberFormat="1" applyBorder="1" applyAlignment="1">
      <alignment horizontal="center"/>
    </xf>
    <xf numFmtId="0" fontId="0" fillId="0" borderId="19" xfId="0" applyBorder="1" applyAlignment="1">
      <alignment horizontal="center" vertical="top"/>
    </xf>
    <xf numFmtId="0" fontId="0" fillId="0" borderId="4" xfId="0" applyBorder="1" applyAlignment="1">
      <alignment horizontal="center"/>
    </xf>
    <xf numFmtId="0" fontId="0" fillId="0" borderId="9" xfId="0" applyBorder="1" applyAlignment="1">
      <alignment horizontal="center"/>
    </xf>
    <xf numFmtId="8" fontId="0" fillId="0" borderId="6" xfId="0" applyNumberFormat="1" applyBorder="1" applyAlignment="1">
      <alignment horizontal="center"/>
    </xf>
    <xf numFmtId="8" fontId="0" fillId="0" borderId="54" xfId="0" applyNumberFormat="1" applyBorder="1" applyAlignment="1">
      <alignment horizontal="center"/>
    </xf>
    <xf numFmtId="8" fontId="0" fillId="0" borderId="46" xfId="0" applyNumberFormat="1" applyBorder="1" applyAlignment="1">
      <alignment horizontal="center"/>
    </xf>
    <xf numFmtId="0" fontId="0" fillId="0" borderId="0" xfId="0" applyAlignment="1">
      <alignment vertical="top"/>
    </xf>
    <xf numFmtId="0" fontId="26" fillId="0" borderId="0" xfId="0" applyFont="1" applyAlignment="1">
      <alignment vertical="center"/>
    </xf>
    <xf numFmtId="0" fontId="28" fillId="0" borderId="0" xfId="0" applyFont="1" applyAlignment="1">
      <alignment vertical="center"/>
    </xf>
    <xf numFmtId="0" fontId="29" fillId="0" borderId="0" xfId="0" applyFont="1" applyAlignment="1">
      <alignment vertical="center" wrapText="1"/>
    </xf>
    <xf numFmtId="0" fontId="30" fillId="28" borderId="18" xfId="0" applyFont="1" applyFill="1" applyBorder="1" applyAlignment="1">
      <alignment horizontal="center" vertical="center" wrapText="1"/>
    </xf>
    <xf numFmtId="0" fontId="30" fillId="28" borderId="19" xfId="0" applyFont="1" applyFill="1" applyBorder="1" applyAlignment="1">
      <alignment horizontal="center" vertical="center" wrapText="1"/>
    </xf>
    <xf numFmtId="0" fontId="30" fillId="28" borderId="20" xfId="0" applyFont="1" applyFill="1" applyBorder="1" applyAlignment="1">
      <alignment horizontal="left" vertical="center" wrapText="1"/>
    </xf>
    <xf numFmtId="0" fontId="31" fillId="0" borderId="0" xfId="0" applyFont="1"/>
    <xf numFmtId="0" fontId="32" fillId="0" borderId="45" xfId="0" applyFont="1" applyBorder="1" applyAlignment="1" applyProtection="1">
      <alignment horizontal="center" vertical="center"/>
      <protection locked="0"/>
    </xf>
    <xf numFmtId="0" fontId="32" fillId="0" borderId="42" xfId="0" applyFont="1" applyBorder="1" applyAlignment="1" applyProtection="1">
      <alignment horizontal="center" vertical="center"/>
      <protection locked="0"/>
    </xf>
    <xf numFmtId="0" fontId="33" fillId="0" borderId="42" xfId="0" applyFont="1" applyBorder="1" applyAlignment="1" applyProtection="1">
      <alignment horizontal="center" vertical="center"/>
      <protection locked="0"/>
    </xf>
    <xf numFmtId="166" fontId="32" fillId="0" borderId="42" xfId="0" applyNumberFormat="1" applyFont="1" applyBorder="1" applyAlignment="1" applyProtection="1">
      <alignment horizontal="center" vertical="center"/>
      <protection locked="0"/>
    </xf>
    <xf numFmtId="0" fontId="32" fillId="0" borderId="46" xfId="0" applyFont="1" applyBorder="1" applyAlignment="1" applyProtection="1">
      <alignment horizontal="left" vertical="center"/>
      <protection locked="0"/>
    </xf>
    <xf numFmtId="0" fontId="32" fillId="0" borderId="7" xfId="0" applyFont="1" applyBorder="1" applyAlignment="1" applyProtection="1">
      <alignment horizontal="center" vertical="center"/>
      <protection locked="0"/>
    </xf>
    <xf numFmtId="0" fontId="33" fillId="0" borderId="1" xfId="0" applyFont="1" applyBorder="1" applyAlignment="1" applyProtection="1">
      <alignment horizontal="center" vertical="center"/>
      <protection locked="0"/>
    </xf>
    <xf numFmtId="0" fontId="32" fillId="0" borderId="8" xfId="0" applyFont="1" applyBorder="1" applyAlignment="1" applyProtection="1">
      <alignment horizontal="left" vertical="center"/>
      <protection locked="0"/>
    </xf>
    <xf numFmtId="0" fontId="14" fillId="0" borderId="0" xfId="0" applyFont="1"/>
    <xf numFmtId="0" fontId="28" fillId="0" borderId="7" xfId="0" applyFont="1" applyBorder="1" applyAlignment="1" applyProtection="1">
      <alignment horizontal="center" vertical="center"/>
      <protection locked="0"/>
    </xf>
    <xf numFmtId="0" fontId="28" fillId="0" borderId="1" xfId="0" applyFont="1" applyBorder="1" applyAlignment="1" applyProtection="1">
      <alignment horizontal="center" vertical="center"/>
      <protection locked="0"/>
    </xf>
    <xf numFmtId="166" fontId="28" fillId="0" borderId="42" xfId="0" applyNumberFormat="1" applyFont="1" applyBorder="1" applyAlignment="1" applyProtection="1">
      <alignment horizontal="center" vertical="center"/>
      <protection locked="0"/>
    </xf>
    <xf numFmtId="0" fontId="28" fillId="0" borderId="8" xfId="0" applyFont="1" applyBorder="1" applyAlignment="1" applyProtection="1">
      <alignment horizontal="left" vertical="center"/>
      <protection locked="0"/>
    </xf>
    <xf numFmtId="0" fontId="28" fillId="0" borderId="16" xfId="0" applyFont="1" applyBorder="1" applyAlignment="1" applyProtection="1">
      <alignment horizontal="center" vertical="center"/>
      <protection locked="0"/>
    </xf>
    <xf numFmtId="0" fontId="28" fillId="0" borderId="27" xfId="0" applyFont="1" applyBorder="1" applyAlignment="1" applyProtection="1">
      <alignment horizontal="center" vertical="center"/>
      <protection locked="0"/>
    </xf>
    <xf numFmtId="166" fontId="28" fillId="0" borderId="55" xfId="0" applyNumberFormat="1" applyFont="1" applyBorder="1" applyAlignment="1" applyProtection="1">
      <alignment horizontal="center" vertical="center"/>
      <protection locked="0"/>
    </xf>
    <xf numFmtId="0" fontId="28" fillId="0" borderId="17" xfId="0" applyFont="1" applyBorder="1" applyAlignment="1" applyProtection="1">
      <alignment horizontal="left" vertical="center"/>
      <protection locked="0"/>
    </xf>
    <xf numFmtId="0" fontId="28" fillId="0" borderId="18" xfId="0" applyFont="1" applyBorder="1" applyAlignment="1" applyProtection="1">
      <alignment horizontal="center" vertical="center"/>
      <protection locked="0"/>
    </xf>
    <xf numFmtId="0" fontId="28" fillId="0" borderId="19" xfId="0" applyFont="1" applyBorder="1" applyAlignment="1" applyProtection="1">
      <alignment horizontal="center" vertical="center"/>
      <protection locked="0"/>
    </xf>
    <xf numFmtId="0" fontId="32" fillId="0" borderId="19" xfId="0" applyFont="1" applyBorder="1" applyAlignment="1">
      <alignment horizontal="center" vertical="center"/>
    </xf>
    <xf numFmtId="1" fontId="32" fillId="0" borderId="19" xfId="0" applyNumberFormat="1" applyFont="1" applyBorder="1" applyAlignment="1">
      <alignment horizontal="center" vertical="center"/>
    </xf>
    <xf numFmtId="0" fontId="28" fillId="0" borderId="20" xfId="0" applyFont="1" applyBorder="1" applyAlignment="1" applyProtection="1">
      <alignment horizontal="left" vertical="center"/>
      <protection locked="0"/>
    </xf>
    <xf numFmtId="0" fontId="33" fillId="0" borderId="5" xfId="0" applyFont="1" applyBorder="1" applyAlignment="1" applyProtection="1">
      <alignment horizontal="center" vertical="center"/>
      <protection locked="0"/>
    </xf>
    <xf numFmtId="0" fontId="32" fillId="0" borderId="56" xfId="0" applyFont="1" applyBorder="1" applyAlignment="1">
      <alignment horizontal="left" vertical="center"/>
    </xf>
    <xf numFmtId="0" fontId="32" fillId="0" borderId="1" xfId="0" applyFont="1" applyBorder="1" applyAlignment="1">
      <alignment horizontal="center" vertical="center"/>
    </xf>
    <xf numFmtId="0" fontId="32" fillId="0" borderId="2" xfId="0" applyFont="1" applyBorder="1" applyAlignment="1">
      <alignment horizontal="left" vertical="center"/>
    </xf>
    <xf numFmtId="1" fontId="32" fillId="0" borderId="1" xfId="0" applyNumberFormat="1" applyFont="1" applyBorder="1" applyAlignment="1">
      <alignment horizontal="center" vertical="center"/>
    </xf>
    <xf numFmtId="1" fontId="32" fillId="0" borderId="2" xfId="0" applyNumberFormat="1" applyFont="1" applyBorder="1" applyAlignment="1">
      <alignment horizontal="left" vertical="center"/>
    </xf>
    <xf numFmtId="0" fontId="36" fillId="0" borderId="0" xfId="0" applyFont="1" applyAlignment="1">
      <alignment vertical="center"/>
    </xf>
    <xf numFmtId="0" fontId="37" fillId="0" borderId="1" xfId="0" applyFont="1" applyBorder="1" applyAlignment="1">
      <alignment horizontal="center" vertical="center"/>
    </xf>
    <xf numFmtId="0" fontId="37" fillId="0" borderId="2" xfId="0" applyFont="1" applyBorder="1" applyAlignment="1">
      <alignment horizontal="left" vertical="center"/>
    </xf>
    <xf numFmtId="9" fontId="37" fillId="0" borderId="1" xfId="0" applyNumberFormat="1" applyFont="1" applyBorder="1" applyAlignment="1">
      <alignment horizontal="center" vertical="center"/>
    </xf>
    <xf numFmtId="0" fontId="28" fillId="0" borderId="2" xfId="0" applyFont="1" applyBorder="1" applyAlignment="1">
      <alignment horizontal="center" vertical="center"/>
    </xf>
    <xf numFmtId="1" fontId="32" fillId="0" borderId="10" xfId="0" applyNumberFormat="1" applyFont="1" applyBorder="1" applyAlignment="1">
      <alignment horizontal="center" vertical="center"/>
    </xf>
    <xf numFmtId="1" fontId="32" fillId="0" borderId="51" xfId="0" applyNumberFormat="1" applyFont="1" applyBorder="1" applyAlignment="1">
      <alignment horizontal="left" vertical="center"/>
    </xf>
    <xf numFmtId="0" fontId="35" fillId="0" borderId="0" xfId="0" applyFont="1" applyAlignment="1">
      <alignment vertical="center"/>
    </xf>
    <xf numFmtId="0" fontId="38" fillId="0" borderId="0" xfId="0" applyFont="1" applyAlignment="1">
      <alignment vertical="center"/>
    </xf>
    <xf numFmtId="0" fontId="39" fillId="0" borderId="5" xfId="0" applyFont="1" applyBorder="1" applyAlignment="1">
      <alignment horizontal="center" vertical="center"/>
    </xf>
    <xf numFmtId="2" fontId="39" fillId="0" borderId="5" xfId="0" applyNumberFormat="1" applyFont="1" applyBorder="1" applyAlignment="1">
      <alignment horizontal="left" vertical="center"/>
    </xf>
    <xf numFmtId="1" fontId="39" fillId="0" borderId="10" xfId="0" applyNumberFormat="1" applyFont="1" applyBorder="1" applyAlignment="1">
      <alignment horizontal="center" vertical="center"/>
    </xf>
    <xf numFmtId="0" fontId="39" fillId="0" borderId="10" xfId="0" applyFont="1" applyBorder="1" applyAlignment="1">
      <alignment horizontal="left" vertical="center"/>
    </xf>
    <xf numFmtId="0" fontId="32" fillId="29" borderId="42" xfId="0" applyFont="1" applyFill="1" applyBorder="1" applyAlignment="1" applyProtection="1">
      <alignment horizontal="center" vertical="center"/>
      <protection locked="0"/>
    </xf>
    <xf numFmtId="0" fontId="40" fillId="0" borderId="1" xfId="0" applyFont="1" applyBorder="1" applyAlignment="1">
      <alignment vertical="center" wrapText="1"/>
    </xf>
    <xf numFmtId="0" fontId="30" fillId="28" borderId="19" xfId="0" applyFont="1" applyFill="1" applyBorder="1" applyAlignment="1">
      <alignment horizontal="left" vertical="center" wrapText="1"/>
    </xf>
    <xf numFmtId="0" fontId="32" fillId="0" borderId="42" xfId="0" applyFont="1" applyBorder="1" applyAlignment="1" applyProtection="1">
      <alignment horizontal="left" vertical="center"/>
      <protection locked="0"/>
    </xf>
    <xf numFmtId="0" fontId="25" fillId="0" borderId="0" xfId="0" applyFont="1"/>
    <xf numFmtId="0" fontId="32" fillId="0" borderId="1" xfId="0" applyFont="1" applyBorder="1" applyAlignment="1" applyProtection="1">
      <alignment horizontal="left" vertical="center"/>
      <protection locked="0"/>
    </xf>
    <xf numFmtId="0" fontId="32" fillId="0" borderId="1" xfId="0" applyFont="1" applyBorder="1" applyAlignment="1" applyProtection="1">
      <alignment horizontal="center" vertical="center"/>
      <protection locked="0"/>
    </xf>
    <xf numFmtId="0" fontId="28" fillId="0" borderId="1" xfId="0" applyFont="1" applyBorder="1" applyAlignment="1" applyProtection="1">
      <alignment horizontal="left" vertical="center"/>
      <protection locked="0"/>
    </xf>
    <xf numFmtId="0" fontId="41" fillId="0" borderId="0" xfId="6" applyAlignment="1" applyProtection="1">
      <alignment vertical="center"/>
    </xf>
    <xf numFmtId="0" fontId="28" fillId="0" borderId="27" xfId="0" applyFont="1" applyBorder="1" applyAlignment="1" applyProtection="1">
      <alignment horizontal="left" vertical="center"/>
      <protection locked="0"/>
    </xf>
    <xf numFmtId="0" fontId="28" fillId="0" borderId="30" xfId="0" applyFont="1" applyBorder="1" applyAlignment="1" applyProtection="1">
      <alignment horizontal="center" vertical="center"/>
      <protection locked="0"/>
    </xf>
    <xf numFmtId="0" fontId="32" fillId="0" borderId="26" xfId="0" applyFont="1" applyBorder="1" applyAlignment="1" applyProtection="1">
      <alignment horizontal="left" vertical="center"/>
      <protection locked="0"/>
    </xf>
    <xf numFmtId="0" fontId="32" fillId="0" borderId="26" xfId="0" applyFont="1" applyBorder="1" applyAlignment="1">
      <alignment horizontal="center" vertical="center"/>
    </xf>
    <xf numFmtId="0" fontId="28" fillId="0" borderId="26" xfId="0" applyFont="1" applyBorder="1" applyAlignment="1" applyProtection="1">
      <alignment horizontal="center" vertical="center"/>
      <protection locked="0"/>
    </xf>
    <xf numFmtId="1" fontId="32" fillId="0" borderId="26" xfId="0" applyNumberFormat="1" applyFont="1" applyBorder="1" applyAlignment="1">
      <alignment horizontal="center" vertical="center"/>
    </xf>
    <xf numFmtId="0" fontId="28" fillId="0" borderId="31" xfId="0" applyFont="1" applyBorder="1" applyAlignment="1" applyProtection="1">
      <alignment horizontal="left" vertical="center"/>
      <protection locked="0"/>
    </xf>
    <xf numFmtId="0" fontId="28" fillId="0" borderId="42" xfId="0" applyFont="1" applyBorder="1" applyAlignment="1" applyProtection="1">
      <alignment horizontal="left" vertical="center"/>
      <protection locked="0"/>
    </xf>
    <xf numFmtId="0" fontId="28" fillId="0" borderId="55" xfId="0" applyFont="1" applyBorder="1" applyAlignment="1" applyProtection="1">
      <alignment horizontal="left" vertical="center"/>
      <protection locked="0"/>
    </xf>
    <xf numFmtId="0" fontId="28" fillId="0" borderId="30" xfId="0" applyFont="1" applyBorder="1" applyAlignment="1">
      <alignment horizontal="center" vertical="center"/>
    </xf>
    <xf numFmtId="0" fontId="28" fillId="0" borderId="26" xfId="0" applyFont="1" applyBorder="1" applyAlignment="1">
      <alignment horizontal="left" vertical="center"/>
    </xf>
    <xf numFmtId="0" fontId="0" fillId="0" borderId="26" xfId="0" applyBorder="1"/>
    <xf numFmtId="0" fontId="28" fillId="0" borderId="31" xfId="0" applyFont="1" applyBorder="1" applyAlignment="1">
      <alignment horizontal="left" vertical="center"/>
    </xf>
    <xf numFmtId="0" fontId="42" fillId="0" borderId="0" xfId="0" applyFont="1" applyAlignment="1">
      <alignment vertical="center"/>
    </xf>
    <xf numFmtId="2" fontId="39" fillId="0" borderId="56" xfId="0" applyNumberFormat="1" applyFont="1" applyBorder="1" applyAlignment="1">
      <alignment horizontal="left" vertical="center"/>
    </xf>
    <xf numFmtId="0" fontId="39" fillId="0" borderId="51" xfId="0" applyFont="1" applyBorder="1" applyAlignment="1">
      <alignment horizontal="left" vertical="center"/>
    </xf>
    <xf numFmtId="0" fontId="28" fillId="0" borderId="0" xfId="0" applyFont="1" applyAlignment="1">
      <alignment horizontal="center" vertical="center"/>
    </xf>
    <xf numFmtId="0" fontId="28" fillId="0" borderId="0" xfId="0" applyFont="1" applyAlignment="1">
      <alignment horizontal="left" vertical="center"/>
    </xf>
    <xf numFmtId="0" fontId="43" fillId="0" borderId="1" xfId="0" applyFont="1" applyBorder="1" applyAlignment="1" applyProtection="1">
      <alignment horizontal="center" vertical="center"/>
      <protection locked="0"/>
    </xf>
    <xf numFmtId="0" fontId="28" fillId="0" borderId="45" xfId="0" applyFont="1" applyBorder="1" applyAlignment="1" applyProtection="1">
      <alignment horizontal="center" vertical="center"/>
      <protection locked="0"/>
    </xf>
    <xf numFmtId="0" fontId="28" fillId="0" borderId="9" xfId="0" applyFont="1" applyBorder="1" applyAlignment="1" applyProtection="1">
      <alignment horizontal="center" vertical="center"/>
      <protection locked="0"/>
    </xf>
    <xf numFmtId="0" fontId="28" fillId="0" borderId="10" xfId="0" applyFont="1" applyBorder="1" applyAlignment="1" applyProtection="1">
      <alignment horizontal="left" vertical="center"/>
      <protection locked="0"/>
    </xf>
    <xf numFmtId="0" fontId="43" fillId="0" borderId="10" xfId="0" applyFont="1" applyBorder="1" applyAlignment="1" applyProtection="1">
      <alignment horizontal="center" vertical="center"/>
      <protection locked="0"/>
    </xf>
    <xf numFmtId="166" fontId="28" fillId="0" borderId="65" xfId="0" applyNumberFormat="1" applyFont="1" applyBorder="1" applyAlignment="1" applyProtection="1">
      <alignment horizontal="center" vertical="center"/>
      <protection locked="0"/>
    </xf>
    <xf numFmtId="0" fontId="28" fillId="0" borderId="11" xfId="0" applyFont="1" applyBorder="1" applyAlignment="1" applyProtection="1">
      <alignment horizontal="left" vertical="center"/>
      <protection locked="0"/>
    </xf>
    <xf numFmtId="0" fontId="32" fillId="0" borderId="26" xfId="0" applyFont="1" applyBorder="1" applyAlignment="1">
      <alignment horizontal="left" vertical="center"/>
    </xf>
    <xf numFmtId="0" fontId="28" fillId="0" borderId="19" xfId="0" applyFont="1" applyBorder="1" applyAlignment="1" applyProtection="1">
      <alignment horizontal="left" vertical="center"/>
      <protection locked="0"/>
    </xf>
    <xf numFmtId="0" fontId="44" fillId="0" borderId="0" xfId="6" applyFont="1" applyAlignment="1" applyProtection="1">
      <alignment vertical="center"/>
    </xf>
    <xf numFmtId="0" fontId="10" fillId="0" borderId="26" xfId="0" applyFont="1" applyBorder="1"/>
    <xf numFmtId="0" fontId="28" fillId="0" borderId="10" xfId="0" applyFont="1" applyBorder="1" applyAlignment="1" applyProtection="1">
      <alignment horizontal="center" vertical="center"/>
      <protection locked="0"/>
    </xf>
    <xf numFmtId="0" fontId="45" fillId="0" borderId="2" xfId="0" applyFont="1" applyBorder="1" applyAlignment="1">
      <alignment horizontal="center" vertical="center"/>
    </xf>
    <xf numFmtId="0" fontId="3" fillId="0" borderId="0" xfId="0" applyFont="1" applyAlignment="1">
      <alignment horizontal="center" vertical="center" wrapText="1"/>
    </xf>
    <xf numFmtId="1" fontId="7" fillId="0" borderId="1" xfId="0" applyNumberFormat="1" applyFont="1" applyBorder="1" applyAlignment="1">
      <alignment horizontal="center" vertical="center" wrapText="1" shrinkToFit="1"/>
    </xf>
    <xf numFmtId="0" fontId="11" fillId="0" borderId="0" xfId="0" applyFont="1" applyAlignment="1">
      <alignment horizontal="left" vertical="top"/>
    </xf>
    <xf numFmtId="0" fontId="46" fillId="0" borderId="0" xfId="0" applyFont="1"/>
    <xf numFmtId="0" fontId="46" fillId="0" borderId="15" xfId="0" applyFont="1" applyBorder="1" applyAlignment="1">
      <alignment horizontal="center" vertical="center"/>
    </xf>
    <xf numFmtId="0" fontId="46" fillId="0" borderId="32" xfId="0" applyFont="1" applyBorder="1" applyAlignment="1">
      <alignment horizontal="center" vertical="center"/>
    </xf>
    <xf numFmtId="0" fontId="46" fillId="0" borderId="32" xfId="0" applyFont="1" applyBorder="1" applyAlignment="1">
      <alignment horizontal="left"/>
    </xf>
    <xf numFmtId="0" fontId="46" fillId="0" borderId="33" xfId="0" applyFont="1" applyBorder="1"/>
    <xf numFmtId="165" fontId="46" fillId="0" borderId="4" xfId="0" applyNumberFormat="1" applyFont="1" applyBorder="1" applyAlignment="1">
      <alignment horizontal="center" vertical="center"/>
    </xf>
    <xf numFmtId="165" fontId="46" fillId="0" borderId="5" xfId="0" applyNumberFormat="1" applyFont="1" applyBorder="1" applyAlignment="1">
      <alignment horizontal="center" vertical="center"/>
    </xf>
    <xf numFmtId="0" fontId="46" fillId="0" borderId="5" xfId="0" applyFont="1" applyBorder="1" applyAlignment="1">
      <alignment horizontal="center"/>
    </xf>
    <xf numFmtId="0" fontId="46" fillId="0" borderId="6" xfId="0" applyFont="1" applyBorder="1"/>
    <xf numFmtId="165" fontId="46" fillId="0" borderId="1" xfId="0" applyNumberFormat="1" applyFont="1" applyBorder="1" applyAlignment="1">
      <alignment horizontal="center" vertical="center"/>
    </xf>
    <xf numFmtId="0" fontId="46" fillId="0" borderId="1" xfId="0" applyFont="1" applyBorder="1" applyAlignment="1">
      <alignment horizontal="center" vertical="center"/>
    </xf>
    <xf numFmtId="0" fontId="46" fillId="0" borderId="8" xfId="0" applyFont="1" applyBorder="1"/>
    <xf numFmtId="165" fontId="46" fillId="0" borderId="18" xfId="0" applyNumberFormat="1" applyFont="1" applyBorder="1" applyAlignment="1">
      <alignment horizontal="center" vertical="center"/>
    </xf>
    <xf numFmtId="165" fontId="46" fillId="0" borderId="10" xfId="0" applyNumberFormat="1" applyFont="1" applyBorder="1" applyAlignment="1">
      <alignment horizontal="center" vertical="center"/>
    </xf>
    <xf numFmtId="0" fontId="46" fillId="0" borderId="10" xfId="0" applyFont="1" applyBorder="1" applyAlignment="1">
      <alignment horizontal="center" vertical="center"/>
    </xf>
    <xf numFmtId="0" fontId="46" fillId="0" borderId="11" xfId="0" applyFont="1" applyBorder="1"/>
    <xf numFmtId="165" fontId="47" fillId="0" borderId="30" xfId="0" applyNumberFormat="1" applyFont="1" applyBorder="1" applyAlignment="1">
      <alignment horizontal="center" vertical="center"/>
    </xf>
    <xf numFmtId="0" fontId="47" fillId="0" borderId="26" xfId="0" applyFont="1" applyBorder="1" applyAlignment="1">
      <alignment horizontal="center" vertical="center"/>
    </xf>
    <xf numFmtId="0" fontId="47" fillId="0" borderId="31" xfId="0" applyFont="1" applyBorder="1" applyAlignment="1">
      <alignment horizontal="center" vertical="center"/>
    </xf>
    <xf numFmtId="0" fontId="46" fillId="0" borderId="0" xfId="0" applyFont="1" applyAlignment="1">
      <alignment horizontal="center" vertical="center"/>
    </xf>
    <xf numFmtId="165" fontId="46" fillId="0" borderId="7" xfId="0" applyNumberFormat="1" applyFont="1" applyBorder="1" applyAlignment="1">
      <alignment horizontal="center" vertical="center"/>
    </xf>
    <xf numFmtId="165" fontId="46" fillId="0" borderId="9" xfId="0" applyNumberFormat="1" applyFont="1" applyBorder="1" applyAlignment="1">
      <alignment horizontal="center" vertical="center"/>
    </xf>
    <xf numFmtId="0" fontId="6" fillId="0" borderId="0" xfId="0" applyFont="1" applyAlignment="1">
      <alignment horizontal="center" vertical="center"/>
    </xf>
    <xf numFmtId="0" fontId="3" fillId="0" borderId="0" xfId="0" applyFont="1" applyAlignment="1">
      <alignment vertical="center"/>
    </xf>
    <xf numFmtId="0" fontId="3" fillId="16" borderId="0" xfId="0" applyFont="1" applyFill="1" applyAlignment="1">
      <alignment horizontal="center" vertical="center"/>
    </xf>
    <xf numFmtId="0" fontId="4" fillId="0" borderId="1" xfId="0" applyFont="1" applyBorder="1" applyAlignment="1">
      <alignment vertical="center" wrapText="1"/>
    </xf>
    <xf numFmtId="0" fontId="46" fillId="0" borderId="1" xfId="0" applyFont="1" applyBorder="1"/>
    <xf numFmtId="165" fontId="46" fillId="0" borderId="26" xfId="0" applyNumberFormat="1" applyFont="1" applyBorder="1" applyAlignment="1">
      <alignment horizontal="center" vertical="center"/>
    </xf>
    <xf numFmtId="0" fontId="3" fillId="30" borderId="0" xfId="0" applyFont="1" applyFill="1" applyAlignment="1">
      <alignment horizontal="center" vertical="center"/>
    </xf>
    <xf numFmtId="0" fontId="3" fillId="31" borderId="0" xfId="0" applyFont="1" applyFill="1" applyAlignment="1">
      <alignment horizontal="center" vertical="center"/>
    </xf>
    <xf numFmtId="0" fontId="3" fillId="32" borderId="0" xfId="0" applyFont="1" applyFill="1" applyAlignment="1">
      <alignment horizontal="center" vertical="center"/>
    </xf>
    <xf numFmtId="1" fontId="7" fillId="0" borderId="0" xfId="0" applyNumberFormat="1" applyFont="1" applyAlignment="1">
      <alignment horizontal="center" vertical="center" shrinkToFit="1"/>
    </xf>
    <xf numFmtId="0" fontId="46" fillId="0" borderId="66" xfId="0" applyFont="1" applyBorder="1" applyAlignment="1">
      <alignment vertical="center"/>
    </xf>
    <xf numFmtId="0" fontId="46" fillId="0" borderId="23" xfId="0" applyFont="1" applyBorder="1" applyAlignment="1">
      <alignment vertical="center"/>
    </xf>
    <xf numFmtId="0" fontId="46" fillId="0" borderId="24" xfId="0" applyFont="1" applyBorder="1" applyAlignment="1">
      <alignment vertical="center"/>
    </xf>
    <xf numFmtId="0" fontId="46" fillId="0" borderId="18" xfId="0" applyFont="1" applyBorder="1" applyAlignment="1">
      <alignment horizontal="center" vertical="center"/>
    </xf>
    <xf numFmtId="0" fontId="46" fillId="0" borderId="19" xfId="0" applyFont="1" applyBorder="1" applyAlignment="1">
      <alignment horizontal="center" vertical="center"/>
    </xf>
    <xf numFmtId="0" fontId="46" fillId="0" borderId="19" xfId="0" applyFont="1" applyBorder="1" applyAlignment="1">
      <alignment horizontal="left"/>
    </xf>
    <xf numFmtId="165" fontId="46" fillId="0" borderId="19" xfId="0" applyNumberFormat="1" applyFont="1" applyBorder="1" applyAlignment="1">
      <alignment horizontal="center" vertical="center"/>
    </xf>
    <xf numFmtId="0" fontId="5" fillId="0" borderId="26" xfId="0" applyFont="1" applyBorder="1" applyAlignment="1">
      <alignment horizontal="center" vertical="center" wrapText="1"/>
    </xf>
    <xf numFmtId="0" fontId="3" fillId="0" borderId="26" xfId="0" applyFont="1" applyBorder="1" applyAlignment="1">
      <alignment horizontal="center" vertical="center" wrapText="1"/>
    </xf>
    <xf numFmtId="0" fontId="2" fillId="5" borderId="67" xfId="1" applyBorder="1" applyAlignment="1">
      <alignment horizontal="center" vertical="center" wrapText="1"/>
    </xf>
    <xf numFmtId="0" fontId="48" fillId="33" borderId="32" xfId="7" applyBorder="1" applyAlignment="1">
      <alignment horizontal="center" vertical="center" wrapText="1"/>
    </xf>
    <xf numFmtId="165" fontId="46" fillId="0" borderId="66" xfId="0" applyNumberFormat="1" applyFont="1" applyBorder="1" applyAlignment="1">
      <alignment horizontal="center" vertical="center"/>
    </xf>
    <xf numFmtId="165" fontId="46" fillId="0" borderId="23" xfId="0" applyNumberFormat="1" applyFont="1" applyBorder="1" applyAlignment="1">
      <alignment horizontal="center" vertical="center"/>
    </xf>
    <xf numFmtId="0" fontId="3" fillId="0" borderId="67" xfId="0" applyFont="1" applyBorder="1" applyAlignment="1">
      <alignment horizontal="center" vertical="center" wrapText="1"/>
    </xf>
    <xf numFmtId="165" fontId="2" fillId="5" borderId="67" xfId="1" applyNumberFormat="1" applyBorder="1" applyAlignment="1">
      <alignment horizontal="center" vertical="center"/>
    </xf>
    <xf numFmtId="165" fontId="48" fillId="33" borderId="32" xfId="7" applyNumberFormat="1" applyBorder="1" applyAlignment="1">
      <alignment horizontal="center" vertical="center"/>
    </xf>
    <xf numFmtId="0" fontId="6" fillId="0" borderId="7" xfId="0" applyFont="1" applyBorder="1" applyAlignment="1">
      <alignment horizontal="center"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0" borderId="8" xfId="0" applyFont="1" applyBorder="1" applyAlignment="1">
      <alignment horizontal="center" vertical="center" wrapText="1"/>
    </xf>
    <xf numFmtId="1" fontId="6" fillId="0" borderId="0" xfId="0" applyNumberFormat="1" applyFont="1" applyAlignment="1">
      <alignment horizontal="center" vertical="center"/>
    </xf>
    <xf numFmtId="1" fontId="5" fillId="0" borderId="1" xfId="0" applyNumberFormat="1" applyFont="1" applyBorder="1" applyAlignment="1">
      <alignment horizontal="center" vertical="center" shrinkToFit="1"/>
    </xf>
    <xf numFmtId="0" fontId="49" fillId="0" borderId="0" xfId="0" applyFont="1" applyAlignment="1">
      <alignment horizontal="center" vertical="center" wrapText="1"/>
    </xf>
    <xf numFmtId="0" fontId="6" fillId="6" borderId="1" xfId="0" applyFont="1" applyFill="1" applyBorder="1" applyAlignment="1">
      <alignment horizontal="center" vertical="center" wrapText="1"/>
    </xf>
    <xf numFmtId="1" fontId="5" fillId="6" borderId="1" xfId="0" applyNumberFormat="1" applyFont="1" applyFill="1" applyBorder="1" applyAlignment="1">
      <alignment horizontal="center" vertical="center" shrinkToFit="1"/>
    </xf>
    <xf numFmtId="0" fontId="6" fillId="6" borderId="8" xfId="0" applyFont="1" applyFill="1" applyBorder="1" applyAlignment="1">
      <alignment horizontal="center" vertical="center" wrapText="1"/>
    </xf>
    <xf numFmtId="1" fontId="5" fillId="7" borderId="1" xfId="0" applyNumberFormat="1" applyFont="1" applyFill="1" applyBorder="1" applyAlignment="1">
      <alignment horizontal="center" vertical="center" shrinkToFit="1"/>
    </xf>
    <xf numFmtId="0" fontId="6" fillId="7" borderId="1"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49" fillId="0" borderId="1" xfId="0" applyFont="1" applyBorder="1" applyAlignment="1">
      <alignment horizontal="center" vertical="center" wrapText="1"/>
    </xf>
    <xf numFmtId="0" fontId="6" fillId="0" borderId="1" xfId="0" applyFont="1" applyBorder="1" applyAlignment="1">
      <alignment horizontal="center" vertical="center"/>
    </xf>
    <xf numFmtId="0" fontId="50" fillId="0" borderId="1" xfId="0" applyFont="1" applyBorder="1" applyAlignment="1">
      <alignment horizontal="center" vertical="center" wrapText="1"/>
    </xf>
    <xf numFmtId="0" fontId="6" fillId="9" borderId="1" xfId="0" applyFont="1" applyFill="1" applyBorder="1" applyAlignment="1">
      <alignment horizontal="center" vertical="center" wrapText="1"/>
    </xf>
    <xf numFmtId="1" fontId="5" fillId="9" borderId="1" xfId="0" applyNumberFormat="1" applyFont="1" applyFill="1" applyBorder="1" applyAlignment="1">
      <alignment horizontal="center" vertical="center" shrinkToFit="1"/>
    </xf>
    <xf numFmtId="0" fontId="6" fillId="9" borderId="8" xfId="0" applyFont="1" applyFill="1" applyBorder="1" applyAlignment="1">
      <alignment horizontal="center" vertical="center" wrapText="1"/>
    </xf>
    <xf numFmtId="1" fontId="5" fillId="9" borderId="8" xfId="0" applyNumberFormat="1" applyFont="1" applyFill="1" applyBorder="1" applyAlignment="1">
      <alignment horizontal="center" vertical="center" shrinkToFit="1"/>
    </xf>
    <xf numFmtId="1" fontId="5" fillId="0" borderId="8" xfId="0" applyNumberFormat="1" applyFont="1" applyBorder="1" applyAlignment="1">
      <alignment horizontal="center" vertical="center" shrinkToFit="1"/>
    </xf>
    <xf numFmtId="0" fontId="6" fillId="8" borderId="1" xfId="0" applyFont="1" applyFill="1" applyBorder="1" applyAlignment="1">
      <alignment horizontal="center" vertical="center" wrapText="1"/>
    </xf>
    <xf numFmtId="1" fontId="5" fillId="8" borderId="1" xfId="0" applyNumberFormat="1" applyFont="1" applyFill="1" applyBorder="1" applyAlignment="1">
      <alignment horizontal="center" vertical="center" shrinkToFit="1"/>
    </xf>
    <xf numFmtId="0" fontId="6" fillId="8" borderId="8"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10" borderId="1" xfId="0" applyFont="1" applyFill="1" applyBorder="1" applyAlignment="1">
      <alignment horizontal="center" vertical="center" wrapText="1"/>
    </xf>
    <xf numFmtId="1" fontId="5" fillId="10" borderId="1" xfId="0" applyNumberFormat="1" applyFont="1" applyFill="1" applyBorder="1" applyAlignment="1">
      <alignment horizontal="center" vertical="center" shrinkToFit="1"/>
    </xf>
    <xf numFmtId="0" fontId="6" fillId="10" borderId="8" xfId="0" applyFont="1" applyFill="1" applyBorder="1" applyAlignment="1">
      <alignment horizontal="center" vertical="center" wrapText="1"/>
    </xf>
    <xf numFmtId="0" fontId="6" fillId="14" borderId="0" xfId="0" applyFont="1" applyFill="1" applyAlignment="1">
      <alignment horizontal="center" vertical="center"/>
    </xf>
    <xf numFmtId="0" fontId="6" fillId="6" borderId="2" xfId="0" applyFont="1" applyFill="1" applyBorder="1" applyAlignment="1">
      <alignment horizontal="center" vertical="center" wrapText="1"/>
    </xf>
    <xf numFmtId="0" fontId="19" fillId="5" borderId="7" xfId="1" applyFont="1" applyBorder="1" applyAlignment="1">
      <alignment horizontal="center" vertical="center" wrapText="1"/>
    </xf>
    <xf numFmtId="0" fontId="19" fillId="5" borderId="1" xfId="1" applyFont="1" applyBorder="1" applyAlignment="1">
      <alignment horizontal="center" vertical="center" wrapText="1"/>
    </xf>
    <xf numFmtId="1" fontId="19" fillId="5" borderId="1" xfId="1" applyNumberFormat="1" applyFont="1" applyBorder="1" applyAlignment="1">
      <alignment horizontal="center" vertical="center" shrinkToFit="1"/>
    </xf>
    <xf numFmtId="0" fontId="19" fillId="5" borderId="8" xfId="1" applyFont="1" applyBorder="1" applyAlignment="1">
      <alignment horizontal="center" vertical="center" wrapText="1"/>
    </xf>
    <xf numFmtId="1" fontId="19" fillId="5" borderId="0" xfId="1" applyNumberFormat="1" applyFont="1" applyBorder="1" applyAlignment="1">
      <alignment horizontal="center" vertical="center"/>
    </xf>
    <xf numFmtId="0" fontId="50" fillId="0" borderId="0" xfId="0" applyFont="1" applyAlignment="1">
      <alignment horizontal="center" vertical="center" wrapText="1"/>
    </xf>
    <xf numFmtId="0" fontId="6" fillId="4" borderId="7" xfId="0" applyFont="1" applyFill="1" applyBorder="1" applyAlignment="1">
      <alignment vertical="center" wrapText="1"/>
    </xf>
    <xf numFmtId="0" fontId="6" fillId="4" borderId="1" xfId="0" applyFont="1" applyFill="1" applyBorder="1" applyAlignment="1">
      <alignment vertical="center" wrapText="1"/>
    </xf>
    <xf numFmtId="0" fontId="6" fillId="11" borderId="1" xfId="0" applyFont="1" applyFill="1" applyBorder="1" applyAlignment="1">
      <alignment horizontal="center" vertical="center" wrapText="1"/>
    </xf>
    <xf numFmtId="0" fontId="6" fillId="0" borderId="1" xfId="0" applyFont="1" applyBorder="1" applyAlignment="1">
      <alignment vertical="center" wrapText="1"/>
    </xf>
    <xf numFmtId="0" fontId="6" fillId="0" borderId="8" xfId="0" applyFont="1" applyBorder="1" applyAlignment="1">
      <alignment vertical="center" wrapText="1"/>
    </xf>
    <xf numFmtId="0" fontId="6" fillId="4" borderId="9" xfId="0" applyFont="1" applyFill="1" applyBorder="1" applyAlignment="1">
      <alignment vertical="center" wrapText="1"/>
    </xf>
    <xf numFmtId="0" fontId="6" fillId="4" borderId="10" xfId="0" applyFont="1" applyFill="1" applyBorder="1" applyAlignment="1">
      <alignment vertical="center" wrapText="1"/>
    </xf>
    <xf numFmtId="0" fontId="6" fillId="0" borderId="10" xfId="0" applyFont="1" applyBorder="1" applyAlignment="1">
      <alignment vertical="center" wrapText="1"/>
    </xf>
    <xf numFmtId="0" fontId="51" fillId="0" borderId="10" xfId="0" applyFont="1" applyBorder="1" applyAlignment="1">
      <alignment vertical="center" wrapText="1"/>
    </xf>
    <xf numFmtId="0" fontId="6" fillId="0" borderId="10" xfId="0" applyFont="1" applyBorder="1" applyAlignment="1">
      <alignment horizontal="center" vertical="center" wrapText="1"/>
    </xf>
    <xf numFmtId="164" fontId="5" fillId="0" borderId="10" xfId="0" applyNumberFormat="1" applyFont="1" applyBorder="1" applyAlignment="1">
      <alignment vertical="center" shrinkToFit="1"/>
    </xf>
    <xf numFmtId="0" fontId="6" fillId="0" borderId="11" xfId="0" applyFont="1" applyBorder="1" applyAlignment="1">
      <alignment vertical="center" wrapText="1"/>
    </xf>
    <xf numFmtId="0" fontId="46" fillId="0" borderId="12" xfId="0" applyFont="1" applyBorder="1"/>
    <xf numFmtId="0" fontId="46" fillId="0" borderId="12" xfId="0" applyFont="1" applyBorder="1" applyAlignment="1">
      <alignment horizontal="center"/>
    </xf>
    <xf numFmtId="0" fontId="6" fillId="0" borderId="23" xfId="0" applyFont="1" applyBorder="1" applyAlignment="1">
      <alignment vertical="center" wrapText="1"/>
    </xf>
    <xf numFmtId="0" fontId="6" fillId="2" borderId="24" xfId="0" applyFont="1" applyFill="1" applyBorder="1" applyAlignment="1">
      <alignment vertical="center" wrapText="1"/>
    </xf>
    <xf numFmtId="0" fontId="6" fillId="2" borderId="3" xfId="0" applyFont="1" applyFill="1" applyBorder="1" applyAlignment="1">
      <alignment vertical="center" wrapText="1"/>
    </xf>
    <xf numFmtId="0" fontId="6" fillId="2" borderId="1" xfId="0" applyFont="1" applyFill="1" applyBorder="1" applyAlignment="1">
      <alignment vertical="center" wrapText="1"/>
    </xf>
    <xf numFmtId="1" fontId="6" fillId="12" borderId="4" xfId="0" applyNumberFormat="1" applyFont="1" applyFill="1" applyBorder="1" applyAlignment="1">
      <alignment horizontal="center" vertical="center"/>
    </xf>
    <xf numFmtId="0" fontId="46" fillId="0" borderId="5" xfId="0" applyFont="1" applyBorder="1"/>
    <xf numFmtId="165" fontId="6" fillId="0" borderId="5" xfId="0" applyNumberFormat="1" applyFont="1" applyBorder="1" applyAlignment="1">
      <alignment horizontal="center" vertical="center"/>
    </xf>
    <xf numFmtId="0" fontId="6" fillId="0" borderId="6" xfId="0" applyFont="1" applyBorder="1" applyAlignment="1">
      <alignment horizontal="center" vertical="center"/>
    </xf>
    <xf numFmtId="0" fontId="46" fillId="0" borderId="2" xfId="0" applyFont="1" applyBorder="1"/>
    <xf numFmtId="0" fontId="46" fillId="0" borderId="21" xfId="0" applyFont="1" applyBorder="1" applyAlignment="1">
      <alignment horizontal="center"/>
    </xf>
    <xf numFmtId="1" fontId="6" fillId="0" borderId="4" xfId="0" applyNumberFormat="1" applyFont="1" applyBorder="1" applyAlignment="1">
      <alignment horizontal="center" vertical="center"/>
    </xf>
    <xf numFmtId="1" fontId="6" fillId="0" borderId="5" xfId="0" applyNumberFormat="1" applyFont="1" applyBorder="1" applyAlignment="1">
      <alignment horizontal="center" vertical="center"/>
    </xf>
    <xf numFmtId="1" fontId="6" fillId="0" borderId="6" xfId="0" applyNumberFormat="1" applyFont="1" applyBorder="1" applyAlignment="1">
      <alignment horizontal="center" vertical="center"/>
    </xf>
    <xf numFmtId="1" fontId="6" fillId="12" borderId="7" xfId="0" applyNumberFormat="1" applyFont="1" applyFill="1" applyBorder="1" applyAlignment="1">
      <alignment horizontal="center" vertical="center"/>
    </xf>
    <xf numFmtId="165" fontId="46" fillId="0" borderId="1" xfId="0" applyNumberFormat="1" applyFont="1" applyBorder="1"/>
    <xf numFmtId="165" fontId="6" fillId="0" borderId="8" xfId="0" applyNumberFormat="1" applyFont="1" applyBorder="1" applyAlignment="1">
      <alignment horizontal="center" vertical="center"/>
    </xf>
    <xf numFmtId="1" fontId="6" fillId="0" borderId="7" xfId="0" applyNumberFormat="1" applyFont="1" applyBorder="1" applyAlignment="1">
      <alignment horizontal="center" vertical="center"/>
    </xf>
    <xf numFmtId="1" fontId="6" fillId="0" borderId="1" xfId="0" applyNumberFormat="1" applyFont="1" applyBorder="1" applyAlignment="1">
      <alignment horizontal="center" vertical="center"/>
    </xf>
    <xf numFmtId="1" fontId="6" fillId="0" borderId="8" xfId="0" applyNumberFormat="1" applyFont="1" applyBorder="1" applyAlignment="1">
      <alignment horizontal="center" vertical="center"/>
    </xf>
    <xf numFmtId="0" fontId="46" fillId="0" borderId="21" xfId="0" applyFont="1" applyBorder="1"/>
    <xf numFmtId="0" fontId="46" fillId="0" borderId="22" xfId="0" applyFont="1" applyBorder="1"/>
    <xf numFmtId="1" fontId="6" fillId="0" borderId="9" xfId="0" applyNumberFormat="1" applyFont="1" applyBorder="1" applyAlignment="1">
      <alignment horizontal="center" vertical="center"/>
    </xf>
    <xf numFmtId="1" fontId="6" fillId="0" borderId="10" xfId="0" applyNumberFormat="1" applyFont="1" applyBorder="1" applyAlignment="1">
      <alignment horizontal="center" vertical="center"/>
    </xf>
    <xf numFmtId="0" fontId="6" fillId="0" borderId="10" xfId="0" applyFont="1" applyBorder="1" applyAlignment="1">
      <alignment horizontal="center" vertical="center"/>
    </xf>
    <xf numFmtId="1" fontId="6" fillId="0" borderId="11" xfId="0" applyNumberFormat="1" applyFont="1" applyBorder="1" applyAlignment="1">
      <alignment horizontal="center" vertical="center"/>
    </xf>
    <xf numFmtId="1" fontId="6" fillId="12" borderId="16" xfId="0" applyNumberFormat="1" applyFont="1" applyFill="1" applyBorder="1" applyAlignment="1">
      <alignment horizontal="center" vertical="center"/>
    </xf>
    <xf numFmtId="165" fontId="46" fillId="0" borderId="27" xfId="0" applyNumberFormat="1" applyFont="1" applyBorder="1"/>
    <xf numFmtId="165" fontId="6" fillId="0" borderId="17" xfId="0" applyNumberFormat="1" applyFont="1" applyBorder="1" applyAlignment="1">
      <alignment horizontal="center" vertical="center"/>
    </xf>
    <xf numFmtId="0" fontId="46" fillId="0" borderId="15" xfId="0" applyFont="1" applyBorder="1"/>
    <xf numFmtId="0" fontId="46" fillId="0" borderId="18" xfId="0" applyFont="1" applyBorder="1"/>
    <xf numFmtId="1" fontId="6" fillId="0" borderId="19" xfId="0" applyNumberFormat="1" applyFont="1" applyBorder="1" applyAlignment="1">
      <alignment horizontal="center" vertical="center"/>
    </xf>
    <xf numFmtId="1" fontId="6" fillId="12" borderId="18" xfId="0" applyNumberFormat="1" applyFont="1" applyFill="1" applyBorder="1" applyAlignment="1">
      <alignment horizontal="center" vertical="center"/>
    </xf>
    <xf numFmtId="165" fontId="46" fillId="0" borderId="19" xfId="0" applyNumberFormat="1" applyFont="1" applyBorder="1"/>
    <xf numFmtId="165" fontId="46" fillId="0" borderId="20" xfId="0" applyNumberFormat="1" applyFont="1" applyBorder="1"/>
    <xf numFmtId="0" fontId="51" fillId="0" borderId="0" xfId="0" applyFont="1" applyAlignment="1">
      <alignment horizontal="center" vertical="center"/>
    </xf>
    <xf numFmtId="0" fontId="46" fillId="0" borderId="2" xfId="0" applyFont="1" applyBorder="1" applyAlignment="1">
      <alignment horizontal="center"/>
    </xf>
    <xf numFmtId="0" fontId="46" fillId="0" borderId="13" xfId="0" applyFont="1" applyBorder="1"/>
    <xf numFmtId="0" fontId="46" fillId="0" borderId="14" xfId="0" applyFont="1" applyBorder="1"/>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45" xfId="0" applyFont="1" applyBorder="1" applyAlignment="1">
      <alignment horizontal="center" vertical="center"/>
    </xf>
    <xf numFmtId="0" fontId="6" fillId="0" borderId="42" xfId="0" applyFont="1" applyBorder="1" applyAlignment="1">
      <alignment horizontal="center" vertical="center"/>
    </xf>
    <xf numFmtId="0" fontId="6" fillId="0" borderId="46" xfId="0" applyFont="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6" fillId="0" borderId="44" xfId="0" applyFont="1" applyBorder="1" applyAlignment="1">
      <alignment horizontal="center" vertical="center"/>
    </xf>
    <xf numFmtId="0" fontId="6" fillId="0" borderId="43" xfId="0" applyFont="1" applyBorder="1" applyAlignment="1">
      <alignment horizontal="center" vertical="center"/>
    </xf>
    <xf numFmtId="165" fontId="46" fillId="0" borderId="12" xfId="0" applyNumberFormat="1" applyFont="1" applyBorder="1" applyAlignment="1">
      <alignment horizontal="center" vertical="center"/>
    </xf>
    <xf numFmtId="165" fontId="46" fillId="0" borderId="15" xfId="0" applyNumberFormat="1" applyFont="1" applyBorder="1" applyAlignment="1">
      <alignment horizontal="center" vertical="center"/>
    </xf>
    <xf numFmtId="0" fontId="46" fillId="0" borderId="69" xfId="0" applyFont="1" applyBorder="1"/>
    <xf numFmtId="0" fontId="3" fillId="16" borderId="26" xfId="0" applyFont="1" applyFill="1" applyBorder="1" applyAlignment="1">
      <alignment horizontal="center" vertical="center"/>
    </xf>
    <xf numFmtId="0" fontId="3" fillId="23" borderId="26" xfId="0" applyFont="1" applyFill="1" applyBorder="1" applyAlignment="1">
      <alignment horizontal="center" vertical="center"/>
    </xf>
    <xf numFmtId="0" fontId="3" fillId="17" borderId="67" xfId="0" applyFont="1" applyFill="1" applyBorder="1" applyAlignment="1">
      <alignment horizontal="center" vertical="center"/>
    </xf>
    <xf numFmtId="0" fontId="2" fillId="5" borderId="67" xfId="1" applyBorder="1" applyAlignment="1">
      <alignment horizontal="center" vertical="center"/>
    </xf>
    <xf numFmtId="0" fontId="48" fillId="33" borderId="32" xfId="7" applyBorder="1" applyAlignment="1">
      <alignment horizontal="center" vertical="center"/>
    </xf>
    <xf numFmtId="0" fontId="3" fillId="32" borderId="26" xfId="0" applyFont="1" applyFill="1" applyBorder="1" applyAlignment="1">
      <alignment horizontal="center" vertical="center"/>
    </xf>
    <xf numFmtId="9" fontId="46" fillId="0" borderId="19" xfId="0" applyNumberFormat="1"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1" fontId="3" fillId="0" borderId="23" xfId="0" applyNumberFormat="1" applyFont="1" applyBorder="1" applyAlignment="1">
      <alignment horizontal="center" vertical="center"/>
    </xf>
    <xf numFmtId="0" fontId="46" fillId="0" borderId="23" xfId="0" applyFont="1" applyBorder="1" applyAlignment="1">
      <alignment horizontal="center" vertical="center"/>
    </xf>
    <xf numFmtId="0" fontId="10" fillId="0" borderId="24" xfId="0" applyFont="1" applyBorder="1" applyAlignment="1">
      <alignment horizontal="center" vertical="center"/>
    </xf>
    <xf numFmtId="1" fontId="3" fillId="0" borderId="67" xfId="0" applyNumberFormat="1" applyFont="1" applyBorder="1" applyAlignment="1">
      <alignment horizontal="center" vertical="center"/>
    </xf>
    <xf numFmtId="0" fontId="46" fillId="0" borderId="67" xfId="0" applyFont="1" applyBorder="1" applyAlignment="1">
      <alignment horizontal="center" vertical="center"/>
    </xf>
    <xf numFmtId="0" fontId="10" fillId="0" borderId="68" xfId="0" applyFont="1" applyBorder="1" applyAlignment="1">
      <alignment horizontal="center" vertical="center"/>
    </xf>
    <xf numFmtId="1" fontId="3" fillId="0" borderId="32" xfId="0" applyNumberFormat="1" applyFont="1" applyBorder="1" applyAlignment="1">
      <alignment horizontal="center" vertical="center"/>
    </xf>
    <xf numFmtId="165" fontId="46" fillId="0" borderId="33" xfId="0" applyNumberFormat="1" applyFont="1" applyBorder="1" applyAlignment="1">
      <alignment horizontal="center" vertical="center"/>
    </xf>
    <xf numFmtId="1" fontId="3" fillId="31" borderId="26" xfId="0" applyNumberFormat="1" applyFont="1" applyFill="1" applyBorder="1" applyAlignment="1">
      <alignment horizontal="center" vertical="center"/>
    </xf>
    <xf numFmtId="165" fontId="47" fillId="0" borderId="15" xfId="0" applyNumberFormat="1" applyFont="1" applyBorder="1" applyAlignment="1">
      <alignment horizontal="center" vertical="center"/>
    </xf>
    <xf numFmtId="0" fontId="47" fillId="0" borderId="32" xfId="0" applyFont="1" applyBorder="1" applyAlignment="1">
      <alignment horizontal="center" vertical="center"/>
    </xf>
    <xf numFmtId="0" fontId="8" fillId="0" borderId="27" xfId="0" applyFont="1" applyBorder="1" applyAlignment="1">
      <alignment horizontal="center" vertical="center" wrapText="1"/>
    </xf>
    <xf numFmtId="165" fontId="46" fillId="0" borderId="30" xfId="0" applyNumberFormat="1" applyFont="1" applyBorder="1" applyAlignment="1">
      <alignment horizontal="center" vertical="center"/>
    </xf>
    <xf numFmtId="165" fontId="46" fillId="0" borderId="32" xfId="0" applyNumberFormat="1" applyFont="1" applyBorder="1" applyAlignment="1">
      <alignment horizontal="center" vertical="center"/>
    </xf>
    <xf numFmtId="0" fontId="52" fillId="0" borderId="1"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46" fillId="0" borderId="1" xfId="0" applyFont="1" applyBorder="1" applyAlignment="1">
      <alignment horizontal="center" vertical="center" wrapText="1"/>
    </xf>
    <xf numFmtId="0" fontId="0" fillId="0" borderId="1" xfId="0" applyBorder="1" applyAlignment="1">
      <alignment horizontal="left" vertical="center" wrapText="1"/>
    </xf>
    <xf numFmtId="0" fontId="8" fillId="8" borderId="1" xfId="0" applyFont="1" applyFill="1" applyBorder="1" applyAlignment="1">
      <alignment horizontal="center" vertical="center" wrapText="1"/>
    </xf>
    <xf numFmtId="165" fontId="6" fillId="0" borderId="6" xfId="0" applyNumberFormat="1" applyFont="1" applyBorder="1" applyAlignment="1">
      <alignment horizontal="center" vertical="center"/>
    </xf>
    <xf numFmtId="165" fontId="46" fillId="0" borderId="8" xfId="0" applyNumberFormat="1" applyFont="1" applyBorder="1"/>
    <xf numFmtId="165" fontId="46" fillId="0" borderId="17" xfId="0" applyNumberFormat="1" applyFont="1" applyBorder="1"/>
    <xf numFmtId="1" fontId="6" fillId="31" borderId="1" xfId="0" applyNumberFormat="1" applyFont="1" applyFill="1" applyBorder="1" applyAlignment="1">
      <alignment horizontal="center" vertical="center"/>
    </xf>
    <xf numFmtId="165" fontId="46" fillId="0" borderId="42" xfId="0" applyNumberFormat="1" applyFont="1" applyBorder="1" applyAlignment="1">
      <alignment horizontal="center" vertical="center"/>
    </xf>
    <xf numFmtId="0" fontId="46" fillId="0" borderId="46" xfId="0" applyFont="1" applyBorder="1"/>
    <xf numFmtId="165" fontId="46" fillId="0" borderId="45" xfId="0" applyNumberFormat="1" applyFont="1" applyBorder="1" applyAlignment="1">
      <alignment horizontal="center" vertical="center"/>
    </xf>
    <xf numFmtId="0" fontId="47" fillId="0" borderId="33" xfId="0" applyFont="1" applyBorder="1" applyAlignment="1">
      <alignment horizontal="center" vertical="center"/>
    </xf>
    <xf numFmtId="165" fontId="46" fillId="0" borderId="56" xfId="0" applyNumberFormat="1" applyFont="1" applyBorder="1" applyAlignment="1">
      <alignment horizontal="center" vertical="center"/>
    </xf>
    <xf numFmtId="165" fontId="46" fillId="0" borderId="2" xfId="0" applyNumberFormat="1" applyFont="1" applyBorder="1" applyAlignment="1">
      <alignment horizontal="center" vertical="center"/>
    </xf>
    <xf numFmtId="165" fontId="46" fillId="0" borderId="50" xfId="0" applyNumberFormat="1" applyFont="1" applyBorder="1" applyAlignment="1">
      <alignment horizontal="center" vertical="center"/>
    </xf>
    <xf numFmtId="165" fontId="46" fillId="0" borderId="51" xfId="0" applyNumberFormat="1" applyFont="1" applyBorder="1" applyAlignment="1">
      <alignment horizontal="center" vertical="center"/>
    </xf>
    <xf numFmtId="0" fontId="46" fillId="0" borderId="4" xfId="0" applyFont="1" applyBorder="1" applyAlignment="1">
      <alignment horizontal="left"/>
    </xf>
    <xf numFmtId="0" fontId="46" fillId="0" borderId="7" xfId="0" applyFont="1" applyBorder="1" applyAlignment="1">
      <alignment horizontal="center"/>
    </xf>
    <xf numFmtId="0" fontId="3" fillId="0" borderId="7" xfId="0" applyFont="1" applyBorder="1" applyAlignment="1">
      <alignment horizontal="center" vertical="center" wrapText="1"/>
    </xf>
    <xf numFmtId="0" fontId="46" fillId="0" borderId="7" xfId="0" applyFont="1" applyBorder="1" applyAlignment="1">
      <alignment horizontal="center" vertical="center"/>
    </xf>
    <xf numFmtId="0" fontId="46" fillId="0" borderId="9" xfId="0" applyFont="1" applyBorder="1" applyAlignment="1">
      <alignment horizontal="center"/>
    </xf>
    <xf numFmtId="0" fontId="52" fillId="0" borderId="0" xfId="0" applyFont="1" applyAlignment="1">
      <alignment vertical="top"/>
    </xf>
    <xf numFmtId="0" fontId="52" fillId="13" borderId="1" xfId="0" applyFont="1" applyFill="1" applyBorder="1" applyAlignment="1">
      <alignment horizontal="center" vertical="center" wrapText="1"/>
    </xf>
    <xf numFmtId="0" fontId="53" fillId="9" borderId="7" xfId="0" applyFont="1" applyFill="1" applyBorder="1" applyAlignment="1">
      <alignment horizontal="center" vertical="center" wrapText="1"/>
    </xf>
    <xf numFmtId="0" fontId="54" fillId="9" borderId="1" xfId="0" applyFont="1" applyFill="1" applyBorder="1" applyAlignment="1">
      <alignment horizontal="center" vertical="center" wrapText="1"/>
    </xf>
    <xf numFmtId="0" fontId="53" fillId="9" borderId="1" xfId="0" applyFont="1" applyFill="1" applyBorder="1" applyAlignment="1">
      <alignment horizontal="center" vertical="center" wrapText="1"/>
    </xf>
    <xf numFmtId="1" fontId="53" fillId="9" borderId="1" xfId="0" applyNumberFormat="1" applyFont="1" applyFill="1" applyBorder="1" applyAlignment="1">
      <alignment horizontal="center" vertical="center" shrinkToFit="1"/>
    </xf>
    <xf numFmtId="0" fontId="53" fillId="11" borderId="1" xfId="0" applyFont="1" applyFill="1" applyBorder="1" applyAlignment="1">
      <alignment horizontal="center" vertical="center" wrapText="1"/>
    </xf>
    <xf numFmtId="0" fontId="54" fillId="9" borderId="8" xfId="0" applyFont="1" applyFill="1" applyBorder="1" applyAlignment="1">
      <alignment horizontal="center" vertical="center" wrapText="1"/>
    </xf>
    <xf numFmtId="1" fontId="54" fillId="0" borderId="0" xfId="0" applyNumberFormat="1" applyFont="1" applyAlignment="1">
      <alignment horizontal="center" vertical="center"/>
    </xf>
    <xf numFmtId="0" fontId="54" fillId="0" borderId="0" xfId="0" applyFont="1" applyAlignment="1">
      <alignment horizontal="center" vertical="center"/>
    </xf>
    <xf numFmtId="0" fontId="53" fillId="0" borderId="7" xfId="0" applyFont="1" applyBorder="1" applyAlignment="1">
      <alignment horizontal="center" vertical="center" wrapText="1"/>
    </xf>
    <xf numFmtId="0" fontId="53" fillId="0" borderId="1" xfId="0" applyFont="1" applyBorder="1" applyAlignment="1">
      <alignment horizontal="center" vertical="center" wrapText="1"/>
    </xf>
    <xf numFmtId="1" fontId="53" fillId="0" borderId="1" xfId="0" applyNumberFormat="1" applyFont="1" applyBorder="1" applyAlignment="1">
      <alignment horizontal="center" vertical="center" shrinkToFit="1"/>
    </xf>
    <xf numFmtId="0" fontId="54" fillId="0" borderId="1" xfId="0" applyFont="1" applyBorder="1" applyAlignment="1">
      <alignment horizontal="center" vertical="center" wrapText="1"/>
    </xf>
    <xf numFmtId="0" fontId="54" fillId="0" borderId="8" xfId="0" applyFont="1" applyBorder="1" applyAlignment="1">
      <alignment horizontal="center" vertical="center" wrapText="1"/>
    </xf>
    <xf numFmtId="0" fontId="55" fillId="0" borderId="0" xfId="0" applyFont="1" applyAlignment="1">
      <alignment horizontal="center" vertical="center" wrapText="1"/>
    </xf>
    <xf numFmtId="1" fontId="53" fillId="6" borderId="1" xfId="0" applyNumberFormat="1" applyFont="1" applyFill="1" applyBorder="1" applyAlignment="1">
      <alignment horizontal="center" vertical="center" shrinkToFit="1"/>
    </xf>
    <xf numFmtId="0" fontId="54" fillId="6" borderId="1" xfId="0" applyFont="1" applyFill="1" applyBorder="1" applyAlignment="1">
      <alignment horizontal="center" vertical="center" wrapText="1"/>
    </xf>
    <xf numFmtId="0" fontId="54" fillId="0" borderId="0" xfId="0" applyFont="1" applyAlignment="1">
      <alignment horizontal="center" vertical="center" wrapText="1"/>
    </xf>
    <xf numFmtId="0" fontId="57" fillId="9" borderId="7" xfId="0" applyFont="1" applyFill="1" applyBorder="1" applyAlignment="1">
      <alignment horizontal="center" vertical="center" wrapText="1"/>
    </xf>
    <xf numFmtId="0" fontId="57" fillId="9" borderId="1" xfId="0" applyFont="1" applyFill="1" applyBorder="1" applyAlignment="1">
      <alignment horizontal="center" vertical="center" wrapText="1"/>
    </xf>
    <xf numFmtId="1" fontId="57" fillId="9" borderId="1" xfId="0" applyNumberFormat="1" applyFont="1" applyFill="1" applyBorder="1" applyAlignment="1">
      <alignment horizontal="center" vertical="center" shrinkToFit="1"/>
    </xf>
    <xf numFmtId="0" fontId="57" fillId="11" borderId="1" xfId="0" applyFont="1" applyFill="1" applyBorder="1" applyAlignment="1">
      <alignment horizontal="center" vertical="center" wrapText="1"/>
    </xf>
    <xf numFmtId="0" fontId="57" fillId="9" borderId="8" xfId="0" applyFont="1" applyFill="1" applyBorder="1" applyAlignment="1">
      <alignment horizontal="center" vertical="center" wrapText="1"/>
    </xf>
    <xf numFmtId="1" fontId="57" fillId="0" borderId="0" xfId="0" applyNumberFormat="1" applyFont="1" applyAlignment="1">
      <alignment horizontal="center" vertical="center"/>
    </xf>
    <xf numFmtId="0" fontId="57" fillId="0" borderId="0" xfId="0" applyFont="1" applyAlignment="1">
      <alignment horizontal="center" vertical="center"/>
    </xf>
    <xf numFmtId="0" fontId="58" fillId="0" borderId="0" xfId="0" applyFont="1" applyAlignment="1">
      <alignment horizontal="center" vertical="center"/>
    </xf>
    <xf numFmtId="0" fontId="57" fillId="0" borderId="7" xfId="0" applyFont="1" applyBorder="1" applyAlignment="1">
      <alignment horizontal="center" vertical="center" wrapText="1"/>
    </xf>
    <xf numFmtId="0" fontId="57" fillId="0" borderId="1" xfId="0" applyFont="1" applyBorder="1" applyAlignment="1">
      <alignment horizontal="center" vertical="center" wrapText="1"/>
    </xf>
    <xf numFmtId="1" fontId="57" fillId="0" borderId="1" xfId="0" applyNumberFormat="1" applyFont="1" applyBorder="1" applyAlignment="1">
      <alignment horizontal="center" vertical="center" shrinkToFit="1"/>
    </xf>
    <xf numFmtId="0" fontId="57" fillId="0" borderId="8" xfId="0" applyFont="1" applyBorder="1" applyAlignment="1">
      <alignment horizontal="center" vertical="center" wrapText="1"/>
    </xf>
    <xf numFmtId="0" fontId="59" fillId="0" borderId="0" xfId="0" applyFont="1" applyAlignment="1">
      <alignment horizontal="center" vertical="center" wrapText="1"/>
    </xf>
    <xf numFmtId="9" fontId="2" fillId="5" borderId="6" xfId="3" applyFont="1" applyFill="1" applyBorder="1" applyAlignment="1">
      <alignment horizontal="center" vertical="center"/>
    </xf>
    <xf numFmtId="165" fontId="3" fillId="0" borderId="0" xfId="0" applyNumberFormat="1" applyFont="1" applyAlignment="1">
      <alignment horizontal="center" vertical="center"/>
    </xf>
    <xf numFmtId="0" fontId="46" fillId="0" borderId="70" xfId="0" applyFont="1" applyBorder="1"/>
    <xf numFmtId="0" fontId="46" fillId="0" borderId="71" xfId="0" applyFont="1" applyBorder="1"/>
    <xf numFmtId="0" fontId="46" fillId="0" borderId="43" xfId="0" applyFont="1" applyBorder="1"/>
    <xf numFmtId="0" fontId="46" fillId="0" borderId="61" xfId="0" applyFont="1" applyBorder="1" applyAlignment="1">
      <alignment horizontal="center"/>
    </xf>
    <xf numFmtId="0" fontId="46" fillId="0" borderId="62" xfId="0" applyFont="1" applyBorder="1" applyAlignment="1">
      <alignment horizontal="center"/>
    </xf>
    <xf numFmtId="0" fontId="46" fillId="0" borderId="62" xfId="0" applyFont="1" applyBorder="1"/>
    <xf numFmtId="0" fontId="46" fillId="0" borderId="40" xfId="0" applyFont="1" applyBorder="1"/>
    <xf numFmtId="0" fontId="6" fillId="0" borderId="71" xfId="0" applyFont="1" applyBorder="1" applyAlignment="1">
      <alignment horizontal="center" vertical="center"/>
    </xf>
    <xf numFmtId="0" fontId="6" fillId="0" borderId="41" xfId="0" applyFont="1" applyBorder="1" applyAlignment="1">
      <alignment horizontal="center" vertical="center"/>
    </xf>
    <xf numFmtId="0" fontId="54" fillId="7" borderId="1" xfId="0" applyFont="1" applyFill="1" applyBorder="1" applyAlignment="1">
      <alignment horizontal="center" vertical="center" wrapText="1"/>
    </xf>
    <xf numFmtId="0" fontId="54" fillId="8" borderId="1" xfId="0" applyFont="1" applyFill="1" applyBorder="1" applyAlignment="1">
      <alignment horizontal="center" vertical="center" wrapText="1"/>
    </xf>
    <xf numFmtId="0" fontId="54" fillId="3" borderId="1" xfId="0" applyFont="1" applyFill="1" applyBorder="1" applyAlignment="1">
      <alignment horizontal="center" vertical="center" wrapText="1"/>
    </xf>
    <xf numFmtId="0" fontId="54" fillId="10" borderId="1" xfId="0" applyFont="1" applyFill="1" applyBorder="1" applyAlignment="1">
      <alignment horizontal="center" vertical="center" wrapText="1"/>
    </xf>
    <xf numFmtId="0" fontId="56" fillId="5" borderId="1" xfId="1" applyFont="1" applyBorder="1" applyAlignment="1">
      <alignment horizontal="center" vertical="center" wrapText="1"/>
    </xf>
    <xf numFmtId="0" fontId="61" fillId="0" borderId="0" xfId="0" applyFont="1" applyAlignment="1">
      <alignment horizontal="center" vertical="center" wrapText="1"/>
    </xf>
    <xf numFmtId="0" fontId="60" fillId="0" borderId="0" xfId="0" applyFont="1" applyAlignment="1">
      <alignment horizontal="center" vertical="center" wrapText="1"/>
    </xf>
    <xf numFmtId="0" fontId="63" fillId="34" borderId="1" xfId="4" applyFont="1" applyFill="1" applyBorder="1" applyAlignment="1">
      <alignment horizontal="left" vertical="center" wrapText="1"/>
    </xf>
    <xf numFmtId="0" fontId="63" fillId="34" borderId="1" xfId="4" applyFont="1" applyFill="1" applyBorder="1" applyAlignment="1">
      <alignment vertical="center" wrapText="1"/>
    </xf>
    <xf numFmtId="0" fontId="63" fillId="34" borderId="1" xfId="4" applyFont="1" applyFill="1" applyBorder="1" applyAlignment="1">
      <alignment horizontal="center" vertical="center" wrapText="1"/>
    </xf>
    <xf numFmtId="0" fontId="1" fillId="0" borderId="0" xfId="0" applyFont="1" applyAlignment="1">
      <alignment vertical="center"/>
    </xf>
    <xf numFmtId="0" fontId="19" fillId="23" borderId="1" xfId="4" applyFont="1" applyFill="1" applyBorder="1" applyAlignment="1">
      <alignment horizontal="left" vertical="center" wrapText="1"/>
    </xf>
    <xf numFmtId="0" fontId="19" fillId="23" borderId="1" xfId="4" applyFont="1" applyFill="1" applyBorder="1" applyAlignment="1">
      <alignment vertical="center" wrapText="1"/>
    </xf>
    <xf numFmtId="0" fontId="20" fillId="23" borderId="1" xfId="4" applyFont="1" applyFill="1" applyBorder="1" applyAlignment="1">
      <alignment vertical="center" wrapText="1"/>
    </xf>
    <xf numFmtId="0" fontId="1" fillId="23" borderId="1" xfId="0" applyFont="1" applyFill="1" applyBorder="1" applyAlignment="1">
      <alignment wrapText="1"/>
    </xf>
    <xf numFmtId="1" fontId="20" fillId="23" borderId="1" xfId="4" applyNumberFormat="1" applyFont="1" applyFill="1" applyBorder="1" applyAlignment="1">
      <alignment horizontal="center" vertical="center" wrapText="1" shrinkToFit="1"/>
    </xf>
    <xf numFmtId="0" fontId="1" fillId="0" borderId="0" xfId="8" applyFont="1" applyAlignment="1">
      <alignment vertical="center" wrapText="1"/>
    </xf>
    <xf numFmtId="0" fontId="1" fillId="23" borderId="0" xfId="0" applyFont="1" applyFill="1" applyAlignment="1">
      <alignment wrapText="1"/>
    </xf>
    <xf numFmtId="0" fontId="20" fillId="22" borderId="1" xfId="4" applyFont="1" applyFill="1" applyBorder="1" applyAlignment="1">
      <alignment horizontal="left" vertical="center" wrapText="1"/>
    </xf>
    <xf numFmtId="0" fontId="19" fillId="22" borderId="1" xfId="4" applyFont="1" applyFill="1" applyBorder="1" applyAlignment="1">
      <alignment vertical="center" wrapText="1"/>
    </xf>
    <xf numFmtId="0" fontId="20" fillId="22" borderId="1" xfId="4" applyFont="1" applyFill="1" applyBorder="1" applyAlignment="1">
      <alignment vertical="center" wrapText="1"/>
    </xf>
    <xf numFmtId="1" fontId="20" fillId="22" borderId="1" xfId="4" applyNumberFormat="1" applyFont="1" applyFill="1" applyBorder="1" applyAlignment="1">
      <alignment horizontal="center" vertical="center" wrapText="1" shrinkToFit="1"/>
    </xf>
    <xf numFmtId="0" fontId="20" fillId="22" borderId="42" xfId="4" applyFont="1" applyFill="1" applyBorder="1" applyAlignment="1">
      <alignment horizontal="left" vertical="center" wrapText="1"/>
    </xf>
    <xf numFmtId="0" fontId="19" fillId="22" borderId="42" xfId="4" applyFont="1" applyFill="1" applyBorder="1" applyAlignment="1">
      <alignment vertical="center" wrapText="1"/>
    </xf>
    <xf numFmtId="0" fontId="20" fillId="22" borderId="42" xfId="4" applyFont="1" applyFill="1" applyBorder="1" applyAlignment="1">
      <alignment vertical="center" wrapText="1"/>
    </xf>
    <xf numFmtId="0" fontId="63" fillId="25" borderId="1" xfId="4" applyFont="1" applyFill="1" applyBorder="1" applyAlignment="1">
      <alignment horizontal="left" vertical="center" wrapText="1"/>
    </xf>
    <xf numFmtId="0" fontId="63" fillId="25" borderId="1" xfId="4" applyFont="1" applyFill="1" applyBorder="1" applyAlignment="1">
      <alignment vertical="center" wrapText="1"/>
    </xf>
    <xf numFmtId="0" fontId="63" fillId="25" borderId="1" xfId="4" applyFont="1" applyFill="1" applyBorder="1" applyAlignment="1">
      <alignment horizontal="center" vertical="center" wrapText="1"/>
    </xf>
    <xf numFmtId="0" fontId="19" fillId="29" borderId="1" xfId="4" applyFont="1" applyFill="1" applyBorder="1" applyAlignment="1">
      <alignment horizontal="left" vertical="center" wrapText="1"/>
    </xf>
    <xf numFmtId="0" fontId="19" fillId="29" borderId="1" xfId="4" applyFont="1" applyFill="1" applyBorder="1" applyAlignment="1">
      <alignment vertical="center" wrapText="1"/>
    </xf>
    <xf numFmtId="1" fontId="20" fillId="29" borderId="1" xfId="4" applyNumberFormat="1" applyFont="1" applyFill="1" applyBorder="1" applyAlignment="1">
      <alignment horizontal="center" vertical="center" wrapText="1" shrinkToFit="1"/>
    </xf>
    <xf numFmtId="0" fontId="20" fillId="29" borderId="1" xfId="4" applyFont="1" applyFill="1" applyBorder="1" applyAlignment="1">
      <alignment horizontal="left" vertical="center" wrapText="1"/>
    </xf>
    <xf numFmtId="0" fontId="19" fillId="16" borderId="1" xfId="4" applyFont="1" applyFill="1" applyBorder="1" applyAlignment="1">
      <alignment horizontal="left" vertical="center" wrapText="1"/>
    </xf>
    <xf numFmtId="0" fontId="19" fillId="16" borderId="1" xfId="4" applyFont="1" applyFill="1" applyBorder="1" applyAlignment="1">
      <alignment vertical="center" wrapText="1"/>
    </xf>
    <xf numFmtId="0" fontId="20" fillId="16" borderId="1" xfId="4" applyFont="1" applyFill="1" applyBorder="1" applyAlignment="1">
      <alignment vertical="center" wrapText="1"/>
    </xf>
    <xf numFmtId="1" fontId="20" fillId="16" borderId="1" xfId="4" applyNumberFormat="1" applyFont="1" applyFill="1" applyBorder="1" applyAlignment="1">
      <alignment horizontal="center" vertical="center" wrapText="1" shrinkToFit="1"/>
    </xf>
    <xf numFmtId="0" fontId="20" fillId="17" borderId="1" xfId="4" applyFont="1" applyFill="1" applyBorder="1" applyAlignment="1">
      <alignment horizontal="left" vertical="center" wrapText="1"/>
    </xf>
    <xf numFmtId="0" fontId="19" fillId="17" borderId="1" xfId="4" applyFont="1" applyFill="1" applyBorder="1" applyAlignment="1">
      <alignment vertical="center" wrapText="1"/>
    </xf>
    <xf numFmtId="1" fontId="20" fillId="17" borderId="1" xfId="4" applyNumberFormat="1" applyFont="1" applyFill="1" applyBorder="1" applyAlignment="1">
      <alignment horizontal="center" vertical="center" wrapText="1" shrinkToFit="1"/>
    </xf>
    <xf numFmtId="0" fontId="19" fillId="17" borderId="1" xfId="4" applyFont="1" applyFill="1" applyBorder="1" applyAlignment="1">
      <alignment horizontal="left" vertical="center" wrapText="1"/>
    </xf>
    <xf numFmtId="0" fontId="1" fillId="22" borderId="1" xfId="5" applyFont="1" applyFill="1" applyAlignment="1">
      <alignment vertical="center" wrapText="1"/>
    </xf>
    <xf numFmtId="0" fontId="20" fillId="35" borderId="1" xfId="4" applyFont="1" applyFill="1" applyBorder="1" applyAlignment="1">
      <alignment horizontal="left" vertical="center" wrapText="1"/>
    </xf>
    <xf numFmtId="0" fontId="19" fillId="35" borderId="1" xfId="4" applyFont="1" applyFill="1" applyBorder="1" applyAlignment="1">
      <alignment vertical="center" wrapText="1"/>
    </xf>
    <xf numFmtId="0" fontId="1" fillId="35" borderId="1" xfId="5" applyFont="1" applyFill="1" applyAlignment="1">
      <alignment vertical="center" wrapText="1"/>
    </xf>
    <xf numFmtId="0" fontId="20" fillId="35" borderId="0" xfId="4" applyFont="1" applyFill="1" applyAlignment="1">
      <alignment vertical="center" wrapText="1"/>
    </xf>
    <xf numFmtId="1" fontId="20" fillId="35" borderId="1" xfId="4" applyNumberFormat="1" applyFont="1" applyFill="1" applyBorder="1" applyAlignment="1">
      <alignment horizontal="center" vertical="center" wrapText="1" shrinkToFit="1"/>
    </xf>
    <xf numFmtId="0" fontId="20" fillId="35" borderId="42" xfId="4" applyFont="1" applyFill="1" applyBorder="1" applyAlignment="1">
      <alignment horizontal="left" vertical="center" wrapText="1"/>
    </xf>
    <xf numFmtId="0" fontId="19" fillId="35" borderId="42" xfId="4" applyFont="1" applyFill="1" applyBorder="1" applyAlignment="1">
      <alignment vertical="center" wrapText="1"/>
    </xf>
    <xf numFmtId="0" fontId="1" fillId="0" borderId="0" xfId="0" applyFont="1" applyAlignment="1">
      <alignment horizontal="left" vertical="center"/>
    </xf>
    <xf numFmtId="0" fontId="20" fillId="35" borderId="1" xfId="4" applyFont="1" applyFill="1" applyBorder="1" applyAlignment="1">
      <alignment vertical="center" wrapText="1"/>
    </xf>
    <xf numFmtId="0" fontId="19" fillId="20" borderId="1" xfId="4" applyFont="1" applyFill="1" applyBorder="1" applyAlignment="1">
      <alignment horizontal="left" vertical="center" wrapText="1"/>
    </xf>
    <xf numFmtId="0" fontId="19" fillId="20" borderId="1" xfId="4" applyFont="1" applyFill="1" applyBorder="1" applyAlignment="1">
      <alignment vertical="center" wrapText="1"/>
    </xf>
    <xf numFmtId="1" fontId="20" fillId="20" borderId="1" xfId="4" applyNumberFormat="1" applyFont="1" applyFill="1" applyBorder="1" applyAlignment="1">
      <alignment horizontal="center" vertical="center" wrapText="1" shrinkToFit="1"/>
    </xf>
    <xf numFmtId="0" fontId="1" fillId="20" borderId="1" xfId="5" applyFont="1" applyFill="1" applyAlignment="1">
      <alignment vertical="center" wrapText="1"/>
    </xf>
    <xf numFmtId="0" fontId="20" fillId="20" borderId="1" xfId="4" applyFont="1" applyFill="1" applyBorder="1" applyAlignment="1">
      <alignment vertical="center" wrapText="1"/>
    </xf>
    <xf numFmtId="0" fontId="62" fillId="25" borderId="1" xfId="4" applyFont="1" applyFill="1" applyBorder="1" applyAlignment="1">
      <alignment horizontal="left" vertical="center" wrapText="1"/>
    </xf>
    <xf numFmtId="0" fontId="62" fillId="25" borderId="1" xfId="4" applyFont="1" applyFill="1" applyBorder="1" applyAlignment="1">
      <alignment vertical="center" wrapText="1"/>
    </xf>
    <xf numFmtId="0" fontId="62" fillId="25" borderId="1" xfId="4" applyFont="1" applyFill="1" applyBorder="1" applyAlignment="1">
      <alignment horizontal="center" vertical="center" wrapText="1"/>
    </xf>
    <xf numFmtId="0" fontId="20" fillId="29" borderId="1" xfId="4" applyFont="1" applyFill="1" applyBorder="1" applyAlignment="1">
      <alignment vertical="center" wrapText="1"/>
    </xf>
    <xf numFmtId="0" fontId="19" fillId="29" borderId="42" xfId="4" applyFont="1" applyFill="1" applyBorder="1" applyAlignment="1">
      <alignment horizontal="left" vertical="center" wrapText="1"/>
    </xf>
    <xf numFmtId="0" fontId="20" fillId="29" borderId="42" xfId="4" applyFont="1" applyFill="1" applyBorder="1" applyAlignment="1">
      <alignment vertical="center" wrapText="1"/>
    </xf>
    <xf numFmtId="0" fontId="19" fillId="29" borderId="42" xfId="4" applyFont="1" applyFill="1" applyBorder="1" applyAlignment="1">
      <alignment vertical="center" wrapText="1"/>
    </xf>
    <xf numFmtId="0" fontId="20" fillId="34" borderId="1" xfId="4" applyFont="1" applyFill="1" applyBorder="1" applyAlignment="1">
      <alignment horizontal="left" vertical="center" wrapText="1"/>
    </xf>
    <xf numFmtId="0" fontId="20" fillId="34" borderId="1" xfId="4" applyFont="1" applyFill="1" applyBorder="1" applyAlignment="1">
      <alignment vertical="center" wrapText="1"/>
    </xf>
    <xf numFmtId="1" fontId="65" fillId="34" borderId="1" xfId="4" applyNumberFormat="1" applyFont="1" applyFill="1" applyBorder="1" applyAlignment="1">
      <alignment horizontal="center" vertical="center" wrapText="1" shrinkToFit="1"/>
    </xf>
    <xf numFmtId="0" fontId="19" fillId="17" borderId="0" xfId="4" applyFont="1" applyFill="1" applyAlignment="1">
      <alignment vertical="center" wrapText="1"/>
    </xf>
    <xf numFmtId="0" fontId="20" fillId="17" borderId="1" xfId="4" applyFont="1" applyFill="1" applyBorder="1" applyAlignment="1">
      <alignment vertical="center" wrapText="1"/>
    </xf>
    <xf numFmtId="0" fontId="1" fillId="17" borderId="1" xfId="5" applyFont="1" applyFill="1" applyAlignment="1">
      <alignment vertical="center" wrapText="1"/>
    </xf>
    <xf numFmtId="0" fontId="20" fillId="0" borderId="0" xfId="4" applyFont="1" applyAlignment="1">
      <alignment horizontal="left" vertical="center"/>
    </xf>
    <xf numFmtId="0" fontId="19" fillId="36" borderId="1" xfId="4" applyFont="1" applyFill="1" applyBorder="1" applyAlignment="1">
      <alignment horizontal="left" vertical="center" wrapText="1"/>
    </xf>
    <xf numFmtId="0" fontId="19" fillId="36" borderId="1" xfId="4" applyFont="1" applyFill="1" applyBorder="1" applyAlignment="1">
      <alignment vertical="center" wrapText="1"/>
    </xf>
    <xf numFmtId="0" fontId="66" fillId="36" borderId="1" xfId="4" applyFont="1" applyFill="1" applyBorder="1" applyAlignment="1">
      <alignment vertical="center" wrapText="1"/>
    </xf>
    <xf numFmtId="0" fontId="56" fillId="36" borderId="1" xfId="5" applyFont="1" applyFill="1" applyAlignment="1">
      <alignment vertical="center" wrapText="1"/>
    </xf>
    <xf numFmtId="1" fontId="20" fillId="36" borderId="1" xfId="4" applyNumberFormat="1" applyFont="1" applyFill="1" applyBorder="1" applyAlignment="1">
      <alignment horizontal="center" vertical="center" wrapText="1" shrinkToFit="1"/>
    </xf>
    <xf numFmtId="0" fontId="56" fillId="36" borderId="1" xfId="4" applyFont="1" applyFill="1" applyBorder="1" applyAlignment="1">
      <alignment vertical="center" wrapText="1"/>
    </xf>
    <xf numFmtId="0" fontId="20" fillId="36" borderId="1" xfId="4" applyFont="1" applyFill="1" applyBorder="1" applyAlignment="1">
      <alignment vertical="center" wrapText="1"/>
    </xf>
    <xf numFmtId="0" fontId="1" fillId="36" borderId="1" xfId="5" applyFont="1" applyFill="1" applyAlignment="1">
      <alignment vertical="center" wrapText="1"/>
    </xf>
    <xf numFmtId="0" fontId="1" fillId="0" borderId="1" xfId="5" applyFont="1" applyAlignment="1">
      <alignment vertical="center" wrapText="1"/>
    </xf>
    <xf numFmtId="0" fontId="19" fillId="17" borderId="42" xfId="4" applyFont="1" applyFill="1" applyBorder="1" applyAlignment="1">
      <alignment horizontal="left" vertical="center" wrapText="1"/>
    </xf>
    <xf numFmtId="0" fontId="19" fillId="17" borderId="42" xfId="4" applyFont="1" applyFill="1" applyBorder="1" applyAlignment="1">
      <alignment vertical="center" wrapText="1"/>
    </xf>
    <xf numFmtId="0" fontId="20" fillId="17" borderId="42" xfId="4" applyFont="1" applyFill="1" applyBorder="1" applyAlignment="1">
      <alignment vertical="center" wrapText="1"/>
    </xf>
    <xf numFmtId="1" fontId="20" fillId="17" borderId="42" xfId="4" applyNumberFormat="1" applyFont="1" applyFill="1" applyBorder="1" applyAlignment="1">
      <alignment horizontal="center" vertical="center" wrapText="1" shrinkToFit="1"/>
    </xf>
    <xf numFmtId="0" fontId="20" fillId="0" borderId="0" xfId="4" applyFont="1" applyAlignment="1">
      <alignment vertical="center" wrapText="1"/>
    </xf>
    <xf numFmtId="0" fontId="25" fillId="0" borderId="0" xfId="0" applyFont="1" applyAlignment="1">
      <alignment horizontal="center"/>
    </xf>
    <xf numFmtId="0" fontId="0" fillId="0" borderId="1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22" borderId="0" xfId="0" applyFill="1" applyAlignment="1">
      <alignment horizontal="center" vertical="center"/>
    </xf>
    <xf numFmtId="0" fontId="67" fillId="0" borderId="7" xfId="0" applyFont="1" applyBorder="1" applyAlignment="1">
      <alignment horizontal="center"/>
    </xf>
    <xf numFmtId="0" fontId="67" fillId="0" borderId="42" xfId="0" applyFont="1" applyBorder="1" applyAlignment="1">
      <alignment horizontal="center"/>
    </xf>
    <xf numFmtId="0" fontId="67" fillId="0" borderId="1" xfId="0" applyFont="1" applyBorder="1" applyAlignment="1">
      <alignment horizontal="center"/>
    </xf>
    <xf numFmtId="0" fontId="67" fillId="0" borderId="8" xfId="0" applyFont="1" applyBorder="1" applyAlignment="1">
      <alignment horizontal="center"/>
    </xf>
    <xf numFmtId="2" fontId="67" fillId="0" borderId="1" xfId="0" applyNumberFormat="1" applyFont="1" applyBorder="1" applyAlignment="1">
      <alignment horizontal="center"/>
    </xf>
    <xf numFmtId="0" fontId="67" fillId="22" borderId="8" xfId="0" applyFont="1" applyFill="1" applyBorder="1" applyAlignment="1">
      <alignment horizontal="center"/>
    </xf>
    <xf numFmtId="0" fontId="0" fillId="0" borderId="7" xfId="0" applyBorder="1" applyAlignment="1">
      <alignment horizontal="center"/>
    </xf>
    <xf numFmtId="2" fontId="0" fillId="0" borderId="1" xfId="0" applyNumberFormat="1" applyBorder="1" applyAlignment="1">
      <alignment horizontal="center"/>
    </xf>
    <xf numFmtId="0" fontId="0" fillId="0" borderId="8" xfId="0" applyBorder="1" applyAlignment="1">
      <alignment horizontal="center"/>
    </xf>
    <xf numFmtId="0" fontId="0" fillId="22" borderId="8" xfId="0" applyFill="1" applyBorder="1" applyAlignment="1">
      <alignment horizontal="center"/>
    </xf>
    <xf numFmtId="0" fontId="0" fillId="25" borderId="1" xfId="0" applyFill="1" applyBorder="1" applyAlignment="1">
      <alignment horizontal="center"/>
    </xf>
    <xf numFmtId="2" fontId="0" fillId="17" borderId="1" xfId="0" applyNumberFormat="1" applyFill="1" applyBorder="1" applyAlignment="1">
      <alignment horizontal="center"/>
    </xf>
    <xf numFmtId="0" fontId="0" fillId="17" borderId="1" xfId="0" applyFill="1" applyBorder="1" applyAlignment="1">
      <alignment horizontal="center"/>
    </xf>
    <xf numFmtId="0" fontId="0" fillId="17" borderId="8" xfId="0" applyFill="1" applyBorder="1" applyAlignment="1">
      <alignment horizontal="center"/>
    </xf>
    <xf numFmtId="0" fontId="0" fillId="16" borderId="1" xfId="0" applyFill="1" applyBorder="1" applyAlignment="1">
      <alignment horizontal="center"/>
    </xf>
    <xf numFmtId="0" fontId="0" fillId="0" borderId="71" xfId="0" applyBorder="1"/>
    <xf numFmtId="0" fontId="0" fillId="15" borderId="1" xfId="0" applyFill="1" applyBorder="1" applyAlignment="1">
      <alignment horizontal="center"/>
    </xf>
    <xf numFmtId="0" fontId="0" fillId="17" borderId="0" xfId="0" applyFill="1" applyAlignment="1">
      <alignment horizontal="center" vertical="center"/>
    </xf>
    <xf numFmtId="2" fontId="0" fillId="0" borderId="10" xfId="0" applyNumberFormat="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49" fontId="0" fillId="0" borderId="0" xfId="0" applyNumberFormat="1"/>
    <xf numFmtId="1" fontId="0" fillId="0" borderId="0" xfId="0" applyNumberFormat="1"/>
    <xf numFmtId="0" fontId="3" fillId="0" borderId="2" xfId="0" applyFont="1" applyBorder="1" applyAlignment="1">
      <alignment horizontal="center" vertical="center"/>
    </xf>
    <xf numFmtId="0" fontId="3" fillId="0" borderId="0" xfId="0" applyFont="1" applyAlignment="1">
      <alignment vertical="center" wrapText="1"/>
    </xf>
    <xf numFmtId="1" fontId="3" fillId="0" borderId="1" xfId="0" applyNumberFormat="1" applyFont="1" applyBorder="1" applyAlignment="1">
      <alignment horizontal="center" vertical="center"/>
    </xf>
    <xf numFmtId="0" fontId="4" fillId="0" borderId="47" xfId="0" applyFont="1" applyBorder="1" applyAlignment="1">
      <alignment horizontal="center" vertical="center" wrapText="1"/>
    </xf>
    <xf numFmtId="0" fontId="20" fillId="0" borderId="0" xfId="0" applyFont="1" applyAlignment="1">
      <alignment horizontal="center" vertical="center"/>
    </xf>
    <xf numFmtId="0" fontId="20" fillId="0" borderId="1" xfId="0" applyFont="1" applyBorder="1" applyAlignment="1">
      <alignment horizontal="center" vertical="center" wrapText="1"/>
    </xf>
    <xf numFmtId="0" fontId="63" fillId="0" borderId="1" xfId="0" applyFont="1" applyBorder="1" applyAlignment="1">
      <alignment horizontal="center" vertical="center" wrapText="1"/>
    </xf>
    <xf numFmtId="0" fontId="20" fillId="2"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2" borderId="1" xfId="0" applyFont="1" applyFill="1" applyBorder="1" applyAlignment="1">
      <alignment horizontal="center" vertical="center" wrapText="1"/>
    </xf>
    <xf numFmtId="0" fontId="19" fillId="13" borderId="1" xfId="0" applyFont="1" applyFill="1" applyBorder="1" applyAlignment="1">
      <alignment horizontal="center" vertical="center" wrapText="1"/>
    </xf>
    <xf numFmtId="0" fontId="20" fillId="13" borderId="1" xfId="0" applyFont="1" applyFill="1" applyBorder="1" applyAlignment="1">
      <alignment horizontal="center" vertical="center" wrapText="1"/>
    </xf>
    <xf numFmtId="1" fontId="20" fillId="0" borderId="1" xfId="0" applyNumberFormat="1" applyFont="1" applyBorder="1" applyAlignment="1">
      <alignment horizontal="center" vertical="center" shrinkToFit="1"/>
    </xf>
    <xf numFmtId="0" fontId="19" fillId="17" borderId="1" xfId="0" applyFont="1" applyFill="1" applyBorder="1" applyAlignment="1">
      <alignment horizontal="center" vertical="center" wrapText="1"/>
    </xf>
    <xf numFmtId="0" fontId="19" fillId="19" borderId="1" xfId="0" applyFont="1" applyFill="1" applyBorder="1" applyAlignment="1">
      <alignment horizontal="center" vertical="center" wrapText="1"/>
    </xf>
    <xf numFmtId="0" fontId="20" fillId="19" borderId="1" xfId="0" applyFont="1" applyFill="1" applyBorder="1" applyAlignment="1">
      <alignment horizontal="center" vertical="center" wrapText="1"/>
    </xf>
    <xf numFmtId="0" fontId="19" fillId="21" borderId="1" xfId="0" applyFont="1" applyFill="1" applyBorder="1" applyAlignment="1">
      <alignment horizontal="center" vertical="center" wrapText="1"/>
    </xf>
    <xf numFmtId="0" fontId="20" fillId="17" borderId="1" xfId="0" applyFont="1" applyFill="1" applyBorder="1" applyAlignment="1">
      <alignment horizontal="center" vertical="center" wrapText="1"/>
    </xf>
    <xf numFmtId="0" fontId="19" fillId="20" borderId="1" xfId="0" applyFont="1" applyFill="1" applyBorder="1" applyAlignment="1">
      <alignment horizontal="center" vertical="center" wrapText="1"/>
    </xf>
    <xf numFmtId="0" fontId="20" fillId="20" borderId="1" xfId="0" applyFont="1" applyFill="1" applyBorder="1" applyAlignment="1">
      <alignment horizontal="center" vertical="center" wrapText="1"/>
    </xf>
    <xf numFmtId="0" fontId="20" fillId="0" borderId="0" xfId="0" applyFont="1" applyAlignment="1">
      <alignment horizontal="left" vertical="center" wrapText="1"/>
    </xf>
    <xf numFmtId="0" fontId="20" fillId="0" borderId="0" xfId="0" applyFont="1" applyAlignment="1">
      <alignment vertical="center"/>
    </xf>
    <xf numFmtId="0" fontId="20" fillId="0" borderId="1" xfId="0" applyFont="1" applyBorder="1" applyAlignment="1">
      <alignment vertical="center" wrapText="1"/>
    </xf>
    <xf numFmtId="0" fontId="23" fillId="0" borderId="1" xfId="0" applyFont="1" applyBorder="1" applyAlignment="1">
      <alignment horizontal="center" vertical="center" wrapText="1"/>
    </xf>
    <xf numFmtId="0" fontId="70" fillId="0" borderId="0" xfId="0" applyFont="1" applyAlignment="1">
      <alignment horizontal="center" vertical="center"/>
    </xf>
    <xf numFmtId="0" fontId="72" fillId="0" borderId="0" xfId="0" applyFont="1" applyAlignment="1">
      <alignment horizontal="center" vertical="center"/>
    </xf>
    <xf numFmtId="1" fontId="56" fillId="0" borderId="1" xfId="0" applyNumberFormat="1" applyFont="1" applyBorder="1" applyAlignment="1">
      <alignment horizontal="center" vertical="center" shrinkToFit="1"/>
    </xf>
    <xf numFmtId="0" fontId="70" fillId="0" borderId="0" xfId="0" applyFont="1" applyAlignment="1">
      <alignment horizontal="left" vertical="center"/>
    </xf>
    <xf numFmtId="0" fontId="23" fillId="0" borderId="1" xfId="0" applyFont="1" applyBorder="1" applyAlignment="1">
      <alignment vertical="center" wrapText="1"/>
    </xf>
    <xf numFmtId="0" fontId="71" fillId="0" borderId="1" xfId="0" applyFont="1" applyBorder="1" applyAlignment="1">
      <alignment horizontal="center" vertical="center"/>
    </xf>
    <xf numFmtId="0" fontId="19" fillId="16" borderId="1" xfId="0" applyFont="1" applyFill="1" applyBorder="1" applyAlignment="1">
      <alignment horizontal="center" vertical="center" wrapText="1"/>
    </xf>
    <xf numFmtId="0" fontId="75" fillId="29" borderId="1" xfId="0" applyFont="1" applyFill="1" applyBorder="1" applyAlignment="1">
      <alignment horizontal="center" vertical="center"/>
    </xf>
    <xf numFmtId="0" fontId="75" fillId="0" borderId="1" xfId="0" applyFont="1" applyBorder="1" applyAlignment="1">
      <alignment horizontal="center" vertical="center"/>
    </xf>
    <xf numFmtId="0" fontId="20" fillId="16"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1" fontId="20" fillId="37" borderId="1" xfId="0" applyNumberFormat="1" applyFont="1" applyFill="1" applyBorder="1" applyAlignment="1">
      <alignment horizontal="center" vertical="center" shrinkToFit="1"/>
    </xf>
    <xf numFmtId="0" fontId="20" fillId="37" borderId="0" xfId="0" applyFont="1" applyFill="1" applyAlignment="1">
      <alignment horizontal="center" vertical="center"/>
    </xf>
    <xf numFmtId="0" fontId="20" fillId="3" borderId="1" xfId="0" applyFont="1" applyFill="1" applyBorder="1" applyAlignment="1">
      <alignment vertical="center" wrapText="1"/>
    </xf>
    <xf numFmtId="1" fontId="20" fillId="22" borderId="1" xfId="0" applyNumberFormat="1" applyFont="1" applyFill="1" applyBorder="1" applyAlignment="1">
      <alignment horizontal="center" vertical="center" shrinkToFit="1"/>
    </xf>
    <xf numFmtId="1" fontId="20" fillId="20" borderId="1" xfId="0" applyNumberFormat="1" applyFont="1" applyFill="1" applyBorder="1" applyAlignment="1">
      <alignment horizontal="center" vertical="center" shrinkToFit="1"/>
    </xf>
    <xf numFmtId="1" fontId="20" fillId="8" borderId="1" xfId="0" applyNumberFormat="1" applyFont="1" applyFill="1" applyBorder="1" applyAlignment="1">
      <alignment horizontal="center" vertical="center" shrinkToFit="1"/>
    </xf>
    <xf numFmtId="0" fontId="23" fillId="0" borderId="0" xfId="0" applyFont="1" applyAlignment="1">
      <alignment horizontal="center" vertical="center"/>
    </xf>
    <xf numFmtId="0" fontId="23" fillId="0" borderId="0" xfId="0" applyFont="1" applyAlignment="1">
      <alignment horizontal="left" vertical="center"/>
    </xf>
    <xf numFmtId="0" fontId="23" fillId="0" borderId="42" xfId="0" applyFont="1" applyBorder="1" applyAlignment="1">
      <alignment horizontal="center" vertical="center" wrapText="1"/>
    </xf>
    <xf numFmtId="1" fontId="23" fillId="0" borderId="1" xfId="0" applyNumberFormat="1" applyFont="1" applyBorder="1" applyAlignment="1">
      <alignment horizontal="center" vertical="center" shrinkToFit="1"/>
    </xf>
    <xf numFmtId="0" fontId="23" fillId="0" borderId="1" xfId="0" applyFont="1" applyBorder="1" applyAlignment="1">
      <alignment horizontal="center" vertical="center"/>
    </xf>
    <xf numFmtId="0" fontId="78" fillId="0" borderId="0" xfId="0" applyFont="1" applyAlignment="1">
      <alignment horizontal="center" vertical="center"/>
    </xf>
    <xf numFmtId="0" fontId="78" fillId="0" borderId="0" xfId="0" applyFont="1" applyAlignment="1">
      <alignment horizontal="left" vertical="center"/>
    </xf>
    <xf numFmtId="0" fontId="79" fillId="38" borderId="29" xfId="0" applyFont="1" applyFill="1" applyBorder="1" applyAlignment="1">
      <alignment horizontal="center" vertical="center" wrapText="1"/>
    </xf>
    <xf numFmtId="0" fontId="79" fillId="38" borderId="28" xfId="0" applyFont="1" applyFill="1" applyBorder="1" applyAlignment="1">
      <alignment horizontal="center" vertical="center" wrapText="1"/>
    </xf>
    <xf numFmtId="0" fontId="79" fillId="38" borderId="0" xfId="0" applyFont="1" applyFill="1" applyAlignment="1">
      <alignment horizontal="center" vertical="center" wrapText="1"/>
    </xf>
    <xf numFmtId="0" fontId="79" fillId="0" borderId="0" xfId="0" applyFont="1" applyAlignment="1">
      <alignment horizontal="left" vertical="center"/>
    </xf>
    <xf numFmtId="0" fontId="78" fillId="0" borderId="1" xfId="0" applyFont="1" applyBorder="1" applyAlignment="1">
      <alignment horizontal="center" vertical="center"/>
    </xf>
    <xf numFmtId="0" fontId="79" fillId="38" borderId="12" xfId="0" applyFont="1" applyFill="1" applyBorder="1" applyAlignment="1">
      <alignment horizontal="center" vertical="center"/>
    </xf>
    <xf numFmtId="0" fontId="79" fillId="38" borderId="67" xfId="0" applyFont="1" applyFill="1" applyBorder="1" applyAlignment="1">
      <alignment vertical="center" wrapText="1"/>
    </xf>
    <xf numFmtId="0" fontId="79" fillId="38" borderId="67" xfId="0" applyFont="1" applyFill="1" applyBorder="1" applyAlignment="1">
      <alignment horizontal="center" vertical="center" wrapText="1"/>
    </xf>
    <xf numFmtId="0" fontId="79" fillId="38" borderId="67" xfId="0" applyFont="1" applyFill="1" applyBorder="1" applyAlignment="1">
      <alignment horizontal="center" vertical="center"/>
    </xf>
    <xf numFmtId="0" fontId="79" fillId="38" borderId="68" xfId="0" applyFont="1" applyFill="1" applyBorder="1" applyAlignment="1">
      <alignment horizontal="center" vertical="center" wrapText="1"/>
    </xf>
    <xf numFmtId="0" fontId="79" fillId="38" borderId="15" xfId="0" applyFont="1" applyFill="1" applyBorder="1" applyAlignment="1">
      <alignment horizontal="center" vertical="center" wrapText="1"/>
    </xf>
    <xf numFmtId="0" fontId="79" fillId="38" borderId="32" xfId="0" applyFont="1" applyFill="1" applyBorder="1" applyAlignment="1">
      <alignment horizontal="center" vertical="center" wrapText="1"/>
    </xf>
    <xf numFmtId="0" fontId="79" fillId="38" borderId="33" xfId="0" applyFont="1" applyFill="1" applyBorder="1" applyAlignment="1">
      <alignment horizontal="center" vertical="center" wrapText="1"/>
    </xf>
    <xf numFmtId="0" fontId="79" fillId="0" borderId="1" xfId="0" applyFont="1" applyBorder="1" applyAlignment="1">
      <alignment horizontal="center" vertical="center"/>
    </xf>
    <xf numFmtId="0" fontId="74" fillId="0" borderId="1" xfId="0" applyFont="1" applyBorder="1" applyAlignment="1">
      <alignment horizontal="center" vertical="center" wrapText="1"/>
    </xf>
    <xf numFmtId="0" fontId="74" fillId="0" borderId="1" xfId="0" applyFont="1" applyBorder="1" applyAlignment="1">
      <alignment vertical="center" wrapText="1"/>
    </xf>
    <xf numFmtId="0" fontId="76" fillId="0" borderId="1" xfId="0" applyFont="1" applyBorder="1" applyAlignment="1">
      <alignment horizontal="center" vertical="center" wrapText="1"/>
    </xf>
    <xf numFmtId="0" fontId="77" fillId="0" borderId="1" xfId="0" applyFont="1" applyBorder="1" applyAlignment="1">
      <alignment horizontal="center" vertical="center" wrapText="1"/>
    </xf>
    <xf numFmtId="0" fontId="77" fillId="0" borderId="1" xfId="0" applyFont="1" applyBorder="1" applyAlignment="1">
      <alignment vertical="center" wrapText="1"/>
    </xf>
    <xf numFmtId="0" fontId="74" fillId="0" borderId="42" xfId="0" applyFont="1" applyBorder="1" applyAlignment="1">
      <alignment horizontal="center" vertical="center" wrapText="1"/>
    </xf>
    <xf numFmtId="1" fontId="74" fillId="0" borderId="1" xfId="0" applyNumberFormat="1" applyFont="1" applyBorder="1" applyAlignment="1">
      <alignment horizontal="center" vertical="center" shrinkToFit="1"/>
    </xf>
    <xf numFmtId="0" fontId="74" fillId="0" borderId="1" xfId="0" applyFont="1" applyBorder="1" applyAlignment="1">
      <alignment horizontal="center" vertical="center"/>
    </xf>
    <xf numFmtId="0" fontId="74" fillId="0" borderId="1" xfId="0" applyFont="1" applyBorder="1" applyAlignment="1">
      <alignment vertical="center"/>
    </xf>
    <xf numFmtId="0" fontId="73" fillId="0" borderId="1" xfId="0" applyFont="1" applyBorder="1" applyAlignment="1">
      <alignment horizontal="center" vertical="center"/>
    </xf>
    <xf numFmtId="1" fontId="77" fillId="0" borderId="1" xfId="0" applyNumberFormat="1" applyFont="1" applyBorder="1" applyAlignment="1">
      <alignment horizontal="center" vertical="center" shrinkToFit="1"/>
    </xf>
    <xf numFmtId="0" fontId="77" fillId="0" borderId="1" xfId="0" applyFont="1" applyBorder="1" applyAlignment="1">
      <alignment horizontal="center" vertical="center"/>
    </xf>
    <xf numFmtId="0" fontId="76" fillId="0" borderId="1" xfId="0" applyFont="1" applyBorder="1" applyAlignment="1">
      <alignment horizontal="center" vertical="center"/>
    </xf>
    <xf numFmtId="0" fontId="77" fillId="0" borderId="1" xfId="0" applyFont="1" applyBorder="1" applyAlignment="1">
      <alignment vertical="center"/>
    </xf>
    <xf numFmtId="0" fontId="23" fillId="0" borderId="67" xfId="0" applyFont="1" applyBorder="1" applyAlignment="1">
      <alignment horizontal="center" vertical="center"/>
    </xf>
    <xf numFmtId="0" fontId="23" fillId="0" borderId="32" xfId="0" applyFont="1" applyBorder="1" applyAlignment="1">
      <alignment horizontal="center" vertical="center"/>
    </xf>
    <xf numFmtId="0" fontId="23" fillId="0" borderId="0" xfId="0" applyFont="1" applyAlignment="1">
      <alignment horizontal="center" vertical="center" wrapText="1"/>
    </xf>
    <xf numFmtId="0" fontId="74" fillId="0" borderId="0" xfId="0" applyFont="1" applyAlignment="1">
      <alignment horizontal="center" vertical="center"/>
    </xf>
    <xf numFmtId="0" fontId="23" fillId="0" borderId="0" xfId="0" applyFont="1" applyAlignment="1">
      <alignment vertical="center"/>
    </xf>
    <xf numFmtId="0" fontId="74" fillId="0" borderId="0" xfId="0" applyFont="1" applyAlignment="1">
      <alignment vertical="center"/>
    </xf>
    <xf numFmtId="0" fontId="23" fillId="0" borderId="42" xfId="0" applyFont="1" applyBorder="1" applyAlignment="1">
      <alignment horizontal="center" vertical="center"/>
    </xf>
    <xf numFmtId="1" fontId="74" fillId="0" borderId="42" xfId="0" applyNumberFormat="1" applyFont="1" applyBorder="1" applyAlignment="1">
      <alignment horizontal="center" vertical="center" shrinkToFit="1"/>
    </xf>
    <xf numFmtId="0" fontId="74" fillId="0" borderId="42" xfId="0" applyFont="1" applyBorder="1" applyAlignment="1">
      <alignment horizontal="center" vertical="center"/>
    </xf>
    <xf numFmtId="0" fontId="79" fillId="38" borderId="12" xfId="0" applyFont="1" applyFill="1" applyBorder="1" applyAlignment="1">
      <alignment horizontal="center" vertical="center" wrapText="1"/>
    </xf>
    <xf numFmtId="1" fontId="23" fillId="0" borderId="42" xfId="0" applyNumberFormat="1" applyFont="1" applyBorder="1" applyAlignment="1">
      <alignment horizontal="center" vertical="center" shrinkToFit="1"/>
    </xf>
    <xf numFmtId="0" fontId="19" fillId="0" borderId="1" xfId="0" applyFont="1" applyBorder="1" applyAlignment="1">
      <alignment vertical="center" wrapText="1"/>
    </xf>
    <xf numFmtId="0" fontId="19" fillId="0" borderId="0" xfId="0" applyFont="1" applyAlignment="1">
      <alignment vertical="center"/>
    </xf>
    <xf numFmtId="0" fontId="19" fillId="0" borderId="0" xfId="0" applyFont="1" applyAlignment="1">
      <alignment horizontal="center" vertical="center"/>
    </xf>
    <xf numFmtId="0" fontId="79" fillId="38" borderId="67" xfId="0" applyFont="1" applyFill="1" applyBorder="1" applyAlignment="1">
      <alignment horizontal="right" vertical="center" wrapText="1"/>
    </xf>
    <xf numFmtId="0" fontId="23" fillId="0" borderId="2" xfId="0" applyFont="1" applyBorder="1" applyAlignment="1">
      <alignment horizontal="center" vertical="center"/>
    </xf>
    <xf numFmtId="0" fontId="45" fillId="0" borderId="1" xfId="0" applyFont="1" applyBorder="1" applyAlignment="1">
      <alignment horizontal="center" vertical="center"/>
    </xf>
    <xf numFmtId="0" fontId="19" fillId="0" borderId="1" xfId="0" applyFont="1" applyBorder="1" applyAlignment="1">
      <alignment horizontal="center" vertical="center"/>
    </xf>
    <xf numFmtId="0" fontId="80" fillId="0" borderId="1" xfId="0" applyFont="1" applyBorder="1" applyAlignment="1">
      <alignment horizontal="center" vertical="center"/>
    </xf>
    <xf numFmtId="0" fontId="81" fillId="0" borderId="1" xfId="0" applyFont="1" applyBorder="1" applyAlignment="1">
      <alignment horizontal="center" vertical="center"/>
    </xf>
    <xf numFmtId="0" fontId="23" fillId="6" borderId="0" xfId="0" applyFont="1" applyFill="1" applyAlignment="1">
      <alignment horizontal="center" vertical="center"/>
    </xf>
    <xf numFmtId="1" fontId="74" fillId="6" borderId="1" xfId="0" applyNumberFormat="1" applyFont="1" applyFill="1" applyBorder="1" applyAlignment="1">
      <alignment horizontal="center" vertical="center" shrinkToFit="1"/>
    </xf>
    <xf numFmtId="0" fontId="74" fillId="6" borderId="1" xfId="0" applyFont="1" applyFill="1" applyBorder="1" applyAlignment="1">
      <alignment horizontal="center" vertical="center"/>
    </xf>
    <xf numFmtId="0" fontId="23" fillId="8" borderId="1" xfId="0" applyFont="1" applyFill="1" applyBorder="1" applyAlignment="1">
      <alignment horizontal="center" vertical="center"/>
    </xf>
    <xf numFmtId="1" fontId="74" fillId="9" borderId="1" xfId="0" applyNumberFormat="1" applyFont="1" applyFill="1" applyBorder="1" applyAlignment="1">
      <alignment horizontal="center" vertical="center" shrinkToFit="1"/>
    </xf>
    <xf numFmtId="0" fontId="74" fillId="9" borderId="1" xfId="0" applyFont="1" applyFill="1" applyBorder="1" applyAlignment="1">
      <alignment horizontal="center" vertical="center"/>
    </xf>
    <xf numFmtId="1" fontId="74" fillId="39" borderId="1" xfId="0" applyNumberFormat="1" applyFont="1" applyFill="1" applyBorder="1" applyAlignment="1">
      <alignment horizontal="center" vertical="center" shrinkToFit="1"/>
    </xf>
    <xf numFmtId="0" fontId="74" fillId="39" borderId="1" xfId="0" applyFont="1" applyFill="1" applyBorder="1" applyAlignment="1">
      <alignment horizontal="center" vertical="center"/>
    </xf>
    <xf numFmtId="0" fontId="23" fillId="9" borderId="0" xfId="0" applyFont="1" applyFill="1" applyAlignment="1">
      <alignment horizontal="center" vertical="center"/>
    </xf>
    <xf numFmtId="0" fontId="23" fillId="9" borderId="1" xfId="0" applyFont="1" applyFill="1" applyBorder="1" applyAlignment="1">
      <alignment horizontal="center" vertical="center"/>
    </xf>
    <xf numFmtId="0" fontId="74" fillId="22" borderId="1" xfId="0" applyFont="1" applyFill="1" applyBorder="1" applyAlignment="1">
      <alignment horizontal="center" vertical="center"/>
    </xf>
    <xf numFmtId="1" fontId="74" fillId="0" borderId="2" xfId="0" applyNumberFormat="1" applyFont="1" applyBorder="1" applyAlignment="1">
      <alignment horizontal="center" vertical="center" shrinkToFit="1"/>
    </xf>
    <xf numFmtId="0" fontId="74" fillId="6" borderId="27" xfId="0" applyFont="1" applyFill="1" applyBorder="1" applyAlignment="1">
      <alignment horizontal="center" vertical="center"/>
    </xf>
    <xf numFmtId="0" fontId="74" fillId="0" borderId="40" xfId="0" applyFont="1" applyBorder="1" applyAlignment="1">
      <alignment horizontal="center" vertical="center"/>
    </xf>
    <xf numFmtId="0" fontId="74" fillId="0" borderId="71" xfId="0" applyFont="1" applyBorder="1" applyAlignment="1">
      <alignment horizontal="center" vertical="center"/>
    </xf>
    <xf numFmtId="0" fontId="74" fillId="0" borderId="41" xfId="0" applyFont="1" applyBorder="1" applyAlignment="1">
      <alignment horizontal="center" vertical="center"/>
    </xf>
    <xf numFmtId="0" fontId="74" fillId="0" borderId="2" xfId="0" applyFont="1" applyBorder="1" applyAlignment="1">
      <alignment horizontal="center" vertical="center" wrapText="1"/>
    </xf>
    <xf numFmtId="0" fontId="74" fillId="0" borderId="2" xfId="0" applyFont="1" applyBorder="1" applyAlignment="1">
      <alignment horizontal="center" vertical="center"/>
    </xf>
    <xf numFmtId="1" fontId="74" fillId="0" borderId="71" xfId="0" applyNumberFormat="1" applyFont="1" applyBorder="1" applyAlignment="1">
      <alignment horizontal="center" vertical="center" shrinkToFit="1"/>
    </xf>
    <xf numFmtId="1" fontId="74" fillId="0" borderId="41" xfId="0" applyNumberFormat="1" applyFont="1" applyBorder="1" applyAlignment="1">
      <alignment horizontal="center" vertical="center" shrinkToFit="1"/>
    </xf>
    <xf numFmtId="0" fontId="58" fillId="0" borderId="1" xfId="0" applyFont="1" applyBorder="1" applyAlignment="1">
      <alignment horizontal="center" vertical="center"/>
    </xf>
    <xf numFmtId="0" fontId="82" fillId="0" borderId="1" xfId="0" applyFont="1" applyBorder="1" applyAlignment="1">
      <alignment horizontal="center" vertical="center"/>
    </xf>
    <xf numFmtId="0" fontId="74" fillId="6" borderId="1" xfId="0" applyFont="1" applyFill="1" applyBorder="1" applyAlignment="1">
      <alignment horizontal="center" vertical="center" wrapText="1"/>
    </xf>
    <xf numFmtId="1" fontId="74" fillId="35" borderId="42" xfId="0" applyNumberFormat="1" applyFont="1" applyFill="1" applyBorder="1" applyAlignment="1">
      <alignment horizontal="center" vertical="center" shrinkToFit="1"/>
    </xf>
    <xf numFmtId="0" fontId="83" fillId="35" borderId="1" xfId="0" applyFont="1" applyFill="1" applyBorder="1" applyAlignment="1">
      <alignment horizontal="center" vertical="center"/>
    </xf>
    <xf numFmtId="1" fontId="74" fillId="35" borderId="1" xfId="0" applyNumberFormat="1" applyFont="1" applyFill="1" applyBorder="1" applyAlignment="1">
      <alignment horizontal="center" vertical="center" shrinkToFit="1"/>
    </xf>
    <xf numFmtId="0" fontId="74" fillId="35" borderId="1" xfId="0" applyFont="1" applyFill="1" applyBorder="1" applyAlignment="1">
      <alignment horizontal="center" vertical="center"/>
    </xf>
    <xf numFmtId="0" fontId="23" fillId="35" borderId="0" xfId="0" applyFont="1" applyFill="1" applyAlignment="1">
      <alignment horizontal="center" vertical="center"/>
    </xf>
    <xf numFmtId="0" fontId="23" fillId="19" borderId="1" xfId="0" applyFont="1" applyFill="1" applyBorder="1" applyAlignment="1">
      <alignment horizontal="center" vertical="center" wrapText="1"/>
    </xf>
    <xf numFmtId="0" fontId="23" fillId="20" borderId="1" xfId="0" applyFont="1" applyFill="1" applyBorder="1" applyAlignment="1">
      <alignment horizontal="center" vertical="center" wrapText="1"/>
    </xf>
    <xf numFmtId="0" fontId="23" fillId="35" borderId="3" xfId="0" applyFont="1" applyFill="1" applyBorder="1" applyAlignment="1">
      <alignment horizontal="center" vertical="center" wrapText="1"/>
    </xf>
    <xf numFmtId="0" fontId="23" fillId="35" borderId="1" xfId="0" applyFont="1" applyFill="1" applyBorder="1" applyAlignment="1">
      <alignment horizontal="center" vertical="center" wrapText="1"/>
    </xf>
    <xf numFmtId="0" fontId="84" fillId="29" borderId="42" xfId="0" applyFont="1" applyFill="1" applyBorder="1" applyAlignment="1">
      <alignment horizontal="center" vertical="center" wrapText="1"/>
    </xf>
    <xf numFmtId="0" fontId="84" fillId="29" borderId="1" xfId="0" applyFont="1" applyFill="1" applyBorder="1" applyAlignment="1">
      <alignment horizontal="center" vertical="center" wrapText="1"/>
    </xf>
    <xf numFmtId="0" fontId="74" fillId="0" borderId="42" xfId="0" applyFont="1" applyBorder="1" applyAlignment="1">
      <alignment vertical="center" wrapText="1"/>
    </xf>
    <xf numFmtId="0" fontId="23" fillId="35" borderId="42" xfId="0" applyFont="1" applyFill="1" applyBorder="1" applyAlignment="1">
      <alignment horizontal="center" vertical="center" wrapText="1"/>
    </xf>
    <xf numFmtId="0" fontId="23" fillId="0" borderId="72" xfId="0" applyFont="1" applyBorder="1" applyAlignment="1">
      <alignment horizontal="center" vertical="center"/>
    </xf>
    <xf numFmtId="0" fontId="23" fillId="0" borderId="72" xfId="0" applyFont="1" applyBorder="1" applyAlignment="1">
      <alignment horizontal="center" vertical="center" wrapText="1"/>
    </xf>
    <xf numFmtId="0" fontId="74" fillId="0" borderId="72" xfId="0" applyFont="1" applyBorder="1" applyAlignment="1">
      <alignment horizontal="center" vertical="center" wrapText="1"/>
    </xf>
    <xf numFmtId="1" fontId="74" fillId="6" borderId="72" xfId="0" applyNumberFormat="1" applyFont="1" applyFill="1" applyBorder="1" applyAlignment="1">
      <alignment horizontal="center" vertical="center" shrinkToFit="1"/>
    </xf>
    <xf numFmtId="0" fontId="84" fillId="29" borderId="72" xfId="0" applyFont="1" applyFill="1" applyBorder="1" applyAlignment="1">
      <alignment horizontal="center" vertical="center" wrapText="1"/>
    </xf>
    <xf numFmtId="0" fontId="23" fillId="35" borderId="73" xfId="0" applyFont="1" applyFill="1" applyBorder="1" applyAlignment="1">
      <alignment horizontal="center" vertical="center"/>
    </xf>
    <xf numFmtId="1" fontId="74" fillId="39" borderId="42" xfId="0" applyNumberFormat="1" applyFont="1" applyFill="1" applyBorder="1" applyAlignment="1">
      <alignment horizontal="center" vertical="center" shrinkToFit="1"/>
    </xf>
    <xf numFmtId="0" fontId="23" fillId="20" borderId="42" xfId="0" applyFont="1" applyFill="1" applyBorder="1" applyAlignment="1">
      <alignment horizontal="center" vertical="center" wrapText="1"/>
    </xf>
    <xf numFmtId="0" fontId="23" fillId="8" borderId="42" xfId="0" applyFont="1" applyFill="1" applyBorder="1" applyAlignment="1">
      <alignment horizontal="center" vertical="center"/>
    </xf>
    <xf numFmtId="1" fontId="74" fillId="0" borderId="72" xfId="0" applyNumberFormat="1" applyFont="1" applyBorder="1" applyAlignment="1">
      <alignment horizontal="center" vertical="center" shrinkToFit="1"/>
    </xf>
    <xf numFmtId="0" fontId="74" fillId="0" borderId="72" xfId="0" applyFont="1" applyBorder="1" applyAlignment="1">
      <alignment horizontal="center" vertical="center"/>
    </xf>
    <xf numFmtId="0" fontId="23" fillId="35" borderId="72" xfId="0" applyFont="1" applyFill="1" applyBorder="1" applyAlignment="1">
      <alignment horizontal="center" vertical="center" wrapText="1"/>
    </xf>
    <xf numFmtId="0" fontId="23" fillId="9" borderId="72" xfId="0" applyFont="1" applyFill="1" applyBorder="1" applyAlignment="1">
      <alignment horizontal="center" vertical="center"/>
    </xf>
    <xf numFmtId="0" fontId="23" fillId="0" borderId="73" xfId="0" applyFont="1" applyBorder="1" applyAlignment="1">
      <alignment horizontal="center" vertical="center"/>
    </xf>
    <xf numFmtId="0" fontId="58" fillId="0" borderId="42" xfId="0" applyFont="1" applyBorder="1" applyAlignment="1">
      <alignment horizontal="center" vertical="center"/>
    </xf>
    <xf numFmtId="0" fontId="74" fillId="0" borderId="72" xfId="0" applyFont="1" applyBorder="1" applyAlignment="1">
      <alignment vertical="center"/>
    </xf>
    <xf numFmtId="0" fontId="23" fillId="19" borderId="42" xfId="0" applyFont="1" applyFill="1" applyBorder="1" applyAlignment="1">
      <alignment horizontal="center" vertical="center" wrapText="1"/>
    </xf>
    <xf numFmtId="0" fontId="76" fillId="0" borderId="72" xfId="0" applyFont="1" applyBorder="1" applyAlignment="1">
      <alignment horizontal="center" vertical="center" wrapText="1"/>
    </xf>
    <xf numFmtId="0" fontId="85" fillId="0" borderId="42" xfId="0" applyFont="1" applyBorder="1" applyAlignment="1">
      <alignment horizontal="center" vertical="center"/>
    </xf>
    <xf numFmtId="0" fontId="85" fillId="0" borderId="42" xfId="0" applyFont="1" applyBorder="1" applyAlignment="1">
      <alignment horizontal="center" vertical="center" wrapText="1"/>
    </xf>
    <xf numFmtId="0" fontId="85" fillId="0" borderId="42" xfId="0" applyFont="1" applyBorder="1" applyAlignment="1">
      <alignment vertical="center" wrapText="1"/>
    </xf>
    <xf numFmtId="1" fontId="85" fillId="0" borderId="42" xfId="0" applyNumberFormat="1" applyFont="1" applyBorder="1" applyAlignment="1">
      <alignment horizontal="center" vertical="center" shrinkToFit="1"/>
    </xf>
    <xf numFmtId="0" fontId="85" fillId="0" borderId="74" xfId="0" applyFont="1" applyBorder="1" applyAlignment="1">
      <alignment horizontal="center" vertical="center" wrapText="1"/>
    </xf>
    <xf numFmtId="1" fontId="85" fillId="0" borderId="75" xfId="0" applyNumberFormat="1" applyFont="1" applyBorder="1" applyAlignment="1">
      <alignment horizontal="center" vertical="center" shrinkToFit="1"/>
    </xf>
    <xf numFmtId="0" fontId="85" fillId="0" borderId="76" xfId="0" applyFont="1" applyBorder="1" applyAlignment="1">
      <alignment horizontal="center" vertical="center" wrapText="1"/>
    </xf>
    <xf numFmtId="0" fontId="85" fillId="9" borderId="42" xfId="0" applyFont="1" applyFill="1" applyBorder="1" applyAlignment="1">
      <alignment horizontal="center" vertical="center"/>
    </xf>
    <xf numFmtId="0" fontId="85" fillId="0" borderId="1" xfId="0" applyFont="1" applyBorder="1" applyAlignment="1">
      <alignment horizontal="center" vertical="center"/>
    </xf>
    <xf numFmtId="0" fontId="85" fillId="0" borderId="1" xfId="0" applyFont="1" applyBorder="1" applyAlignment="1">
      <alignment horizontal="center" vertical="center" wrapText="1"/>
    </xf>
    <xf numFmtId="0" fontId="85" fillId="0" borderId="1" xfId="0" applyFont="1" applyBorder="1" applyAlignment="1">
      <alignment vertical="center" wrapText="1"/>
    </xf>
    <xf numFmtId="1" fontId="85" fillId="0" borderId="1" xfId="0" applyNumberFormat="1" applyFont="1" applyBorder="1" applyAlignment="1">
      <alignment horizontal="center" vertical="center" shrinkToFit="1"/>
    </xf>
    <xf numFmtId="0" fontId="85" fillId="0" borderId="2" xfId="0" applyFont="1" applyBorder="1" applyAlignment="1">
      <alignment horizontal="center" vertical="center" wrapText="1"/>
    </xf>
    <xf numFmtId="1" fontId="85" fillId="0" borderId="71" xfId="0" applyNumberFormat="1" applyFont="1" applyBorder="1" applyAlignment="1">
      <alignment horizontal="center" vertical="center" shrinkToFit="1"/>
    </xf>
    <xf numFmtId="0" fontId="85" fillId="0" borderId="3" xfId="0" applyFont="1" applyBorder="1" applyAlignment="1">
      <alignment horizontal="center" vertical="center" wrapText="1"/>
    </xf>
    <xf numFmtId="0" fontId="85" fillId="9" borderId="1" xfId="0" applyFont="1" applyFill="1" applyBorder="1" applyAlignment="1">
      <alignment horizontal="center" vertical="center"/>
    </xf>
    <xf numFmtId="0" fontId="85" fillId="0" borderId="1" xfId="0" applyFont="1" applyBorder="1" applyAlignment="1">
      <alignment horizontal="left" vertical="center" wrapText="1"/>
    </xf>
    <xf numFmtId="1" fontId="74" fillId="22" borderId="1" xfId="0" applyNumberFormat="1" applyFont="1" applyFill="1" applyBorder="1" applyAlignment="1">
      <alignment horizontal="center" vertical="center" shrinkToFit="1"/>
    </xf>
    <xf numFmtId="0" fontId="23" fillId="16" borderId="1" xfId="0" applyFont="1" applyFill="1" applyBorder="1" applyAlignment="1">
      <alignment horizontal="center" vertical="center"/>
    </xf>
    <xf numFmtId="0" fontId="71" fillId="16" borderId="1" xfId="0" applyFont="1" applyFill="1" applyBorder="1" applyAlignment="1">
      <alignment horizontal="center" vertical="center"/>
    </xf>
    <xf numFmtId="0" fontId="20" fillId="40" borderId="1" xfId="0" applyFont="1" applyFill="1" applyBorder="1" applyAlignment="1">
      <alignment horizontal="center" vertical="center" wrapText="1"/>
    </xf>
    <xf numFmtId="0" fontId="74" fillId="22" borderId="1" xfId="0" applyFont="1" applyFill="1" applyBorder="1" applyAlignment="1">
      <alignment horizontal="center" vertical="center" wrapText="1"/>
    </xf>
    <xf numFmtId="0" fontId="78" fillId="22" borderId="1" xfId="0" applyFont="1" applyFill="1" applyBorder="1" applyAlignment="1">
      <alignment horizontal="center" vertical="center"/>
    </xf>
    <xf numFmtId="0" fontId="23" fillId="22" borderId="1" xfId="0" applyFont="1" applyFill="1" applyBorder="1" applyAlignment="1">
      <alignment horizontal="center" vertical="center"/>
    </xf>
    <xf numFmtId="0" fontId="23" fillId="22" borderId="1" xfId="0" applyFont="1" applyFill="1" applyBorder="1" applyAlignment="1">
      <alignment horizontal="center" vertical="center" wrapText="1"/>
    </xf>
    <xf numFmtId="0" fontId="20" fillId="6" borderId="1" xfId="0" applyFont="1" applyFill="1" applyBorder="1" applyAlignment="1">
      <alignment horizontal="center" vertical="center" wrapText="1"/>
    </xf>
    <xf numFmtId="0" fontId="19" fillId="41" borderId="1" xfId="0" applyFont="1" applyFill="1" applyBorder="1" applyAlignment="1">
      <alignment horizontal="center" vertical="center" wrapText="1"/>
    </xf>
    <xf numFmtId="0" fontId="20" fillId="41" borderId="1" xfId="0" applyFont="1" applyFill="1" applyBorder="1" applyAlignment="1">
      <alignment horizontal="center" vertical="center" wrapText="1"/>
    </xf>
    <xf numFmtId="0" fontId="79" fillId="38" borderId="32" xfId="0" applyFont="1" applyFill="1" applyBorder="1" applyAlignment="1">
      <alignment vertical="center" wrapText="1"/>
    </xf>
    <xf numFmtId="0" fontId="23" fillId="0" borderId="77" xfId="0" applyFont="1" applyBorder="1" applyAlignment="1">
      <alignment horizontal="center" vertical="center" wrapText="1"/>
    </xf>
    <xf numFmtId="0" fontId="3" fillId="0" borderId="77" xfId="0" applyFont="1" applyBorder="1" applyAlignment="1">
      <alignment horizontal="center" vertical="center"/>
    </xf>
    <xf numFmtId="0" fontId="23" fillId="0" borderId="2" xfId="0" applyFont="1" applyBorder="1" applyAlignment="1">
      <alignment horizontal="center" vertical="center" wrapText="1"/>
    </xf>
    <xf numFmtId="1" fontId="23" fillId="0" borderId="3" xfId="0" applyNumberFormat="1" applyFont="1" applyBorder="1" applyAlignment="1">
      <alignment horizontal="center" vertical="center" shrinkToFit="1"/>
    </xf>
    <xf numFmtId="0" fontId="23" fillId="0" borderId="27" xfId="0" applyFont="1" applyBorder="1" applyAlignment="1">
      <alignment horizontal="center" vertical="center" wrapText="1"/>
    </xf>
    <xf numFmtId="0" fontId="23" fillId="0" borderId="77" xfId="0" applyFont="1" applyBorder="1" applyAlignment="1">
      <alignment horizontal="center" vertical="center"/>
    </xf>
    <xf numFmtId="0" fontId="6" fillId="0" borderId="77" xfId="0" applyFont="1" applyBorder="1" applyAlignment="1">
      <alignment horizontal="center" vertical="center"/>
    </xf>
    <xf numFmtId="0" fontId="23" fillId="22" borderId="77" xfId="0" applyFont="1" applyFill="1" applyBorder="1" applyAlignment="1">
      <alignment horizontal="center" vertical="center" wrapText="1"/>
    </xf>
    <xf numFmtId="0" fontId="23" fillId="22" borderId="77" xfId="0" applyFont="1" applyFill="1" applyBorder="1" applyAlignment="1">
      <alignment horizontal="center" vertical="center"/>
    </xf>
    <xf numFmtId="1" fontId="23" fillId="0" borderId="77" xfId="0" applyNumberFormat="1" applyFont="1" applyBorder="1" applyAlignment="1">
      <alignment horizontal="center" vertical="center" shrinkToFit="1"/>
    </xf>
    <xf numFmtId="0" fontId="23" fillId="22" borderId="2" xfId="0" applyFont="1" applyFill="1" applyBorder="1" applyAlignment="1">
      <alignment horizontal="center" vertical="center"/>
    </xf>
    <xf numFmtId="0" fontId="23" fillId="0" borderId="3" xfId="0" applyFont="1" applyBorder="1" applyAlignment="1">
      <alignment horizontal="center" vertical="center"/>
    </xf>
    <xf numFmtId="0" fontId="23" fillId="22" borderId="3" xfId="0" applyFont="1" applyFill="1" applyBorder="1" applyAlignment="1">
      <alignment horizontal="center" vertical="center" wrapText="1"/>
    </xf>
    <xf numFmtId="0" fontId="71" fillId="0" borderId="3" xfId="0" applyFont="1" applyBorder="1" applyAlignment="1">
      <alignment horizontal="center" vertical="center"/>
    </xf>
    <xf numFmtId="0" fontId="23" fillId="0" borderId="50" xfId="0" applyFont="1" applyBorder="1" applyAlignment="1">
      <alignment horizontal="center" vertical="center" wrapText="1"/>
    </xf>
    <xf numFmtId="0" fontId="23" fillId="0" borderId="78" xfId="0" applyFont="1" applyBorder="1" applyAlignment="1">
      <alignment horizontal="center" vertical="center" wrapText="1"/>
    </xf>
    <xf numFmtId="1" fontId="23" fillId="0" borderId="47" xfId="0" applyNumberFormat="1" applyFont="1" applyBorder="1" applyAlignment="1">
      <alignment horizontal="center" vertical="center" shrinkToFit="1"/>
    </xf>
    <xf numFmtId="1" fontId="23" fillId="0" borderId="27" xfId="0" applyNumberFormat="1" applyFont="1" applyBorder="1" applyAlignment="1">
      <alignment horizontal="center" vertical="center" shrinkToFit="1"/>
    </xf>
    <xf numFmtId="0" fontId="23" fillId="0" borderId="27" xfId="0" applyFont="1" applyBorder="1" applyAlignment="1">
      <alignment horizontal="center" vertical="center"/>
    </xf>
    <xf numFmtId="0" fontId="49" fillId="0" borderId="40" xfId="0" applyFont="1" applyBorder="1" applyAlignment="1">
      <alignment horizontal="center" vertical="center" wrapText="1"/>
    </xf>
    <xf numFmtId="0" fontId="49" fillId="0" borderId="71" xfId="0" applyFont="1" applyBorder="1" applyAlignment="1">
      <alignment horizontal="center" vertical="center" wrapText="1"/>
    </xf>
    <xf numFmtId="0" fontId="78" fillId="16" borderId="1" xfId="0" applyFont="1" applyFill="1" applyBorder="1" applyAlignment="1">
      <alignment horizontal="center" vertical="center"/>
    </xf>
    <xf numFmtId="0" fontId="23" fillId="39" borderId="1" xfId="0" applyFont="1" applyFill="1" applyBorder="1" applyAlignment="1">
      <alignment horizontal="center" vertical="center"/>
    </xf>
    <xf numFmtId="0" fontId="23" fillId="39" borderId="1" xfId="0" applyFont="1" applyFill="1" applyBorder="1" applyAlignment="1">
      <alignment horizontal="center" vertical="center" wrapText="1"/>
    </xf>
    <xf numFmtId="0" fontId="19" fillId="39" borderId="1" xfId="0" applyFont="1" applyFill="1" applyBorder="1" applyAlignment="1">
      <alignment horizontal="center" vertical="center"/>
    </xf>
    <xf numFmtId="0" fontId="45" fillId="39" borderId="1" xfId="0" applyFont="1" applyFill="1" applyBorder="1" applyAlignment="1">
      <alignment horizontal="center" vertical="center"/>
    </xf>
    <xf numFmtId="0" fontId="20" fillId="24" borderId="1"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63" fillId="3" borderId="1" xfId="0" applyFont="1" applyFill="1" applyBorder="1" applyAlignment="1">
      <alignment horizontal="center" vertical="center" wrapText="1"/>
    </xf>
    <xf numFmtId="0" fontId="78" fillId="0" borderId="32" xfId="0" applyFont="1" applyBorder="1" applyAlignment="1">
      <alignment horizontal="center" vertical="center"/>
    </xf>
    <xf numFmtId="0" fontId="63" fillId="3" borderId="2" xfId="0" applyFont="1" applyFill="1" applyBorder="1" applyAlignment="1">
      <alignment horizontal="center" vertical="center" wrapText="1"/>
    </xf>
    <xf numFmtId="0" fontId="63" fillId="3" borderId="49" xfId="0" applyFont="1" applyFill="1" applyBorder="1" applyAlignment="1">
      <alignment horizontal="center" vertical="center" wrapText="1"/>
    </xf>
    <xf numFmtId="0" fontId="63" fillId="3" borderId="3"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49"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1" fontId="65" fillId="0" borderId="1" xfId="0" applyNumberFormat="1" applyFont="1" applyBorder="1" applyAlignment="1">
      <alignment horizontal="center" vertical="center" shrinkToFit="1"/>
    </xf>
    <xf numFmtId="0" fontId="63" fillId="17" borderId="1" xfId="0" applyFont="1" applyFill="1" applyBorder="1" applyAlignment="1">
      <alignment horizontal="center" vertical="center" wrapText="1"/>
    </xf>
    <xf numFmtId="0" fontId="65" fillId="0" borderId="1" xfId="0" applyFont="1" applyBorder="1" applyAlignment="1">
      <alignment horizontal="center" vertical="center" wrapText="1"/>
    </xf>
    <xf numFmtId="0" fontId="20" fillId="24" borderId="2" xfId="0" applyFont="1" applyFill="1" applyBorder="1" applyAlignment="1">
      <alignment horizontal="center" vertical="center" wrapText="1"/>
    </xf>
    <xf numFmtId="0" fontId="20" fillId="24" borderId="3" xfId="0" applyFont="1" applyFill="1" applyBorder="1" applyAlignment="1">
      <alignment horizontal="center" vertical="center" wrapText="1"/>
    </xf>
    <xf numFmtId="0" fontId="20" fillId="24" borderId="49" xfId="0" applyFont="1" applyFill="1" applyBorder="1" applyAlignment="1">
      <alignment horizontal="center" vertical="center" wrapText="1"/>
    </xf>
    <xf numFmtId="0" fontId="20" fillId="3" borderId="2" xfId="0" applyFont="1" applyFill="1" applyBorder="1" applyAlignment="1">
      <alignment horizontal="center" vertical="center" wrapText="1"/>
    </xf>
    <xf numFmtId="0" fontId="20" fillId="3" borderId="49"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65" fillId="3" borderId="1" xfId="0" applyFont="1" applyFill="1" applyBorder="1" applyAlignment="1">
      <alignment horizontal="center" vertical="center" wrapText="1"/>
    </xf>
    <xf numFmtId="0" fontId="19" fillId="42" borderId="1" xfId="0" applyFont="1" applyFill="1" applyBorder="1" applyAlignment="1">
      <alignment horizontal="center" vertical="center" wrapText="1"/>
    </xf>
    <xf numFmtId="0" fontId="20" fillId="42" borderId="1" xfId="0" applyFont="1" applyFill="1" applyBorder="1" applyAlignment="1">
      <alignment horizontal="center" vertical="center" wrapText="1"/>
    </xf>
    <xf numFmtId="1" fontId="20" fillId="42" borderId="1" xfId="0" applyNumberFormat="1" applyFont="1" applyFill="1" applyBorder="1" applyAlignment="1">
      <alignment horizontal="center" vertical="center" shrinkToFit="1"/>
    </xf>
    <xf numFmtId="1" fontId="65" fillId="42" borderId="1" xfId="0" applyNumberFormat="1" applyFont="1" applyFill="1" applyBorder="1" applyAlignment="1">
      <alignment horizontal="center" vertical="center" shrinkToFit="1"/>
    </xf>
    <xf numFmtId="0" fontId="63" fillId="42" borderId="1" xfId="0" applyFont="1" applyFill="1" applyBorder="1" applyAlignment="1">
      <alignment horizontal="center" vertical="center" wrapText="1"/>
    </xf>
    <xf numFmtId="0" fontId="65" fillId="42" borderId="1" xfId="0" applyFont="1" applyFill="1" applyBorder="1" applyAlignment="1">
      <alignment horizontal="center" vertical="center" wrapText="1"/>
    </xf>
    <xf numFmtId="0" fontId="19" fillId="43" borderId="1" xfId="0" applyFont="1" applyFill="1" applyBorder="1" applyAlignment="1">
      <alignment horizontal="center" vertical="center" wrapText="1"/>
    </xf>
    <xf numFmtId="0" fontId="20" fillId="43" borderId="1" xfId="0" applyFont="1" applyFill="1" applyBorder="1" applyAlignment="1">
      <alignment horizontal="center" vertical="center" wrapText="1"/>
    </xf>
    <xf numFmtId="1" fontId="20" fillId="43" borderId="1" xfId="0" applyNumberFormat="1" applyFont="1" applyFill="1" applyBorder="1" applyAlignment="1">
      <alignment horizontal="center" vertical="center" shrinkToFit="1"/>
    </xf>
    <xf numFmtId="1" fontId="65" fillId="43" borderId="1" xfId="0" applyNumberFormat="1" applyFont="1" applyFill="1" applyBorder="1" applyAlignment="1">
      <alignment horizontal="center" vertical="center" shrinkToFit="1"/>
    </xf>
    <xf numFmtId="0" fontId="63" fillId="43" borderId="1" xfId="0" applyFont="1" applyFill="1" applyBorder="1" applyAlignment="1">
      <alignment horizontal="center" vertical="center" wrapText="1"/>
    </xf>
    <xf numFmtId="0" fontId="65" fillId="43" borderId="1" xfId="0" applyFont="1" applyFill="1" applyBorder="1" applyAlignment="1">
      <alignment horizontal="center" vertical="center" wrapText="1"/>
    </xf>
    <xf numFmtId="0" fontId="19" fillId="7" borderId="1" xfId="0" applyFont="1" applyFill="1" applyBorder="1" applyAlignment="1">
      <alignment horizontal="center" vertical="center" wrapText="1"/>
    </xf>
    <xf numFmtId="1" fontId="65" fillId="7" borderId="1" xfId="0" applyNumberFormat="1" applyFont="1" applyFill="1" applyBorder="1" applyAlignment="1">
      <alignment horizontal="center" vertical="center" shrinkToFit="1"/>
    </xf>
    <xf numFmtId="0" fontId="63" fillId="7" borderId="1" xfId="0" applyFont="1" applyFill="1" applyBorder="1" applyAlignment="1">
      <alignment horizontal="center" vertical="center" wrapText="1"/>
    </xf>
    <xf numFmtId="0" fontId="65"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1" fontId="20" fillId="7" borderId="1" xfId="0" applyNumberFormat="1" applyFont="1" applyFill="1" applyBorder="1" applyAlignment="1">
      <alignment horizontal="center" vertical="center" shrinkToFit="1"/>
    </xf>
    <xf numFmtId="0" fontId="19" fillId="44" borderId="1" xfId="0" applyFont="1" applyFill="1" applyBorder="1" applyAlignment="1">
      <alignment horizontal="center" vertical="center" wrapText="1"/>
    </xf>
    <xf numFmtId="0" fontId="20" fillId="44" borderId="1" xfId="0" applyFont="1" applyFill="1" applyBorder="1" applyAlignment="1">
      <alignment horizontal="center" vertical="center" wrapText="1"/>
    </xf>
    <xf numFmtId="1" fontId="65" fillId="44" borderId="1" xfId="0" applyNumberFormat="1" applyFont="1" applyFill="1" applyBorder="1" applyAlignment="1">
      <alignment horizontal="center" vertical="center" shrinkToFit="1"/>
    </xf>
    <xf numFmtId="0" fontId="63" fillId="44" borderId="1" xfId="0" applyFont="1" applyFill="1" applyBorder="1" applyAlignment="1">
      <alignment horizontal="center" vertical="center" wrapText="1"/>
    </xf>
    <xf numFmtId="0" fontId="65" fillId="44" borderId="1" xfId="0" applyFont="1" applyFill="1" applyBorder="1" applyAlignment="1">
      <alignment horizontal="center" vertical="center" wrapText="1"/>
    </xf>
    <xf numFmtId="1" fontId="20" fillId="44" borderId="1" xfId="0" applyNumberFormat="1" applyFont="1" applyFill="1" applyBorder="1" applyAlignment="1">
      <alignment horizontal="center" vertical="center" shrinkToFit="1"/>
    </xf>
    <xf numFmtId="0" fontId="20" fillId="43" borderId="1" xfId="0" applyFont="1" applyFill="1" applyBorder="1" applyAlignment="1">
      <alignment horizontal="center" vertical="center"/>
    </xf>
    <xf numFmtId="1" fontId="65" fillId="0" borderId="27" xfId="0" applyNumberFormat="1" applyFont="1" applyBorder="1" applyAlignment="1">
      <alignment horizontal="center" vertical="center" shrinkToFit="1"/>
    </xf>
    <xf numFmtId="0" fontId="65" fillId="0" borderId="27" xfId="0" applyFont="1" applyBorder="1" applyAlignment="1">
      <alignment horizontal="center" vertical="center" wrapText="1"/>
    </xf>
    <xf numFmtId="0" fontId="20" fillId="0" borderId="27" xfId="0" applyFont="1" applyBorder="1" applyAlignment="1">
      <alignment horizontal="center" vertical="center" wrapText="1"/>
    </xf>
    <xf numFmtId="0" fontId="86" fillId="0" borderId="1" xfId="0" applyFont="1" applyBorder="1" applyAlignment="1">
      <alignment horizontal="center" vertical="center"/>
    </xf>
    <xf numFmtId="0" fontId="86" fillId="43" borderId="1" xfId="0" applyFont="1" applyFill="1" applyBorder="1" applyAlignment="1">
      <alignment horizontal="center" vertical="center"/>
    </xf>
    <xf numFmtId="0" fontId="86" fillId="7" borderId="1" xfId="0" applyFont="1" applyFill="1" applyBorder="1" applyAlignment="1">
      <alignment horizontal="center" vertical="center"/>
    </xf>
    <xf numFmtId="0" fontId="86" fillId="44" borderId="1" xfId="0" applyFont="1" applyFill="1" applyBorder="1" applyAlignment="1">
      <alignment horizontal="center" vertical="center"/>
    </xf>
    <xf numFmtId="0" fontId="86" fillId="42" borderId="1" xfId="0" applyFont="1" applyFill="1" applyBorder="1" applyAlignment="1">
      <alignment horizontal="center" vertical="center"/>
    </xf>
    <xf numFmtId="0" fontId="65" fillId="0" borderId="1" xfId="0" applyFont="1" applyBorder="1" applyAlignment="1">
      <alignment horizontal="center" vertical="center"/>
    </xf>
    <xf numFmtId="0" fontId="19" fillId="10" borderId="1" xfId="0" applyFont="1" applyFill="1" applyBorder="1" applyAlignment="1">
      <alignment horizontal="center" vertical="center" wrapText="1"/>
    </xf>
    <xf numFmtId="0" fontId="20" fillId="10" borderId="1" xfId="0" applyFont="1" applyFill="1" applyBorder="1" applyAlignment="1">
      <alignment horizontal="center" vertical="center" wrapText="1"/>
    </xf>
    <xf numFmtId="1" fontId="20" fillId="10" borderId="1" xfId="0" applyNumberFormat="1" applyFont="1" applyFill="1" applyBorder="1" applyAlignment="1">
      <alignment horizontal="center" vertical="center" shrinkToFit="1"/>
    </xf>
    <xf numFmtId="0" fontId="20" fillId="43" borderId="0" xfId="0" applyFont="1" applyFill="1" applyAlignment="1">
      <alignment horizontal="center" vertical="center" wrapText="1"/>
    </xf>
    <xf numFmtId="0" fontId="20" fillId="45" borderId="1" xfId="0" applyFont="1" applyFill="1" applyBorder="1" applyAlignment="1">
      <alignment vertical="center"/>
    </xf>
    <xf numFmtId="0" fontId="20" fillId="43" borderId="1" xfId="0" applyFont="1" applyFill="1" applyBorder="1" applyAlignment="1">
      <alignment vertical="center" wrapText="1"/>
    </xf>
    <xf numFmtId="0" fontId="86" fillId="0" borderId="1" xfId="0" applyFont="1" applyBorder="1" applyAlignment="1">
      <alignment vertical="center"/>
    </xf>
    <xf numFmtId="0" fontId="20" fillId="0" borderId="1" xfId="0" applyFont="1" applyBorder="1" applyAlignment="1">
      <alignment horizontal="center" vertical="center"/>
    </xf>
    <xf numFmtId="0" fontId="79" fillId="38" borderId="0" xfId="0" applyFont="1" applyFill="1" applyAlignment="1">
      <alignment horizontal="center" vertical="center"/>
    </xf>
    <xf numFmtId="0" fontId="79" fillId="38" borderId="0" xfId="0" applyFont="1" applyFill="1" applyAlignment="1">
      <alignment vertical="center" wrapText="1"/>
    </xf>
    <xf numFmtId="0" fontId="78" fillId="0" borderId="1" xfId="0" applyFont="1" applyBorder="1" applyAlignment="1">
      <alignment vertical="center"/>
    </xf>
    <xf numFmtId="0" fontId="78" fillId="0" borderId="58" xfId="0" applyFont="1" applyBorder="1" applyAlignment="1">
      <alignment horizontal="center" vertical="center"/>
    </xf>
    <xf numFmtId="0" fontId="19" fillId="0" borderId="42" xfId="0" applyFont="1" applyBorder="1" applyAlignment="1">
      <alignment horizontal="center" vertical="center"/>
    </xf>
    <xf numFmtId="0" fontId="19" fillId="0" borderId="42" xfId="0" applyFont="1" applyBorder="1" applyAlignment="1">
      <alignment horizontal="center" vertical="center" wrapText="1"/>
    </xf>
    <xf numFmtId="1" fontId="19" fillId="0" borderId="42" xfId="0" applyNumberFormat="1" applyFont="1" applyBorder="1" applyAlignment="1">
      <alignment horizontal="center" vertical="center" shrinkToFit="1"/>
    </xf>
    <xf numFmtId="1" fontId="19" fillId="0" borderId="1" xfId="0" applyNumberFormat="1" applyFont="1" applyBorder="1" applyAlignment="1">
      <alignment horizontal="center" vertical="center" shrinkToFit="1"/>
    </xf>
    <xf numFmtId="0" fontId="19" fillId="0" borderId="1" xfId="0" applyFont="1" applyBorder="1" applyAlignment="1">
      <alignment wrapText="1"/>
    </xf>
    <xf numFmtId="1" fontId="19" fillId="0" borderId="1" xfId="0" applyNumberFormat="1" applyFont="1" applyBorder="1" applyAlignment="1">
      <alignment vertical="center" shrinkToFit="1"/>
    </xf>
    <xf numFmtId="0" fontId="19" fillId="0" borderId="1" xfId="0" applyFont="1" applyBorder="1"/>
    <xf numFmtId="0" fontId="78" fillId="0" borderId="51" xfId="0" applyFont="1" applyBorder="1" applyAlignment="1">
      <alignment horizontal="center" vertical="center"/>
    </xf>
    <xf numFmtId="0" fontId="78" fillId="0" borderId="51" xfId="0" applyFont="1" applyBorder="1" applyAlignment="1">
      <alignment vertical="center"/>
    </xf>
    <xf numFmtId="0" fontId="78" fillId="0" borderId="74" xfId="0" applyFont="1" applyBorder="1" applyAlignment="1">
      <alignment vertical="center"/>
    </xf>
    <xf numFmtId="0" fontId="78" fillId="0" borderId="58" xfId="0" applyFont="1" applyBorder="1" applyAlignment="1">
      <alignment vertical="center"/>
    </xf>
    <xf numFmtId="0" fontId="78" fillId="0" borderId="1" xfId="0" applyFont="1" applyBorder="1" applyAlignment="1">
      <alignment horizontal="center" vertical="center" wrapText="1"/>
    </xf>
    <xf numFmtId="1" fontId="78" fillId="0" borderId="1" xfId="0" applyNumberFormat="1" applyFont="1" applyBorder="1" applyAlignment="1">
      <alignment horizontal="center" vertical="center" shrinkToFit="1"/>
    </xf>
    <xf numFmtId="0" fontId="78" fillId="0" borderId="1" xfId="0" applyFont="1" applyBorder="1" applyAlignment="1">
      <alignment horizontal="left" vertical="center" wrapText="1"/>
    </xf>
    <xf numFmtId="0" fontId="79" fillId="38" borderId="28" xfId="0" applyFont="1" applyFill="1" applyBorder="1" applyAlignment="1">
      <alignment horizontal="center" vertical="center"/>
    </xf>
    <xf numFmtId="0" fontId="78" fillId="0" borderId="60" xfId="0" applyFont="1" applyBorder="1" applyAlignment="1">
      <alignment vertical="center"/>
    </xf>
    <xf numFmtId="0" fontId="78" fillId="0" borderId="81" xfId="0" applyFont="1" applyBorder="1" applyAlignment="1">
      <alignment vertical="center"/>
    </xf>
    <xf numFmtId="0" fontId="78" fillId="0" borderId="5" xfId="0" applyFont="1" applyBorder="1" applyAlignment="1">
      <alignment horizontal="center" vertical="center"/>
    </xf>
    <xf numFmtId="0" fontId="78" fillId="0" borderId="5" xfId="0" applyFont="1" applyBorder="1" applyAlignment="1">
      <alignment vertical="center"/>
    </xf>
    <xf numFmtId="0" fontId="78" fillId="0" borderId="6" xfId="0" applyFont="1" applyBorder="1" applyAlignment="1">
      <alignment vertical="center"/>
    </xf>
    <xf numFmtId="0" fontId="78" fillId="0" borderId="9" xfId="0" applyFont="1" applyBorder="1" applyAlignment="1">
      <alignment horizontal="center" vertical="center"/>
    </xf>
    <xf numFmtId="0" fontId="78" fillId="0" borderId="10" xfId="0" applyFont="1" applyBorder="1" applyAlignment="1">
      <alignment horizontal="center" vertical="center"/>
    </xf>
    <xf numFmtId="0" fontId="78" fillId="0" borderId="11" xfId="0" applyFont="1" applyBorder="1" applyAlignment="1">
      <alignment horizontal="left" vertical="center"/>
    </xf>
    <xf numFmtId="0" fontId="78" fillId="16" borderId="1" xfId="0" applyFont="1" applyFill="1" applyBorder="1" applyAlignment="1">
      <alignment horizontal="center" vertical="center" wrapText="1"/>
    </xf>
    <xf numFmtId="1" fontId="78" fillId="16" borderId="1" xfId="0" applyNumberFormat="1" applyFont="1" applyFill="1" applyBorder="1" applyAlignment="1">
      <alignment horizontal="center" vertical="center" shrinkToFit="1"/>
    </xf>
    <xf numFmtId="1" fontId="20" fillId="0" borderId="0" xfId="0" applyNumberFormat="1" applyFont="1" applyAlignment="1">
      <alignment horizontal="center" vertical="center"/>
    </xf>
    <xf numFmtId="0" fontId="32" fillId="0" borderId="45" xfId="0" applyFont="1" applyBorder="1" applyAlignment="1" applyProtection="1">
      <alignment horizontal="center" vertical="center" wrapText="1"/>
      <protection locked="0"/>
    </xf>
    <xf numFmtId="0" fontId="32" fillId="29" borderId="42" xfId="0" applyFont="1" applyFill="1" applyBorder="1" applyAlignment="1" applyProtection="1">
      <alignment horizontal="center" vertical="center" wrapText="1"/>
      <protection locked="0"/>
    </xf>
    <xf numFmtId="0" fontId="33" fillId="0" borderId="42" xfId="0" applyFont="1" applyBorder="1" applyAlignment="1" applyProtection="1">
      <alignment horizontal="center" vertical="center" wrapText="1"/>
      <protection locked="0"/>
    </xf>
    <xf numFmtId="166" fontId="32" fillId="0" borderId="42" xfId="0" applyNumberFormat="1" applyFont="1" applyBorder="1" applyAlignment="1" applyProtection="1">
      <alignment horizontal="center" vertical="center" wrapText="1"/>
      <protection locked="0"/>
    </xf>
    <xf numFmtId="0" fontId="32" fillId="0" borderId="46" xfId="0" applyFont="1" applyBorder="1" applyAlignment="1" applyProtection="1">
      <alignment horizontal="left" vertical="center" wrapText="1"/>
      <protection locked="0"/>
    </xf>
    <xf numFmtId="0" fontId="32" fillId="0" borderId="7" xfId="0" applyFont="1" applyBorder="1" applyAlignment="1" applyProtection="1">
      <alignment horizontal="center" vertical="center" wrapText="1"/>
      <protection locked="0"/>
    </xf>
    <xf numFmtId="0" fontId="32" fillId="0" borderId="42" xfId="0" applyFont="1" applyBorder="1" applyAlignment="1" applyProtection="1">
      <alignment horizontal="center" vertical="center" wrapText="1"/>
      <protection locked="0"/>
    </xf>
    <xf numFmtId="0" fontId="33" fillId="0" borderId="1" xfId="0" applyFont="1" applyBorder="1" applyAlignment="1" applyProtection="1">
      <alignment horizontal="center" vertical="center" wrapText="1"/>
      <protection locked="0"/>
    </xf>
    <xf numFmtId="0" fontId="32" fillId="0" borderId="8" xfId="0" applyFont="1" applyBorder="1" applyAlignment="1" applyProtection="1">
      <alignment horizontal="left" vertical="center" wrapText="1"/>
      <protection locked="0"/>
    </xf>
    <xf numFmtId="0" fontId="28" fillId="0" borderId="7" xfId="0" applyFont="1" applyBorder="1" applyAlignment="1" applyProtection="1">
      <alignment horizontal="center" vertical="center" wrapText="1"/>
      <protection locked="0"/>
    </xf>
    <xf numFmtId="0" fontId="28" fillId="0" borderId="1" xfId="0" applyFont="1" applyBorder="1" applyAlignment="1" applyProtection="1">
      <alignment horizontal="center" vertical="center" wrapText="1"/>
      <protection locked="0"/>
    </xf>
    <xf numFmtId="166" fontId="28" fillId="0" borderId="42" xfId="0" applyNumberFormat="1" applyFont="1" applyBorder="1" applyAlignment="1" applyProtection="1">
      <alignment horizontal="center" vertical="center" wrapText="1"/>
      <protection locked="0"/>
    </xf>
    <xf numFmtId="0" fontId="28" fillId="0" borderId="8" xfId="0" applyFont="1" applyBorder="1" applyAlignment="1" applyProtection="1">
      <alignment horizontal="left" vertical="center" wrapText="1"/>
      <protection locked="0"/>
    </xf>
    <xf numFmtId="0" fontId="28" fillId="0" borderId="16" xfId="0" applyFont="1" applyBorder="1" applyAlignment="1" applyProtection="1">
      <alignment horizontal="center" vertical="center" wrapText="1"/>
      <protection locked="0"/>
    </xf>
    <xf numFmtId="0" fontId="28" fillId="0" borderId="27" xfId="0" applyFont="1" applyBorder="1" applyAlignment="1" applyProtection="1">
      <alignment horizontal="center" vertical="center" wrapText="1"/>
      <protection locked="0"/>
    </xf>
    <xf numFmtId="166" fontId="28" fillId="0" borderId="55" xfId="0" applyNumberFormat="1" applyFont="1" applyBorder="1" applyAlignment="1" applyProtection="1">
      <alignment horizontal="center" vertical="center" wrapText="1"/>
      <protection locked="0"/>
    </xf>
    <xf numFmtId="0" fontId="28" fillId="0" borderId="17" xfId="0" applyFont="1" applyBorder="1" applyAlignment="1" applyProtection="1">
      <alignment horizontal="left" vertical="center" wrapText="1"/>
      <protection locked="0"/>
    </xf>
    <xf numFmtId="0" fontId="28" fillId="0" borderId="18" xfId="0" applyFont="1" applyBorder="1" applyAlignment="1" applyProtection="1">
      <alignment horizontal="center" vertical="center" wrapText="1"/>
      <protection locked="0"/>
    </xf>
    <xf numFmtId="0" fontId="28" fillId="0" borderId="19" xfId="0" applyFont="1" applyBorder="1" applyAlignment="1" applyProtection="1">
      <alignment horizontal="center" vertical="center" wrapText="1"/>
      <protection locked="0"/>
    </xf>
    <xf numFmtId="0" fontId="32" fillId="0" borderId="19" xfId="0" applyFont="1" applyBorder="1" applyAlignment="1">
      <alignment horizontal="center" vertical="center" wrapText="1"/>
    </xf>
    <xf numFmtId="1" fontId="32" fillId="0" borderId="19" xfId="0" applyNumberFormat="1" applyFont="1" applyBorder="1" applyAlignment="1">
      <alignment horizontal="center" vertical="center" wrapText="1"/>
    </xf>
    <xf numFmtId="0" fontId="28" fillId="0" borderId="20" xfId="0" applyFont="1" applyBorder="1" applyAlignment="1" applyProtection="1">
      <alignment horizontal="left" vertical="center" wrapText="1"/>
      <protection locked="0"/>
    </xf>
    <xf numFmtId="0" fontId="33" fillId="0" borderId="5" xfId="0" applyFont="1" applyBorder="1" applyAlignment="1" applyProtection="1">
      <alignment horizontal="center" vertical="center" wrapText="1"/>
      <protection locked="0"/>
    </xf>
    <xf numFmtId="0" fontId="32" fillId="0" borderId="56" xfId="0" applyFont="1" applyBorder="1" applyAlignment="1">
      <alignment horizontal="left" vertical="center" wrapText="1"/>
    </xf>
    <xf numFmtId="0" fontId="32" fillId="0" borderId="1" xfId="0" applyFont="1" applyBorder="1" applyAlignment="1">
      <alignment horizontal="center" vertical="center" wrapText="1"/>
    </xf>
    <xf numFmtId="0" fontId="32" fillId="0" borderId="2" xfId="0" applyFont="1" applyBorder="1" applyAlignment="1">
      <alignment horizontal="left" vertical="center" wrapText="1"/>
    </xf>
    <xf numFmtId="1" fontId="32" fillId="0" borderId="1" xfId="0" applyNumberFormat="1" applyFont="1" applyBorder="1" applyAlignment="1">
      <alignment horizontal="center" vertical="center" wrapText="1"/>
    </xf>
    <xf numFmtId="1" fontId="32" fillId="0" borderId="2" xfId="0" applyNumberFormat="1" applyFont="1" applyBorder="1" applyAlignment="1">
      <alignment horizontal="left" vertical="center" wrapText="1"/>
    </xf>
    <xf numFmtId="0" fontId="37" fillId="0" borderId="1" xfId="0" applyFont="1" applyBorder="1" applyAlignment="1">
      <alignment horizontal="center" vertical="center" wrapText="1"/>
    </xf>
    <xf numFmtId="0" fontId="37" fillId="0" borderId="2" xfId="0" applyFont="1" applyBorder="1" applyAlignment="1">
      <alignment horizontal="left" vertical="center" wrapText="1"/>
    </xf>
    <xf numFmtId="9" fontId="37" fillId="0" borderId="1" xfId="0" applyNumberFormat="1" applyFont="1" applyBorder="1" applyAlignment="1">
      <alignment horizontal="center" vertical="center" wrapText="1"/>
    </xf>
    <xf numFmtId="0" fontId="28" fillId="0" borderId="2" xfId="0" applyFont="1" applyBorder="1" applyAlignment="1">
      <alignment horizontal="center" vertical="center" wrapText="1"/>
    </xf>
    <xf numFmtId="1" fontId="32" fillId="0" borderId="10" xfId="0" applyNumberFormat="1" applyFont="1" applyBorder="1" applyAlignment="1">
      <alignment horizontal="center" vertical="center" wrapText="1"/>
    </xf>
    <xf numFmtId="1" fontId="32" fillId="0" borderId="51" xfId="0" applyNumberFormat="1" applyFont="1" applyBorder="1" applyAlignment="1">
      <alignment horizontal="left" vertical="center" wrapText="1"/>
    </xf>
    <xf numFmtId="0" fontId="35" fillId="0" borderId="0" xfId="0" applyFont="1" applyAlignment="1">
      <alignment vertical="center" wrapText="1"/>
    </xf>
    <xf numFmtId="0" fontId="39" fillId="0" borderId="5" xfId="0" applyFont="1" applyBorder="1" applyAlignment="1">
      <alignment horizontal="center" vertical="center" wrapText="1"/>
    </xf>
    <xf numFmtId="2" fontId="39" fillId="0" borderId="5" xfId="0" applyNumberFormat="1" applyFont="1" applyBorder="1" applyAlignment="1">
      <alignment horizontal="left" vertical="center" wrapText="1"/>
    </xf>
    <xf numFmtId="1" fontId="39" fillId="0" borderId="10" xfId="0" applyNumberFormat="1" applyFont="1" applyBorder="1" applyAlignment="1">
      <alignment horizontal="center" vertical="center" wrapText="1"/>
    </xf>
    <xf numFmtId="0" fontId="39" fillId="0" borderId="10" xfId="0" applyFont="1" applyBorder="1" applyAlignment="1">
      <alignment horizontal="left" vertical="center" wrapText="1"/>
    </xf>
    <xf numFmtId="0" fontId="20" fillId="0" borderId="1" xfId="0" applyFont="1" applyBorder="1" applyAlignment="1">
      <alignment horizontal="left" vertical="center" wrapText="1"/>
    </xf>
    <xf numFmtId="0" fontId="11" fillId="0" borderId="0" xfId="0" applyFont="1" applyAlignment="1">
      <alignment horizontal="left" vertical="top" wrapText="1"/>
    </xf>
    <xf numFmtId="0" fontId="76" fillId="0" borderId="42" xfId="0" applyFont="1" applyBorder="1" applyAlignment="1">
      <alignment horizontal="center" vertical="center"/>
    </xf>
    <xf numFmtId="0" fontId="81" fillId="20" borderId="1" xfId="0" applyFont="1" applyFill="1" applyBorder="1" applyAlignment="1">
      <alignment horizontal="center" vertical="center" wrapText="1"/>
    </xf>
    <xf numFmtId="0" fontId="89" fillId="0" borderId="1" xfId="0" applyFont="1" applyBorder="1" applyAlignment="1">
      <alignment horizontal="center" vertical="center" wrapText="1"/>
    </xf>
    <xf numFmtId="1" fontId="89" fillId="0" borderId="1" xfId="0" applyNumberFormat="1" applyFont="1" applyBorder="1" applyAlignment="1">
      <alignment horizontal="center" vertical="center" shrinkToFit="1"/>
    </xf>
    <xf numFmtId="0" fontId="81" fillId="17" borderId="1" xfId="0" applyFont="1" applyFill="1" applyBorder="1" applyAlignment="1">
      <alignment horizontal="center" vertical="center" wrapText="1"/>
    </xf>
    <xf numFmtId="0" fontId="89" fillId="0" borderId="0" xfId="0" applyFont="1" applyAlignment="1">
      <alignment horizontal="center" vertical="center"/>
    </xf>
    <xf numFmtId="0" fontId="20" fillId="3" borderId="2" xfId="0" applyFont="1" applyFill="1" applyBorder="1" applyAlignment="1">
      <alignment horizontal="center" vertical="center" wrapText="1"/>
    </xf>
    <xf numFmtId="0" fontId="20" fillId="3" borderId="49"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0" borderId="1" xfId="0" applyFont="1" applyBorder="1" applyAlignment="1">
      <alignment horizontal="center" vertical="center" wrapText="1"/>
    </xf>
    <xf numFmtId="0" fontId="19" fillId="0" borderId="1" xfId="0" applyFont="1" applyBorder="1" applyAlignment="1">
      <alignment horizontal="center" vertical="center" wrapText="1"/>
    </xf>
    <xf numFmtId="164" fontId="20" fillId="0" borderId="1" xfId="0" applyNumberFormat="1" applyFont="1" applyBorder="1" applyAlignment="1">
      <alignment horizontal="center" vertical="center" shrinkToFit="1"/>
    </xf>
    <xf numFmtId="0" fontId="20" fillId="4" borderId="1" xfId="0" applyFont="1" applyFill="1" applyBorder="1" applyAlignment="1">
      <alignment horizontal="center" vertical="center" wrapText="1"/>
    </xf>
    <xf numFmtId="0" fontId="63" fillId="3" borderId="1"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20" fillId="24" borderId="1" xfId="0" applyFont="1" applyFill="1" applyBorder="1" applyAlignment="1">
      <alignment horizontal="center" vertical="center" wrapText="1"/>
    </xf>
    <xf numFmtId="0" fontId="79" fillId="38" borderId="67" xfId="0" applyFont="1" applyFill="1" applyBorder="1" applyAlignment="1">
      <alignment horizontal="left" vertical="center" wrapText="1"/>
    </xf>
    <xf numFmtId="0" fontId="78" fillId="0" borderId="74" xfId="0" applyFont="1" applyBorder="1" applyAlignment="1">
      <alignment horizontal="center" vertical="center"/>
    </xf>
    <xf numFmtId="0" fontId="78" fillId="0" borderId="58" xfId="0" applyFont="1" applyBorder="1" applyAlignment="1">
      <alignment horizontal="center" vertical="center"/>
    </xf>
    <xf numFmtId="0" fontId="78" fillId="0" borderId="76" xfId="0" applyFont="1" applyBorder="1" applyAlignment="1">
      <alignment horizontal="center" vertical="center"/>
    </xf>
    <xf numFmtId="0" fontId="35" fillId="0" borderId="7" xfId="0" applyFont="1" applyBorder="1" applyAlignment="1">
      <alignment horizontal="center" vertical="center" wrapText="1"/>
    </xf>
    <xf numFmtId="0" fontId="35" fillId="0" borderId="8" xfId="0" applyFont="1" applyBorder="1" applyAlignment="1">
      <alignment horizontal="center" vertical="center" wrapText="1"/>
    </xf>
    <xf numFmtId="0" fontId="32" fillId="0" borderId="7" xfId="0" applyFont="1" applyBorder="1" applyAlignment="1">
      <alignment horizontal="left" vertical="center" wrapText="1"/>
    </xf>
    <xf numFmtId="0" fontId="32" fillId="0" borderId="1" xfId="0" applyFont="1" applyBorder="1" applyAlignment="1">
      <alignment horizontal="left" vertical="center" wrapText="1"/>
    </xf>
    <xf numFmtId="0" fontId="35" fillId="0" borderId="4" xfId="0" applyFont="1" applyBorder="1" applyAlignment="1">
      <alignment horizontal="center" vertical="center" wrapText="1"/>
    </xf>
    <xf numFmtId="0" fontId="35" fillId="0" borderId="6" xfId="0" applyFont="1" applyBorder="1" applyAlignment="1">
      <alignment horizontal="center" vertical="center" wrapText="1"/>
    </xf>
    <xf numFmtId="0" fontId="32" fillId="0" borderId="4" xfId="0" applyFont="1" applyBorder="1" applyAlignment="1">
      <alignment horizontal="left" vertical="center" wrapText="1"/>
    </xf>
    <xf numFmtId="0" fontId="32" fillId="0" borderId="5" xfId="0" applyFont="1" applyBorder="1" applyAlignment="1">
      <alignment horizontal="left" vertical="center" wrapText="1"/>
    </xf>
    <xf numFmtId="0" fontId="37" fillId="0" borderId="7" xfId="0" applyFont="1" applyBorder="1" applyAlignment="1">
      <alignment horizontal="left" vertical="center" wrapText="1"/>
    </xf>
    <xf numFmtId="0" fontId="37" fillId="0" borderId="1" xfId="0" applyFont="1" applyBorder="1" applyAlignment="1">
      <alignment horizontal="left" vertical="center" wrapText="1"/>
    </xf>
    <xf numFmtId="0" fontId="35" fillId="0" borderId="10" xfId="0" applyFont="1" applyBorder="1" applyAlignment="1">
      <alignment horizontal="center" vertical="center" wrapText="1"/>
    </xf>
    <xf numFmtId="0" fontId="35" fillId="0" borderId="11" xfId="0" applyFont="1" applyBorder="1" applyAlignment="1">
      <alignment horizontal="center" vertical="center" wrapText="1"/>
    </xf>
    <xf numFmtId="0" fontId="32" fillId="0" borderId="9" xfId="0" applyFont="1" applyBorder="1" applyAlignment="1">
      <alignment horizontal="left" vertical="center" wrapText="1"/>
    </xf>
    <xf numFmtId="0" fontId="32" fillId="0" borderId="10" xfId="0" applyFont="1" applyBorder="1" applyAlignment="1">
      <alignment horizontal="left" vertical="center" wrapText="1"/>
    </xf>
    <xf numFmtId="0" fontId="35" fillId="0" borderId="5" xfId="0" applyFont="1" applyBorder="1" applyAlignment="1">
      <alignment horizontal="center" vertical="center" wrapText="1"/>
    </xf>
    <xf numFmtId="0" fontId="34" fillId="0" borderId="26" xfId="0" applyFont="1" applyBorder="1" applyAlignment="1">
      <alignment horizontal="center" vertical="center" wrapText="1"/>
    </xf>
    <xf numFmtId="0" fontId="35" fillId="0" borderId="9" xfId="0" applyFont="1" applyBorder="1" applyAlignment="1">
      <alignment horizontal="center" vertical="center" wrapText="1"/>
    </xf>
    <xf numFmtId="0" fontId="27" fillId="27" borderId="0" xfId="0" applyFont="1" applyFill="1" applyAlignment="1">
      <alignment horizontal="left" vertical="center" wrapText="1"/>
    </xf>
    <xf numFmtId="0" fontId="27" fillId="27" borderId="32" xfId="0" applyFont="1" applyFill="1" applyBorder="1" applyAlignment="1">
      <alignment horizontal="left" vertical="center" wrapText="1"/>
    </xf>
    <xf numFmtId="0" fontId="34" fillId="0" borderId="0" xfId="0" applyFont="1" applyAlignment="1">
      <alignment horizontal="center" vertical="center" wrapText="1"/>
    </xf>
    <xf numFmtId="0" fontId="78" fillId="0" borderId="51" xfId="0" applyFont="1" applyBorder="1" applyAlignment="1">
      <alignment horizontal="left" vertical="center"/>
    </xf>
    <xf numFmtId="0" fontId="78" fillId="0" borderId="52" xfId="0" applyFont="1" applyBorder="1" applyAlignment="1">
      <alignment horizontal="left" vertical="center"/>
    </xf>
    <xf numFmtId="0" fontId="78" fillId="0" borderId="81" xfId="0" applyFont="1" applyBorder="1" applyAlignment="1">
      <alignment horizontal="center" vertical="center"/>
    </xf>
    <xf numFmtId="0" fontId="20" fillId="43" borderId="1" xfId="0" applyFont="1" applyFill="1" applyBorder="1" applyAlignment="1">
      <alignment horizontal="center" vertical="center"/>
    </xf>
    <xf numFmtId="1" fontId="86" fillId="0" borderId="1" xfId="0" applyNumberFormat="1" applyFont="1" applyBorder="1" applyAlignment="1">
      <alignment horizontal="center" vertical="center"/>
    </xf>
    <xf numFmtId="0" fontId="86" fillId="0" borderId="1" xfId="0" applyFont="1" applyBorder="1" applyAlignment="1">
      <alignment horizontal="center" vertical="center"/>
    </xf>
    <xf numFmtId="1" fontId="86" fillId="43" borderId="1" xfId="0" applyNumberFormat="1" applyFont="1" applyFill="1" applyBorder="1" applyAlignment="1">
      <alignment horizontal="center" vertical="center"/>
    </xf>
    <xf numFmtId="1" fontId="86" fillId="7" borderId="1" xfId="0" applyNumberFormat="1" applyFont="1" applyFill="1" applyBorder="1" applyAlignment="1">
      <alignment horizontal="center" vertical="center"/>
    </xf>
    <xf numFmtId="0" fontId="86" fillId="7" borderId="1" xfId="0" applyFont="1" applyFill="1" applyBorder="1" applyAlignment="1">
      <alignment horizontal="center" vertical="center"/>
    </xf>
    <xf numFmtId="1" fontId="86" fillId="44" borderId="1" xfId="0" applyNumberFormat="1" applyFont="1" applyFill="1" applyBorder="1" applyAlignment="1">
      <alignment horizontal="center" vertical="center"/>
    </xf>
    <xf numFmtId="0" fontId="86" fillId="44" borderId="1" xfId="0" applyFont="1" applyFill="1" applyBorder="1" applyAlignment="1">
      <alignment horizontal="center" vertical="center"/>
    </xf>
    <xf numFmtId="1" fontId="86" fillId="42" borderId="1" xfId="0" applyNumberFormat="1" applyFont="1" applyFill="1" applyBorder="1" applyAlignment="1">
      <alignment horizontal="center" vertical="center"/>
    </xf>
    <xf numFmtId="0" fontId="86" fillId="42" borderId="1" xfId="0" applyFont="1" applyFill="1" applyBorder="1" applyAlignment="1">
      <alignment horizontal="center" vertical="center"/>
    </xf>
    <xf numFmtId="0" fontId="20" fillId="0" borderId="0" xfId="0" applyFont="1" applyAlignment="1">
      <alignment horizontal="center" vertical="center"/>
    </xf>
    <xf numFmtId="0" fontId="87" fillId="0" borderId="79" xfId="0" applyFont="1" applyBorder="1" applyAlignment="1">
      <alignment horizontal="center" vertical="center" wrapText="1"/>
    </xf>
    <xf numFmtId="0" fontId="87" fillId="0" borderId="0" xfId="0" applyFont="1" applyAlignment="1">
      <alignment horizontal="center" vertical="center" wrapText="1"/>
    </xf>
    <xf numFmtId="0" fontId="87" fillId="0" borderId="80" xfId="0" applyFont="1" applyBorder="1" applyAlignment="1">
      <alignment horizontal="center" vertical="center" wrapText="1"/>
    </xf>
    <xf numFmtId="0" fontId="87" fillId="0" borderId="74" xfId="0" applyFont="1" applyBorder="1" applyAlignment="1">
      <alignment horizontal="center" vertical="center" wrapText="1"/>
    </xf>
    <xf numFmtId="0" fontId="87" fillId="0" borderId="58" xfId="0" applyFont="1" applyBorder="1" applyAlignment="1">
      <alignment horizontal="center" vertical="center" wrapText="1"/>
    </xf>
    <xf numFmtId="0" fontId="87" fillId="0" borderId="76" xfId="0" applyFont="1" applyBorder="1" applyAlignment="1">
      <alignment horizontal="center" vertical="center" wrapText="1"/>
    </xf>
    <xf numFmtId="0" fontId="65" fillId="3" borderId="2" xfId="0" applyFont="1" applyFill="1" applyBorder="1" applyAlignment="1">
      <alignment horizontal="center" vertical="center" wrapText="1"/>
    </xf>
    <xf numFmtId="0" fontId="65" fillId="3" borderId="3" xfId="0" applyFont="1" applyFill="1" applyBorder="1" applyAlignment="1">
      <alignment horizontal="center" vertical="center" wrapText="1"/>
    </xf>
    <xf numFmtId="0" fontId="65" fillId="3" borderId="50" xfId="0" applyFont="1" applyFill="1" applyBorder="1" applyAlignment="1">
      <alignment horizontal="center" vertical="center" wrapText="1"/>
    </xf>
    <xf numFmtId="0" fontId="65" fillId="3" borderId="47" xfId="0" applyFont="1" applyFill="1" applyBorder="1" applyAlignment="1">
      <alignment horizontal="center" vertical="center" wrapText="1"/>
    </xf>
    <xf numFmtId="0" fontId="65" fillId="3" borderId="79" xfId="0" applyFont="1" applyFill="1" applyBorder="1" applyAlignment="1">
      <alignment horizontal="center" vertical="center" wrapText="1"/>
    </xf>
    <xf numFmtId="0" fontId="65" fillId="3" borderId="80" xfId="0" applyFont="1" applyFill="1" applyBorder="1" applyAlignment="1">
      <alignment horizontal="center" vertical="center" wrapText="1"/>
    </xf>
    <xf numFmtId="0" fontId="65" fillId="3" borderId="74" xfId="0" applyFont="1" applyFill="1" applyBorder="1" applyAlignment="1">
      <alignment horizontal="center" vertical="center" wrapText="1"/>
    </xf>
    <xf numFmtId="0" fontId="65" fillId="3" borderId="76" xfId="0" applyFont="1" applyFill="1" applyBorder="1" applyAlignment="1">
      <alignment horizontal="center" vertical="center" wrapText="1"/>
    </xf>
    <xf numFmtId="0" fontId="65" fillId="0" borderId="1" xfId="0" applyFont="1" applyBorder="1" applyAlignment="1">
      <alignment horizontal="center" vertical="center"/>
    </xf>
    <xf numFmtId="0" fontId="20" fillId="44" borderId="1" xfId="0" applyFont="1" applyFill="1" applyBorder="1" applyAlignment="1">
      <alignment horizontal="center" vertical="center"/>
    </xf>
    <xf numFmtId="0" fontId="20" fillId="7" borderId="1" xfId="0" applyFont="1" applyFill="1" applyBorder="1" applyAlignment="1">
      <alignment horizontal="center" vertical="center"/>
    </xf>
    <xf numFmtId="1" fontId="20" fillId="43" borderId="1" xfId="0" applyNumberFormat="1" applyFont="1" applyFill="1" applyBorder="1" applyAlignment="1">
      <alignment horizontal="center" vertical="center"/>
    </xf>
    <xf numFmtId="1" fontId="20" fillId="7" borderId="1" xfId="0" applyNumberFormat="1" applyFont="1" applyFill="1" applyBorder="1" applyAlignment="1">
      <alignment horizontal="center" vertical="center"/>
    </xf>
    <xf numFmtId="1" fontId="20" fillId="0" borderId="1" xfId="0" applyNumberFormat="1" applyFont="1" applyBorder="1" applyAlignment="1">
      <alignment horizontal="center" vertical="center"/>
    </xf>
    <xf numFmtId="0" fontId="20" fillId="0" borderId="1" xfId="0" applyFont="1" applyBorder="1" applyAlignment="1">
      <alignment horizontal="center" vertical="center"/>
    </xf>
    <xf numFmtId="1" fontId="20" fillId="44" borderId="1" xfId="0" applyNumberFormat="1" applyFont="1" applyFill="1" applyBorder="1" applyAlignment="1">
      <alignment horizontal="center" vertical="center"/>
    </xf>
    <xf numFmtId="0" fontId="20" fillId="42" borderId="1" xfId="0" applyFont="1" applyFill="1" applyBorder="1" applyAlignment="1">
      <alignment horizontal="center" vertical="center"/>
    </xf>
    <xf numFmtId="0" fontId="87" fillId="0" borderId="50" xfId="0" applyFont="1" applyBorder="1" applyAlignment="1">
      <alignment horizontal="center" vertical="center" wrapText="1"/>
    </xf>
    <xf numFmtId="0" fontId="87" fillId="0" borderId="48" xfId="0" applyFont="1" applyBorder="1" applyAlignment="1">
      <alignment horizontal="center" vertical="center" wrapText="1"/>
    </xf>
    <xf numFmtId="0" fontId="87" fillId="0" borderId="47" xfId="0" applyFont="1" applyBorder="1" applyAlignment="1">
      <alignment horizontal="center" vertical="center" wrapText="1"/>
    </xf>
    <xf numFmtId="1" fontId="86" fillId="0" borderId="2" xfId="0" applyNumberFormat="1" applyFont="1" applyBorder="1" applyAlignment="1">
      <alignment horizontal="center" vertical="center"/>
    </xf>
    <xf numFmtId="1" fontId="86" fillId="0" borderId="49" xfId="0" applyNumberFormat="1" applyFont="1" applyBorder="1" applyAlignment="1">
      <alignment horizontal="center" vertical="center"/>
    </xf>
    <xf numFmtId="1" fontId="86" fillId="0" borderId="3" xfId="0" applyNumberFormat="1" applyFont="1" applyBorder="1" applyAlignment="1">
      <alignment horizontal="center" vertical="center"/>
    </xf>
    <xf numFmtId="0" fontId="63" fillId="3" borderId="2" xfId="0" applyFont="1" applyFill="1" applyBorder="1" applyAlignment="1">
      <alignment horizontal="center" vertical="center" wrapText="1"/>
    </xf>
    <xf numFmtId="0" fontId="63" fillId="3" borderId="49" xfId="0" applyFont="1" applyFill="1" applyBorder="1" applyAlignment="1">
      <alignment horizontal="center" vertical="center" wrapText="1"/>
    </xf>
    <xf numFmtId="0" fontId="63" fillId="3" borderId="3" xfId="0" applyFont="1" applyFill="1" applyBorder="1" applyAlignment="1">
      <alignment horizontal="center" vertical="center" wrapText="1"/>
    </xf>
    <xf numFmtId="0" fontId="20" fillId="43" borderId="50" xfId="0" applyFont="1" applyFill="1" applyBorder="1" applyAlignment="1">
      <alignment horizontal="center" vertical="center"/>
    </xf>
    <xf numFmtId="0" fontId="20" fillId="43" borderId="47" xfId="0" applyFont="1" applyFill="1" applyBorder="1" applyAlignment="1">
      <alignment horizontal="center" vertical="center"/>
    </xf>
    <xf numFmtId="0" fontId="20" fillId="43" borderId="79" xfId="0" applyFont="1" applyFill="1" applyBorder="1" applyAlignment="1">
      <alignment horizontal="center" vertical="center"/>
    </xf>
    <xf numFmtId="0" fontId="20" fillId="43" borderId="80" xfId="0" applyFont="1" applyFill="1" applyBorder="1" applyAlignment="1">
      <alignment horizontal="center" vertical="center"/>
    </xf>
    <xf numFmtId="0" fontId="20" fillId="43" borderId="74" xfId="0" applyFont="1" applyFill="1" applyBorder="1" applyAlignment="1">
      <alignment horizontal="center" vertical="center"/>
    </xf>
    <xf numFmtId="0" fontId="20" fillId="43" borderId="76" xfId="0" applyFont="1" applyFill="1" applyBorder="1" applyAlignment="1">
      <alignment horizontal="center" vertical="center"/>
    </xf>
    <xf numFmtId="1" fontId="20" fillId="10" borderId="50" xfId="0" applyNumberFormat="1" applyFont="1" applyFill="1" applyBorder="1" applyAlignment="1">
      <alignment horizontal="center" vertical="center"/>
    </xf>
    <xf numFmtId="1" fontId="20" fillId="10" borderId="47" xfId="0" applyNumberFormat="1" applyFont="1" applyFill="1" applyBorder="1" applyAlignment="1">
      <alignment horizontal="center" vertical="center"/>
    </xf>
    <xf numFmtId="1" fontId="20" fillId="10" borderId="79" xfId="0" applyNumberFormat="1" applyFont="1" applyFill="1" applyBorder="1" applyAlignment="1">
      <alignment horizontal="center" vertical="center"/>
    </xf>
    <xf numFmtId="1" fontId="20" fillId="10" borderId="80" xfId="0" applyNumberFormat="1" applyFont="1" applyFill="1" applyBorder="1" applyAlignment="1">
      <alignment horizontal="center" vertical="center"/>
    </xf>
    <xf numFmtId="1" fontId="20" fillId="10" borderId="74" xfId="0" applyNumberFormat="1" applyFont="1" applyFill="1" applyBorder="1" applyAlignment="1">
      <alignment horizontal="center" vertical="center"/>
    </xf>
    <xf numFmtId="1" fontId="20" fillId="10" borderId="76" xfId="0" applyNumberFormat="1" applyFont="1" applyFill="1" applyBorder="1" applyAlignment="1">
      <alignment horizontal="center" vertical="center"/>
    </xf>
    <xf numFmtId="0" fontId="20" fillId="7" borderId="50" xfId="0" applyFont="1" applyFill="1" applyBorder="1" applyAlignment="1">
      <alignment horizontal="center" vertical="center"/>
    </xf>
    <xf numFmtId="0" fontId="20" fillId="7" borderId="47" xfId="0" applyFont="1" applyFill="1" applyBorder="1" applyAlignment="1">
      <alignment horizontal="center" vertical="center"/>
    </xf>
    <xf numFmtId="0" fontId="20" fillId="7" borderId="79" xfId="0" applyFont="1" applyFill="1" applyBorder="1" applyAlignment="1">
      <alignment horizontal="center" vertical="center"/>
    </xf>
    <xf numFmtId="0" fontId="20" fillId="7" borderId="80" xfId="0" applyFont="1" applyFill="1" applyBorder="1" applyAlignment="1">
      <alignment horizontal="center" vertical="center"/>
    </xf>
    <xf numFmtId="0" fontId="20" fillId="7" borderId="74" xfId="0" applyFont="1" applyFill="1" applyBorder="1" applyAlignment="1">
      <alignment horizontal="center" vertical="center"/>
    </xf>
    <xf numFmtId="0" fontId="20" fillId="7" borderId="76" xfId="0" applyFont="1" applyFill="1" applyBorder="1" applyAlignment="1">
      <alignment horizontal="center" vertical="center"/>
    </xf>
    <xf numFmtId="1" fontId="20" fillId="44" borderId="50" xfId="0" applyNumberFormat="1" applyFont="1" applyFill="1" applyBorder="1" applyAlignment="1">
      <alignment horizontal="center" vertical="center"/>
    </xf>
    <xf numFmtId="0" fontId="20" fillId="44" borderId="47" xfId="0" applyFont="1" applyFill="1" applyBorder="1" applyAlignment="1">
      <alignment horizontal="center" vertical="center"/>
    </xf>
    <xf numFmtId="0" fontId="20" fillId="44" borderId="79" xfId="0" applyFont="1" applyFill="1" applyBorder="1" applyAlignment="1">
      <alignment horizontal="center" vertical="center"/>
    </xf>
    <xf numFmtId="0" fontId="20" fillId="44" borderId="80" xfId="0" applyFont="1" applyFill="1" applyBorder="1" applyAlignment="1">
      <alignment horizontal="center" vertical="center"/>
    </xf>
    <xf numFmtId="0" fontId="20" fillId="44" borderId="74" xfId="0" applyFont="1" applyFill="1" applyBorder="1" applyAlignment="1">
      <alignment horizontal="center" vertical="center"/>
    </xf>
    <xf numFmtId="0" fontId="20" fillId="44" borderId="76" xfId="0" applyFont="1" applyFill="1" applyBorder="1" applyAlignment="1">
      <alignment horizontal="center" vertical="center"/>
    </xf>
    <xf numFmtId="1" fontId="20" fillId="43" borderId="50" xfId="0" applyNumberFormat="1" applyFont="1" applyFill="1" applyBorder="1" applyAlignment="1">
      <alignment horizontal="center" vertical="center"/>
    </xf>
    <xf numFmtId="1" fontId="20" fillId="0" borderId="50" xfId="0" applyNumberFormat="1" applyFont="1" applyBorder="1" applyAlignment="1">
      <alignment horizontal="center" vertical="center"/>
    </xf>
    <xf numFmtId="1" fontId="20" fillId="0" borderId="47" xfId="0" applyNumberFormat="1" applyFont="1" applyBorder="1" applyAlignment="1">
      <alignment horizontal="center" vertical="center"/>
    </xf>
    <xf numFmtId="1" fontId="20" fillId="0" borderId="79" xfId="0" applyNumberFormat="1" applyFont="1" applyBorder="1" applyAlignment="1">
      <alignment horizontal="center" vertical="center"/>
    </xf>
    <xf numFmtId="1" fontId="20" fillId="0" borderId="80" xfId="0" applyNumberFormat="1" applyFont="1" applyBorder="1" applyAlignment="1">
      <alignment horizontal="center" vertical="center"/>
    </xf>
    <xf numFmtId="1" fontId="20" fillId="0" borderId="74" xfId="0" applyNumberFormat="1" applyFont="1" applyBorder="1" applyAlignment="1">
      <alignment horizontal="center" vertical="center"/>
    </xf>
    <xf numFmtId="1" fontId="20" fillId="0" borderId="76" xfId="0" applyNumberFormat="1" applyFont="1" applyBorder="1" applyAlignment="1">
      <alignment horizontal="center" vertical="center"/>
    </xf>
    <xf numFmtId="1" fontId="20" fillId="7" borderId="50" xfId="0" applyNumberFormat="1" applyFont="1" applyFill="1" applyBorder="1" applyAlignment="1">
      <alignment horizontal="center" vertical="center"/>
    </xf>
    <xf numFmtId="1" fontId="20" fillId="7" borderId="47" xfId="0" applyNumberFormat="1" applyFont="1" applyFill="1" applyBorder="1" applyAlignment="1">
      <alignment horizontal="center" vertical="center"/>
    </xf>
    <xf numFmtId="1" fontId="20" fillId="7" borderId="79" xfId="0" applyNumberFormat="1" applyFont="1" applyFill="1" applyBorder="1" applyAlignment="1">
      <alignment horizontal="center" vertical="center"/>
    </xf>
    <xf numFmtId="1" fontId="20" fillId="7" borderId="80" xfId="0" applyNumberFormat="1" applyFont="1" applyFill="1" applyBorder="1" applyAlignment="1">
      <alignment horizontal="center" vertical="center"/>
    </xf>
    <xf numFmtId="1" fontId="20" fillId="7" borderId="74" xfId="0" applyNumberFormat="1" applyFont="1" applyFill="1" applyBorder="1" applyAlignment="1">
      <alignment horizontal="center" vertical="center"/>
    </xf>
    <xf numFmtId="1" fontId="20" fillId="7" borderId="76" xfId="0" applyNumberFormat="1" applyFont="1" applyFill="1" applyBorder="1" applyAlignment="1">
      <alignment horizontal="center" vertical="center"/>
    </xf>
    <xf numFmtId="1" fontId="20" fillId="44" borderId="47" xfId="0" applyNumberFormat="1" applyFont="1" applyFill="1" applyBorder="1" applyAlignment="1">
      <alignment horizontal="center" vertical="center"/>
    </xf>
    <xf numFmtId="1" fontId="20" fillId="44" borderId="79" xfId="0" applyNumberFormat="1" applyFont="1" applyFill="1" applyBorder="1" applyAlignment="1">
      <alignment horizontal="center" vertical="center"/>
    </xf>
    <xf numFmtId="1" fontId="20" fillId="44" borderId="80" xfId="0" applyNumberFormat="1" applyFont="1" applyFill="1" applyBorder="1" applyAlignment="1">
      <alignment horizontal="center" vertical="center"/>
    </xf>
    <xf numFmtId="1" fontId="20" fillId="44" borderId="74" xfId="0" applyNumberFormat="1" applyFont="1" applyFill="1" applyBorder="1" applyAlignment="1">
      <alignment horizontal="center" vertical="center"/>
    </xf>
    <xf numFmtId="1" fontId="20" fillId="44" borderId="76" xfId="0" applyNumberFormat="1" applyFont="1" applyFill="1" applyBorder="1" applyAlignment="1">
      <alignment horizontal="center" vertical="center"/>
    </xf>
    <xf numFmtId="1" fontId="20" fillId="42" borderId="50" xfId="0" applyNumberFormat="1" applyFont="1" applyFill="1" applyBorder="1" applyAlignment="1">
      <alignment horizontal="center" vertical="center"/>
    </xf>
    <xf numFmtId="0" fontId="20" fillId="42" borderId="47" xfId="0" applyFont="1" applyFill="1" applyBorder="1" applyAlignment="1">
      <alignment horizontal="center" vertical="center"/>
    </xf>
    <xf numFmtId="0" fontId="20" fillId="42" borderId="79" xfId="0" applyFont="1" applyFill="1" applyBorder="1" applyAlignment="1">
      <alignment horizontal="center" vertical="center"/>
    </xf>
    <xf numFmtId="0" fontId="20" fillId="42" borderId="80" xfId="0" applyFont="1" applyFill="1" applyBorder="1" applyAlignment="1">
      <alignment horizontal="center" vertical="center"/>
    </xf>
    <xf numFmtId="0" fontId="20" fillId="42" borderId="74" xfId="0" applyFont="1" applyFill="1" applyBorder="1" applyAlignment="1">
      <alignment horizontal="center" vertical="center"/>
    </xf>
    <xf numFmtId="0" fontId="20" fillId="42" borderId="76" xfId="0" applyFont="1" applyFill="1" applyBorder="1" applyAlignment="1">
      <alignment horizontal="center" vertical="center"/>
    </xf>
    <xf numFmtId="1" fontId="20" fillId="43" borderId="47" xfId="0" applyNumberFormat="1" applyFont="1" applyFill="1" applyBorder="1" applyAlignment="1">
      <alignment horizontal="center" vertical="center"/>
    </xf>
    <xf numFmtId="1" fontId="20" fillId="43" borderId="79" xfId="0" applyNumberFormat="1" applyFont="1" applyFill="1" applyBorder="1" applyAlignment="1">
      <alignment horizontal="center" vertical="center"/>
    </xf>
    <xf numFmtId="1" fontId="20" fillId="43" borderId="80" xfId="0" applyNumberFormat="1" applyFont="1" applyFill="1" applyBorder="1" applyAlignment="1">
      <alignment horizontal="center" vertical="center"/>
    </xf>
    <xf numFmtId="1" fontId="20" fillId="43" borderId="74" xfId="0" applyNumberFormat="1" applyFont="1" applyFill="1" applyBorder="1" applyAlignment="1">
      <alignment horizontal="center" vertical="center"/>
    </xf>
    <xf numFmtId="1" fontId="20" fillId="43" borderId="76" xfId="0" applyNumberFormat="1" applyFont="1" applyFill="1" applyBorder="1" applyAlignment="1">
      <alignment horizontal="center" vertical="center"/>
    </xf>
    <xf numFmtId="0" fontId="20" fillId="45" borderId="2" xfId="0" applyFont="1" applyFill="1" applyBorder="1" applyAlignment="1">
      <alignment horizontal="center" vertical="center"/>
    </xf>
    <xf numFmtId="0" fontId="20" fillId="45" borderId="3" xfId="0" applyFont="1" applyFill="1" applyBorder="1" applyAlignment="1">
      <alignment horizontal="center" vertical="center"/>
    </xf>
    <xf numFmtId="0" fontId="87" fillId="0" borderId="1" xfId="0" applyFont="1" applyBorder="1" applyAlignment="1">
      <alignment horizontal="center" vertical="center" wrapText="1"/>
    </xf>
    <xf numFmtId="1" fontId="20" fillId="45" borderId="1" xfId="0" applyNumberFormat="1" applyFont="1" applyFill="1" applyBorder="1" applyAlignment="1">
      <alignment horizontal="center" vertical="center"/>
    </xf>
    <xf numFmtId="0" fontId="20" fillId="45" borderId="1" xfId="0" applyFont="1" applyFill="1" applyBorder="1" applyAlignment="1">
      <alignment horizontal="center" vertical="center"/>
    </xf>
    <xf numFmtId="0" fontId="20" fillId="44" borderId="2" xfId="0" applyFont="1" applyFill="1" applyBorder="1" applyAlignment="1">
      <alignment horizontal="center" vertical="center"/>
    </xf>
    <xf numFmtId="0" fontId="20" fillId="44" borderId="3" xfId="0" applyFont="1" applyFill="1" applyBorder="1" applyAlignment="1">
      <alignment horizontal="center" vertical="center"/>
    </xf>
    <xf numFmtId="0" fontId="20" fillId="10" borderId="47" xfId="0" applyFont="1" applyFill="1" applyBorder="1" applyAlignment="1">
      <alignment horizontal="center" vertical="center"/>
    </xf>
    <xf numFmtId="0" fontId="20" fillId="10" borderId="79" xfId="0" applyFont="1" applyFill="1" applyBorder="1" applyAlignment="1">
      <alignment horizontal="center" vertical="center"/>
    </xf>
    <xf numFmtId="0" fontId="20" fillId="10" borderId="80" xfId="0" applyFont="1" applyFill="1" applyBorder="1" applyAlignment="1">
      <alignment horizontal="center" vertical="center"/>
    </xf>
    <xf numFmtId="0" fontId="20" fillId="10" borderId="74" xfId="0" applyFont="1" applyFill="1" applyBorder="1" applyAlignment="1">
      <alignment horizontal="center" vertical="center"/>
    </xf>
    <xf numFmtId="0" fontId="20" fillId="10" borderId="76" xfId="0" applyFont="1" applyFill="1" applyBorder="1" applyAlignment="1">
      <alignment horizontal="center" vertical="center"/>
    </xf>
    <xf numFmtId="0" fontId="78" fillId="0" borderId="0" xfId="0" applyFont="1" applyAlignment="1">
      <alignment horizontal="center" vertical="center"/>
    </xf>
    <xf numFmtId="0" fontId="78" fillId="0" borderId="1" xfId="0" applyFont="1" applyBorder="1" applyAlignment="1">
      <alignment horizontal="left" vertical="center"/>
    </xf>
    <xf numFmtId="0" fontId="78" fillId="0" borderId="1" xfId="0" applyFont="1" applyBorder="1" applyAlignment="1">
      <alignment horizontal="center" vertical="center"/>
    </xf>
    <xf numFmtId="0" fontId="78" fillId="0" borderId="2" xfId="0" applyFont="1" applyBorder="1" applyAlignment="1">
      <alignment horizontal="center" vertical="center"/>
    </xf>
    <xf numFmtId="0" fontId="78" fillId="0" borderId="49" xfId="0" applyFont="1" applyBorder="1" applyAlignment="1">
      <alignment horizontal="center" vertical="center"/>
    </xf>
    <xf numFmtId="0" fontId="78" fillId="0" borderId="3" xfId="0" applyFont="1" applyBorder="1" applyAlignment="1">
      <alignment horizontal="center" vertical="center"/>
    </xf>
    <xf numFmtId="0" fontId="78" fillId="0" borderId="52" xfId="0" applyFont="1" applyBorder="1" applyAlignment="1">
      <alignment horizontal="center" vertical="center"/>
    </xf>
    <xf numFmtId="0" fontId="78" fillId="0" borderId="53" xfId="0" applyFont="1" applyBorder="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164" fontId="7" fillId="0" borderId="1" xfId="0" applyNumberFormat="1" applyFont="1" applyBorder="1" applyAlignment="1">
      <alignment horizontal="center" vertical="center" shrinkToFit="1"/>
    </xf>
    <xf numFmtId="0" fontId="6" fillId="0" borderId="30" xfId="0" applyFont="1" applyBorder="1" applyAlignment="1">
      <alignment horizontal="center" vertical="center"/>
    </xf>
    <xf numFmtId="0" fontId="6" fillId="0" borderId="26" xfId="0" applyFont="1" applyBorder="1" applyAlignment="1">
      <alignment horizontal="center" vertical="center"/>
    </xf>
    <xf numFmtId="0" fontId="6" fillId="0" borderId="31" xfId="0" applyFont="1" applyBorder="1" applyAlignment="1">
      <alignment horizontal="center" vertical="center"/>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8" fillId="0" borderId="1" xfId="0" applyFont="1" applyBorder="1" applyAlignment="1">
      <alignment horizontal="center" vertical="center" wrapText="1"/>
    </xf>
    <xf numFmtId="0" fontId="46" fillId="0" borderId="30" xfId="0" applyFont="1" applyBorder="1" applyAlignment="1">
      <alignment horizontal="center" vertical="center"/>
    </xf>
    <xf numFmtId="0" fontId="46" fillId="0" borderId="26" xfId="0" applyFont="1" applyBorder="1" applyAlignment="1">
      <alignment horizontal="center" vertical="center"/>
    </xf>
    <xf numFmtId="0" fontId="46" fillId="0" borderId="67" xfId="0" applyFont="1" applyBorder="1" applyAlignment="1">
      <alignment horizontal="center" vertical="center"/>
    </xf>
    <xf numFmtId="0" fontId="46" fillId="0" borderId="68" xfId="0" applyFont="1" applyBorder="1" applyAlignment="1">
      <alignment horizontal="center" vertical="center"/>
    </xf>
    <xf numFmtId="0" fontId="46" fillId="0" borderId="31" xfId="0" applyFont="1" applyBorder="1" applyAlignment="1">
      <alignment horizontal="center" vertical="center"/>
    </xf>
    <xf numFmtId="0" fontId="3" fillId="0" borderId="5" xfId="0" applyFont="1" applyBorder="1" applyAlignment="1">
      <alignment horizontal="center" vertical="center" wrapText="1"/>
    </xf>
    <xf numFmtId="0" fontId="8" fillId="0" borderId="27" xfId="0" applyFont="1" applyBorder="1" applyAlignment="1">
      <alignment horizontal="center" vertical="center" wrapText="1"/>
    </xf>
    <xf numFmtId="0" fontId="3" fillId="0" borderId="27" xfId="0" applyFont="1" applyBorder="1" applyAlignment="1">
      <alignment horizontal="center" vertical="center" wrapText="1"/>
    </xf>
    <xf numFmtId="0" fontId="0" fillId="0" borderId="51" xfId="0" applyBorder="1" applyAlignment="1">
      <alignment horizontal="center"/>
    </xf>
    <xf numFmtId="0" fontId="0" fillId="0" borderId="52" xfId="0" applyBorder="1" applyAlignment="1">
      <alignment horizontal="center"/>
    </xf>
    <xf numFmtId="0" fontId="0" fillId="0" borderId="53" xfId="0" applyBorder="1" applyAlignment="1">
      <alignment horizontal="center"/>
    </xf>
    <xf numFmtId="0" fontId="0" fillId="0" borderId="0" xfId="0" applyAlignment="1">
      <alignment horizontal="center" vertical="top"/>
    </xf>
    <xf numFmtId="0" fontId="0" fillId="0" borderId="0" xfId="0" applyAlignment="1">
      <alignment horizontal="right" vertical="top"/>
    </xf>
    <xf numFmtId="0" fontId="34" fillId="0" borderId="0" xfId="0" applyFont="1" applyAlignment="1">
      <alignment horizontal="center" vertical="center"/>
    </xf>
    <xf numFmtId="0" fontId="32" fillId="0" borderId="4" xfId="0" applyFont="1" applyBorder="1" applyAlignment="1">
      <alignment horizontal="left" vertical="center"/>
    </xf>
    <xf numFmtId="0" fontId="32" fillId="0" borderId="5" xfId="0" applyFont="1" applyBorder="1" applyAlignment="1">
      <alignment horizontal="left" vertical="center"/>
    </xf>
    <xf numFmtId="0" fontId="35" fillId="0" borderId="4" xfId="0" applyFont="1" applyBorder="1" applyAlignment="1">
      <alignment horizontal="center" vertical="center"/>
    </xf>
    <xf numFmtId="0" fontId="35" fillId="0" borderId="6" xfId="0" applyFont="1" applyBorder="1" applyAlignment="1">
      <alignment horizontal="center" vertical="center"/>
    </xf>
    <xf numFmtId="0" fontId="32" fillId="0" borderId="7" xfId="0" applyFont="1" applyBorder="1" applyAlignment="1">
      <alignment horizontal="left" vertical="center"/>
    </xf>
    <xf numFmtId="0" fontId="32" fillId="0" borderId="1" xfId="0" applyFont="1" applyBorder="1" applyAlignment="1">
      <alignment horizontal="left" vertical="center"/>
    </xf>
    <xf numFmtId="0" fontId="35" fillId="0" borderId="7" xfId="0" applyFont="1" applyBorder="1" applyAlignment="1">
      <alignment horizontal="center" vertical="center"/>
    </xf>
    <xf numFmtId="0" fontId="35" fillId="0" borderId="8" xfId="0" applyFont="1" applyBorder="1" applyAlignment="1">
      <alignment horizontal="center" vertical="center"/>
    </xf>
    <xf numFmtId="0" fontId="35" fillId="0" borderId="60" xfId="0" applyFont="1" applyBorder="1" applyAlignment="1">
      <alignment horizontal="center" vertical="center"/>
    </xf>
    <xf numFmtId="0" fontId="35" fillId="0" borderId="61" xfId="0" applyFont="1" applyBorder="1" applyAlignment="1">
      <alignment horizontal="center" vertical="center"/>
    </xf>
    <xf numFmtId="0" fontId="35" fillId="0" borderId="21" xfId="0" applyFont="1" applyBorder="1" applyAlignment="1">
      <alignment horizontal="center" vertical="center"/>
    </xf>
    <xf numFmtId="0" fontId="35" fillId="0" borderId="62" xfId="0" applyFont="1" applyBorder="1" applyAlignment="1">
      <alignment horizontal="center" vertical="center"/>
    </xf>
    <xf numFmtId="0" fontId="32" fillId="0" borderId="9" xfId="0" applyFont="1" applyBorder="1" applyAlignment="1">
      <alignment horizontal="left" vertical="center"/>
    </xf>
    <xf numFmtId="0" fontId="32" fillId="0" borderId="10" xfId="0" applyFont="1" applyBorder="1" applyAlignment="1">
      <alignment horizontal="left" vertical="center"/>
    </xf>
    <xf numFmtId="0" fontId="32" fillId="0" borderId="8" xfId="0" applyFont="1" applyBorder="1" applyAlignment="1">
      <alignment horizontal="left" vertical="center"/>
    </xf>
    <xf numFmtId="0" fontId="34" fillId="0" borderId="26" xfId="0" applyFont="1" applyBorder="1" applyAlignment="1">
      <alignment horizontal="center" vertical="center"/>
    </xf>
    <xf numFmtId="0" fontId="35" fillId="0" borderId="5" xfId="0" applyFont="1" applyBorder="1" applyAlignment="1">
      <alignment horizontal="center" vertical="center"/>
    </xf>
    <xf numFmtId="0" fontId="35" fillId="0" borderId="10" xfId="0" applyFont="1" applyBorder="1" applyAlignment="1">
      <alignment horizontal="center" vertical="center"/>
    </xf>
    <xf numFmtId="0" fontId="35" fillId="0" borderId="11" xfId="0" applyFont="1" applyBorder="1" applyAlignment="1">
      <alignment horizontal="center" vertical="center"/>
    </xf>
    <xf numFmtId="0" fontId="27" fillId="27" borderId="0" xfId="0" applyFont="1" applyFill="1" applyAlignment="1">
      <alignment horizontal="left" vertical="center"/>
    </xf>
    <xf numFmtId="0" fontId="27" fillId="27" borderId="32" xfId="0" applyFont="1" applyFill="1" applyBorder="1" applyAlignment="1">
      <alignment horizontal="left" vertical="center"/>
    </xf>
    <xf numFmtId="0" fontId="32" fillId="0" borderId="57" xfId="0" applyFont="1" applyBorder="1" applyAlignment="1" applyProtection="1">
      <alignment horizontal="center" vertical="center"/>
      <protection locked="0"/>
    </xf>
    <xf numFmtId="0" fontId="28" fillId="0" borderId="58" xfId="0" applyFont="1" applyBorder="1" applyAlignment="1" applyProtection="1">
      <alignment horizontal="center" vertical="center"/>
      <protection locked="0"/>
    </xf>
    <xf numFmtId="0" fontId="28" fillId="0" borderId="59" xfId="0" applyFont="1" applyBorder="1" applyAlignment="1" applyProtection="1">
      <alignment horizontal="center" vertical="center"/>
      <protection locked="0"/>
    </xf>
    <xf numFmtId="0" fontId="35" fillId="0" borderId="9" xfId="0" applyFont="1" applyBorder="1" applyAlignment="1">
      <alignment horizontal="center" vertical="center"/>
    </xf>
    <xf numFmtId="0" fontId="37" fillId="0" borderId="7" xfId="0" applyFont="1" applyBorder="1" applyAlignment="1">
      <alignment horizontal="left" vertical="center"/>
    </xf>
    <xf numFmtId="0" fontId="37" fillId="0" borderId="1" xfId="0" applyFont="1" applyBorder="1" applyAlignment="1">
      <alignment horizontal="left" vertical="center"/>
    </xf>
    <xf numFmtId="0" fontId="39" fillId="0" borderId="4" xfId="0" applyFont="1" applyBorder="1" applyAlignment="1">
      <alignment horizontal="left" vertical="center"/>
    </xf>
    <xf numFmtId="0" fontId="39" fillId="0" borderId="5" xfId="0" applyFont="1" applyBorder="1" applyAlignment="1">
      <alignment horizontal="left" vertical="center"/>
    </xf>
    <xf numFmtId="0" fontId="39" fillId="0" borderId="9" xfId="0" applyFont="1" applyBorder="1" applyAlignment="1">
      <alignment horizontal="left" vertical="center"/>
    </xf>
    <xf numFmtId="0" fontId="39" fillId="0" borderId="10" xfId="0" applyFont="1" applyBorder="1" applyAlignment="1">
      <alignment horizontal="left" vertical="center"/>
    </xf>
    <xf numFmtId="0" fontId="35" fillId="0" borderId="63" xfId="0" applyFont="1" applyBorder="1" applyAlignment="1">
      <alignment horizontal="center" vertical="center"/>
    </xf>
    <xf numFmtId="0" fontId="35" fillId="0" borderId="64" xfId="0" applyFont="1" applyBorder="1" applyAlignment="1">
      <alignment horizontal="center" vertical="center"/>
    </xf>
    <xf numFmtId="0" fontId="32" fillId="0" borderId="11" xfId="0" applyFont="1" applyBorder="1" applyAlignment="1">
      <alignment horizontal="left" vertical="center"/>
    </xf>
    <xf numFmtId="0" fontId="32" fillId="0" borderId="6" xfId="0" applyFont="1" applyBorder="1" applyAlignment="1">
      <alignment horizontal="left" vertical="center"/>
    </xf>
    <xf numFmtId="0" fontId="32" fillId="0" borderId="6" xfId="0" applyFont="1" applyBorder="1" applyAlignment="1">
      <alignment horizontal="left" vertical="center" wrapText="1"/>
    </xf>
    <xf numFmtId="0" fontId="32" fillId="0" borderId="8" xfId="0" applyFont="1" applyBorder="1" applyAlignment="1">
      <alignment horizontal="left" vertical="center" wrapText="1"/>
    </xf>
    <xf numFmtId="0" fontId="35" fillId="0" borderId="0" xfId="0" applyFont="1" applyAlignment="1">
      <alignment horizontal="center" vertical="center"/>
    </xf>
    <xf numFmtId="0" fontId="52" fillId="0" borderId="0" xfId="0" applyFont="1" applyAlignment="1">
      <alignment horizontal="left" vertical="top" wrapText="1"/>
    </xf>
    <xf numFmtId="0" fontId="0" fillId="0" borderId="71" xfId="0" applyBorder="1" applyAlignment="1">
      <alignment horizontal="center"/>
    </xf>
    <xf numFmtId="0" fontId="0" fillId="0" borderId="27" xfId="0" applyBorder="1" applyAlignment="1">
      <alignment horizontal="center" vertical="center"/>
    </xf>
    <xf numFmtId="0" fontId="0" fillId="0" borderId="42" xfId="0" applyBorder="1" applyAlignment="1">
      <alignment horizontal="center" vertical="center"/>
    </xf>
    <xf numFmtId="0" fontId="0" fillId="0" borderId="41" xfId="0" applyBorder="1" applyAlignment="1">
      <alignment horizontal="center"/>
    </xf>
    <xf numFmtId="0" fontId="25" fillId="0" borderId="0" xfId="0" applyFont="1" applyAlignment="1">
      <alignment horizontal="center"/>
    </xf>
    <xf numFmtId="0" fontId="0" fillId="0" borderId="40" xfId="0" applyBorder="1" applyAlignment="1">
      <alignment horizontal="center"/>
    </xf>
    <xf numFmtId="0" fontId="0" fillId="0" borderId="55" xfId="0" applyBorder="1" applyAlignment="1">
      <alignment horizontal="center" vertical="center"/>
    </xf>
  </cellXfs>
  <cellStyles count="9">
    <cellStyle name="Bad" xfId="1" builtinId="27"/>
    <cellStyle name="BlankRow" xfId="8" xr:uid="{5C068CB2-80C2-4614-974A-F9C29AF2FB5A}"/>
    <cellStyle name="Calculation" xfId="2" builtinId="22"/>
    <cellStyle name="Hyperlink" xfId="6" builtinId="8"/>
    <cellStyle name="LineItem" xfId="5" xr:uid="{8365EBAC-2D18-42E6-8232-7B5E49A60FB3}"/>
    <cellStyle name="Neutral" xfId="7" builtinId="28"/>
    <cellStyle name="Normal" xfId="0" builtinId="0"/>
    <cellStyle name="Normal 2" xfId="4" xr:uid="{FDC348ED-A04C-4464-B487-08108FC0B96A}"/>
    <cellStyle name="Percent" xfId="3" builtinId="5"/>
  </cellStyles>
  <dxfs count="3">
    <dxf>
      <numFmt numFmtId="0" formatCode="General"/>
    </dxf>
    <dxf>
      <numFmt numFmtId="30" formatCode="@"/>
    </dxf>
    <dxf>
      <fill>
        <patternFill patternType="solid">
          <fgColor rgb="FF92D050"/>
          <bgColor rgb="FF000000"/>
        </patternFill>
      </fill>
    </dxf>
  </dxfs>
  <tableStyles count="0" defaultTableStyle="TableStyleMedium9" defaultPivotStyle="PivotStyleLight16"/>
  <colors>
    <mruColors>
      <color rgb="FFFFFF66"/>
      <color rgb="FFFF99CC"/>
      <color rgb="FF00CC66"/>
      <color rgb="FF66FF99"/>
      <color rgb="FFF6882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47623</xdr:colOff>
      <xdr:row>0</xdr:row>
      <xdr:rowOff>32807</xdr:rowOff>
    </xdr:from>
    <xdr:to>
      <xdr:col>3</xdr:col>
      <xdr:colOff>1255565</xdr:colOff>
      <xdr:row>1</xdr:row>
      <xdr:rowOff>371475</xdr:rowOff>
    </xdr:to>
    <xdr:pic>
      <xdr:nvPicPr>
        <xdr:cNvPr id="2" name="Picture 1">
          <a:extLst>
            <a:ext uri="{FF2B5EF4-FFF2-40B4-BE49-F238E27FC236}">
              <a16:creationId xmlns:a16="http://schemas.microsoft.com/office/drawing/2014/main" id="{808D12EA-DE97-4783-9A22-B410A4BFEBBA}"/>
            </a:ext>
          </a:extLst>
        </xdr:cNvPr>
        <xdr:cNvPicPr>
          <a:picLocks noChangeAspect="1"/>
        </xdr:cNvPicPr>
      </xdr:nvPicPr>
      <xdr:blipFill>
        <a:blip xmlns:r="http://schemas.openxmlformats.org/officeDocument/2006/relationships" r:embed="rId1"/>
        <a:stretch>
          <a:fillRect/>
        </a:stretch>
      </xdr:blipFill>
      <xdr:spPr>
        <a:xfrm>
          <a:off x="47623" y="32807"/>
          <a:ext cx="4865542" cy="6106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37180</xdr:colOff>
      <xdr:row>0</xdr:row>
      <xdr:rowOff>27563</xdr:rowOff>
    </xdr:from>
    <xdr:to>
      <xdr:col>4</xdr:col>
      <xdr:colOff>1296806</xdr:colOff>
      <xdr:row>1</xdr:row>
      <xdr:rowOff>265044</xdr:rowOff>
    </xdr:to>
    <xdr:pic>
      <xdr:nvPicPr>
        <xdr:cNvPr id="3" name="Picture 2">
          <a:extLst>
            <a:ext uri="{FF2B5EF4-FFF2-40B4-BE49-F238E27FC236}">
              <a16:creationId xmlns:a16="http://schemas.microsoft.com/office/drawing/2014/main" id="{CB641F6F-0788-475E-A2DB-97E2DC2D7AEE}"/>
            </a:ext>
          </a:extLst>
        </xdr:cNvPr>
        <xdr:cNvPicPr>
          <a:picLocks noChangeAspect="1"/>
        </xdr:cNvPicPr>
      </xdr:nvPicPr>
      <xdr:blipFill>
        <a:blip xmlns:r="http://schemas.openxmlformats.org/officeDocument/2006/relationships" r:embed="rId1"/>
        <a:stretch>
          <a:fillRect/>
        </a:stretch>
      </xdr:blipFill>
      <xdr:spPr>
        <a:xfrm>
          <a:off x="37180" y="27563"/>
          <a:ext cx="2601410" cy="5273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351492</xdr:colOff>
      <xdr:row>2</xdr:row>
      <xdr:rowOff>30295</xdr:rowOff>
    </xdr:to>
    <xdr:pic>
      <xdr:nvPicPr>
        <xdr:cNvPr id="2" name="Picture 1">
          <a:extLst>
            <a:ext uri="{FF2B5EF4-FFF2-40B4-BE49-F238E27FC236}">
              <a16:creationId xmlns:a16="http://schemas.microsoft.com/office/drawing/2014/main" id="{32972305-5A9D-4E00-8F07-DE358CC0CAD1}"/>
            </a:ext>
          </a:extLst>
        </xdr:cNvPr>
        <xdr:cNvPicPr>
          <a:picLocks noChangeAspect="1"/>
        </xdr:cNvPicPr>
      </xdr:nvPicPr>
      <xdr:blipFill>
        <a:blip xmlns:r="http://schemas.openxmlformats.org/officeDocument/2006/relationships" r:embed="rId1"/>
        <a:stretch>
          <a:fillRect/>
        </a:stretch>
      </xdr:blipFill>
      <xdr:spPr>
        <a:xfrm>
          <a:off x="0" y="0"/>
          <a:ext cx="2761422" cy="39011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39158</xdr:colOff>
      <xdr:row>0</xdr:row>
      <xdr:rowOff>45508</xdr:rowOff>
    </xdr:from>
    <xdr:to>
      <xdr:col>2</xdr:col>
      <xdr:colOff>1477713</xdr:colOff>
      <xdr:row>1</xdr:row>
      <xdr:rowOff>218711</xdr:rowOff>
    </xdr:to>
    <xdr:pic>
      <xdr:nvPicPr>
        <xdr:cNvPr id="2" name="Picture 1">
          <a:extLst>
            <a:ext uri="{FF2B5EF4-FFF2-40B4-BE49-F238E27FC236}">
              <a16:creationId xmlns:a16="http://schemas.microsoft.com/office/drawing/2014/main" id="{3671B257-DEF7-4BB7-AC59-FBDCE92B0D05}"/>
            </a:ext>
          </a:extLst>
        </xdr:cNvPr>
        <xdr:cNvPicPr>
          <a:picLocks noChangeAspect="1"/>
        </xdr:cNvPicPr>
      </xdr:nvPicPr>
      <xdr:blipFill>
        <a:blip xmlns:r="http://schemas.openxmlformats.org/officeDocument/2006/relationships" r:embed="rId1"/>
        <a:stretch>
          <a:fillRect/>
        </a:stretch>
      </xdr:blipFill>
      <xdr:spPr>
        <a:xfrm>
          <a:off x="39158" y="45508"/>
          <a:ext cx="2752960" cy="3922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39158</xdr:colOff>
      <xdr:row>0</xdr:row>
      <xdr:rowOff>45508</xdr:rowOff>
    </xdr:from>
    <xdr:to>
      <xdr:col>2</xdr:col>
      <xdr:colOff>1314730</xdr:colOff>
      <xdr:row>1</xdr:row>
      <xdr:rowOff>255753</xdr:rowOff>
    </xdr:to>
    <xdr:pic>
      <xdr:nvPicPr>
        <xdr:cNvPr id="3" name="Picture 2">
          <a:extLst>
            <a:ext uri="{FF2B5EF4-FFF2-40B4-BE49-F238E27FC236}">
              <a16:creationId xmlns:a16="http://schemas.microsoft.com/office/drawing/2014/main" id="{F7AFDE07-9CE0-4ADA-9E21-A7D41CF7881F}"/>
            </a:ext>
          </a:extLst>
        </xdr:cNvPr>
        <xdr:cNvPicPr>
          <a:picLocks noChangeAspect="1"/>
        </xdr:cNvPicPr>
      </xdr:nvPicPr>
      <xdr:blipFill>
        <a:blip xmlns:r="http://schemas.openxmlformats.org/officeDocument/2006/relationships" r:embed="rId1"/>
        <a:stretch>
          <a:fillRect/>
        </a:stretch>
      </xdr:blipFill>
      <xdr:spPr>
        <a:xfrm>
          <a:off x="39158" y="46566"/>
          <a:ext cx="2761472" cy="3901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46566</xdr:colOff>
      <xdr:row>0</xdr:row>
      <xdr:rowOff>37041</xdr:rowOff>
    </xdr:from>
    <xdr:to>
      <xdr:col>2</xdr:col>
      <xdr:colOff>1333780</xdr:colOff>
      <xdr:row>1</xdr:row>
      <xdr:rowOff>268453</xdr:rowOff>
    </xdr:to>
    <xdr:pic>
      <xdr:nvPicPr>
        <xdr:cNvPr id="3" name="Picture 2">
          <a:extLst>
            <a:ext uri="{FF2B5EF4-FFF2-40B4-BE49-F238E27FC236}">
              <a16:creationId xmlns:a16="http://schemas.microsoft.com/office/drawing/2014/main" id="{9237BF98-BD67-4783-BB1F-F996F5377CB2}"/>
            </a:ext>
          </a:extLst>
        </xdr:cNvPr>
        <xdr:cNvPicPr>
          <a:picLocks noChangeAspect="1"/>
        </xdr:cNvPicPr>
      </xdr:nvPicPr>
      <xdr:blipFill>
        <a:blip xmlns:r="http://schemas.openxmlformats.org/officeDocument/2006/relationships" r:embed="rId1"/>
        <a:stretch>
          <a:fillRect/>
        </a:stretch>
      </xdr:blipFill>
      <xdr:spPr>
        <a:xfrm>
          <a:off x="627591" y="37041"/>
          <a:ext cx="2763589" cy="54573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57150</xdr:colOff>
      <xdr:row>0</xdr:row>
      <xdr:rowOff>38100</xdr:rowOff>
    </xdr:from>
    <xdr:ext cx="3443217" cy="522194"/>
    <xdr:pic>
      <xdr:nvPicPr>
        <xdr:cNvPr id="2" name="Picture 1">
          <a:extLst>
            <a:ext uri="{FF2B5EF4-FFF2-40B4-BE49-F238E27FC236}">
              <a16:creationId xmlns:a16="http://schemas.microsoft.com/office/drawing/2014/main" id="{48C9E2C8-11CF-4E01-8CD4-98D05381537F}"/>
            </a:ext>
          </a:extLst>
        </xdr:cNvPr>
        <xdr:cNvPicPr>
          <a:picLocks noChangeAspect="1"/>
        </xdr:cNvPicPr>
      </xdr:nvPicPr>
      <xdr:blipFill>
        <a:blip xmlns:r="http://schemas.openxmlformats.org/officeDocument/2006/relationships" r:embed="rId1"/>
        <a:stretch>
          <a:fillRect/>
        </a:stretch>
      </xdr:blipFill>
      <xdr:spPr>
        <a:xfrm>
          <a:off x="57150" y="38100"/>
          <a:ext cx="3443217" cy="522194"/>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46566</xdr:colOff>
      <xdr:row>0</xdr:row>
      <xdr:rowOff>37041</xdr:rowOff>
    </xdr:from>
    <xdr:to>
      <xdr:col>3</xdr:col>
      <xdr:colOff>580246</xdr:colOff>
      <xdr:row>1</xdr:row>
      <xdr:rowOff>316077</xdr:rowOff>
    </xdr:to>
    <xdr:pic>
      <xdr:nvPicPr>
        <xdr:cNvPr id="3" name="Picture 2">
          <a:extLst>
            <a:ext uri="{FF2B5EF4-FFF2-40B4-BE49-F238E27FC236}">
              <a16:creationId xmlns:a16="http://schemas.microsoft.com/office/drawing/2014/main" id="{F5485ACE-1330-4C4F-A4CF-CED27266AA27}"/>
            </a:ext>
          </a:extLst>
        </xdr:cNvPr>
        <xdr:cNvPicPr>
          <a:picLocks noChangeAspect="1"/>
        </xdr:cNvPicPr>
      </xdr:nvPicPr>
      <xdr:blipFill>
        <a:blip xmlns:r="http://schemas.openxmlformats.org/officeDocument/2006/relationships" r:embed="rId1"/>
        <a:stretch>
          <a:fillRect/>
        </a:stretch>
      </xdr:blipFill>
      <xdr:spPr>
        <a:xfrm>
          <a:off x="47624" y="37041"/>
          <a:ext cx="2762531" cy="54573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47623</xdr:colOff>
      <xdr:row>0</xdr:row>
      <xdr:rowOff>37041</xdr:rowOff>
    </xdr:from>
    <xdr:to>
      <xdr:col>4</xdr:col>
      <xdr:colOff>45880</xdr:colOff>
      <xdr:row>1</xdr:row>
      <xdr:rowOff>344652</xdr:rowOff>
    </xdr:to>
    <xdr:pic>
      <xdr:nvPicPr>
        <xdr:cNvPr id="4" name="Picture 3">
          <a:extLst>
            <a:ext uri="{FF2B5EF4-FFF2-40B4-BE49-F238E27FC236}">
              <a16:creationId xmlns:a16="http://schemas.microsoft.com/office/drawing/2014/main" id="{DEB8B9D5-6441-4EC6-AF00-5CEACF8B5FA9}"/>
            </a:ext>
          </a:extLst>
        </xdr:cNvPr>
        <xdr:cNvPicPr>
          <a:picLocks noChangeAspect="1"/>
        </xdr:cNvPicPr>
      </xdr:nvPicPr>
      <xdr:blipFill>
        <a:blip xmlns:r="http://schemas.openxmlformats.org/officeDocument/2006/relationships" r:embed="rId1"/>
        <a:stretch>
          <a:fillRect/>
        </a:stretch>
      </xdr:blipFill>
      <xdr:spPr>
        <a:xfrm>
          <a:off x="47623" y="37041"/>
          <a:ext cx="3134847" cy="62137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115356</xdr:colOff>
      <xdr:row>0</xdr:row>
      <xdr:rowOff>75141</xdr:rowOff>
    </xdr:from>
    <xdr:to>
      <xdr:col>3</xdr:col>
      <xdr:colOff>1049180</xdr:colOff>
      <xdr:row>1</xdr:row>
      <xdr:rowOff>248343</xdr:rowOff>
    </xdr:to>
    <xdr:pic>
      <xdr:nvPicPr>
        <xdr:cNvPr id="5" name="Picture 4">
          <a:extLst>
            <a:ext uri="{FF2B5EF4-FFF2-40B4-BE49-F238E27FC236}">
              <a16:creationId xmlns:a16="http://schemas.microsoft.com/office/drawing/2014/main" id="{6C1ACC51-2872-405A-B50C-A9AD06001C26}"/>
            </a:ext>
          </a:extLst>
        </xdr:cNvPr>
        <xdr:cNvPicPr>
          <a:picLocks noChangeAspect="1"/>
        </xdr:cNvPicPr>
      </xdr:nvPicPr>
      <xdr:blipFill>
        <a:blip xmlns:r="http://schemas.openxmlformats.org/officeDocument/2006/relationships" r:embed="rId1"/>
        <a:stretch>
          <a:fillRect/>
        </a:stretch>
      </xdr:blipFill>
      <xdr:spPr>
        <a:xfrm>
          <a:off x="115356" y="75141"/>
          <a:ext cx="3134099" cy="43884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115356</xdr:colOff>
      <xdr:row>0</xdr:row>
      <xdr:rowOff>75141</xdr:rowOff>
    </xdr:from>
    <xdr:to>
      <xdr:col>3</xdr:col>
      <xdr:colOff>627963</xdr:colOff>
      <xdr:row>1</xdr:row>
      <xdr:rowOff>295970</xdr:rowOff>
    </xdr:to>
    <xdr:pic>
      <xdr:nvPicPr>
        <xdr:cNvPr id="3" name="Picture 2">
          <a:extLst>
            <a:ext uri="{FF2B5EF4-FFF2-40B4-BE49-F238E27FC236}">
              <a16:creationId xmlns:a16="http://schemas.microsoft.com/office/drawing/2014/main" id="{3990FF1E-D6F9-446F-AEBF-1AC0D485489F}"/>
            </a:ext>
          </a:extLst>
        </xdr:cNvPr>
        <xdr:cNvPicPr>
          <a:picLocks noChangeAspect="1"/>
        </xdr:cNvPicPr>
      </xdr:nvPicPr>
      <xdr:blipFill>
        <a:blip xmlns:r="http://schemas.openxmlformats.org/officeDocument/2006/relationships" r:embed="rId1"/>
        <a:stretch>
          <a:fillRect/>
        </a:stretch>
      </xdr:blipFill>
      <xdr:spPr>
        <a:xfrm>
          <a:off x="115356" y="75141"/>
          <a:ext cx="3131982" cy="43778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115356</xdr:colOff>
      <xdr:row>0</xdr:row>
      <xdr:rowOff>75141</xdr:rowOff>
    </xdr:from>
    <xdr:to>
      <xdr:col>2</xdr:col>
      <xdr:colOff>1942413</xdr:colOff>
      <xdr:row>1</xdr:row>
      <xdr:rowOff>334069</xdr:rowOff>
    </xdr:to>
    <xdr:pic>
      <xdr:nvPicPr>
        <xdr:cNvPr id="3" name="Picture 2">
          <a:extLst>
            <a:ext uri="{FF2B5EF4-FFF2-40B4-BE49-F238E27FC236}">
              <a16:creationId xmlns:a16="http://schemas.microsoft.com/office/drawing/2014/main" id="{0CDDC309-FC58-47CA-81C8-586647FC2A3F}"/>
            </a:ext>
          </a:extLst>
        </xdr:cNvPr>
        <xdr:cNvPicPr>
          <a:picLocks noChangeAspect="1"/>
        </xdr:cNvPicPr>
      </xdr:nvPicPr>
      <xdr:blipFill>
        <a:blip xmlns:r="http://schemas.openxmlformats.org/officeDocument/2006/relationships" r:embed="rId1"/>
        <a:stretch>
          <a:fillRect/>
        </a:stretch>
      </xdr:blipFill>
      <xdr:spPr>
        <a:xfrm>
          <a:off x="115356" y="75141"/>
          <a:ext cx="3131982" cy="43778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115356</xdr:colOff>
      <xdr:row>0</xdr:row>
      <xdr:rowOff>75141</xdr:rowOff>
    </xdr:from>
    <xdr:to>
      <xdr:col>2</xdr:col>
      <xdr:colOff>1849280</xdr:colOff>
      <xdr:row>1</xdr:row>
      <xdr:rowOff>276919</xdr:rowOff>
    </xdr:to>
    <xdr:pic>
      <xdr:nvPicPr>
        <xdr:cNvPr id="3" name="Picture 2">
          <a:extLst>
            <a:ext uri="{FF2B5EF4-FFF2-40B4-BE49-F238E27FC236}">
              <a16:creationId xmlns:a16="http://schemas.microsoft.com/office/drawing/2014/main" id="{200ADF35-E971-472F-B8DF-36DD9CDAFCBA}"/>
            </a:ext>
          </a:extLst>
        </xdr:cNvPr>
        <xdr:cNvPicPr>
          <a:picLocks noChangeAspect="1"/>
        </xdr:cNvPicPr>
      </xdr:nvPicPr>
      <xdr:blipFill>
        <a:blip xmlns:r="http://schemas.openxmlformats.org/officeDocument/2006/relationships" r:embed="rId1"/>
        <a:stretch>
          <a:fillRect/>
        </a:stretch>
      </xdr:blipFill>
      <xdr:spPr>
        <a:xfrm>
          <a:off x="115356" y="75141"/>
          <a:ext cx="3131982" cy="52457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18496</xdr:colOff>
      <xdr:row>0</xdr:row>
      <xdr:rowOff>17163</xdr:rowOff>
    </xdr:from>
    <xdr:to>
      <xdr:col>3</xdr:col>
      <xdr:colOff>20799</xdr:colOff>
      <xdr:row>1</xdr:row>
      <xdr:rowOff>267036</xdr:rowOff>
    </xdr:to>
    <xdr:pic>
      <xdr:nvPicPr>
        <xdr:cNvPr id="3" name="Picture 2">
          <a:extLst>
            <a:ext uri="{FF2B5EF4-FFF2-40B4-BE49-F238E27FC236}">
              <a16:creationId xmlns:a16="http://schemas.microsoft.com/office/drawing/2014/main" id="{B5AD5C66-E958-4C34-9FD6-579029B1D7EB}"/>
            </a:ext>
          </a:extLst>
        </xdr:cNvPr>
        <xdr:cNvPicPr>
          <a:picLocks noChangeAspect="1"/>
        </xdr:cNvPicPr>
      </xdr:nvPicPr>
      <xdr:blipFill>
        <a:blip xmlns:r="http://schemas.openxmlformats.org/officeDocument/2006/relationships" r:embed="rId1"/>
        <a:stretch>
          <a:fillRect/>
        </a:stretch>
      </xdr:blipFill>
      <xdr:spPr>
        <a:xfrm>
          <a:off x="18496" y="17163"/>
          <a:ext cx="3029504" cy="53976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111018</xdr:colOff>
      <xdr:row>0</xdr:row>
      <xdr:rowOff>761297</xdr:rowOff>
    </xdr:from>
    <xdr:to>
      <xdr:col>5</xdr:col>
      <xdr:colOff>3879</xdr:colOff>
      <xdr:row>1</xdr:row>
      <xdr:rowOff>734201</xdr:rowOff>
    </xdr:to>
    <xdr:pic>
      <xdr:nvPicPr>
        <xdr:cNvPr id="2" name="Picture 1">
          <a:extLst>
            <a:ext uri="{FF2B5EF4-FFF2-40B4-BE49-F238E27FC236}">
              <a16:creationId xmlns:a16="http://schemas.microsoft.com/office/drawing/2014/main" id="{1C5ED3A9-C752-4DED-BAD7-8EDB47D1D698}"/>
            </a:ext>
          </a:extLst>
        </xdr:cNvPr>
        <xdr:cNvPicPr>
          <a:picLocks noChangeAspect="1"/>
        </xdr:cNvPicPr>
      </xdr:nvPicPr>
      <xdr:blipFill>
        <a:blip xmlns:r="http://schemas.openxmlformats.org/officeDocument/2006/relationships" r:embed="rId1"/>
        <a:stretch>
          <a:fillRect/>
        </a:stretch>
      </xdr:blipFill>
      <xdr:spPr>
        <a:xfrm>
          <a:off x="415818" y="761297"/>
          <a:ext cx="6592111" cy="893654"/>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111018</xdr:colOff>
      <xdr:row>0</xdr:row>
      <xdr:rowOff>761297</xdr:rowOff>
    </xdr:from>
    <xdr:to>
      <xdr:col>5</xdr:col>
      <xdr:colOff>3879</xdr:colOff>
      <xdr:row>1</xdr:row>
      <xdr:rowOff>937401</xdr:rowOff>
    </xdr:to>
    <xdr:pic>
      <xdr:nvPicPr>
        <xdr:cNvPr id="2" name="Picture 1">
          <a:extLst>
            <a:ext uri="{FF2B5EF4-FFF2-40B4-BE49-F238E27FC236}">
              <a16:creationId xmlns:a16="http://schemas.microsoft.com/office/drawing/2014/main" id="{BA1F0908-4BE5-9AAD-4D50-988D879698CB}"/>
            </a:ext>
          </a:extLst>
        </xdr:cNvPr>
        <xdr:cNvPicPr>
          <a:picLocks noChangeAspect="1"/>
        </xdr:cNvPicPr>
      </xdr:nvPicPr>
      <xdr:blipFill>
        <a:blip xmlns:r="http://schemas.openxmlformats.org/officeDocument/2006/relationships" r:embed="rId1"/>
        <a:stretch>
          <a:fillRect/>
        </a:stretch>
      </xdr:blipFill>
      <xdr:spPr>
        <a:xfrm>
          <a:off x="424783" y="761297"/>
          <a:ext cx="6550836" cy="1089944"/>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1185333</xdr:colOff>
      <xdr:row>8</xdr:row>
      <xdr:rowOff>148167</xdr:rowOff>
    </xdr:from>
    <xdr:to>
      <xdr:col>1</xdr:col>
      <xdr:colOff>3381372</xdr:colOff>
      <xdr:row>12</xdr:row>
      <xdr:rowOff>95249</xdr:rowOff>
    </xdr:to>
    <xdr:pic>
      <xdr:nvPicPr>
        <xdr:cNvPr id="3" name="Picture 2">
          <a:extLst>
            <a:ext uri="{FF2B5EF4-FFF2-40B4-BE49-F238E27FC236}">
              <a16:creationId xmlns:a16="http://schemas.microsoft.com/office/drawing/2014/main" id="{92C4187D-5428-B118-005B-E820AD154CA3}"/>
            </a:ext>
          </a:extLst>
        </xdr:cNvPr>
        <xdr:cNvPicPr>
          <a:picLocks noChangeAspect="1"/>
        </xdr:cNvPicPr>
      </xdr:nvPicPr>
      <xdr:blipFill>
        <a:blip xmlns:r="http://schemas.openxmlformats.org/officeDocument/2006/relationships" r:embed="rId1"/>
        <a:stretch>
          <a:fillRect/>
        </a:stretch>
      </xdr:blipFill>
      <xdr:spPr>
        <a:xfrm>
          <a:off x="1185333" y="148167"/>
          <a:ext cx="3378197" cy="59266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222C48-61DC-45DB-B0F1-9A01A82E29AF}" name="Table1" displayName="Table1" ref="A59:H95" totalsRowShown="0">
  <autoFilter ref="A59:H95" xr:uid="{EE222C48-61DC-45DB-B0F1-9A01A82E29AF}"/>
  <tableColumns count="8">
    <tableColumn id="14" xr3:uid="{1C78747D-784F-4926-B22E-F808BDF0DF53}" name="Zone2" dataDxfId="1"/>
    <tableColumn id="3" xr3:uid="{7F2FB0E2-E399-438A-BFD3-744D0450C7EA}" name="SPK-F"/>
    <tableColumn id="4" xr3:uid="{F124552B-0748-40FF-BD14-A4FC8CFDB8EE}" name="SPK-G"/>
    <tableColumn id="5" xr3:uid="{1568F510-40BA-4245-8D64-3BCD6C8E9190}" name="SPK-H"/>
    <tableColumn id="7" xr3:uid="{F57742C0-D6B9-4603-AC3B-C9F691B6008B}" name="SPK-J"/>
    <tableColumn id="8" xr3:uid="{E42EBFAC-5D03-40AD-82D7-580098749BA2}" name="SPK-K"/>
    <tableColumn id="10" xr3:uid="{0A442E1F-1E81-4A91-9FC8-D1EB96BF7021}" name="total" dataDxfId="0">
      <calculatedColumnFormula>SUM(Table1[[#This Row],[SPK-F]:[SPK-K]])</calculatedColumnFormula>
    </tableColumn>
    <tableColumn id="13" xr3:uid="{F8F30AA8-30FE-4594-B6AC-336F35ED035E}" name="Response"/>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E1909-67F6-45AE-88CC-5C109F312075}">
  <sheetPr codeName="Sheet1">
    <pageSetUpPr fitToPage="1"/>
  </sheetPr>
  <dimension ref="A1:AY335"/>
  <sheetViews>
    <sheetView tabSelected="1" topLeftCell="A186" zoomScale="85" zoomScaleNormal="85" workbookViewId="0">
      <pane xSplit="1" topLeftCell="B1" activePane="topRight" state="frozen"/>
      <selection activeCell="A19" sqref="A19"/>
      <selection pane="topRight" activeCell="V17" sqref="V17"/>
    </sheetView>
  </sheetViews>
  <sheetFormatPr defaultColWidth="9.1640625" defaultRowHeight="15" x14ac:dyDescent="0.2"/>
  <cols>
    <col min="1" max="1" width="12.6640625" style="595" bestFit="1" customWidth="1"/>
    <col min="2" max="2" width="35.83203125" style="595" bestFit="1" customWidth="1"/>
    <col min="3" max="3" width="40.33203125" style="595" customWidth="1"/>
    <col min="4" max="4" width="5.6640625" style="595" bestFit="1" customWidth="1"/>
    <col min="5" max="5" width="11.6640625" style="595" bestFit="1" customWidth="1"/>
    <col min="6" max="6" width="12.1640625" style="595" customWidth="1"/>
    <col min="7" max="7" width="13.6640625" style="595" customWidth="1"/>
    <col min="8" max="8" width="12.1640625" style="595" customWidth="1"/>
    <col min="9" max="9" width="8.83203125" style="595" customWidth="1"/>
    <col min="10" max="10" width="12.1640625" style="595" customWidth="1"/>
    <col min="11" max="11" width="8.83203125" style="595" customWidth="1"/>
    <col min="12" max="12" width="12.1640625" style="595" customWidth="1"/>
    <col min="13" max="13" width="8.83203125" style="595" customWidth="1"/>
    <col min="14" max="14" width="12.1640625" style="595" customWidth="1"/>
    <col min="15" max="15" width="8.83203125" style="595" customWidth="1"/>
    <col min="16" max="16" width="17.33203125" style="627" customWidth="1"/>
    <col min="17" max="17" width="18.1640625" style="595" customWidth="1"/>
    <col min="18" max="18" width="8.83203125" style="595" customWidth="1"/>
    <col min="19" max="19" width="18.1640625" style="595" customWidth="1"/>
    <col min="20" max="20" width="8.83203125" style="595" customWidth="1"/>
    <col min="21" max="21" width="17.6640625" style="595" customWidth="1"/>
    <col min="22" max="22" width="9.5" style="595" customWidth="1"/>
    <col min="23" max="23" width="17.6640625" style="595" customWidth="1"/>
    <col min="24" max="24" width="8.83203125" style="595" customWidth="1"/>
    <col min="25" max="25" width="18.1640625" style="595" customWidth="1"/>
    <col min="26" max="26" width="8.83203125" style="595" customWidth="1"/>
    <col min="27" max="27" width="17.6640625" style="595" customWidth="1"/>
    <col min="28" max="28" width="8.83203125" style="595" customWidth="1"/>
    <col min="29" max="29" width="17.6640625" style="595" customWidth="1"/>
    <col min="30" max="30" width="8.83203125" style="595" customWidth="1"/>
    <col min="31" max="31" width="17.6640625" style="595" customWidth="1"/>
    <col min="32" max="32" width="8.83203125" style="595" customWidth="1"/>
    <col min="33" max="33" width="17.6640625" style="595" customWidth="1"/>
    <col min="34" max="34" width="8.83203125" style="595" customWidth="1"/>
    <col min="35" max="44" width="9.33203125" style="595" customWidth="1"/>
    <col min="45" max="45" width="17.6640625" style="595" customWidth="1"/>
    <col min="46" max="46" width="9.5" style="595" customWidth="1"/>
    <col min="47" max="47" width="17.6640625" style="595" customWidth="1"/>
    <col min="48" max="48" width="6.5" style="595" customWidth="1"/>
    <col min="49" max="50" width="19.33203125" style="595" customWidth="1"/>
    <col min="51" max="51" width="17.6640625" style="595" customWidth="1"/>
    <col min="52" max="16384" width="9.1640625" style="595"/>
  </cols>
  <sheetData>
    <row r="1" spans="1:51" ht="30" x14ac:dyDescent="0.2">
      <c r="A1" s="940"/>
      <c r="B1" s="940"/>
      <c r="C1" s="940"/>
      <c r="D1" s="940"/>
      <c r="E1" s="597" t="s">
        <v>0</v>
      </c>
      <c r="F1" s="940" t="s">
        <v>1</v>
      </c>
      <c r="G1" s="940"/>
      <c r="H1" s="940"/>
      <c r="I1" s="940"/>
      <c r="J1" s="940"/>
      <c r="K1" s="940"/>
      <c r="L1" s="940"/>
      <c r="M1" s="940"/>
      <c r="N1" s="940"/>
      <c r="O1" s="940"/>
      <c r="P1" s="940"/>
      <c r="Q1" s="940"/>
      <c r="R1" s="940"/>
      <c r="S1" s="940"/>
      <c r="T1" s="940"/>
      <c r="U1" s="940"/>
      <c r="V1" s="940"/>
      <c r="W1" s="940"/>
      <c r="X1" s="940"/>
      <c r="Y1" s="940"/>
      <c r="Z1" s="940"/>
      <c r="AA1" s="940"/>
      <c r="AB1" s="940"/>
      <c r="AC1" s="940"/>
      <c r="AD1" s="940"/>
      <c r="AE1" s="940"/>
      <c r="AF1" s="940"/>
      <c r="AG1" s="940"/>
      <c r="AH1" s="940"/>
      <c r="AI1" s="940"/>
      <c r="AJ1" s="940"/>
      <c r="AK1" s="940"/>
      <c r="AL1" s="940"/>
      <c r="AM1" s="940" t="s">
        <v>2</v>
      </c>
      <c r="AN1" s="940"/>
      <c r="AO1" s="940"/>
      <c r="AP1" s="940"/>
      <c r="AQ1" s="940"/>
      <c r="AR1" s="940"/>
      <c r="AS1" s="946" t="s">
        <v>3</v>
      </c>
      <c r="AT1" s="946"/>
      <c r="AU1" s="946"/>
      <c r="AV1" s="946"/>
      <c r="AW1" s="946"/>
      <c r="AX1" s="946"/>
      <c r="AY1" s="946"/>
    </row>
    <row r="2" spans="1:51" ht="42.95" customHeight="1" x14ac:dyDescent="0.2">
      <c r="A2" s="940"/>
      <c r="B2" s="940"/>
      <c r="C2" s="940"/>
      <c r="D2" s="940"/>
      <c r="E2" s="597" t="s">
        <v>4</v>
      </c>
      <c r="F2" s="947" t="s">
        <v>5</v>
      </c>
      <c r="G2" s="947"/>
      <c r="H2" s="940" t="s">
        <v>6</v>
      </c>
      <c r="I2" s="940"/>
      <c r="J2" s="940" t="s">
        <v>7</v>
      </c>
      <c r="K2" s="940"/>
      <c r="L2" s="947" t="s">
        <v>8</v>
      </c>
      <c r="M2" s="947"/>
      <c r="N2" s="947" t="s">
        <v>9</v>
      </c>
      <c r="O2" s="947"/>
      <c r="P2" s="947" t="s">
        <v>10</v>
      </c>
      <c r="Q2" s="947"/>
      <c r="R2" s="947"/>
      <c r="S2" s="947" t="s">
        <v>11</v>
      </c>
      <c r="T2" s="947"/>
      <c r="U2" s="947" t="s">
        <v>12</v>
      </c>
      <c r="V2" s="947"/>
      <c r="W2" s="940" t="s">
        <v>13</v>
      </c>
      <c r="X2" s="940"/>
      <c r="Y2" s="947" t="s">
        <v>14</v>
      </c>
      <c r="Z2" s="947"/>
      <c r="AA2" s="940" t="s">
        <v>15</v>
      </c>
      <c r="AB2" s="940"/>
      <c r="AC2" s="947" t="s">
        <v>16</v>
      </c>
      <c r="AD2" s="947"/>
      <c r="AE2" s="947" t="s">
        <v>17</v>
      </c>
      <c r="AF2" s="947"/>
      <c r="AG2" s="947" t="s">
        <v>18</v>
      </c>
      <c r="AH2" s="947"/>
      <c r="AI2" s="940" t="s">
        <v>19</v>
      </c>
      <c r="AJ2" s="940"/>
      <c r="AK2" s="947" t="s">
        <v>20</v>
      </c>
      <c r="AL2" s="947"/>
      <c r="AM2" s="947" t="s">
        <v>21</v>
      </c>
      <c r="AN2" s="947"/>
      <c r="AO2" s="940" t="s">
        <v>22</v>
      </c>
      <c r="AP2" s="940"/>
      <c r="AQ2" s="947" t="s">
        <v>23</v>
      </c>
      <c r="AR2" s="947"/>
      <c r="AS2" s="947" t="s">
        <v>24</v>
      </c>
      <c r="AT2" s="947"/>
      <c r="AU2" s="946" t="s">
        <v>25</v>
      </c>
      <c r="AV2" s="946"/>
      <c r="AW2" s="598" t="s">
        <v>26</v>
      </c>
      <c r="AX2" s="598" t="s">
        <v>27</v>
      </c>
      <c r="AY2" s="598" t="s">
        <v>28</v>
      </c>
    </row>
    <row r="3" spans="1:51" ht="30" x14ac:dyDescent="0.2">
      <c r="A3" s="940"/>
      <c r="B3" s="940"/>
      <c r="C3" s="940"/>
      <c r="D3" s="940"/>
      <c r="E3" s="596" t="s">
        <v>29</v>
      </c>
      <c r="F3" s="941" t="s">
        <v>30</v>
      </c>
      <c r="G3" s="940"/>
      <c r="H3" s="940" t="s">
        <v>31</v>
      </c>
      <c r="I3" s="940"/>
      <c r="J3" s="940" t="s">
        <v>32</v>
      </c>
      <c r="K3" s="940"/>
      <c r="L3" s="940" t="s">
        <v>33</v>
      </c>
      <c r="M3" s="940"/>
      <c r="N3" s="940" t="s">
        <v>33</v>
      </c>
      <c r="O3" s="940"/>
      <c r="P3" s="941" t="s">
        <v>34</v>
      </c>
      <c r="Q3" s="940"/>
      <c r="R3" s="940"/>
      <c r="S3" s="940" t="s">
        <v>33</v>
      </c>
      <c r="T3" s="940"/>
      <c r="U3" s="940" t="s">
        <v>35</v>
      </c>
      <c r="V3" s="940"/>
      <c r="W3" s="940" t="s">
        <v>35</v>
      </c>
      <c r="X3" s="940"/>
      <c r="Y3" s="940" t="s">
        <v>36</v>
      </c>
      <c r="Z3" s="940"/>
      <c r="AA3" s="940" t="s">
        <v>36</v>
      </c>
      <c r="AB3" s="940"/>
      <c r="AC3" s="940" t="s">
        <v>37</v>
      </c>
      <c r="AD3" s="940"/>
      <c r="AE3" s="940" t="s">
        <v>38</v>
      </c>
      <c r="AF3" s="940"/>
      <c r="AG3" s="940" t="s">
        <v>36</v>
      </c>
      <c r="AH3" s="940"/>
      <c r="AI3" s="940" t="s">
        <v>33</v>
      </c>
      <c r="AJ3" s="940"/>
      <c r="AK3" s="940" t="s">
        <v>39</v>
      </c>
      <c r="AL3" s="940"/>
      <c r="AM3" s="940" t="s">
        <v>39</v>
      </c>
      <c r="AN3" s="940"/>
      <c r="AO3" s="940" t="s">
        <v>39</v>
      </c>
      <c r="AP3" s="940"/>
      <c r="AQ3" s="940" t="s">
        <v>39</v>
      </c>
      <c r="AR3" s="940"/>
      <c r="AS3" s="946" t="s">
        <v>40</v>
      </c>
      <c r="AT3" s="946"/>
      <c r="AU3" s="946" t="s">
        <v>41</v>
      </c>
      <c r="AV3" s="946"/>
      <c r="AW3" s="598"/>
      <c r="AX3" s="598" t="s">
        <v>42</v>
      </c>
      <c r="AY3" s="600" t="s">
        <v>43</v>
      </c>
    </row>
    <row r="4" spans="1:51" ht="68.45" customHeight="1" x14ac:dyDescent="0.2">
      <c r="A4" s="599" t="s">
        <v>44</v>
      </c>
      <c r="B4" s="599" t="s">
        <v>45</v>
      </c>
      <c r="C4" s="599" t="s">
        <v>46</v>
      </c>
      <c r="D4" s="599" t="s">
        <v>47</v>
      </c>
      <c r="E4" s="596" t="s">
        <v>48</v>
      </c>
      <c r="F4" s="596" t="s">
        <v>49</v>
      </c>
      <c r="G4" s="599" t="s">
        <v>50</v>
      </c>
      <c r="H4" s="596" t="s">
        <v>51</v>
      </c>
      <c r="I4" s="599" t="s">
        <v>50</v>
      </c>
      <c r="J4" s="596" t="s">
        <v>49</v>
      </c>
      <c r="K4" s="599" t="s">
        <v>50</v>
      </c>
      <c r="L4" s="596" t="s">
        <v>49</v>
      </c>
      <c r="M4" s="599" t="s">
        <v>50</v>
      </c>
      <c r="N4" s="596" t="s">
        <v>49</v>
      </c>
      <c r="O4" s="599" t="s">
        <v>50</v>
      </c>
      <c r="P4" s="625" t="s">
        <v>52</v>
      </c>
      <c r="Q4" s="596" t="s">
        <v>53</v>
      </c>
      <c r="R4" s="599" t="s">
        <v>50</v>
      </c>
      <c r="S4" s="596" t="s">
        <v>51</v>
      </c>
      <c r="T4" s="599" t="s">
        <v>50</v>
      </c>
      <c r="U4" s="596" t="s">
        <v>49</v>
      </c>
      <c r="V4" s="599" t="s">
        <v>54</v>
      </c>
      <c r="W4" s="596" t="s">
        <v>49</v>
      </c>
      <c r="X4" s="599" t="s">
        <v>50</v>
      </c>
      <c r="Y4" s="596" t="s">
        <v>51</v>
      </c>
      <c r="Z4" s="599" t="s">
        <v>50</v>
      </c>
      <c r="AA4" s="596" t="s">
        <v>49</v>
      </c>
      <c r="AB4" s="599" t="s">
        <v>50</v>
      </c>
      <c r="AC4" s="596" t="s">
        <v>49</v>
      </c>
      <c r="AD4" s="599" t="s">
        <v>50</v>
      </c>
      <c r="AE4" s="596" t="s">
        <v>49</v>
      </c>
      <c r="AF4" s="599" t="s">
        <v>50</v>
      </c>
      <c r="AG4" s="596" t="s">
        <v>49</v>
      </c>
      <c r="AH4" s="599" t="s">
        <v>50</v>
      </c>
      <c r="AI4" s="596" t="s">
        <v>49</v>
      </c>
      <c r="AJ4" s="599" t="s">
        <v>54</v>
      </c>
      <c r="AK4" s="596" t="s">
        <v>49</v>
      </c>
      <c r="AL4" s="599" t="s">
        <v>50</v>
      </c>
      <c r="AM4" s="596" t="s">
        <v>49</v>
      </c>
      <c r="AN4" s="599" t="s">
        <v>50</v>
      </c>
      <c r="AO4" s="596" t="s">
        <v>49</v>
      </c>
      <c r="AP4" s="599" t="s">
        <v>50</v>
      </c>
      <c r="AQ4" s="596" t="s">
        <v>49</v>
      </c>
      <c r="AR4" s="599" t="s">
        <v>50</v>
      </c>
      <c r="AS4" s="598" t="s">
        <v>49</v>
      </c>
      <c r="AT4" s="600" t="s">
        <v>54</v>
      </c>
      <c r="AU4" s="598" t="s">
        <v>49</v>
      </c>
      <c r="AV4" s="600" t="s">
        <v>55</v>
      </c>
      <c r="AW4" s="598" t="s">
        <v>49</v>
      </c>
      <c r="AX4" s="598" t="s">
        <v>49</v>
      </c>
      <c r="AY4" s="598" t="s">
        <v>49</v>
      </c>
    </row>
    <row r="5" spans="1:51" ht="12.95" customHeight="1" x14ac:dyDescent="0.2">
      <c r="A5" s="944" t="s">
        <v>56</v>
      </c>
      <c r="B5" s="944"/>
      <c r="C5" s="944"/>
      <c r="D5" s="944"/>
      <c r="E5" s="944"/>
      <c r="F5" s="945"/>
      <c r="G5" s="945"/>
      <c r="H5" s="945"/>
      <c r="I5" s="945"/>
      <c r="J5" s="945"/>
      <c r="K5" s="945"/>
      <c r="L5" s="945"/>
      <c r="M5" s="945"/>
      <c r="N5" s="945"/>
      <c r="O5" s="945"/>
      <c r="P5" s="945"/>
      <c r="Q5" s="945"/>
      <c r="R5" s="945"/>
      <c r="S5" s="945"/>
      <c r="T5" s="945"/>
      <c r="U5" s="945"/>
      <c r="V5" s="945"/>
      <c r="W5" s="945"/>
      <c r="X5" s="945"/>
      <c r="Y5" s="945"/>
      <c r="Z5" s="945"/>
      <c r="AA5" s="945"/>
      <c r="AB5" s="945"/>
      <c r="AC5" s="945"/>
      <c r="AD5" s="945"/>
      <c r="AE5" s="945"/>
      <c r="AF5" s="945"/>
      <c r="AG5" s="945"/>
      <c r="AH5" s="945"/>
      <c r="AI5" s="945"/>
      <c r="AJ5" s="945"/>
      <c r="AK5" s="945"/>
      <c r="AL5" s="945"/>
      <c r="AM5" s="945"/>
      <c r="AN5" s="945"/>
      <c r="AO5" s="945"/>
      <c r="AP5" s="945"/>
      <c r="AQ5" s="945"/>
      <c r="AR5" s="945"/>
      <c r="AS5" s="945"/>
      <c r="AT5" s="945"/>
      <c r="AU5" s="945"/>
      <c r="AV5" s="945"/>
      <c r="AW5" s="945"/>
      <c r="AX5" s="945"/>
      <c r="AY5" s="945"/>
    </row>
    <row r="6" spans="1:51" ht="30" customHeight="1" x14ac:dyDescent="0.2">
      <c r="A6" s="601" t="s">
        <v>57</v>
      </c>
      <c r="B6" s="602" t="s">
        <v>58</v>
      </c>
      <c r="C6" s="602"/>
      <c r="D6" s="602"/>
      <c r="E6" s="602"/>
      <c r="F6" s="602"/>
      <c r="G6" s="602"/>
      <c r="H6" s="602"/>
      <c r="I6" s="602"/>
      <c r="J6" s="602"/>
      <c r="K6" s="602"/>
      <c r="L6" s="602"/>
      <c r="M6" s="602"/>
      <c r="N6" s="602"/>
      <c r="O6" s="602"/>
      <c r="P6" s="625"/>
      <c r="Q6" s="602"/>
      <c r="R6" s="602"/>
      <c r="S6" s="602"/>
      <c r="T6" s="602"/>
      <c r="U6" s="602"/>
      <c r="V6" s="602"/>
      <c r="W6" s="602"/>
      <c r="X6" s="602"/>
      <c r="Y6" s="602"/>
      <c r="Z6" s="602"/>
      <c r="AA6" s="602"/>
      <c r="AB6" s="602"/>
      <c r="AC6" s="602"/>
      <c r="AD6" s="602"/>
      <c r="AE6" s="602"/>
      <c r="AF6" s="602"/>
      <c r="AG6" s="602"/>
      <c r="AH6" s="602"/>
      <c r="AI6" s="602"/>
      <c r="AJ6" s="602"/>
      <c r="AK6" s="602"/>
      <c r="AL6" s="602"/>
      <c r="AM6" s="602"/>
      <c r="AN6" s="602"/>
      <c r="AO6" s="602"/>
      <c r="AP6" s="602"/>
      <c r="AQ6" s="602"/>
      <c r="AR6" s="602"/>
      <c r="AS6" s="602"/>
      <c r="AT6" s="602"/>
      <c r="AU6" s="602"/>
      <c r="AV6" s="602"/>
      <c r="AW6" s="602"/>
      <c r="AX6" s="602"/>
      <c r="AY6" s="602"/>
    </row>
    <row r="7" spans="1:51" x14ac:dyDescent="0.2">
      <c r="A7" s="599" t="s">
        <v>59</v>
      </c>
      <c r="B7" s="596" t="s">
        <v>60</v>
      </c>
      <c r="C7" s="599" t="s">
        <v>61</v>
      </c>
      <c r="D7" s="599" t="s">
        <v>62</v>
      </c>
      <c r="E7" s="603">
        <v>1100</v>
      </c>
      <c r="F7" s="603">
        <v>1</v>
      </c>
      <c r="G7" s="604" t="s">
        <v>63</v>
      </c>
      <c r="H7" s="596"/>
      <c r="I7" s="596"/>
      <c r="J7" s="596"/>
      <c r="K7" s="596"/>
      <c r="L7" s="596"/>
      <c r="M7" s="596"/>
      <c r="N7" s="603">
        <v>1</v>
      </c>
      <c r="O7" s="604" t="s">
        <v>63</v>
      </c>
      <c r="P7" s="625"/>
      <c r="Q7" s="596"/>
      <c r="R7" s="596"/>
      <c r="S7" s="596"/>
      <c r="T7" s="596"/>
      <c r="U7" s="596"/>
      <c r="V7" s="596"/>
      <c r="W7" s="596"/>
      <c r="X7" s="596"/>
      <c r="Y7" s="596"/>
      <c r="Z7" s="596"/>
      <c r="AA7" s="596"/>
      <c r="AB7" s="596"/>
      <c r="AC7" s="596"/>
      <c r="AD7" s="596"/>
      <c r="AE7" s="596"/>
      <c r="AF7" s="596"/>
      <c r="AG7" s="596"/>
      <c r="AH7" s="596"/>
      <c r="AI7" s="596"/>
      <c r="AJ7" s="596"/>
      <c r="AK7" s="596"/>
      <c r="AL7" s="596"/>
      <c r="AM7" s="596"/>
      <c r="AN7" s="596"/>
      <c r="AO7" s="596"/>
      <c r="AP7" s="596"/>
      <c r="AQ7" s="596"/>
      <c r="AR7" s="596"/>
      <c r="AS7" s="596"/>
      <c r="AT7" s="596"/>
      <c r="AU7" s="596"/>
      <c r="AV7" s="596"/>
      <c r="AW7" s="596"/>
      <c r="AX7" s="596"/>
      <c r="AY7" s="596"/>
    </row>
    <row r="8" spans="1:51" x14ac:dyDescent="0.2">
      <c r="A8" s="599" t="s">
        <v>64</v>
      </c>
      <c r="B8" s="599" t="s">
        <v>65</v>
      </c>
      <c r="C8" s="599" t="s">
        <v>66</v>
      </c>
      <c r="D8" s="599" t="s">
        <v>67</v>
      </c>
      <c r="E8" s="599" t="s">
        <v>68</v>
      </c>
      <c r="F8" s="603">
        <v>1</v>
      </c>
      <c r="G8" s="604" t="s">
        <v>63</v>
      </c>
      <c r="H8" s="596"/>
      <c r="I8" s="596"/>
      <c r="J8" s="596"/>
      <c r="K8" s="596"/>
      <c r="L8" s="603">
        <v>2</v>
      </c>
      <c r="M8" s="604" t="s">
        <v>63</v>
      </c>
      <c r="N8" s="603">
        <v>1</v>
      </c>
      <c r="O8" s="604" t="s">
        <v>63</v>
      </c>
      <c r="P8" s="625"/>
      <c r="Q8" s="596"/>
      <c r="R8" s="596"/>
      <c r="S8" s="596"/>
      <c r="T8" s="596"/>
      <c r="U8" s="596"/>
      <c r="V8" s="596"/>
      <c r="W8" s="596"/>
      <c r="X8" s="596"/>
      <c r="Y8" s="596"/>
      <c r="Z8" s="596"/>
      <c r="AA8" s="596"/>
      <c r="AB8" s="596"/>
      <c r="AC8" s="596"/>
      <c r="AD8" s="596"/>
      <c r="AE8" s="596"/>
      <c r="AF8" s="596"/>
      <c r="AG8" s="596"/>
      <c r="AH8" s="596"/>
      <c r="AI8" s="596"/>
      <c r="AJ8" s="596"/>
      <c r="AK8" s="596"/>
      <c r="AL8" s="596"/>
      <c r="AM8" s="596"/>
      <c r="AN8" s="596"/>
      <c r="AO8" s="596"/>
      <c r="AP8" s="596"/>
      <c r="AQ8" s="596"/>
      <c r="AR8" s="596"/>
      <c r="AS8" s="596"/>
      <c r="AT8" s="596"/>
      <c r="AU8" s="596"/>
      <c r="AV8" s="596"/>
      <c r="AW8" s="596"/>
      <c r="AX8" s="599" t="s">
        <v>69</v>
      </c>
      <c r="AY8" s="596"/>
    </row>
    <row r="9" spans="1:51" x14ac:dyDescent="0.2">
      <c r="A9" s="599" t="s">
        <v>70</v>
      </c>
      <c r="B9" s="596" t="s">
        <v>71</v>
      </c>
      <c r="C9" s="599" t="s">
        <v>66</v>
      </c>
      <c r="D9" s="599" t="s">
        <v>67</v>
      </c>
      <c r="E9" s="596" t="s">
        <v>72</v>
      </c>
      <c r="F9" s="603">
        <v>1</v>
      </c>
      <c r="G9" s="604" t="s">
        <v>63</v>
      </c>
      <c r="H9" s="596"/>
      <c r="I9" s="596"/>
      <c r="J9" s="596"/>
      <c r="K9" s="596"/>
      <c r="L9" s="603">
        <v>1</v>
      </c>
      <c r="M9" s="604" t="s">
        <v>63</v>
      </c>
      <c r="N9" s="596"/>
      <c r="O9" s="596"/>
      <c r="P9" s="625"/>
      <c r="Q9" s="596"/>
      <c r="R9" s="596"/>
      <c r="S9" s="596"/>
      <c r="T9" s="596"/>
      <c r="U9" s="596"/>
      <c r="V9" s="596"/>
      <c r="W9" s="596"/>
      <c r="X9" s="596"/>
      <c r="Y9" s="596"/>
      <c r="Z9" s="596"/>
      <c r="AA9" s="596"/>
      <c r="AB9" s="596"/>
      <c r="AC9" s="596"/>
      <c r="AD9" s="596"/>
      <c r="AE9" s="596"/>
      <c r="AF9" s="596"/>
      <c r="AG9" s="596"/>
      <c r="AH9" s="596"/>
      <c r="AI9" s="596"/>
      <c r="AJ9" s="596"/>
      <c r="AK9" s="596"/>
      <c r="AL9" s="596"/>
      <c r="AM9" s="596"/>
      <c r="AN9" s="596"/>
      <c r="AO9" s="596"/>
      <c r="AP9" s="596"/>
      <c r="AQ9" s="596"/>
      <c r="AR9" s="596"/>
      <c r="AS9" s="596"/>
      <c r="AT9" s="596"/>
      <c r="AU9" s="596"/>
      <c r="AV9" s="596"/>
      <c r="AW9" s="596"/>
      <c r="AX9" s="603">
        <v>1</v>
      </c>
      <c r="AY9" s="596"/>
    </row>
    <row r="10" spans="1:51" x14ac:dyDescent="0.2">
      <c r="A10" s="599" t="s">
        <v>73</v>
      </c>
      <c r="B10" s="596" t="s">
        <v>74</v>
      </c>
      <c r="C10" s="599" t="s">
        <v>61</v>
      </c>
      <c r="D10" s="599" t="s">
        <v>62</v>
      </c>
      <c r="E10" s="596" t="s">
        <v>72</v>
      </c>
      <c r="F10" s="596"/>
      <c r="G10" s="596"/>
      <c r="H10" s="596"/>
      <c r="I10" s="596"/>
      <c r="J10" s="596"/>
      <c r="K10" s="596"/>
      <c r="L10" s="596"/>
      <c r="M10" s="596"/>
      <c r="N10" s="603">
        <v>1</v>
      </c>
      <c r="O10" s="604" t="s">
        <v>63</v>
      </c>
      <c r="P10" s="625"/>
      <c r="Q10" s="596"/>
      <c r="R10" s="596"/>
      <c r="S10" s="596"/>
      <c r="T10" s="596"/>
      <c r="U10" s="596"/>
      <c r="V10" s="596"/>
      <c r="W10" s="596"/>
      <c r="X10" s="596"/>
      <c r="Y10" s="596"/>
      <c r="Z10" s="596"/>
      <c r="AA10" s="596"/>
      <c r="AB10" s="596"/>
      <c r="AC10" s="596"/>
      <c r="AD10" s="596"/>
      <c r="AE10" s="596"/>
      <c r="AF10" s="596"/>
      <c r="AG10" s="596"/>
      <c r="AH10" s="596"/>
      <c r="AI10" s="596"/>
      <c r="AJ10" s="596"/>
      <c r="AK10" s="596"/>
      <c r="AL10" s="596"/>
      <c r="AM10" s="596"/>
      <c r="AN10" s="596"/>
      <c r="AO10" s="596"/>
      <c r="AP10" s="596"/>
      <c r="AQ10" s="596"/>
      <c r="AR10" s="596"/>
      <c r="AS10" s="596"/>
      <c r="AT10" s="596"/>
      <c r="AU10" s="596"/>
      <c r="AV10" s="596"/>
      <c r="AW10" s="603">
        <v>1</v>
      </c>
      <c r="AX10" s="596"/>
      <c r="AY10" s="596"/>
    </row>
    <row r="11" spans="1:51" ht="30" x14ac:dyDescent="0.2">
      <c r="A11" s="599" t="s">
        <v>75</v>
      </c>
      <c r="B11" s="596" t="s">
        <v>76</v>
      </c>
      <c r="C11" s="599" t="s">
        <v>66</v>
      </c>
      <c r="D11" s="599" t="s">
        <v>67</v>
      </c>
      <c r="E11" s="596" t="s">
        <v>77</v>
      </c>
      <c r="F11" s="596"/>
      <c r="G11" s="596"/>
      <c r="H11" s="596"/>
      <c r="I11" s="596"/>
      <c r="J11" s="596"/>
      <c r="K11" s="596"/>
      <c r="L11" s="596"/>
      <c r="M11" s="596"/>
      <c r="N11" s="596"/>
      <c r="O11" s="596"/>
      <c r="P11" s="625"/>
      <c r="Q11" s="603">
        <v>1</v>
      </c>
      <c r="R11" s="604" t="s">
        <v>63</v>
      </c>
      <c r="S11" s="596"/>
      <c r="T11" s="596"/>
      <c r="U11" s="596"/>
      <c r="V11" s="596"/>
      <c r="W11" s="596"/>
      <c r="X11" s="596"/>
      <c r="Y11" s="596"/>
      <c r="Z11" s="596"/>
      <c r="AA11" s="596"/>
      <c r="AB11" s="596"/>
      <c r="AC11" s="596"/>
      <c r="AD11" s="596"/>
      <c r="AE11" s="596"/>
      <c r="AF11" s="596"/>
      <c r="AG11" s="596"/>
      <c r="AH11" s="596"/>
      <c r="AI11" s="596"/>
      <c r="AJ11" s="596"/>
      <c r="AK11" s="596"/>
      <c r="AL11" s="596"/>
      <c r="AM11" s="596"/>
      <c r="AN11" s="596"/>
      <c r="AO11" s="596"/>
      <c r="AP11" s="596"/>
      <c r="AQ11" s="596"/>
      <c r="AR11" s="596"/>
      <c r="AS11" s="596"/>
      <c r="AT11" s="596"/>
      <c r="AU11" s="596"/>
      <c r="AV11" s="596"/>
      <c r="AW11" s="596"/>
      <c r="AX11" s="596"/>
      <c r="AY11" s="596"/>
    </row>
    <row r="12" spans="1:51" ht="30" x14ac:dyDescent="0.2">
      <c r="A12" s="599" t="s">
        <v>78</v>
      </c>
      <c r="B12" s="596" t="s">
        <v>79</v>
      </c>
      <c r="C12" s="599" t="s">
        <v>66</v>
      </c>
      <c r="D12" s="599" t="s">
        <v>67</v>
      </c>
      <c r="E12" s="603">
        <v>0</v>
      </c>
      <c r="F12" s="603">
        <v>4</v>
      </c>
      <c r="G12" s="605" t="s">
        <v>80</v>
      </c>
      <c r="H12" s="596"/>
      <c r="I12" s="596"/>
      <c r="J12" s="596"/>
      <c r="K12" s="596"/>
      <c r="L12" s="603">
        <v>4</v>
      </c>
      <c r="M12" s="605" t="s">
        <v>80</v>
      </c>
      <c r="N12" s="603">
        <v>2</v>
      </c>
      <c r="O12" s="604" t="s">
        <v>63</v>
      </c>
      <c r="P12" s="625" t="s">
        <v>81</v>
      </c>
      <c r="Q12" s="596" t="s">
        <v>82</v>
      </c>
      <c r="R12" s="605" t="s">
        <v>80</v>
      </c>
      <c r="S12" s="603">
        <v>4</v>
      </c>
      <c r="T12" s="605" t="s">
        <v>80</v>
      </c>
      <c r="U12" s="603">
        <v>3</v>
      </c>
      <c r="V12" s="605" t="s">
        <v>80</v>
      </c>
      <c r="W12" s="596"/>
      <c r="X12" s="596"/>
      <c r="Y12" s="596"/>
      <c r="Z12" s="596"/>
      <c r="AA12" s="596"/>
      <c r="AB12" s="596"/>
      <c r="AC12" s="596"/>
      <c r="AD12" s="596"/>
      <c r="AE12" s="596"/>
      <c r="AF12" s="596"/>
      <c r="AG12" s="603">
        <v>4</v>
      </c>
      <c r="AH12" s="605" t="s">
        <v>80</v>
      </c>
      <c r="AI12" s="596"/>
      <c r="AJ12" s="596"/>
      <c r="AK12" s="596"/>
      <c r="AL12" s="596"/>
      <c r="AM12" s="596"/>
      <c r="AN12" s="596"/>
      <c r="AO12" s="596"/>
      <c r="AP12" s="596"/>
      <c r="AQ12" s="596"/>
      <c r="AR12" s="596"/>
      <c r="AS12" s="596"/>
      <c r="AT12" s="596"/>
      <c r="AU12" s="596"/>
      <c r="AV12" s="596"/>
      <c r="AW12" s="603">
        <v>3</v>
      </c>
      <c r="AX12" s="603">
        <v>3</v>
      </c>
      <c r="AY12" s="596"/>
    </row>
    <row r="13" spans="1:51" ht="30" x14ac:dyDescent="0.2">
      <c r="A13" s="599" t="s">
        <v>83</v>
      </c>
      <c r="B13" s="596" t="s">
        <v>84</v>
      </c>
      <c r="C13" s="599" t="s">
        <v>66</v>
      </c>
      <c r="D13" s="599" t="s">
        <v>67</v>
      </c>
      <c r="E13" s="596" t="s">
        <v>85</v>
      </c>
      <c r="F13" s="603">
        <v>4</v>
      </c>
      <c r="G13" s="605" t="s">
        <v>80</v>
      </c>
      <c r="H13" s="596"/>
      <c r="I13" s="596"/>
      <c r="J13" s="596"/>
      <c r="K13" s="596"/>
      <c r="L13" s="603">
        <v>4</v>
      </c>
      <c r="M13" s="605" t="s">
        <v>80</v>
      </c>
      <c r="N13" s="603">
        <v>2</v>
      </c>
      <c r="O13" s="605" t="s">
        <v>80</v>
      </c>
      <c r="P13" s="625" t="s">
        <v>81</v>
      </c>
      <c r="Q13" s="596" t="s">
        <v>82</v>
      </c>
      <c r="R13" s="605" t="s">
        <v>80</v>
      </c>
      <c r="S13" s="603">
        <v>4</v>
      </c>
      <c r="T13" s="605" t="s">
        <v>80</v>
      </c>
      <c r="U13" s="603">
        <v>3</v>
      </c>
      <c r="V13" s="605" t="s">
        <v>80</v>
      </c>
      <c r="W13" s="596"/>
      <c r="X13" s="596"/>
      <c r="Y13" s="596"/>
      <c r="Z13" s="596"/>
      <c r="AA13" s="596"/>
      <c r="AB13" s="596"/>
      <c r="AC13" s="596"/>
      <c r="AD13" s="596"/>
      <c r="AE13" s="596"/>
      <c r="AF13" s="596"/>
      <c r="AG13" s="603">
        <v>4</v>
      </c>
      <c r="AH13" s="605" t="s">
        <v>80</v>
      </c>
      <c r="AI13" s="596"/>
      <c r="AJ13" s="596"/>
      <c r="AK13" s="596"/>
      <c r="AL13" s="596"/>
      <c r="AM13" s="596"/>
      <c r="AN13" s="596"/>
      <c r="AO13" s="596"/>
      <c r="AP13" s="596"/>
      <c r="AQ13" s="596"/>
      <c r="AR13" s="596"/>
      <c r="AS13" s="596"/>
      <c r="AT13" s="596"/>
      <c r="AU13" s="596"/>
      <c r="AV13" s="596"/>
      <c r="AW13" s="603">
        <v>3</v>
      </c>
      <c r="AX13" s="603">
        <v>3</v>
      </c>
      <c r="AY13" s="596"/>
    </row>
    <row r="14" spans="1:51" x14ac:dyDescent="0.2">
      <c r="A14" s="599" t="s">
        <v>86</v>
      </c>
      <c r="B14" s="596" t="s">
        <v>87</v>
      </c>
      <c r="C14" s="596" t="s">
        <v>88</v>
      </c>
      <c r="D14" s="596"/>
      <c r="E14" s="603">
        <v>500</v>
      </c>
      <c r="F14" s="603">
        <v>4</v>
      </c>
      <c r="G14" s="605" t="s">
        <v>80</v>
      </c>
      <c r="H14" s="596"/>
      <c r="I14" s="596"/>
      <c r="J14" s="596"/>
      <c r="K14" s="596"/>
      <c r="L14" s="603">
        <v>2</v>
      </c>
      <c r="M14" s="605" t="s">
        <v>80</v>
      </c>
      <c r="N14" s="603">
        <v>1</v>
      </c>
      <c r="O14" s="605" t="s">
        <v>80</v>
      </c>
      <c r="P14" s="625"/>
      <c r="Q14" s="596"/>
      <c r="R14" s="606"/>
      <c r="S14" s="596"/>
      <c r="T14" s="606"/>
      <c r="U14" s="603">
        <v>1</v>
      </c>
      <c r="V14" s="605" t="s">
        <v>80</v>
      </c>
      <c r="W14" s="596"/>
      <c r="X14" s="596"/>
      <c r="Y14" s="596"/>
      <c r="Z14" s="596"/>
      <c r="AA14" s="596"/>
      <c r="AB14" s="596"/>
      <c r="AC14" s="596"/>
      <c r="AD14" s="596"/>
      <c r="AE14" s="596"/>
      <c r="AF14" s="596"/>
      <c r="AG14" s="603">
        <v>4</v>
      </c>
      <c r="AH14" s="605" t="s">
        <v>80</v>
      </c>
      <c r="AI14" s="596"/>
      <c r="AJ14" s="596"/>
      <c r="AK14" s="596"/>
      <c r="AL14" s="596"/>
      <c r="AM14" s="596"/>
      <c r="AN14" s="596"/>
      <c r="AO14" s="596"/>
      <c r="AP14" s="596"/>
      <c r="AQ14" s="596"/>
      <c r="AR14" s="596"/>
      <c r="AS14" s="596"/>
      <c r="AT14" s="596"/>
      <c r="AU14" s="596"/>
      <c r="AV14" s="596"/>
      <c r="AW14" s="603">
        <v>3</v>
      </c>
      <c r="AX14" s="596"/>
      <c r="AY14" s="596"/>
    </row>
    <row r="15" spans="1:51" x14ac:dyDescent="0.2">
      <c r="A15" s="599" t="s">
        <v>89</v>
      </c>
      <c r="B15" s="596" t="s">
        <v>90</v>
      </c>
      <c r="C15" s="596" t="s">
        <v>88</v>
      </c>
      <c r="D15" s="596"/>
      <c r="E15" s="603">
        <v>500</v>
      </c>
      <c r="F15" s="603">
        <v>4</v>
      </c>
      <c r="G15" s="605" t="s">
        <v>80</v>
      </c>
      <c r="H15" s="596"/>
      <c r="I15" s="596"/>
      <c r="J15" s="596"/>
      <c r="K15" s="596"/>
      <c r="L15" s="603">
        <v>2</v>
      </c>
      <c r="M15" s="605" t="s">
        <v>80</v>
      </c>
      <c r="N15" s="603">
        <v>1</v>
      </c>
      <c r="O15" s="605" t="s">
        <v>80</v>
      </c>
      <c r="P15" s="626">
        <v>16</v>
      </c>
      <c r="Q15" s="603">
        <v>8</v>
      </c>
      <c r="R15" s="605" t="s">
        <v>80</v>
      </c>
      <c r="S15" s="603">
        <v>4</v>
      </c>
      <c r="T15" s="605" t="s">
        <v>80</v>
      </c>
      <c r="U15" s="603">
        <v>2</v>
      </c>
      <c r="V15" s="605" t="s">
        <v>80</v>
      </c>
      <c r="W15" s="596"/>
      <c r="X15" s="596"/>
      <c r="Y15" s="596"/>
      <c r="Z15" s="596"/>
      <c r="AA15" s="596"/>
      <c r="AB15" s="596"/>
      <c r="AC15" s="596"/>
      <c r="AD15" s="596"/>
      <c r="AE15" s="596"/>
      <c r="AF15" s="596"/>
      <c r="AG15" s="596"/>
      <c r="AH15" s="596"/>
      <c r="AI15" s="596"/>
      <c r="AJ15" s="596"/>
      <c r="AK15" s="596"/>
      <c r="AL15" s="596"/>
      <c r="AM15" s="596"/>
      <c r="AN15" s="596"/>
      <c r="AO15" s="596"/>
      <c r="AP15" s="596"/>
      <c r="AQ15" s="596"/>
      <c r="AR15" s="596"/>
      <c r="AS15" s="596"/>
      <c r="AT15" s="596"/>
      <c r="AU15" s="596"/>
      <c r="AV15" s="596"/>
      <c r="AW15" s="603">
        <v>1</v>
      </c>
      <c r="AX15" s="603">
        <v>3</v>
      </c>
      <c r="AY15" s="596"/>
    </row>
    <row r="16" spans="1:51" x14ac:dyDescent="0.2">
      <c r="A16" s="599" t="s">
        <v>91</v>
      </c>
      <c r="B16" s="596" t="s">
        <v>92</v>
      </c>
      <c r="C16" s="596" t="s">
        <v>88</v>
      </c>
      <c r="D16" s="596"/>
      <c r="E16" s="603">
        <v>500</v>
      </c>
      <c r="F16" s="603">
        <v>4</v>
      </c>
      <c r="G16" s="605" t="s">
        <v>80</v>
      </c>
      <c r="H16" s="596"/>
      <c r="I16" s="596"/>
      <c r="J16" s="596"/>
      <c r="K16" s="596"/>
      <c r="L16" s="603">
        <v>4</v>
      </c>
      <c r="M16" s="605" t="s">
        <v>80</v>
      </c>
      <c r="N16" s="603">
        <v>2</v>
      </c>
      <c r="O16" s="605" t="s">
        <v>80</v>
      </c>
      <c r="P16" s="626">
        <v>2</v>
      </c>
      <c r="Q16" s="603">
        <v>2</v>
      </c>
      <c r="R16" s="605" t="s">
        <v>80</v>
      </c>
      <c r="S16" s="603">
        <v>1</v>
      </c>
      <c r="T16" s="605" t="s">
        <v>80</v>
      </c>
      <c r="U16" s="603">
        <v>1</v>
      </c>
      <c r="V16" s="605" t="s">
        <v>80</v>
      </c>
      <c r="W16" s="596"/>
      <c r="X16" s="596"/>
      <c r="Y16" s="603">
        <v>1</v>
      </c>
      <c r="Z16" s="604" t="s">
        <v>63</v>
      </c>
      <c r="AA16" s="596"/>
      <c r="AB16" s="596"/>
      <c r="AC16" s="596"/>
      <c r="AD16" s="596"/>
      <c r="AE16" s="596"/>
      <c r="AF16" s="596"/>
      <c r="AG16" s="596"/>
      <c r="AH16" s="596"/>
      <c r="AI16" s="596"/>
      <c r="AJ16" s="596"/>
      <c r="AK16" s="596"/>
      <c r="AL16" s="596"/>
      <c r="AM16" s="596"/>
      <c r="AN16" s="596"/>
      <c r="AO16" s="596"/>
      <c r="AP16" s="596"/>
      <c r="AQ16" s="596"/>
      <c r="AR16" s="596"/>
      <c r="AS16" s="596"/>
      <c r="AT16" s="596"/>
      <c r="AU16" s="596"/>
      <c r="AV16" s="596"/>
      <c r="AW16" s="603">
        <v>2</v>
      </c>
      <c r="AX16" s="603">
        <v>2</v>
      </c>
      <c r="AY16" s="596"/>
    </row>
    <row r="17" spans="1:51" ht="30" x14ac:dyDescent="0.2">
      <c r="A17" s="599" t="s">
        <v>93</v>
      </c>
      <c r="B17" s="596" t="s">
        <v>94</v>
      </c>
      <c r="C17" s="599" t="s">
        <v>95</v>
      </c>
      <c r="D17" s="603">
        <v>220</v>
      </c>
      <c r="E17" s="603">
        <v>500</v>
      </c>
      <c r="F17" s="603">
        <v>2</v>
      </c>
      <c r="G17" s="604" t="s">
        <v>63</v>
      </c>
      <c r="H17" s="596"/>
      <c r="I17" s="596"/>
      <c r="J17" s="596"/>
      <c r="K17" s="596"/>
      <c r="L17" s="603">
        <v>1</v>
      </c>
      <c r="M17" s="604" t="s">
        <v>63</v>
      </c>
      <c r="N17" s="596"/>
      <c r="O17" s="596"/>
      <c r="P17" s="625"/>
      <c r="Q17" s="596"/>
      <c r="R17" s="596"/>
      <c r="S17" s="596"/>
      <c r="T17" s="596"/>
      <c r="U17" s="603">
        <v>1</v>
      </c>
      <c r="V17" s="605" t="s">
        <v>80</v>
      </c>
      <c r="W17" s="596"/>
      <c r="X17" s="596"/>
      <c r="Y17" s="596"/>
      <c r="Z17" s="596"/>
      <c r="AA17" s="596"/>
      <c r="AB17" s="596"/>
      <c r="AC17" s="596"/>
      <c r="AD17" s="596"/>
      <c r="AE17" s="596"/>
      <c r="AF17" s="596"/>
      <c r="AG17" s="603">
        <v>4</v>
      </c>
      <c r="AH17" s="605" t="s">
        <v>80</v>
      </c>
      <c r="AI17" s="596"/>
      <c r="AJ17" s="596"/>
      <c r="AK17" s="596"/>
      <c r="AL17" s="596"/>
      <c r="AM17" s="596"/>
      <c r="AN17" s="596"/>
      <c r="AO17" s="596"/>
      <c r="AP17" s="596"/>
      <c r="AQ17" s="596"/>
      <c r="AR17" s="596"/>
      <c r="AS17" s="596"/>
      <c r="AT17" s="596"/>
      <c r="AU17" s="596"/>
      <c r="AV17" s="596"/>
      <c r="AW17" s="603">
        <v>2</v>
      </c>
      <c r="AX17" s="596"/>
      <c r="AY17" s="596" t="s">
        <v>96</v>
      </c>
    </row>
    <row r="18" spans="1:51" ht="30" x14ac:dyDescent="0.2">
      <c r="A18" s="599" t="s">
        <v>93</v>
      </c>
      <c r="B18" s="596" t="s">
        <v>94</v>
      </c>
      <c r="C18" s="599" t="s">
        <v>95</v>
      </c>
      <c r="D18" s="603">
        <v>220</v>
      </c>
      <c r="E18" s="603">
        <v>500</v>
      </c>
      <c r="F18" s="596"/>
      <c r="G18" s="596"/>
      <c r="H18" s="596"/>
      <c r="I18" s="596"/>
      <c r="J18" s="596"/>
      <c r="K18" s="596"/>
      <c r="L18" s="596"/>
      <c r="M18" s="596"/>
      <c r="N18" s="596"/>
      <c r="O18" s="596"/>
      <c r="P18" s="625"/>
      <c r="Q18" s="596"/>
      <c r="R18" s="596"/>
      <c r="S18" s="596"/>
      <c r="T18" s="596"/>
      <c r="U18" s="596"/>
      <c r="V18" s="596"/>
      <c r="W18" s="596"/>
      <c r="X18" s="596"/>
      <c r="Y18" s="596"/>
      <c r="Z18" s="596"/>
      <c r="AA18" s="596"/>
      <c r="AB18" s="596"/>
      <c r="AC18" s="596"/>
      <c r="AD18" s="596"/>
      <c r="AE18" s="596"/>
      <c r="AF18" s="596"/>
      <c r="AG18" s="603">
        <v>4</v>
      </c>
      <c r="AH18" s="605" t="s">
        <v>80</v>
      </c>
      <c r="AI18" s="596"/>
      <c r="AJ18" s="596"/>
      <c r="AK18" s="596"/>
      <c r="AL18" s="596"/>
      <c r="AM18" s="596"/>
      <c r="AN18" s="596"/>
      <c r="AO18" s="596"/>
      <c r="AP18" s="596"/>
      <c r="AQ18" s="596"/>
      <c r="AR18" s="596"/>
      <c r="AS18" s="596"/>
      <c r="AT18" s="596"/>
      <c r="AU18" s="596"/>
      <c r="AV18" s="596"/>
      <c r="AW18" s="603">
        <v>2</v>
      </c>
      <c r="AX18" s="596"/>
      <c r="AY18" s="596" t="s">
        <v>97</v>
      </c>
    </row>
    <row r="19" spans="1:51" ht="30" x14ac:dyDescent="0.2">
      <c r="A19" s="599" t="s">
        <v>93</v>
      </c>
      <c r="B19" s="596" t="s">
        <v>94</v>
      </c>
      <c r="C19" s="599" t="s">
        <v>95</v>
      </c>
      <c r="D19" s="603">
        <v>220</v>
      </c>
      <c r="E19" s="603">
        <v>500</v>
      </c>
      <c r="F19" s="596"/>
      <c r="G19" s="596"/>
      <c r="H19" s="596"/>
      <c r="I19" s="596"/>
      <c r="J19" s="596"/>
      <c r="K19" s="596"/>
      <c r="L19" s="596"/>
      <c r="M19" s="596"/>
      <c r="N19" s="596"/>
      <c r="O19" s="596"/>
      <c r="P19" s="625"/>
      <c r="Q19" s="596"/>
      <c r="R19" s="596"/>
      <c r="S19" s="596"/>
      <c r="T19" s="596"/>
      <c r="U19" s="596"/>
      <c r="V19" s="596"/>
      <c r="W19" s="596"/>
      <c r="X19" s="596"/>
      <c r="Y19" s="596"/>
      <c r="Z19" s="596"/>
      <c r="AA19" s="596"/>
      <c r="AB19" s="596"/>
      <c r="AC19" s="596"/>
      <c r="AD19" s="596"/>
      <c r="AE19" s="596"/>
      <c r="AF19" s="596"/>
      <c r="AG19" s="603">
        <v>4</v>
      </c>
      <c r="AH19" s="605" t="s">
        <v>80</v>
      </c>
      <c r="AI19" s="596"/>
      <c r="AJ19" s="596"/>
      <c r="AK19" s="596"/>
      <c r="AL19" s="596"/>
      <c r="AM19" s="596"/>
      <c r="AN19" s="596"/>
      <c r="AO19" s="596"/>
      <c r="AP19" s="596"/>
      <c r="AQ19" s="596"/>
      <c r="AR19" s="596"/>
      <c r="AS19" s="596"/>
      <c r="AT19" s="596"/>
      <c r="AU19" s="596"/>
      <c r="AV19" s="596"/>
      <c r="AW19" s="603">
        <v>2</v>
      </c>
      <c r="AX19" s="596"/>
      <c r="AY19" s="596" t="s">
        <v>96</v>
      </c>
    </row>
    <row r="20" spans="1:51" x14ac:dyDescent="0.2">
      <c r="A20" s="604" t="s">
        <v>63</v>
      </c>
      <c r="B20" s="596" t="s">
        <v>98</v>
      </c>
      <c r="C20" s="596" t="s">
        <v>99</v>
      </c>
      <c r="D20" s="603">
        <v>117</v>
      </c>
      <c r="E20" s="603">
        <v>0</v>
      </c>
      <c r="F20" s="596"/>
      <c r="G20" s="596"/>
      <c r="H20" s="603">
        <v>12</v>
      </c>
      <c r="I20" s="605" t="s">
        <v>80</v>
      </c>
      <c r="J20" s="596"/>
      <c r="K20" s="596"/>
      <c r="L20" s="596"/>
      <c r="M20" s="596"/>
      <c r="N20" s="596"/>
      <c r="O20" s="596"/>
      <c r="P20" s="625"/>
      <c r="Q20" s="596"/>
      <c r="R20" s="596"/>
      <c r="S20" s="596"/>
      <c r="T20" s="596"/>
      <c r="U20" s="596"/>
      <c r="V20" s="596"/>
      <c r="W20" s="596"/>
      <c r="X20" s="596"/>
      <c r="Y20" s="596"/>
      <c r="Z20" s="596"/>
      <c r="AA20" s="596"/>
      <c r="AB20" s="596"/>
      <c r="AC20" s="596"/>
      <c r="AD20" s="596"/>
      <c r="AE20" s="596"/>
      <c r="AF20" s="596"/>
      <c r="AG20" s="596"/>
      <c r="AH20" s="596"/>
      <c r="AI20" s="596"/>
      <c r="AJ20" s="596"/>
      <c r="AK20" s="596"/>
      <c r="AL20" s="596"/>
      <c r="AM20" s="596"/>
      <c r="AN20" s="596"/>
      <c r="AO20" s="596"/>
      <c r="AP20" s="596"/>
      <c r="AQ20" s="596"/>
      <c r="AR20" s="596"/>
      <c r="AS20" s="596"/>
      <c r="AT20" s="596"/>
      <c r="AU20" s="596"/>
      <c r="AV20" s="596"/>
      <c r="AW20" s="599" t="s">
        <v>100</v>
      </c>
      <c r="AX20" s="599" t="s">
        <v>100</v>
      </c>
      <c r="AY20" s="596"/>
    </row>
    <row r="21" spans="1:51" x14ac:dyDescent="0.2">
      <c r="A21" s="604" t="s">
        <v>63</v>
      </c>
      <c r="B21" s="596" t="s">
        <v>101</v>
      </c>
      <c r="C21" s="596" t="s">
        <v>99</v>
      </c>
      <c r="D21" s="603">
        <v>117</v>
      </c>
      <c r="E21" s="603">
        <v>0</v>
      </c>
      <c r="F21" s="596"/>
      <c r="G21" s="596"/>
      <c r="H21" s="596"/>
      <c r="I21" s="596"/>
      <c r="J21" s="596"/>
      <c r="K21" s="596"/>
      <c r="L21" s="596"/>
      <c r="M21" s="596"/>
      <c r="N21" s="596"/>
      <c r="O21" s="596"/>
      <c r="P21" s="625"/>
      <c r="Q21" s="596"/>
      <c r="R21" s="596"/>
      <c r="S21" s="596"/>
      <c r="T21" s="596"/>
      <c r="U21" s="596"/>
      <c r="V21" s="596"/>
      <c r="W21" s="596"/>
      <c r="X21" s="596"/>
      <c r="Y21" s="596"/>
      <c r="Z21" s="596"/>
      <c r="AA21" s="596"/>
      <c r="AB21" s="596"/>
      <c r="AC21" s="596"/>
      <c r="AD21" s="596"/>
      <c r="AE21" s="596"/>
      <c r="AF21" s="596"/>
      <c r="AG21" s="596"/>
      <c r="AH21" s="596"/>
      <c r="AI21" s="596"/>
      <c r="AJ21" s="596"/>
      <c r="AK21" s="596"/>
      <c r="AL21" s="596"/>
      <c r="AM21" s="596"/>
      <c r="AN21" s="596"/>
      <c r="AO21" s="596"/>
      <c r="AP21" s="596"/>
      <c r="AQ21" s="596"/>
      <c r="AR21" s="596"/>
      <c r="AS21" s="596"/>
      <c r="AT21" s="596"/>
      <c r="AU21" s="596"/>
      <c r="AV21" s="596"/>
      <c r="AW21" s="599" t="s">
        <v>100</v>
      </c>
      <c r="AX21" s="599" t="s">
        <v>100</v>
      </c>
      <c r="AY21" s="596"/>
    </row>
    <row r="22" spans="1:51" x14ac:dyDescent="0.2">
      <c r="A22" s="604" t="s">
        <v>63</v>
      </c>
      <c r="B22" s="596" t="s">
        <v>98</v>
      </c>
      <c r="C22" s="596" t="s">
        <v>99</v>
      </c>
      <c r="D22" s="603">
        <v>117</v>
      </c>
      <c r="E22" s="603">
        <v>0</v>
      </c>
      <c r="F22" s="596"/>
      <c r="G22" s="596"/>
      <c r="H22" s="596"/>
      <c r="I22" s="596"/>
      <c r="J22" s="596"/>
      <c r="K22" s="596"/>
      <c r="L22" s="596"/>
      <c r="M22" s="596"/>
      <c r="N22" s="596"/>
      <c r="O22" s="596"/>
      <c r="P22" s="625"/>
      <c r="Q22" s="596"/>
      <c r="R22" s="596"/>
      <c r="S22" s="596"/>
      <c r="T22" s="596"/>
      <c r="U22" s="596"/>
      <c r="V22" s="596"/>
      <c r="W22" s="596"/>
      <c r="X22" s="596"/>
      <c r="Y22" s="596"/>
      <c r="Z22" s="596"/>
      <c r="AA22" s="596"/>
      <c r="AB22" s="596"/>
      <c r="AC22" s="596"/>
      <c r="AD22" s="596"/>
      <c r="AE22" s="596"/>
      <c r="AF22" s="596"/>
      <c r="AG22" s="596"/>
      <c r="AH22" s="596"/>
      <c r="AI22" s="596"/>
      <c r="AJ22" s="596"/>
      <c r="AK22" s="596"/>
      <c r="AL22" s="596"/>
      <c r="AM22" s="596"/>
      <c r="AN22" s="596"/>
      <c r="AO22" s="596"/>
      <c r="AP22" s="596"/>
      <c r="AQ22" s="596"/>
      <c r="AR22" s="596"/>
      <c r="AS22" s="596"/>
      <c r="AT22" s="596"/>
      <c r="AU22" s="596"/>
      <c r="AV22" s="596"/>
      <c r="AW22" s="599" t="s">
        <v>100</v>
      </c>
      <c r="AX22" s="599" t="s">
        <v>102</v>
      </c>
      <c r="AY22" s="596"/>
    </row>
    <row r="23" spans="1:51" x14ac:dyDescent="0.2">
      <c r="A23" s="599" t="s">
        <v>80</v>
      </c>
      <c r="B23" s="596" t="s">
        <v>98</v>
      </c>
      <c r="C23" s="596" t="s">
        <v>88</v>
      </c>
      <c r="D23" s="596"/>
      <c r="E23" s="603">
        <v>0</v>
      </c>
      <c r="F23" s="603">
        <v>10</v>
      </c>
      <c r="G23" s="604" t="s">
        <v>63</v>
      </c>
      <c r="H23" s="603">
        <v>12</v>
      </c>
      <c r="I23" s="604" t="s">
        <v>63</v>
      </c>
      <c r="J23" s="596"/>
      <c r="K23" s="596"/>
      <c r="L23" s="596"/>
      <c r="M23" s="596"/>
      <c r="N23" s="596"/>
      <c r="O23" s="596"/>
      <c r="P23" s="625"/>
      <c r="Q23" s="596"/>
      <c r="R23" s="596"/>
      <c r="S23" s="596"/>
      <c r="T23" s="596"/>
      <c r="U23" s="596"/>
      <c r="V23" s="596"/>
      <c r="W23" s="596"/>
      <c r="X23" s="596"/>
      <c r="Y23" s="596"/>
      <c r="Z23" s="596"/>
      <c r="AA23" s="596"/>
      <c r="AB23" s="596"/>
      <c r="AC23" s="596"/>
      <c r="AD23" s="596"/>
      <c r="AE23" s="596"/>
      <c r="AF23" s="596"/>
      <c r="AG23" s="596"/>
      <c r="AH23" s="596"/>
      <c r="AI23" s="596"/>
      <c r="AJ23" s="596"/>
      <c r="AK23" s="596"/>
      <c r="AL23" s="596"/>
      <c r="AM23" s="596"/>
      <c r="AN23" s="596"/>
      <c r="AO23" s="596"/>
      <c r="AP23" s="596"/>
      <c r="AQ23" s="596"/>
      <c r="AR23" s="596"/>
      <c r="AS23" s="596"/>
      <c r="AT23" s="596"/>
      <c r="AU23" s="596"/>
      <c r="AV23" s="596"/>
      <c r="AW23" s="599" t="s">
        <v>100</v>
      </c>
      <c r="AX23" s="599" t="s">
        <v>100</v>
      </c>
      <c r="AY23" s="596"/>
    </row>
    <row r="24" spans="1:51" x14ac:dyDescent="0.2">
      <c r="A24" s="599" t="s">
        <v>103</v>
      </c>
      <c r="B24" s="599" t="s">
        <v>104</v>
      </c>
      <c r="C24" s="599" t="s">
        <v>61</v>
      </c>
      <c r="D24" s="599" t="s">
        <v>62</v>
      </c>
      <c r="E24" s="603">
        <v>0</v>
      </c>
      <c r="F24" s="603">
        <v>2</v>
      </c>
      <c r="G24" s="604" t="s">
        <v>63</v>
      </c>
      <c r="H24" s="596"/>
      <c r="I24" s="596"/>
      <c r="J24" s="596"/>
      <c r="K24" s="596"/>
      <c r="L24" s="603">
        <v>2</v>
      </c>
      <c r="M24" s="604" t="s">
        <v>63</v>
      </c>
      <c r="N24" s="596"/>
      <c r="O24" s="596"/>
      <c r="P24" s="626">
        <v>2</v>
      </c>
      <c r="Q24" s="603">
        <v>4</v>
      </c>
      <c r="R24" s="604" t="s">
        <v>63</v>
      </c>
      <c r="S24" s="603">
        <v>2</v>
      </c>
      <c r="T24" s="604" t="s">
        <v>63</v>
      </c>
      <c r="U24" s="596"/>
      <c r="V24" s="596"/>
      <c r="W24" s="596"/>
      <c r="X24" s="596"/>
      <c r="Y24" s="596"/>
      <c r="Z24" s="596"/>
      <c r="AA24" s="596"/>
      <c r="AB24" s="596"/>
      <c r="AC24" s="596"/>
      <c r="AD24" s="596"/>
      <c r="AE24" s="603">
        <v>1</v>
      </c>
      <c r="AF24" s="604" t="s">
        <v>63</v>
      </c>
      <c r="AG24" s="603">
        <v>1</v>
      </c>
      <c r="AH24" s="605" t="s">
        <v>80</v>
      </c>
      <c r="AI24" s="596"/>
      <c r="AJ24" s="596"/>
      <c r="AK24" s="596"/>
      <c r="AL24" s="596"/>
      <c r="AM24" s="596"/>
      <c r="AN24" s="596"/>
      <c r="AO24" s="596"/>
      <c r="AP24" s="596"/>
      <c r="AQ24" s="596"/>
      <c r="AR24" s="596"/>
      <c r="AS24" s="603">
        <v>2</v>
      </c>
      <c r="AT24" s="599" t="s">
        <v>93</v>
      </c>
      <c r="AU24" s="596"/>
      <c r="AV24" s="596"/>
      <c r="AW24" s="603">
        <v>1</v>
      </c>
      <c r="AX24" s="603">
        <v>1</v>
      </c>
      <c r="AY24" s="596"/>
    </row>
    <row r="25" spans="1:51" x14ac:dyDescent="0.2">
      <c r="A25" s="599" t="s">
        <v>105</v>
      </c>
      <c r="B25" s="599" t="s">
        <v>104</v>
      </c>
      <c r="C25" s="599" t="s">
        <v>61</v>
      </c>
      <c r="D25" s="599" t="s">
        <v>62</v>
      </c>
      <c r="E25" s="603">
        <v>0</v>
      </c>
      <c r="F25" s="603">
        <v>2</v>
      </c>
      <c r="G25" s="604" t="s">
        <v>63</v>
      </c>
      <c r="H25" s="596"/>
      <c r="I25" s="596"/>
      <c r="J25" s="596"/>
      <c r="K25" s="596"/>
      <c r="L25" s="603">
        <v>2</v>
      </c>
      <c r="M25" s="604" t="s">
        <v>63</v>
      </c>
      <c r="N25" s="596"/>
      <c r="O25" s="596"/>
      <c r="P25" s="626">
        <v>2</v>
      </c>
      <c r="Q25" s="603">
        <v>4</v>
      </c>
      <c r="R25" s="604" t="s">
        <v>63</v>
      </c>
      <c r="S25" s="603">
        <v>2</v>
      </c>
      <c r="T25" s="604" t="s">
        <v>63</v>
      </c>
      <c r="U25" s="596"/>
      <c r="V25" s="596"/>
      <c r="W25" s="596"/>
      <c r="X25" s="596"/>
      <c r="Y25" s="596"/>
      <c r="Z25" s="596"/>
      <c r="AA25" s="596"/>
      <c r="AB25" s="596"/>
      <c r="AC25" s="596"/>
      <c r="AD25" s="596"/>
      <c r="AE25" s="603">
        <v>1</v>
      </c>
      <c r="AF25" s="604" t="s">
        <v>63</v>
      </c>
      <c r="AG25" s="603">
        <v>1</v>
      </c>
      <c r="AH25" s="605" t="s">
        <v>80</v>
      </c>
      <c r="AI25" s="596"/>
      <c r="AJ25" s="596"/>
      <c r="AK25" s="596"/>
      <c r="AL25" s="596"/>
      <c r="AM25" s="596"/>
      <c r="AN25" s="596"/>
      <c r="AO25" s="596"/>
      <c r="AP25" s="596"/>
      <c r="AQ25" s="596"/>
      <c r="AR25" s="596"/>
      <c r="AS25" s="603">
        <v>2</v>
      </c>
      <c r="AT25" s="599" t="s">
        <v>93</v>
      </c>
      <c r="AU25" s="596"/>
      <c r="AV25" s="596"/>
      <c r="AW25" s="603">
        <v>1</v>
      </c>
      <c r="AX25" s="603">
        <v>1</v>
      </c>
      <c r="AY25" s="596"/>
    </row>
    <row r="26" spans="1:51" x14ac:dyDescent="0.2">
      <c r="A26" s="599" t="s">
        <v>106</v>
      </c>
      <c r="B26" s="599" t="s">
        <v>104</v>
      </c>
      <c r="C26" s="599" t="s">
        <v>61</v>
      </c>
      <c r="D26" s="599" t="s">
        <v>62</v>
      </c>
      <c r="E26" s="603">
        <v>0</v>
      </c>
      <c r="F26" s="603">
        <v>2</v>
      </c>
      <c r="G26" s="604" t="s">
        <v>63</v>
      </c>
      <c r="H26" s="596"/>
      <c r="I26" s="596"/>
      <c r="J26" s="596"/>
      <c r="K26" s="596"/>
      <c r="L26" s="603">
        <v>2</v>
      </c>
      <c r="M26" s="604" t="s">
        <v>63</v>
      </c>
      <c r="N26" s="596"/>
      <c r="O26" s="596"/>
      <c r="P26" s="626">
        <v>2</v>
      </c>
      <c r="Q26" s="603">
        <v>4</v>
      </c>
      <c r="R26" s="604" t="s">
        <v>63</v>
      </c>
      <c r="S26" s="603">
        <v>2</v>
      </c>
      <c r="T26" s="604" t="s">
        <v>63</v>
      </c>
      <c r="U26" s="596"/>
      <c r="V26" s="596"/>
      <c r="W26" s="596"/>
      <c r="X26" s="596"/>
      <c r="Y26" s="596"/>
      <c r="Z26" s="596"/>
      <c r="AA26" s="596"/>
      <c r="AB26" s="596"/>
      <c r="AC26" s="596"/>
      <c r="AD26" s="596"/>
      <c r="AE26" s="603">
        <v>1</v>
      </c>
      <c r="AF26" s="604" t="s">
        <v>63</v>
      </c>
      <c r="AG26" s="603">
        <v>1</v>
      </c>
      <c r="AH26" s="605" t="s">
        <v>80</v>
      </c>
      <c r="AI26" s="596"/>
      <c r="AJ26" s="596"/>
      <c r="AK26" s="596"/>
      <c r="AL26" s="596"/>
      <c r="AM26" s="596"/>
      <c r="AN26" s="596"/>
      <c r="AO26" s="596"/>
      <c r="AP26" s="596"/>
      <c r="AQ26" s="596"/>
      <c r="AR26" s="596"/>
      <c r="AS26" s="603">
        <v>2</v>
      </c>
      <c r="AT26" s="599" t="s">
        <v>93</v>
      </c>
      <c r="AU26" s="596"/>
      <c r="AV26" s="596"/>
      <c r="AW26" s="603">
        <v>1</v>
      </c>
      <c r="AX26" s="603">
        <v>1</v>
      </c>
      <c r="AY26" s="596"/>
    </row>
    <row r="27" spans="1:51" x14ac:dyDescent="0.2">
      <c r="A27" s="599" t="s">
        <v>107</v>
      </c>
      <c r="B27" s="599" t="s">
        <v>104</v>
      </c>
      <c r="C27" s="599" t="s">
        <v>61</v>
      </c>
      <c r="D27" s="599" t="s">
        <v>62</v>
      </c>
      <c r="E27" s="603">
        <v>0</v>
      </c>
      <c r="F27" s="603">
        <v>2</v>
      </c>
      <c r="G27" s="604" t="s">
        <v>63</v>
      </c>
      <c r="H27" s="596"/>
      <c r="I27" s="596"/>
      <c r="J27" s="596"/>
      <c r="K27" s="596"/>
      <c r="L27" s="603">
        <v>2</v>
      </c>
      <c r="M27" s="604" t="s">
        <v>63</v>
      </c>
      <c r="N27" s="596"/>
      <c r="O27" s="596"/>
      <c r="P27" s="626">
        <v>2</v>
      </c>
      <c r="Q27" s="603">
        <v>4</v>
      </c>
      <c r="R27" s="604" t="s">
        <v>63</v>
      </c>
      <c r="S27" s="603">
        <v>2</v>
      </c>
      <c r="T27" s="604" t="s">
        <v>63</v>
      </c>
      <c r="U27" s="596"/>
      <c r="V27" s="596"/>
      <c r="W27" s="596"/>
      <c r="X27" s="596"/>
      <c r="Y27" s="596"/>
      <c r="Z27" s="596"/>
      <c r="AA27" s="596"/>
      <c r="AB27" s="596"/>
      <c r="AC27" s="596"/>
      <c r="AD27" s="596"/>
      <c r="AE27" s="603">
        <v>1</v>
      </c>
      <c r="AF27" s="604" t="s">
        <v>63</v>
      </c>
      <c r="AG27" s="603">
        <v>1</v>
      </c>
      <c r="AH27" s="605" t="s">
        <v>80</v>
      </c>
      <c r="AI27" s="596"/>
      <c r="AJ27" s="596"/>
      <c r="AK27" s="596"/>
      <c r="AL27" s="596"/>
      <c r="AM27" s="596"/>
      <c r="AN27" s="596"/>
      <c r="AO27" s="596"/>
      <c r="AP27" s="596"/>
      <c r="AQ27" s="596"/>
      <c r="AR27" s="596"/>
      <c r="AS27" s="603">
        <v>2</v>
      </c>
      <c r="AT27" s="599" t="s">
        <v>93</v>
      </c>
      <c r="AU27" s="596"/>
      <c r="AV27" s="596"/>
      <c r="AW27" s="603">
        <v>1</v>
      </c>
      <c r="AX27" s="603">
        <v>1</v>
      </c>
      <c r="AY27" s="596"/>
    </row>
    <row r="28" spans="1:51" x14ac:dyDescent="0.2">
      <c r="A28" s="599" t="s">
        <v>108</v>
      </c>
      <c r="B28" s="599" t="s">
        <v>104</v>
      </c>
      <c r="C28" s="599" t="s">
        <v>61</v>
      </c>
      <c r="D28" s="599" t="s">
        <v>62</v>
      </c>
      <c r="E28" s="603">
        <v>0</v>
      </c>
      <c r="F28" s="603">
        <v>2</v>
      </c>
      <c r="G28" s="604" t="s">
        <v>63</v>
      </c>
      <c r="H28" s="596"/>
      <c r="I28" s="596"/>
      <c r="J28" s="596"/>
      <c r="K28" s="596"/>
      <c r="L28" s="603">
        <v>2</v>
      </c>
      <c r="M28" s="604" t="s">
        <v>63</v>
      </c>
      <c r="N28" s="596"/>
      <c r="O28" s="596"/>
      <c r="P28" s="626">
        <v>2</v>
      </c>
      <c r="Q28" s="603">
        <v>4</v>
      </c>
      <c r="R28" s="604" t="s">
        <v>63</v>
      </c>
      <c r="S28" s="603">
        <v>2</v>
      </c>
      <c r="T28" s="604" t="s">
        <v>63</v>
      </c>
      <c r="U28" s="596"/>
      <c r="V28" s="596"/>
      <c r="W28" s="596"/>
      <c r="X28" s="596"/>
      <c r="Y28" s="596"/>
      <c r="Z28" s="596"/>
      <c r="AA28" s="596"/>
      <c r="AB28" s="596"/>
      <c r="AC28" s="596"/>
      <c r="AD28" s="596"/>
      <c r="AE28" s="603">
        <v>1</v>
      </c>
      <c r="AF28" s="604" t="s">
        <v>63</v>
      </c>
      <c r="AG28" s="603">
        <v>1</v>
      </c>
      <c r="AH28" s="605" t="s">
        <v>80</v>
      </c>
      <c r="AI28" s="596"/>
      <c r="AJ28" s="596"/>
      <c r="AK28" s="596"/>
      <c r="AL28" s="596"/>
      <c r="AM28" s="596"/>
      <c r="AN28" s="596"/>
      <c r="AO28" s="596"/>
      <c r="AP28" s="596"/>
      <c r="AQ28" s="596"/>
      <c r="AR28" s="596"/>
      <c r="AS28" s="603">
        <v>2</v>
      </c>
      <c r="AT28" s="599" t="s">
        <v>93</v>
      </c>
      <c r="AU28" s="596"/>
      <c r="AV28" s="596"/>
      <c r="AW28" s="603">
        <v>1</v>
      </c>
      <c r="AX28" s="603">
        <v>1</v>
      </c>
      <c r="AY28" s="596"/>
    </row>
    <row r="29" spans="1:51" x14ac:dyDescent="0.2">
      <c r="A29" s="599" t="s">
        <v>109</v>
      </c>
      <c r="B29" s="599" t="s">
        <v>104</v>
      </c>
      <c r="C29" s="599" t="s">
        <v>61</v>
      </c>
      <c r="D29" s="599" t="s">
        <v>62</v>
      </c>
      <c r="E29" s="603">
        <v>0</v>
      </c>
      <c r="F29" s="603">
        <v>2</v>
      </c>
      <c r="G29" s="604" t="s">
        <v>63</v>
      </c>
      <c r="H29" s="596"/>
      <c r="I29" s="596"/>
      <c r="J29" s="596"/>
      <c r="K29" s="596"/>
      <c r="L29" s="603">
        <v>2</v>
      </c>
      <c r="M29" s="604" t="s">
        <v>63</v>
      </c>
      <c r="N29" s="596"/>
      <c r="O29" s="596"/>
      <c r="P29" s="626">
        <v>2</v>
      </c>
      <c r="Q29" s="603">
        <v>4</v>
      </c>
      <c r="R29" s="604" t="s">
        <v>63</v>
      </c>
      <c r="S29" s="603">
        <v>2</v>
      </c>
      <c r="T29" s="604" t="s">
        <v>63</v>
      </c>
      <c r="U29" s="596"/>
      <c r="V29" s="596"/>
      <c r="W29" s="596"/>
      <c r="X29" s="596"/>
      <c r="Y29" s="596"/>
      <c r="Z29" s="596"/>
      <c r="AA29" s="596"/>
      <c r="AB29" s="596"/>
      <c r="AC29" s="596"/>
      <c r="AD29" s="596"/>
      <c r="AE29" s="603">
        <v>1</v>
      </c>
      <c r="AF29" s="604" t="s">
        <v>63</v>
      </c>
      <c r="AG29" s="603">
        <v>1</v>
      </c>
      <c r="AH29" s="605" t="s">
        <v>80</v>
      </c>
      <c r="AI29" s="596"/>
      <c r="AJ29" s="596"/>
      <c r="AK29" s="596"/>
      <c r="AL29" s="596"/>
      <c r="AM29" s="596"/>
      <c r="AN29" s="596"/>
      <c r="AO29" s="596"/>
      <c r="AP29" s="596"/>
      <c r="AQ29" s="596"/>
      <c r="AR29" s="596"/>
      <c r="AS29" s="603">
        <v>2</v>
      </c>
      <c r="AT29" s="599" t="s">
        <v>93</v>
      </c>
      <c r="AU29" s="596"/>
      <c r="AV29" s="596"/>
      <c r="AW29" s="603">
        <v>1</v>
      </c>
      <c r="AX29" s="603">
        <v>1</v>
      </c>
      <c r="AY29" s="596"/>
    </row>
    <row r="30" spans="1:51" x14ac:dyDescent="0.2">
      <c r="A30" s="599" t="s">
        <v>110</v>
      </c>
      <c r="B30" s="599" t="s">
        <v>104</v>
      </c>
      <c r="C30" s="599" t="s">
        <v>61</v>
      </c>
      <c r="D30" s="599" t="s">
        <v>62</v>
      </c>
      <c r="E30" s="603">
        <v>0</v>
      </c>
      <c r="F30" s="603">
        <v>2</v>
      </c>
      <c r="G30" s="604" t="s">
        <v>63</v>
      </c>
      <c r="H30" s="596"/>
      <c r="I30" s="596"/>
      <c r="J30" s="596"/>
      <c r="K30" s="596"/>
      <c r="L30" s="603">
        <v>2</v>
      </c>
      <c r="M30" s="604" t="s">
        <v>63</v>
      </c>
      <c r="N30" s="596"/>
      <c r="O30" s="596"/>
      <c r="P30" s="626">
        <v>2</v>
      </c>
      <c r="Q30" s="603">
        <v>4</v>
      </c>
      <c r="R30" s="604" t="s">
        <v>63</v>
      </c>
      <c r="S30" s="603">
        <v>2</v>
      </c>
      <c r="T30" s="604" t="s">
        <v>63</v>
      </c>
      <c r="U30" s="596"/>
      <c r="V30" s="596"/>
      <c r="W30" s="596"/>
      <c r="X30" s="596"/>
      <c r="Y30" s="596"/>
      <c r="Z30" s="596"/>
      <c r="AA30" s="596"/>
      <c r="AB30" s="596"/>
      <c r="AC30" s="596"/>
      <c r="AD30" s="596"/>
      <c r="AE30" s="603">
        <v>1</v>
      </c>
      <c r="AF30" s="604" t="s">
        <v>63</v>
      </c>
      <c r="AG30" s="603">
        <v>1</v>
      </c>
      <c r="AH30" s="605" t="s">
        <v>80</v>
      </c>
      <c r="AI30" s="596"/>
      <c r="AJ30" s="596"/>
      <c r="AK30" s="596"/>
      <c r="AL30" s="596"/>
      <c r="AM30" s="596"/>
      <c r="AN30" s="596"/>
      <c r="AO30" s="596"/>
      <c r="AP30" s="596"/>
      <c r="AQ30" s="596"/>
      <c r="AR30" s="596"/>
      <c r="AS30" s="603">
        <v>2</v>
      </c>
      <c r="AT30" s="599" t="s">
        <v>93</v>
      </c>
      <c r="AU30" s="596"/>
      <c r="AV30" s="596"/>
      <c r="AW30" s="603">
        <v>1</v>
      </c>
      <c r="AX30" s="603">
        <v>1</v>
      </c>
      <c r="AY30" s="596"/>
    </row>
    <row r="31" spans="1:51" x14ac:dyDescent="0.2">
      <c r="A31" s="599" t="s">
        <v>111</v>
      </c>
      <c r="B31" s="599" t="s">
        <v>104</v>
      </c>
      <c r="C31" s="599" t="s">
        <v>61</v>
      </c>
      <c r="D31" s="599" t="s">
        <v>62</v>
      </c>
      <c r="E31" s="603">
        <v>0</v>
      </c>
      <c r="F31" s="603">
        <v>2</v>
      </c>
      <c r="G31" s="604" t="s">
        <v>63</v>
      </c>
      <c r="H31" s="596"/>
      <c r="I31" s="596"/>
      <c r="J31" s="596"/>
      <c r="K31" s="596"/>
      <c r="L31" s="603">
        <v>2</v>
      </c>
      <c r="M31" s="604" t="s">
        <v>63</v>
      </c>
      <c r="N31" s="596"/>
      <c r="O31" s="596"/>
      <c r="P31" s="626">
        <v>2</v>
      </c>
      <c r="Q31" s="603">
        <v>4</v>
      </c>
      <c r="R31" s="604" t="s">
        <v>63</v>
      </c>
      <c r="S31" s="603">
        <v>2</v>
      </c>
      <c r="T31" s="604" t="s">
        <v>63</v>
      </c>
      <c r="U31" s="596"/>
      <c r="V31" s="596"/>
      <c r="W31" s="596"/>
      <c r="X31" s="596"/>
      <c r="Y31" s="596"/>
      <c r="Z31" s="596"/>
      <c r="AA31" s="596"/>
      <c r="AB31" s="596"/>
      <c r="AC31" s="596"/>
      <c r="AD31" s="596"/>
      <c r="AE31" s="603">
        <v>1</v>
      </c>
      <c r="AF31" s="604" t="s">
        <v>63</v>
      </c>
      <c r="AG31" s="603">
        <v>1</v>
      </c>
      <c r="AH31" s="605" t="s">
        <v>80</v>
      </c>
      <c r="AI31" s="596"/>
      <c r="AJ31" s="596"/>
      <c r="AK31" s="596"/>
      <c r="AL31" s="596"/>
      <c r="AM31" s="596"/>
      <c r="AN31" s="596"/>
      <c r="AO31" s="596"/>
      <c r="AP31" s="596"/>
      <c r="AQ31" s="596"/>
      <c r="AR31" s="596"/>
      <c r="AS31" s="603">
        <v>2</v>
      </c>
      <c r="AT31" s="599" t="s">
        <v>93</v>
      </c>
      <c r="AU31" s="596"/>
      <c r="AV31" s="596"/>
      <c r="AW31" s="603">
        <v>1</v>
      </c>
      <c r="AX31" s="603">
        <v>1</v>
      </c>
      <c r="AY31" s="596"/>
    </row>
    <row r="32" spans="1:51" x14ac:dyDescent="0.2">
      <c r="A32" s="599" t="s">
        <v>112</v>
      </c>
      <c r="B32" s="599" t="s">
        <v>104</v>
      </c>
      <c r="C32" s="599" t="s">
        <v>66</v>
      </c>
      <c r="D32" s="599" t="s">
        <v>67</v>
      </c>
      <c r="E32" s="603">
        <v>0</v>
      </c>
      <c r="F32" s="603">
        <v>2</v>
      </c>
      <c r="G32" s="604" t="s">
        <v>63</v>
      </c>
      <c r="H32" s="596"/>
      <c r="I32" s="596"/>
      <c r="J32" s="596"/>
      <c r="K32" s="596"/>
      <c r="L32" s="603">
        <v>2</v>
      </c>
      <c r="M32" s="604" t="s">
        <v>63</v>
      </c>
      <c r="N32" s="596"/>
      <c r="O32" s="596"/>
      <c r="P32" s="626">
        <v>2</v>
      </c>
      <c r="Q32" s="603">
        <v>4</v>
      </c>
      <c r="R32" s="604" t="s">
        <v>63</v>
      </c>
      <c r="S32" s="603">
        <v>2</v>
      </c>
      <c r="T32" s="604" t="s">
        <v>63</v>
      </c>
      <c r="U32" s="596"/>
      <c r="V32" s="596"/>
      <c r="W32" s="596"/>
      <c r="X32" s="596"/>
      <c r="Y32" s="596"/>
      <c r="Z32" s="596"/>
      <c r="AA32" s="596"/>
      <c r="AB32" s="596"/>
      <c r="AC32" s="596"/>
      <c r="AD32" s="596"/>
      <c r="AE32" s="603">
        <v>1</v>
      </c>
      <c r="AF32" s="604" t="s">
        <v>63</v>
      </c>
      <c r="AG32" s="603">
        <v>1</v>
      </c>
      <c r="AH32" s="605" t="s">
        <v>80</v>
      </c>
      <c r="AI32" s="596"/>
      <c r="AJ32" s="596"/>
      <c r="AK32" s="596"/>
      <c r="AL32" s="596"/>
      <c r="AM32" s="596"/>
      <c r="AN32" s="596"/>
      <c r="AO32" s="596"/>
      <c r="AP32" s="596"/>
      <c r="AQ32" s="596"/>
      <c r="AR32" s="596"/>
      <c r="AS32" s="603">
        <v>2</v>
      </c>
      <c r="AT32" s="599" t="s">
        <v>93</v>
      </c>
      <c r="AU32" s="596"/>
      <c r="AV32" s="596"/>
      <c r="AW32" s="603">
        <v>1</v>
      </c>
      <c r="AX32" s="603">
        <v>1</v>
      </c>
      <c r="AY32" s="596"/>
    </row>
    <row r="33" spans="1:51" x14ac:dyDescent="0.2">
      <c r="A33" s="599" t="s">
        <v>113</v>
      </c>
      <c r="B33" s="599" t="s">
        <v>104</v>
      </c>
      <c r="C33" s="599" t="s">
        <v>66</v>
      </c>
      <c r="D33" s="599" t="s">
        <v>67</v>
      </c>
      <c r="E33" s="603">
        <v>0</v>
      </c>
      <c r="F33" s="603">
        <v>2</v>
      </c>
      <c r="G33" s="604" t="s">
        <v>63</v>
      </c>
      <c r="H33" s="596"/>
      <c r="I33" s="596"/>
      <c r="J33" s="596"/>
      <c r="K33" s="596"/>
      <c r="L33" s="603">
        <v>2</v>
      </c>
      <c r="M33" s="604" t="s">
        <v>63</v>
      </c>
      <c r="N33" s="596"/>
      <c r="O33" s="596"/>
      <c r="P33" s="626">
        <v>2</v>
      </c>
      <c r="Q33" s="603">
        <v>4</v>
      </c>
      <c r="R33" s="604" t="s">
        <v>63</v>
      </c>
      <c r="S33" s="603">
        <v>2</v>
      </c>
      <c r="T33" s="604" t="s">
        <v>63</v>
      </c>
      <c r="U33" s="596"/>
      <c r="V33" s="596"/>
      <c r="W33" s="596"/>
      <c r="X33" s="596"/>
      <c r="Y33" s="596"/>
      <c r="Z33" s="596"/>
      <c r="AA33" s="596"/>
      <c r="AB33" s="596"/>
      <c r="AC33" s="596"/>
      <c r="AD33" s="596"/>
      <c r="AE33" s="603">
        <v>1</v>
      </c>
      <c r="AF33" s="604" t="s">
        <v>63</v>
      </c>
      <c r="AG33" s="603">
        <v>1</v>
      </c>
      <c r="AH33" s="605" t="s">
        <v>80</v>
      </c>
      <c r="AI33" s="596"/>
      <c r="AJ33" s="596"/>
      <c r="AK33" s="596"/>
      <c r="AL33" s="596"/>
      <c r="AM33" s="596"/>
      <c r="AN33" s="596"/>
      <c r="AO33" s="596"/>
      <c r="AP33" s="596"/>
      <c r="AQ33" s="596"/>
      <c r="AR33" s="596"/>
      <c r="AS33" s="603">
        <v>2</v>
      </c>
      <c r="AT33" s="599" t="s">
        <v>93</v>
      </c>
      <c r="AU33" s="596"/>
      <c r="AV33" s="596"/>
      <c r="AW33" s="603">
        <v>1</v>
      </c>
      <c r="AX33" s="603">
        <v>1</v>
      </c>
      <c r="AY33" s="596"/>
    </row>
    <row r="34" spans="1:51" x14ac:dyDescent="0.2">
      <c r="A34" s="599" t="s">
        <v>114</v>
      </c>
      <c r="B34" s="599" t="s">
        <v>104</v>
      </c>
      <c r="C34" s="599" t="s">
        <v>66</v>
      </c>
      <c r="D34" s="599" t="s">
        <v>67</v>
      </c>
      <c r="E34" s="603">
        <v>0</v>
      </c>
      <c r="F34" s="603">
        <v>2</v>
      </c>
      <c r="G34" s="604" t="s">
        <v>63</v>
      </c>
      <c r="H34" s="596"/>
      <c r="I34" s="596"/>
      <c r="J34" s="596"/>
      <c r="K34" s="596"/>
      <c r="L34" s="603">
        <v>2</v>
      </c>
      <c r="M34" s="604" t="s">
        <v>63</v>
      </c>
      <c r="N34" s="596"/>
      <c r="O34" s="596"/>
      <c r="P34" s="626">
        <v>2</v>
      </c>
      <c r="Q34" s="603">
        <v>4</v>
      </c>
      <c r="R34" s="604" t="s">
        <v>63</v>
      </c>
      <c r="S34" s="603">
        <v>2</v>
      </c>
      <c r="T34" s="604" t="s">
        <v>63</v>
      </c>
      <c r="U34" s="596"/>
      <c r="V34" s="596"/>
      <c r="W34" s="596"/>
      <c r="X34" s="596"/>
      <c r="Y34" s="596"/>
      <c r="Z34" s="596"/>
      <c r="AA34" s="596"/>
      <c r="AB34" s="596"/>
      <c r="AC34" s="596"/>
      <c r="AD34" s="596"/>
      <c r="AE34" s="603">
        <v>1</v>
      </c>
      <c r="AF34" s="604" t="s">
        <v>63</v>
      </c>
      <c r="AG34" s="603">
        <v>1</v>
      </c>
      <c r="AH34" s="605" t="s">
        <v>80</v>
      </c>
      <c r="AI34" s="596"/>
      <c r="AJ34" s="596"/>
      <c r="AK34" s="596"/>
      <c r="AL34" s="596"/>
      <c r="AM34" s="596"/>
      <c r="AN34" s="596"/>
      <c r="AO34" s="596"/>
      <c r="AP34" s="596"/>
      <c r="AQ34" s="596"/>
      <c r="AR34" s="596"/>
      <c r="AS34" s="603">
        <v>2</v>
      </c>
      <c r="AT34" s="599" t="s">
        <v>93</v>
      </c>
      <c r="AU34" s="596"/>
      <c r="AV34" s="596"/>
      <c r="AW34" s="603">
        <v>1</v>
      </c>
      <c r="AX34" s="603">
        <v>1</v>
      </c>
      <c r="AY34" s="596"/>
    </row>
    <row r="35" spans="1:51" x14ac:dyDescent="0.2">
      <c r="A35" s="599" t="s">
        <v>115</v>
      </c>
      <c r="B35" s="599" t="s">
        <v>104</v>
      </c>
      <c r="C35" s="599" t="s">
        <v>66</v>
      </c>
      <c r="D35" s="599" t="s">
        <v>67</v>
      </c>
      <c r="E35" s="603">
        <v>0</v>
      </c>
      <c r="F35" s="603">
        <v>2</v>
      </c>
      <c r="G35" s="604" t="s">
        <v>63</v>
      </c>
      <c r="H35" s="596"/>
      <c r="I35" s="596"/>
      <c r="J35" s="596"/>
      <c r="K35" s="596"/>
      <c r="L35" s="603">
        <v>2</v>
      </c>
      <c r="M35" s="604" t="s">
        <v>63</v>
      </c>
      <c r="N35" s="596"/>
      <c r="O35" s="596"/>
      <c r="P35" s="626">
        <v>2</v>
      </c>
      <c r="Q35" s="603">
        <v>4</v>
      </c>
      <c r="R35" s="604" t="s">
        <v>63</v>
      </c>
      <c r="S35" s="603">
        <v>2</v>
      </c>
      <c r="T35" s="604" t="s">
        <v>63</v>
      </c>
      <c r="U35" s="596"/>
      <c r="V35" s="596"/>
      <c r="W35" s="596"/>
      <c r="X35" s="596"/>
      <c r="Y35" s="596"/>
      <c r="Z35" s="596"/>
      <c r="AA35" s="596"/>
      <c r="AB35" s="596"/>
      <c r="AC35" s="596"/>
      <c r="AD35" s="596"/>
      <c r="AE35" s="603">
        <v>1</v>
      </c>
      <c r="AF35" s="604" t="s">
        <v>63</v>
      </c>
      <c r="AG35" s="603">
        <v>1</v>
      </c>
      <c r="AH35" s="605" t="s">
        <v>80</v>
      </c>
      <c r="AI35" s="596"/>
      <c r="AJ35" s="596"/>
      <c r="AK35" s="596"/>
      <c r="AL35" s="596"/>
      <c r="AM35" s="596"/>
      <c r="AN35" s="596"/>
      <c r="AO35" s="596"/>
      <c r="AP35" s="596"/>
      <c r="AQ35" s="596"/>
      <c r="AR35" s="596"/>
      <c r="AS35" s="603">
        <v>2</v>
      </c>
      <c r="AT35" s="599" t="s">
        <v>93</v>
      </c>
      <c r="AU35" s="596"/>
      <c r="AV35" s="596"/>
      <c r="AW35" s="603">
        <v>1</v>
      </c>
      <c r="AX35" s="603">
        <v>1</v>
      </c>
      <c r="AY35" s="596"/>
    </row>
    <row r="36" spans="1:51" x14ac:dyDescent="0.2">
      <c r="A36" s="599" t="s">
        <v>116</v>
      </c>
      <c r="B36" s="599" t="s">
        <v>104</v>
      </c>
      <c r="C36" s="599" t="s">
        <v>66</v>
      </c>
      <c r="D36" s="599" t="s">
        <v>67</v>
      </c>
      <c r="E36" s="603">
        <v>0</v>
      </c>
      <c r="F36" s="603">
        <v>2</v>
      </c>
      <c r="G36" s="604" t="s">
        <v>63</v>
      </c>
      <c r="H36" s="596"/>
      <c r="I36" s="596"/>
      <c r="J36" s="596"/>
      <c r="K36" s="596"/>
      <c r="L36" s="603">
        <v>2</v>
      </c>
      <c r="M36" s="604" t="s">
        <v>63</v>
      </c>
      <c r="N36" s="596"/>
      <c r="O36" s="596"/>
      <c r="P36" s="626">
        <v>2</v>
      </c>
      <c r="Q36" s="603">
        <v>4</v>
      </c>
      <c r="R36" s="604" t="s">
        <v>63</v>
      </c>
      <c r="S36" s="603">
        <v>2</v>
      </c>
      <c r="T36" s="604" t="s">
        <v>63</v>
      </c>
      <c r="U36" s="596"/>
      <c r="V36" s="596"/>
      <c r="W36" s="596"/>
      <c r="X36" s="596"/>
      <c r="Y36" s="596"/>
      <c r="Z36" s="596"/>
      <c r="AA36" s="596"/>
      <c r="AB36" s="596"/>
      <c r="AC36" s="596"/>
      <c r="AD36" s="596"/>
      <c r="AE36" s="603">
        <v>1</v>
      </c>
      <c r="AF36" s="604" t="s">
        <v>63</v>
      </c>
      <c r="AG36" s="603">
        <v>1</v>
      </c>
      <c r="AH36" s="605" t="s">
        <v>80</v>
      </c>
      <c r="AI36" s="596"/>
      <c r="AJ36" s="596"/>
      <c r="AK36" s="596"/>
      <c r="AL36" s="596"/>
      <c r="AM36" s="596"/>
      <c r="AN36" s="596"/>
      <c r="AO36" s="596"/>
      <c r="AP36" s="596"/>
      <c r="AQ36" s="596"/>
      <c r="AR36" s="596"/>
      <c r="AS36" s="603">
        <v>2</v>
      </c>
      <c r="AT36" s="599" t="s">
        <v>93</v>
      </c>
      <c r="AU36" s="596"/>
      <c r="AV36" s="596"/>
      <c r="AW36" s="603">
        <v>1</v>
      </c>
      <c r="AX36" s="603">
        <v>1</v>
      </c>
      <c r="AY36" s="596"/>
    </row>
    <row r="37" spans="1:51" x14ac:dyDescent="0.2">
      <c r="A37" s="599" t="s">
        <v>117</v>
      </c>
      <c r="B37" s="599" t="s">
        <v>104</v>
      </c>
      <c r="C37" s="599" t="s">
        <v>66</v>
      </c>
      <c r="D37" s="599" t="s">
        <v>67</v>
      </c>
      <c r="E37" s="603">
        <v>0</v>
      </c>
      <c r="F37" s="603">
        <v>2</v>
      </c>
      <c r="G37" s="604" t="s">
        <v>63</v>
      </c>
      <c r="H37" s="596"/>
      <c r="I37" s="596"/>
      <c r="J37" s="596"/>
      <c r="K37" s="596"/>
      <c r="L37" s="603">
        <v>2</v>
      </c>
      <c r="M37" s="604" t="s">
        <v>63</v>
      </c>
      <c r="N37" s="596"/>
      <c r="O37" s="596"/>
      <c r="P37" s="626">
        <v>2</v>
      </c>
      <c r="Q37" s="603">
        <v>4</v>
      </c>
      <c r="R37" s="604" t="s">
        <v>63</v>
      </c>
      <c r="S37" s="603">
        <v>2</v>
      </c>
      <c r="T37" s="604" t="s">
        <v>63</v>
      </c>
      <c r="U37" s="596"/>
      <c r="V37" s="596"/>
      <c r="W37" s="596"/>
      <c r="X37" s="596"/>
      <c r="Y37" s="596"/>
      <c r="Z37" s="596"/>
      <c r="AA37" s="596"/>
      <c r="AB37" s="596"/>
      <c r="AC37" s="596"/>
      <c r="AD37" s="596"/>
      <c r="AE37" s="603">
        <v>1</v>
      </c>
      <c r="AF37" s="604" t="s">
        <v>63</v>
      </c>
      <c r="AG37" s="603">
        <v>1</v>
      </c>
      <c r="AH37" s="605" t="s">
        <v>80</v>
      </c>
      <c r="AI37" s="596"/>
      <c r="AJ37" s="596"/>
      <c r="AK37" s="596"/>
      <c r="AL37" s="596"/>
      <c r="AM37" s="596"/>
      <c r="AN37" s="596"/>
      <c r="AO37" s="596"/>
      <c r="AP37" s="596"/>
      <c r="AQ37" s="596"/>
      <c r="AR37" s="596"/>
      <c r="AS37" s="603">
        <v>2</v>
      </c>
      <c r="AT37" s="599" t="s">
        <v>93</v>
      </c>
      <c r="AU37" s="596"/>
      <c r="AV37" s="596"/>
      <c r="AW37" s="603">
        <v>1</v>
      </c>
      <c r="AX37" s="603">
        <v>1</v>
      </c>
      <c r="AY37" s="596"/>
    </row>
    <row r="38" spans="1:51" x14ac:dyDescent="0.2">
      <c r="A38" s="599" t="s">
        <v>118</v>
      </c>
      <c r="B38" s="599" t="s">
        <v>104</v>
      </c>
      <c r="C38" s="599" t="s">
        <v>66</v>
      </c>
      <c r="D38" s="599" t="s">
        <v>67</v>
      </c>
      <c r="E38" s="603">
        <v>0</v>
      </c>
      <c r="F38" s="603">
        <v>2</v>
      </c>
      <c r="G38" s="604" t="s">
        <v>63</v>
      </c>
      <c r="H38" s="596"/>
      <c r="I38" s="596"/>
      <c r="J38" s="596"/>
      <c r="K38" s="596"/>
      <c r="L38" s="603">
        <v>2</v>
      </c>
      <c r="M38" s="604" t="s">
        <v>63</v>
      </c>
      <c r="N38" s="596"/>
      <c r="O38" s="596"/>
      <c r="P38" s="626">
        <v>2</v>
      </c>
      <c r="Q38" s="603">
        <v>4</v>
      </c>
      <c r="R38" s="604" t="s">
        <v>63</v>
      </c>
      <c r="S38" s="603">
        <v>2</v>
      </c>
      <c r="T38" s="604" t="s">
        <v>63</v>
      </c>
      <c r="U38" s="596"/>
      <c r="V38" s="596"/>
      <c r="W38" s="596"/>
      <c r="X38" s="596"/>
      <c r="Y38" s="596"/>
      <c r="Z38" s="596"/>
      <c r="AA38" s="596"/>
      <c r="AB38" s="596"/>
      <c r="AC38" s="596"/>
      <c r="AD38" s="596"/>
      <c r="AE38" s="603">
        <v>1</v>
      </c>
      <c r="AF38" s="604" t="s">
        <v>63</v>
      </c>
      <c r="AG38" s="603">
        <v>1</v>
      </c>
      <c r="AH38" s="605" t="s">
        <v>80</v>
      </c>
      <c r="AI38" s="596"/>
      <c r="AJ38" s="596"/>
      <c r="AK38" s="596"/>
      <c r="AL38" s="596"/>
      <c r="AM38" s="596"/>
      <c r="AN38" s="596"/>
      <c r="AO38" s="596"/>
      <c r="AP38" s="596"/>
      <c r="AQ38" s="596"/>
      <c r="AR38" s="596"/>
      <c r="AS38" s="603">
        <v>2</v>
      </c>
      <c r="AT38" s="599" t="s">
        <v>93</v>
      </c>
      <c r="AU38" s="596"/>
      <c r="AV38" s="596"/>
      <c r="AW38" s="603">
        <v>1</v>
      </c>
      <c r="AX38" s="603">
        <v>1</v>
      </c>
      <c r="AY38" s="596"/>
    </row>
    <row r="39" spans="1:51" x14ac:dyDescent="0.2">
      <c r="A39" s="599" t="s">
        <v>119</v>
      </c>
      <c r="B39" s="599" t="s">
        <v>104</v>
      </c>
      <c r="C39" s="599" t="s">
        <v>66</v>
      </c>
      <c r="D39" s="599" t="s">
        <v>67</v>
      </c>
      <c r="E39" s="603">
        <v>0</v>
      </c>
      <c r="F39" s="603">
        <v>2</v>
      </c>
      <c r="G39" s="604" t="s">
        <v>63</v>
      </c>
      <c r="H39" s="596"/>
      <c r="I39" s="596"/>
      <c r="J39" s="596"/>
      <c r="K39" s="596"/>
      <c r="L39" s="603">
        <v>2</v>
      </c>
      <c r="M39" s="604" t="s">
        <v>63</v>
      </c>
      <c r="N39" s="596"/>
      <c r="O39" s="596"/>
      <c r="P39" s="626">
        <v>2</v>
      </c>
      <c r="Q39" s="603">
        <v>4</v>
      </c>
      <c r="R39" s="604" t="s">
        <v>63</v>
      </c>
      <c r="S39" s="603">
        <v>2</v>
      </c>
      <c r="T39" s="604" t="s">
        <v>63</v>
      </c>
      <c r="U39" s="596"/>
      <c r="V39" s="596"/>
      <c r="W39" s="596"/>
      <c r="X39" s="596"/>
      <c r="Y39" s="596"/>
      <c r="Z39" s="596"/>
      <c r="AA39" s="596"/>
      <c r="AB39" s="596"/>
      <c r="AC39" s="596"/>
      <c r="AD39" s="596"/>
      <c r="AE39" s="603">
        <v>1</v>
      </c>
      <c r="AF39" s="604" t="s">
        <v>63</v>
      </c>
      <c r="AG39" s="603">
        <v>1</v>
      </c>
      <c r="AH39" s="605" t="s">
        <v>80</v>
      </c>
      <c r="AI39" s="596"/>
      <c r="AJ39" s="596"/>
      <c r="AK39" s="596"/>
      <c r="AL39" s="596"/>
      <c r="AM39" s="596"/>
      <c r="AN39" s="596"/>
      <c r="AO39" s="596"/>
      <c r="AP39" s="596"/>
      <c r="AQ39" s="596"/>
      <c r="AR39" s="596"/>
      <c r="AS39" s="603">
        <v>2</v>
      </c>
      <c r="AT39" s="599" t="s">
        <v>93</v>
      </c>
      <c r="AU39" s="596"/>
      <c r="AV39" s="596"/>
      <c r="AW39" s="603">
        <v>1</v>
      </c>
      <c r="AX39" s="603">
        <v>1</v>
      </c>
      <c r="AY39" s="596"/>
    </row>
    <row r="40" spans="1:51" x14ac:dyDescent="0.2">
      <c r="A40" s="599" t="s">
        <v>120</v>
      </c>
      <c r="B40" s="599" t="s">
        <v>104</v>
      </c>
      <c r="C40" s="599" t="s">
        <v>66</v>
      </c>
      <c r="D40" s="599" t="s">
        <v>67</v>
      </c>
      <c r="E40" s="603">
        <v>0</v>
      </c>
      <c r="F40" s="603">
        <v>2</v>
      </c>
      <c r="G40" s="604" t="s">
        <v>63</v>
      </c>
      <c r="H40" s="596"/>
      <c r="I40" s="596"/>
      <c r="J40" s="596"/>
      <c r="K40" s="596"/>
      <c r="L40" s="603">
        <v>2</v>
      </c>
      <c r="M40" s="604" t="s">
        <v>63</v>
      </c>
      <c r="N40" s="596"/>
      <c r="O40" s="596"/>
      <c r="P40" s="626">
        <v>2</v>
      </c>
      <c r="Q40" s="603">
        <v>4</v>
      </c>
      <c r="R40" s="604" t="s">
        <v>63</v>
      </c>
      <c r="S40" s="603">
        <v>2</v>
      </c>
      <c r="T40" s="604" t="s">
        <v>63</v>
      </c>
      <c r="U40" s="596"/>
      <c r="V40" s="596"/>
      <c r="W40" s="596"/>
      <c r="X40" s="596"/>
      <c r="Y40" s="596"/>
      <c r="Z40" s="596"/>
      <c r="AA40" s="596"/>
      <c r="AB40" s="596"/>
      <c r="AC40" s="596"/>
      <c r="AD40" s="596"/>
      <c r="AE40" s="603">
        <v>1</v>
      </c>
      <c r="AF40" s="604" t="s">
        <v>63</v>
      </c>
      <c r="AG40" s="603">
        <v>1</v>
      </c>
      <c r="AH40" s="605" t="s">
        <v>80</v>
      </c>
      <c r="AI40" s="596"/>
      <c r="AJ40" s="596"/>
      <c r="AK40" s="596"/>
      <c r="AL40" s="596"/>
      <c r="AM40" s="596"/>
      <c r="AN40" s="596"/>
      <c r="AO40" s="596"/>
      <c r="AP40" s="596"/>
      <c r="AQ40" s="596"/>
      <c r="AR40" s="596"/>
      <c r="AS40" s="603">
        <v>2</v>
      </c>
      <c r="AT40" s="599" t="s">
        <v>93</v>
      </c>
      <c r="AU40" s="596"/>
      <c r="AV40" s="596"/>
      <c r="AW40" s="603">
        <v>1</v>
      </c>
      <c r="AX40" s="603">
        <v>1</v>
      </c>
      <c r="AY40" s="596"/>
    </row>
    <row r="41" spans="1:51" x14ac:dyDescent="0.2">
      <c r="A41" s="599" t="s">
        <v>121</v>
      </c>
      <c r="B41" s="596" t="s">
        <v>122</v>
      </c>
      <c r="C41" s="596" t="s">
        <v>123</v>
      </c>
      <c r="D41" s="596"/>
      <c r="E41" s="603">
        <v>150</v>
      </c>
      <c r="F41" s="603">
        <v>1</v>
      </c>
      <c r="G41" s="604" t="s">
        <v>63</v>
      </c>
      <c r="H41" s="596"/>
      <c r="I41" s="596"/>
      <c r="J41" s="596"/>
      <c r="K41" s="596"/>
      <c r="L41" s="596"/>
      <c r="M41" s="596"/>
      <c r="N41" s="596"/>
      <c r="O41" s="596"/>
      <c r="P41" s="625"/>
      <c r="Q41" s="596"/>
      <c r="R41" s="596"/>
      <c r="S41" s="596"/>
      <c r="T41" s="596"/>
      <c r="U41" s="603">
        <v>1</v>
      </c>
      <c r="V41" s="605" t="s">
        <v>80</v>
      </c>
      <c r="W41" s="596"/>
      <c r="X41" s="596"/>
      <c r="Y41" s="596"/>
      <c r="Z41" s="596"/>
      <c r="AA41" s="596"/>
      <c r="AB41" s="596"/>
      <c r="AC41" s="596"/>
      <c r="AD41" s="596"/>
      <c r="AE41" s="596"/>
      <c r="AF41" s="596"/>
      <c r="AG41" s="603">
        <v>1</v>
      </c>
      <c r="AH41" s="605" t="s">
        <v>80</v>
      </c>
      <c r="AI41" s="596"/>
      <c r="AJ41" s="596"/>
      <c r="AK41" s="596"/>
      <c r="AL41" s="596"/>
      <c r="AM41" s="596"/>
      <c r="AN41" s="596"/>
      <c r="AO41" s="596"/>
      <c r="AP41" s="596"/>
      <c r="AQ41" s="596"/>
      <c r="AR41" s="596"/>
      <c r="AS41" s="596"/>
      <c r="AT41" s="596"/>
      <c r="AU41" s="596"/>
      <c r="AV41" s="596"/>
      <c r="AW41" s="596"/>
      <c r="AX41" s="599" t="s">
        <v>124</v>
      </c>
      <c r="AY41" s="596"/>
    </row>
    <row r="42" spans="1:51" x14ac:dyDescent="0.2">
      <c r="A42" s="599" t="s">
        <v>125</v>
      </c>
      <c r="B42" s="596" t="s">
        <v>122</v>
      </c>
      <c r="C42" s="596" t="s">
        <v>123</v>
      </c>
      <c r="D42" s="596"/>
      <c r="E42" s="603">
        <v>150</v>
      </c>
      <c r="F42" s="603">
        <v>1</v>
      </c>
      <c r="G42" s="604" t="s">
        <v>63</v>
      </c>
      <c r="H42" s="596"/>
      <c r="I42" s="596"/>
      <c r="J42" s="596"/>
      <c r="K42" s="596"/>
      <c r="L42" s="596"/>
      <c r="M42" s="596"/>
      <c r="N42" s="596"/>
      <c r="O42" s="596"/>
      <c r="P42" s="625"/>
      <c r="Q42" s="596"/>
      <c r="R42" s="596"/>
      <c r="S42" s="596"/>
      <c r="T42" s="596"/>
      <c r="U42" s="603">
        <v>1</v>
      </c>
      <c r="V42" s="605" t="s">
        <v>80</v>
      </c>
      <c r="W42" s="596"/>
      <c r="X42" s="596"/>
      <c r="Y42" s="596"/>
      <c r="Z42" s="596"/>
      <c r="AA42" s="596"/>
      <c r="AB42" s="596"/>
      <c r="AC42" s="596"/>
      <c r="AD42" s="596"/>
      <c r="AE42" s="596"/>
      <c r="AF42" s="596"/>
      <c r="AG42" s="603">
        <v>1</v>
      </c>
      <c r="AH42" s="605" t="s">
        <v>80</v>
      </c>
      <c r="AI42" s="596"/>
      <c r="AJ42" s="596"/>
      <c r="AK42" s="596"/>
      <c r="AL42" s="596"/>
      <c r="AM42" s="596"/>
      <c r="AN42" s="596"/>
      <c r="AO42" s="596"/>
      <c r="AP42" s="596"/>
      <c r="AQ42" s="596"/>
      <c r="AR42" s="596"/>
      <c r="AS42" s="596"/>
      <c r="AT42" s="596"/>
      <c r="AU42" s="596"/>
      <c r="AV42" s="596"/>
      <c r="AW42" s="596"/>
      <c r="AX42" s="599" t="s">
        <v>124</v>
      </c>
      <c r="AY42" s="596"/>
    </row>
    <row r="43" spans="1:51" x14ac:dyDescent="0.2">
      <c r="A43" s="599" t="s">
        <v>126</v>
      </c>
      <c r="B43" s="596" t="s">
        <v>21</v>
      </c>
      <c r="C43" s="599" t="s">
        <v>61</v>
      </c>
      <c r="D43" s="599" t="s">
        <v>62</v>
      </c>
      <c r="E43" s="603">
        <v>1100</v>
      </c>
      <c r="F43" s="596"/>
      <c r="G43" s="596"/>
      <c r="H43" s="596"/>
      <c r="I43" s="596"/>
      <c r="J43" s="596"/>
      <c r="K43" s="596"/>
      <c r="L43" s="596"/>
      <c r="M43" s="596"/>
      <c r="N43" s="596"/>
      <c r="O43" s="596"/>
      <c r="P43" s="625"/>
      <c r="Q43" s="596"/>
      <c r="R43" s="596"/>
      <c r="S43" s="596"/>
      <c r="T43" s="596"/>
      <c r="U43" s="596"/>
      <c r="V43" s="596"/>
      <c r="W43" s="596"/>
      <c r="X43" s="596"/>
      <c r="Y43" s="596"/>
      <c r="Z43" s="596"/>
      <c r="AA43" s="596"/>
      <c r="AB43" s="596"/>
      <c r="AC43" s="596"/>
      <c r="AD43" s="596"/>
      <c r="AE43" s="596"/>
      <c r="AF43" s="596"/>
      <c r="AG43" s="596"/>
      <c r="AH43" s="596"/>
      <c r="AI43" s="596"/>
      <c r="AJ43" s="596"/>
      <c r="AK43" s="596"/>
      <c r="AL43" s="596"/>
      <c r="AM43" s="603">
        <v>1</v>
      </c>
      <c r="AN43" s="599" t="s">
        <v>127</v>
      </c>
      <c r="AO43" s="596"/>
      <c r="AP43" s="596"/>
      <c r="AQ43" s="603">
        <v>1</v>
      </c>
      <c r="AR43" s="599" t="s">
        <v>127</v>
      </c>
      <c r="AS43" s="596"/>
      <c r="AT43" s="596"/>
      <c r="AU43" s="596"/>
      <c r="AV43" s="596"/>
      <c r="AW43" s="596"/>
      <c r="AX43" s="596"/>
      <c r="AY43" s="596"/>
    </row>
    <row r="44" spans="1:51" x14ac:dyDescent="0.2">
      <c r="A44" s="599" t="s">
        <v>128</v>
      </c>
      <c r="B44" s="596" t="s">
        <v>21</v>
      </c>
      <c r="C44" s="596" t="s">
        <v>129</v>
      </c>
      <c r="D44" s="599" t="s">
        <v>130</v>
      </c>
      <c r="E44" s="603">
        <v>1100</v>
      </c>
      <c r="F44" s="596"/>
      <c r="G44" s="596"/>
      <c r="H44" s="596"/>
      <c r="I44" s="596"/>
      <c r="J44" s="596"/>
      <c r="K44" s="596"/>
      <c r="L44" s="596"/>
      <c r="M44" s="596"/>
      <c r="N44" s="596"/>
      <c r="O44" s="596"/>
      <c r="P44" s="625"/>
      <c r="Q44" s="596"/>
      <c r="R44" s="596"/>
      <c r="S44" s="596"/>
      <c r="T44" s="596"/>
      <c r="U44" s="596"/>
      <c r="V44" s="596"/>
      <c r="W44" s="596"/>
      <c r="X44" s="596"/>
      <c r="Y44" s="596"/>
      <c r="Z44" s="596"/>
      <c r="AA44" s="596"/>
      <c r="AB44" s="596"/>
      <c r="AC44" s="596"/>
      <c r="AD44" s="596"/>
      <c r="AE44" s="596"/>
      <c r="AF44" s="596"/>
      <c r="AG44" s="596"/>
      <c r="AH44" s="596"/>
      <c r="AI44" s="596"/>
      <c r="AJ44" s="596"/>
      <c r="AK44" s="596"/>
      <c r="AL44" s="596"/>
      <c r="AM44" s="603">
        <v>1</v>
      </c>
      <c r="AN44" s="599" t="s">
        <v>127</v>
      </c>
      <c r="AO44" s="596"/>
      <c r="AP44" s="596"/>
      <c r="AQ44" s="603">
        <v>1</v>
      </c>
      <c r="AR44" s="599" t="s">
        <v>127</v>
      </c>
      <c r="AS44" s="596"/>
      <c r="AT44" s="596"/>
      <c r="AU44" s="596"/>
      <c r="AV44" s="596"/>
      <c r="AW44" s="596"/>
      <c r="AX44" s="596"/>
      <c r="AY44" s="596"/>
    </row>
    <row r="45" spans="1:51" x14ac:dyDescent="0.2">
      <c r="A45" s="599" t="s">
        <v>131</v>
      </c>
      <c r="B45" s="596" t="s">
        <v>21</v>
      </c>
      <c r="C45" s="599" t="s">
        <v>61</v>
      </c>
      <c r="D45" s="599" t="s">
        <v>62</v>
      </c>
      <c r="E45" s="603">
        <v>1100</v>
      </c>
      <c r="F45" s="596"/>
      <c r="G45" s="596"/>
      <c r="H45" s="596"/>
      <c r="I45" s="596"/>
      <c r="J45" s="596"/>
      <c r="K45" s="596"/>
      <c r="L45" s="596"/>
      <c r="M45" s="596"/>
      <c r="N45" s="596"/>
      <c r="O45" s="596"/>
      <c r="P45" s="625"/>
      <c r="Q45" s="596"/>
      <c r="R45" s="596"/>
      <c r="S45" s="596"/>
      <c r="T45" s="596"/>
      <c r="U45" s="596"/>
      <c r="V45" s="596"/>
      <c r="W45" s="596"/>
      <c r="X45" s="596"/>
      <c r="Y45" s="596"/>
      <c r="Z45" s="596"/>
      <c r="AA45" s="596"/>
      <c r="AB45" s="596"/>
      <c r="AC45" s="596"/>
      <c r="AD45" s="596"/>
      <c r="AE45" s="596"/>
      <c r="AF45" s="596"/>
      <c r="AG45" s="596"/>
      <c r="AH45" s="596"/>
      <c r="AI45" s="596"/>
      <c r="AJ45" s="596"/>
      <c r="AK45" s="596"/>
      <c r="AL45" s="596"/>
      <c r="AM45" s="603">
        <v>1</v>
      </c>
      <c r="AN45" s="599" t="s">
        <v>127</v>
      </c>
      <c r="AO45" s="596"/>
      <c r="AP45" s="596"/>
      <c r="AQ45" s="603">
        <v>1</v>
      </c>
      <c r="AR45" s="599" t="s">
        <v>127</v>
      </c>
      <c r="AS45" s="596"/>
      <c r="AT45" s="596"/>
      <c r="AU45" s="596"/>
      <c r="AV45" s="596"/>
      <c r="AW45" s="596"/>
      <c r="AX45" s="596"/>
      <c r="AY45" s="596"/>
    </row>
    <row r="46" spans="1:51" x14ac:dyDescent="0.2">
      <c r="A46" s="599" t="s">
        <v>132</v>
      </c>
      <c r="B46" s="596" t="s">
        <v>21</v>
      </c>
      <c r="C46" s="596" t="s">
        <v>88</v>
      </c>
      <c r="D46" s="596"/>
      <c r="E46" s="603">
        <v>1100</v>
      </c>
      <c r="F46" s="596"/>
      <c r="G46" s="596"/>
      <c r="H46" s="596"/>
      <c r="I46" s="596"/>
      <c r="J46" s="596"/>
      <c r="K46" s="596"/>
      <c r="L46" s="596"/>
      <c r="M46" s="596"/>
      <c r="N46" s="596"/>
      <c r="O46" s="596"/>
      <c r="P46" s="625"/>
      <c r="Q46" s="596"/>
      <c r="R46" s="596"/>
      <c r="S46" s="596"/>
      <c r="T46" s="596"/>
      <c r="U46" s="596"/>
      <c r="V46" s="596"/>
      <c r="W46" s="596"/>
      <c r="X46" s="596"/>
      <c r="Y46" s="596"/>
      <c r="Z46" s="596"/>
      <c r="AA46" s="596"/>
      <c r="AB46" s="596"/>
      <c r="AC46" s="596"/>
      <c r="AD46" s="596"/>
      <c r="AE46" s="596"/>
      <c r="AF46" s="596"/>
      <c r="AG46" s="596"/>
      <c r="AH46" s="596"/>
      <c r="AI46" s="596"/>
      <c r="AJ46" s="596"/>
      <c r="AK46" s="596"/>
      <c r="AL46" s="596"/>
      <c r="AM46" s="603">
        <v>1</v>
      </c>
      <c r="AN46" s="599" t="s">
        <v>127</v>
      </c>
      <c r="AO46" s="596"/>
      <c r="AP46" s="596"/>
      <c r="AQ46" s="603">
        <v>1</v>
      </c>
      <c r="AR46" s="599" t="s">
        <v>127</v>
      </c>
      <c r="AS46" s="596"/>
      <c r="AT46" s="596"/>
      <c r="AU46" s="596"/>
      <c r="AV46" s="596"/>
      <c r="AW46" s="596"/>
      <c r="AX46" s="596"/>
      <c r="AY46" s="596"/>
    </row>
    <row r="47" spans="1:51" ht="30" x14ac:dyDescent="0.2">
      <c r="A47" s="599" t="s">
        <v>127</v>
      </c>
      <c r="B47" s="596" t="s">
        <v>133</v>
      </c>
      <c r="C47" s="596" t="s">
        <v>134</v>
      </c>
      <c r="D47" s="603">
        <v>218</v>
      </c>
      <c r="E47" s="596"/>
      <c r="F47" s="596"/>
      <c r="G47" s="596"/>
      <c r="H47" s="596"/>
      <c r="I47" s="596"/>
      <c r="J47" s="596"/>
      <c r="K47" s="596"/>
      <c r="L47" s="596"/>
      <c r="M47" s="596"/>
      <c r="N47" s="596"/>
      <c r="O47" s="596"/>
      <c r="P47" s="625"/>
      <c r="Q47" s="596"/>
      <c r="R47" s="596"/>
      <c r="S47" s="596"/>
      <c r="T47" s="596"/>
      <c r="U47" s="596"/>
      <c r="V47" s="596"/>
      <c r="W47" s="596"/>
      <c r="X47" s="596"/>
      <c r="Y47" s="596"/>
      <c r="Z47" s="596"/>
      <c r="AA47" s="596"/>
      <c r="AB47" s="596"/>
      <c r="AC47" s="596"/>
      <c r="AD47" s="596"/>
      <c r="AE47" s="596"/>
      <c r="AF47" s="596"/>
      <c r="AG47" s="596"/>
      <c r="AH47" s="596"/>
      <c r="AI47" s="596"/>
      <c r="AJ47" s="596"/>
      <c r="AK47" s="596"/>
      <c r="AL47" s="596"/>
      <c r="AM47" s="596"/>
      <c r="AN47" s="596"/>
      <c r="AO47" s="596"/>
      <c r="AP47" s="596"/>
      <c r="AQ47" s="596"/>
      <c r="AR47" s="596"/>
      <c r="AS47" s="596"/>
      <c r="AT47" s="596"/>
      <c r="AU47" s="596"/>
      <c r="AV47" s="596"/>
      <c r="AW47" s="603">
        <v>1</v>
      </c>
      <c r="AX47" s="596"/>
      <c r="AY47" s="596"/>
    </row>
    <row r="48" spans="1:51" x14ac:dyDescent="0.2">
      <c r="A48" s="599" t="s">
        <v>135</v>
      </c>
      <c r="B48" s="596" t="s">
        <v>136</v>
      </c>
      <c r="C48" s="599" t="s">
        <v>61</v>
      </c>
      <c r="D48" s="599" t="s">
        <v>62</v>
      </c>
      <c r="E48" s="596" t="s">
        <v>137</v>
      </c>
      <c r="F48" s="596"/>
      <c r="G48" s="596"/>
      <c r="H48" s="596"/>
      <c r="I48" s="596"/>
      <c r="J48" s="596"/>
      <c r="K48" s="596"/>
      <c r="L48" s="596"/>
      <c r="M48" s="596"/>
      <c r="N48" s="596"/>
      <c r="O48" s="596"/>
      <c r="P48" s="625"/>
      <c r="Q48" s="596"/>
      <c r="R48" s="596"/>
      <c r="S48" s="596"/>
      <c r="T48" s="596"/>
      <c r="U48" s="596"/>
      <c r="V48" s="596"/>
      <c r="W48" s="596"/>
      <c r="X48" s="596"/>
      <c r="Y48" s="596"/>
      <c r="Z48" s="596"/>
      <c r="AA48" s="596"/>
      <c r="AB48" s="596"/>
      <c r="AC48" s="596"/>
      <c r="AD48" s="596"/>
      <c r="AE48" s="596"/>
      <c r="AF48" s="596"/>
      <c r="AG48" s="596"/>
      <c r="AH48" s="596"/>
      <c r="AI48" s="596"/>
      <c r="AJ48" s="596"/>
      <c r="AK48" s="596"/>
      <c r="AL48" s="596"/>
      <c r="AM48" s="603">
        <v>1</v>
      </c>
      <c r="AN48" s="599" t="s">
        <v>127</v>
      </c>
      <c r="AO48" s="596"/>
      <c r="AP48" s="596"/>
      <c r="AQ48" s="603">
        <v>1</v>
      </c>
      <c r="AR48" s="599" t="s">
        <v>127</v>
      </c>
      <c r="AS48" s="596"/>
      <c r="AT48" s="596"/>
      <c r="AU48" s="596"/>
      <c r="AV48" s="596"/>
      <c r="AW48" s="596"/>
      <c r="AX48" s="596"/>
      <c r="AY48" s="596"/>
    </row>
    <row r="49" spans="1:51" x14ac:dyDescent="0.2">
      <c r="A49" s="599" t="s">
        <v>138</v>
      </c>
      <c r="B49" s="596" t="s">
        <v>139</v>
      </c>
      <c r="C49" s="599" t="s">
        <v>66</v>
      </c>
      <c r="D49" s="599" t="s">
        <v>67</v>
      </c>
      <c r="E49" s="596" t="s">
        <v>72</v>
      </c>
      <c r="F49" s="603">
        <v>2</v>
      </c>
      <c r="G49" s="604" t="s">
        <v>63</v>
      </c>
      <c r="H49" s="596"/>
      <c r="I49" s="596"/>
      <c r="J49" s="596"/>
      <c r="K49" s="596"/>
      <c r="L49" s="596"/>
      <c r="M49" s="596"/>
      <c r="N49" s="596"/>
      <c r="O49" s="596"/>
      <c r="P49" s="625"/>
      <c r="Q49" s="596"/>
      <c r="R49" s="596"/>
      <c r="S49" s="603">
        <v>1</v>
      </c>
      <c r="T49" s="604" t="s">
        <v>63</v>
      </c>
      <c r="U49" s="596"/>
      <c r="V49" s="596"/>
      <c r="W49" s="596"/>
      <c r="X49" s="596"/>
      <c r="Y49" s="596"/>
      <c r="Z49" s="596"/>
      <c r="AA49" s="596"/>
      <c r="AB49" s="596"/>
      <c r="AC49" s="596"/>
      <c r="AD49" s="596"/>
      <c r="AE49" s="603">
        <v>2</v>
      </c>
      <c r="AF49" s="604" t="s">
        <v>63</v>
      </c>
      <c r="AG49" s="603">
        <v>2</v>
      </c>
      <c r="AH49" s="605" t="s">
        <v>80</v>
      </c>
      <c r="AI49" s="596"/>
      <c r="AJ49" s="596"/>
      <c r="AK49" s="596"/>
      <c r="AL49" s="596"/>
      <c r="AM49" s="596"/>
      <c r="AN49" s="596"/>
      <c r="AO49" s="596"/>
      <c r="AP49" s="596"/>
      <c r="AQ49" s="596"/>
      <c r="AR49" s="596"/>
      <c r="AS49" s="603">
        <v>6</v>
      </c>
      <c r="AT49" s="599" t="s">
        <v>93</v>
      </c>
      <c r="AU49" s="596"/>
      <c r="AV49" s="596"/>
      <c r="AW49" s="603">
        <v>2</v>
      </c>
      <c r="AX49" s="603">
        <v>1</v>
      </c>
      <c r="AY49" s="596"/>
    </row>
    <row r="50" spans="1:51" x14ac:dyDescent="0.2">
      <c r="A50" s="599" t="s">
        <v>140</v>
      </c>
      <c r="B50" s="596" t="s">
        <v>139</v>
      </c>
      <c r="C50" s="599" t="s">
        <v>66</v>
      </c>
      <c r="D50" s="599" t="s">
        <v>67</v>
      </c>
      <c r="E50" s="596" t="s">
        <v>72</v>
      </c>
      <c r="F50" s="603">
        <v>2</v>
      </c>
      <c r="G50" s="604" t="s">
        <v>63</v>
      </c>
      <c r="H50" s="596"/>
      <c r="I50" s="596"/>
      <c r="J50" s="596"/>
      <c r="K50" s="596"/>
      <c r="L50" s="596"/>
      <c r="M50" s="596"/>
      <c r="N50" s="596"/>
      <c r="O50" s="596"/>
      <c r="P50" s="625"/>
      <c r="Q50" s="596"/>
      <c r="R50" s="596"/>
      <c r="S50" s="603">
        <v>1</v>
      </c>
      <c r="T50" s="604" t="s">
        <v>63</v>
      </c>
      <c r="U50" s="596"/>
      <c r="V50" s="596"/>
      <c r="W50" s="596"/>
      <c r="X50" s="596"/>
      <c r="Y50" s="596"/>
      <c r="Z50" s="596"/>
      <c r="AA50" s="596"/>
      <c r="AB50" s="596"/>
      <c r="AC50" s="596"/>
      <c r="AD50" s="596"/>
      <c r="AE50" s="603">
        <v>2</v>
      </c>
      <c r="AF50" s="604" t="s">
        <v>63</v>
      </c>
      <c r="AG50" s="603">
        <v>2</v>
      </c>
      <c r="AH50" s="605" t="s">
        <v>80</v>
      </c>
      <c r="AI50" s="596"/>
      <c r="AJ50" s="596"/>
      <c r="AK50" s="596"/>
      <c r="AL50" s="596"/>
      <c r="AM50" s="596"/>
      <c r="AN50" s="596"/>
      <c r="AO50" s="596"/>
      <c r="AP50" s="596"/>
      <c r="AQ50" s="596"/>
      <c r="AR50" s="596"/>
      <c r="AS50" s="603">
        <v>6</v>
      </c>
      <c r="AT50" s="599" t="s">
        <v>93</v>
      </c>
      <c r="AU50" s="596"/>
      <c r="AV50" s="596"/>
      <c r="AW50" s="603">
        <v>2</v>
      </c>
      <c r="AX50" s="603">
        <v>1</v>
      </c>
      <c r="AY50" s="596"/>
    </row>
    <row r="51" spans="1:51" x14ac:dyDescent="0.2">
      <c r="A51" s="599" t="s">
        <v>141</v>
      </c>
      <c r="B51" s="596" t="s">
        <v>139</v>
      </c>
      <c r="C51" s="599" t="s">
        <v>66</v>
      </c>
      <c r="D51" s="599" t="s">
        <v>67</v>
      </c>
      <c r="E51" s="596" t="s">
        <v>72</v>
      </c>
      <c r="F51" s="603">
        <v>2</v>
      </c>
      <c r="G51" s="604" t="s">
        <v>63</v>
      </c>
      <c r="H51" s="596"/>
      <c r="I51" s="596"/>
      <c r="J51" s="596"/>
      <c r="K51" s="596"/>
      <c r="L51" s="596"/>
      <c r="M51" s="596"/>
      <c r="N51" s="596"/>
      <c r="O51" s="596"/>
      <c r="P51" s="625"/>
      <c r="Q51" s="596"/>
      <c r="R51" s="596"/>
      <c r="S51" s="603">
        <v>1</v>
      </c>
      <c r="T51" s="604" t="s">
        <v>63</v>
      </c>
      <c r="U51" s="596"/>
      <c r="V51" s="596"/>
      <c r="W51" s="596"/>
      <c r="X51" s="596"/>
      <c r="Y51" s="596"/>
      <c r="Z51" s="596"/>
      <c r="AA51" s="596"/>
      <c r="AB51" s="596"/>
      <c r="AC51" s="596"/>
      <c r="AD51" s="596"/>
      <c r="AE51" s="603">
        <v>2</v>
      </c>
      <c r="AF51" s="604" t="s">
        <v>63</v>
      </c>
      <c r="AG51" s="603">
        <v>2</v>
      </c>
      <c r="AH51" s="605" t="s">
        <v>80</v>
      </c>
      <c r="AI51" s="596"/>
      <c r="AJ51" s="596"/>
      <c r="AK51" s="596"/>
      <c r="AL51" s="596"/>
      <c r="AM51" s="596"/>
      <c r="AN51" s="596"/>
      <c r="AO51" s="596"/>
      <c r="AP51" s="596"/>
      <c r="AQ51" s="596"/>
      <c r="AR51" s="596"/>
      <c r="AS51" s="603">
        <v>6</v>
      </c>
      <c r="AT51" s="599" t="s">
        <v>93</v>
      </c>
      <c r="AU51" s="596"/>
      <c r="AV51" s="596"/>
      <c r="AW51" s="603">
        <v>2</v>
      </c>
      <c r="AX51" s="603">
        <v>1</v>
      </c>
      <c r="AY51" s="596"/>
    </row>
    <row r="52" spans="1:51" x14ac:dyDescent="0.2">
      <c r="A52" s="599" t="s">
        <v>142</v>
      </c>
      <c r="B52" s="596" t="s">
        <v>139</v>
      </c>
      <c r="C52" s="599" t="s">
        <v>66</v>
      </c>
      <c r="D52" s="599" t="s">
        <v>67</v>
      </c>
      <c r="E52" s="596" t="s">
        <v>72</v>
      </c>
      <c r="F52" s="603">
        <v>2</v>
      </c>
      <c r="G52" s="604" t="s">
        <v>63</v>
      </c>
      <c r="H52" s="596"/>
      <c r="I52" s="596"/>
      <c r="J52" s="596"/>
      <c r="K52" s="596"/>
      <c r="L52" s="596"/>
      <c r="M52" s="596"/>
      <c r="N52" s="596"/>
      <c r="O52" s="596"/>
      <c r="P52" s="625"/>
      <c r="Q52" s="596"/>
      <c r="R52" s="596"/>
      <c r="S52" s="603">
        <v>1</v>
      </c>
      <c r="T52" s="604" t="s">
        <v>63</v>
      </c>
      <c r="U52" s="596"/>
      <c r="V52" s="596"/>
      <c r="W52" s="596"/>
      <c r="X52" s="596"/>
      <c r="Y52" s="596"/>
      <c r="Z52" s="596"/>
      <c r="AA52" s="596"/>
      <c r="AB52" s="596"/>
      <c r="AC52" s="596"/>
      <c r="AD52" s="596"/>
      <c r="AE52" s="603">
        <v>2</v>
      </c>
      <c r="AF52" s="604" t="s">
        <v>63</v>
      </c>
      <c r="AG52" s="603">
        <v>2</v>
      </c>
      <c r="AH52" s="605" t="s">
        <v>80</v>
      </c>
      <c r="AI52" s="596"/>
      <c r="AJ52" s="596"/>
      <c r="AK52" s="596"/>
      <c r="AL52" s="596"/>
      <c r="AM52" s="596"/>
      <c r="AN52" s="596"/>
      <c r="AO52" s="596"/>
      <c r="AP52" s="596"/>
      <c r="AQ52" s="596"/>
      <c r="AR52" s="596"/>
      <c r="AS52" s="603">
        <v>6</v>
      </c>
      <c r="AT52" s="599" t="s">
        <v>93</v>
      </c>
      <c r="AU52" s="596"/>
      <c r="AV52" s="596"/>
      <c r="AW52" s="603">
        <v>2</v>
      </c>
      <c r="AX52" s="603">
        <v>1</v>
      </c>
      <c r="AY52" s="596"/>
    </row>
    <row r="53" spans="1:51" x14ac:dyDescent="0.2">
      <c r="A53" s="599" t="s">
        <v>143</v>
      </c>
      <c r="B53" s="596" t="s">
        <v>139</v>
      </c>
      <c r="C53" s="596" t="s">
        <v>123</v>
      </c>
      <c r="D53" s="596"/>
      <c r="E53" s="596" t="s">
        <v>72</v>
      </c>
      <c r="F53" s="603">
        <v>2</v>
      </c>
      <c r="G53" s="604" t="s">
        <v>63</v>
      </c>
      <c r="H53" s="596"/>
      <c r="I53" s="596"/>
      <c r="J53" s="596"/>
      <c r="K53" s="596"/>
      <c r="L53" s="596"/>
      <c r="M53" s="596"/>
      <c r="N53" s="596"/>
      <c r="O53" s="596"/>
      <c r="P53" s="625"/>
      <c r="Q53" s="596"/>
      <c r="R53" s="596"/>
      <c r="S53" s="603">
        <v>1</v>
      </c>
      <c r="T53" s="604" t="s">
        <v>63</v>
      </c>
      <c r="U53" s="596"/>
      <c r="V53" s="596"/>
      <c r="W53" s="596"/>
      <c r="X53" s="596"/>
      <c r="Y53" s="596"/>
      <c r="Z53" s="596"/>
      <c r="AA53" s="596"/>
      <c r="AB53" s="596"/>
      <c r="AC53" s="596"/>
      <c r="AD53" s="596"/>
      <c r="AE53" s="603">
        <v>2</v>
      </c>
      <c r="AF53" s="604" t="s">
        <v>63</v>
      </c>
      <c r="AG53" s="603">
        <v>2</v>
      </c>
      <c r="AH53" s="605" t="s">
        <v>80</v>
      </c>
      <c r="AI53" s="596"/>
      <c r="AJ53" s="596"/>
      <c r="AK53" s="596"/>
      <c r="AL53" s="596"/>
      <c r="AM53" s="596"/>
      <c r="AN53" s="596"/>
      <c r="AO53" s="596"/>
      <c r="AP53" s="596"/>
      <c r="AQ53" s="596"/>
      <c r="AR53" s="596"/>
      <c r="AS53" s="603">
        <v>6</v>
      </c>
      <c r="AT53" s="599" t="s">
        <v>93</v>
      </c>
      <c r="AU53" s="596"/>
      <c r="AV53" s="596"/>
      <c r="AW53" s="603">
        <v>2</v>
      </c>
      <c r="AX53" s="603">
        <v>1</v>
      </c>
      <c r="AY53" s="596"/>
    </row>
    <row r="54" spans="1:51" x14ac:dyDescent="0.2">
      <c r="A54" s="599" t="s">
        <v>144</v>
      </c>
      <c r="B54" s="596" t="s">
        <v>139</v>
      </c>
      <c r="C54" s="596" t="s">
        <v>123</v>
      </c>
      <c r="D54" s="596"/>
      <c r="E54" s="596" t="s">
        <v>72</v>
      </c>
      <c r="F54" s="603">
        <v>2</v>
      </c>
      <c r="G54" s="604" t="s">
        <v>63</v>
      </c>
      <c r="H54" s="596"/>
      <c r="I54" s="596"/>
      <c r="J54" s="596"/>
      <c r="K54" s="596"/>
      <c r="L54" s="596"/>
      <c r="M54" s="596"/>
      <c r="N54" s="596"/>
      <c r="O54" s="596"/>
      <c r="P54" s="625"/>
      <c r="Q54" s="596"/>
      <c r="R54" s="596"/>
      <c r="S54" s="603">
        <v>1</v>
      </c>
      <c r="T54" s="604" t="s">
        <v>63</v>
      </c>
      <c r="U54" s="596"/>
      <c r="V54" s="596"/>
      <c r="W54" s="596"/>
      <c r="X54" s="596"/>
      <c r="Y54" s="596"/>
      <c r="Z54" s="596"/>
      <c r="AA54" s="596"/>
      <c r="AB54" s="596"/>
      <c r="AC54" s="596"/>
      <c r="AD54" s="596"/>
      <c r="AE54" s="603">
        <v>2</v>
      </c>
      <c r="AF54" s="604" t="s">
        <v>63</v>
      </c>
      <c r="AG54" s="603">
        <v>2</v>
      </c>
      <c r="AH54" s="605" t="s">
        <v>80</v>
      </c>
      <c r="AI54" s="596"/>
      <c r="AJ54" s="596"/>
      <c r="AK54" s="596"/>
      <c r="AL54" s="596"/>
      <c r="AM54" s="596"/>
      <c r="AN54" s="596"/>
      <c r="AO54" s="596"/>
      <c r="AP54" s="596"/>
      <c r="AQ54" s="596"/>
      <c r="AR54" s="596"/>
      <c r="AS54" s="603">
        <v>6</v>
      </c>
      <c r="AT54" s="599" t="s">
        <v>93</v>
      </c>
      <c r="AU54" s="596"/>
      <c r="AV54" s="596"/>
      <c r="AW54" s="603">
        <v>2</v>
      </c>
      <c r="AX54" s="603">
        <v>1</v>
      </c>
      <c r="AY54" s="596"/>
    </row>
    <row r="55" spans="1:51" x14ac:dyDescent="0.2">
      <c r="A55" s="599" t="s">
        <v>145</v>
      </c>
      <c r="B55" s="596" t="s">
        <v>139</v>
      </c>
      <c r="C55" s="596" t="s">
        <v>123</v>
      </c>
      <c r="D55" s="596"/>
      <c r="E55" s="596" t="s">
        <v>72</v>
      </c>
      <c r="F55" s="603">
        <v>2</v>
      </c>
      <c r="G55" s="604" t="s">
        <v>63</v>
      </c>
      <c r="H55" s="596"/>
      <c r="I55" s="596"/>
      <c r="J55" s="596"/>
      <c r="K55" s="596"/>
      <c r="L55" s="596"/>
      <c r="M55" s="596"/>
      <c r="N55" s="596"/>
      <c r="O55" s="596"/>
      <c r="P55" s="625"/>
      <c r="Q55" s="596"/>
      <c r="R55" s="596"/>
      <c r="S55" s="603">
        <v>1</v>
      </c>
      <c r="T55" s="604" t="s">
        <v>63</v>
      </c>
      <c r="U55" s="596"/>
      <c r="V55" s="596"/>
      <c r="W55" s="596"/>
      <c r="X55" s="596"/>
      <c r="Y55" s="596"/>
      <c r="Z55" s="596"/>
      <c r="AA55" s="596"/>
      <c r="AB55" s="596"/>
      <c r="AC55" s="596"/>
      <c r="AD55" s="596"/>
      <c r="AE55" s="603">
        <v>2</v>
      </c>
      <c r="AF55" s="604" t="s">
        <v>63</v>
      </c>
      <c r="AG55" s="603">
        <v>2</v>
      </c>
      <c r="AH55" s="605" t="s">
        <v>80</v>
      </c>
      <c r="AI55" s="596"/>
      <c r="AJ55" s="596"/>
      <c r="AK55" s="596"/>
      <c r="AL55" s="596"/>
      <c r="AM55" s="596"/>
      <c r="AN55" s="596"/>
      <c r="AO55" s="596"/>
      <c r="AP55" s="596"/>
      <c r="AQ55" s="596"/>
      <c r="AR55" s="596"/>
      <c r="AS55" s="603">
        <v>6</v>
      </c>
      <c r="AT55" s="599" t="s">
        <v>93</v>
      </c>
      <c r="AU55" s="596"/>
      <c r="AV55" s="596"/>
      <c r="AW55" s="603">
        <v>2</v>
      </c>
      <c r="AX55" s="603">
        <v>1</v>
      </c>
      <c r="AY55" s="596"/>
    </row>
    <row r="56" spans="1:51" x14ac:dyDescent="0.2">
      <c r="A56" s="599" t="s">
        <v>146</v>
      </c>
      <c r="B56" s="596" t="s">
        <v>139</v>
      </c>
      <c r="C56" s="596" t="s">
        <v>123</v>
      </c>
      <c r="D56" s="596"/>
      <c r="E56" s="596" t="s">
        <v>72</v>
      </c>
      <c r="F56" s="603">
        <v>2</v>
      </c>
      <c r="G56" s="604" t="s">
        <v>63</v>
      </c>
      <c r="H56" s="596"/>
      <c r="I56" s="596"/>
      <c r="J56" s="596"/>
      <c r="K56" s="596"/>
      <c r="L56" s="596"/>
      <c r="M56" s="596"/>
      <c r="N56" s="596"/>
      <c r="O56" s="596"/>
      <c r="P56" s="625"/>
      <c r="Q56" s="596"/>
      <c r="R56" s="596"/>
      <c r="S56" s="603">
        <v>1</v>
      </c>
      <c r="T56" s="604" t="s">
        <v>63</v>
      </c>
      <c r="U56" s="596"/>
      <c r="V56" s="596"/>
      <c r="W56" s="596"/>
      <c r="X56" s="596"/>
      <c r="Y56" s="596"/>
      <c r="Z56" s="596"/>
      <c r="AA56" s="596"/>
      <c r="AB56" s="596"/>
      <c r="AC56" s="596"/>
      <c r="AD56" s="596"/>
      <c r="AE56" s="603">
        <v>2</v>
      </c>
      <c r="AF56" s="604" t="s">
        <v>63</v>
      </c>
      <c r="AG56" s="603">
        <v>2</v>
      </c>
      <c r="AH56" s="605" t="s">
        <v>80</v>
      </c>
      <c r="AI56" s="596"/>
      <c r="AJ56" s="596"/>
      <c r="AK56" s="596"/>
      <c r="AL56" s="596"/>
      <c r="AM56" s="596"/>
      <c r="AN56" s="596"/>
      <c r="AO56" s="596"/>
      <c r="AP56" s="596"/>
      <c r="AQ56" s="596"/>
      <c r="AR56" s="596"/>
      <c r="AS56" s="603">
        <v>6</v>
      </c>
      <c r="AT56" s="599" t="s">
        <v>93</v>
      </c>
      <c r="AU56" s="596"/>
      <c r="AV56" s="596"/>
      <c r="AW56" s="603">
        <v>2</v>
      </c>
      <c r="AX56" s="603">
        <v>1</v>
      </c>
      <c r="AY56" s="596"/>
    </row>
    <row r="57" spans="1:51" x14ac:dyDescent="0.2">
      <c r="A57" s="599" t="s">
        <v>147</v>
      </c>
      <c r="B57" s="596" t="s">
        <v>139</v>
      </c>
      <c r="C57" s="596" t="s">
        <v>123</v>
      </c>
      <c r="D57" s="596"/>
      <c r="E57" s="596" t="s">
        <v>72</v>
      </c>
      <c r="F57" s="603">
        <v>2</v>
      </c>
      <c r="G57" s="604" t="s">
        <v>63</v>
      </c>
      <c r="H57" s="596"/>
      <c r="I57" s="596"/>
      <c r="J57" s="596"/>
      <c r="K57" s="596"/>
      <c r="L57" s="596"/>
      <c r="M57" s="596"/>
      <c r="N57" s="596"/>
      <c r="O57" s="596"/>
      <c r="P57" s="625"/>
      <c r="Q57" s="596"/>
      <c r="R57" s="596"/>
      <c r="S57" s="603">
        <v>1</v>
      </c>
      <c r="T57" s="604" t="s">
        <v>63</v>
      </c>
      <c r="U57" s="596"/>
      <c r="V57" s="596"/>
      <c r="W57" s="596"/>
      <c r="X57" s="596"/>
      <c r="Y57" s="596"/>
      <c r="Z57" s="596"/>
      <c r="AA57" s="596"/>
      <c r="AB57" s="596"/>
      <c r="AC57" s="596"/>
      <c r="AD57" s="596"/>
      <c r="AE57" s="603">
        <v>2</v>
      </c>
      <c r="AF57" s="604" t="s">
        <v>63</v>
      </c>
      <c r="AG57" s="603">
        <v>2</v>
      </c>
      <c r="AH57" s="605" t="s">
        <v>80</v>
      </c>
      <c r="AI57" s="596"/>
      <c r="AJ57" s="596"/>
      <c r="AK57" s="596"/>
      <c r="AL57" s="596"/>
      <c r="AM57" s="596"/>
      <c r="AN57" s="596"/>
      <c r="AO57" s="596"/>
      <c r="AP57" s="596"/>
      <c r="AQ57" s="596"/>
      <c r="AR57" s="596"/>
      <c r="AS57" s="603">
        <v>6</v>
      </c>
      <c r="AT57" s="599" t="s">
        <v>93</v>
      </c>
      <c r="AU57" s="596"/>
      <c r="AV57" s="596"/>
      <c r="AW57" s="603">
        <v>2</v>
      </c>
      <c r="AX57" s="603">
        <v>1</v>
      </c>
      <c r="AY57" s="596"/>
    </row>
    <row r="58" spans="1:51" x14ac:dyDescent="0.2">
      <c r="A58" s="599" t="s">
        <v>148</v>
      </c>
      <c r="B58" s="596" t="s">
        <v>139</v>
      </c>
      <c r="C58" s="596" t="s">
        <v>123</v>
      </c>
      <c r="D58" s="596"/>
      <c r="E58" s="596" t="s">
        <v>72</v>
      </c>
      <c r="F58" s="603">
        <v>2</v>
      </c>
      <c r="G58" s="604" t="s">
        <v>63</v>
      </c>
      <c r="H58" s="596"/>
      <c r="I58" s="596"/>
      <c r="J58" s="596"/>
      <c r="K58" s="596"/>
      <c r="L58" s="596"/>
      <c r="M58" s="596"/>
      <c r="N58" s="596"/>
      <c r="O58" s="596"/>
      <c r="P58" s="625"/>
      <c r="Q58" s="596"/>
      <c r="R58" s="596"/>
      <c r="S58" s="603">
        <v>1</v>
      </c>
      <c r="T58" s="604" t="s">
        <v>63</v>
      </c>
      <c r="U58" s="596"/>
      <c r="V58" s="596"/>
      <c r="W58" s="596"/>
      <c r="X58" s="596"/>
      <c r="Y58" s="596"/>
      <c r="Z58" s="596"/>
      <c r="AA58" s="596"/>
      <c r="AB58" s="596"/>
      <c r="AC58" s="596"/>
      <c r="AD58" s="596"/>
      <c r="AE58" s="603">
        <v>2</v>
      </c>
      <c r="AF58" s="604" t="s">
        <v>63</v>
      </c>
      <c r="AG58" s="603">
        <v>2</v>
      </c>
      <c r="AH58" s="605" t="s">
        <v>80</v>
      </c>
      <c r="AI58" s="596"/>
      <c r="AJ58" s="596"/>
      <c r="AK58" s="596"/>
      <c r="AL58" s="596"/>
      <c r="AM58" s="596"/>
      <c r="AN58" s="596"/>
      <c r="AO58" s="596"/>
      <c r="AP58" s="596"/>
      <c r="AQ58" s="596"/>
      <c r="AR58" s="596"/>
      <c r="AS58" s="603">
        <v>6</v>
      </c>
      <c r="AT58" s="599" t="s">
        <v>93</v>
      </c>
      <c r="AU58" s="596"/>
      <c r="AV58" s="596"/>
      <c r="AW58" s="603">
        <v>2</v>
      </c>
      <c r="AX58" s="603">
        <v>1</v>
      </c>
      <c r="AY58" s="596"/>
    </row>
    <row r="59" spans="1:51" x14ac:dyDescent="0.2">
      <c r="A59" s="599" t="s">
        <v>149</v>
      </c>
      <c r="B59" s="596" t="s">
        <v>150</v>
      </c>
      <c r="C59" s="599" t="s">
        <v>61</v>
      </c>
      <c r="D59" s="599" t="s">
        <v>62</v>
      </c>
      <c r="E59" s="599" t="s">
        <v>151</v>
      </c>
      <c r="F59" s="603">
        <v>3</v>
      </c>
      <c r="G59" s="604" t="s">
        <v>63</v>
      </c>
      <c r="H59" s="596"/>
      <c r="I59" s="596"/>
      <c r="J59" s="596"/>
      <c r="K59" s="596"/>
      <c r="L59" s="596"/>
      <c r="M59" s="596"/>
      <c r="N59" s="596"/>
      <c r="O59" s="596"/>
      <c r="P59" s="626">
        <v>3</v>
      </c>
      <c r="Q59" s="603">
        <v>3</v>
      </c>
      <c r="R59" s="604" t="s">
        <v>63</v>
      </c>
      <c r="S59" s="603">
        <v>3</v>
      </c>
      <c r="T59" s="604" t="s">
        <v>63</v>
      </c>
      <c r="U59" s="596"/>
      <c r="V59" s="596"/>
      <c r="W59" s="596"/>
      <c r="X59" s="596"/>
      <c r="Y59" s="596"/>
      <c r="Z59" s="596"/>
      <c r="AA59" s="596"/>
      <c r="AB59" s="596"/>
      <c r="AC59" s="596"/>
      <c r="AD59" s="596"/>
      <c r="AE59" s="596"/>
      <c r="AF59" s="596"/>
      <c r="AG59" s="603">
        <v>6</v>
      </c>
      <c r="AH59" s="605" t="s">
        <v>80</v>
      </c>
      <c r="AI59" s="596"/>
      <c r="AJ59" s="596"/>
      <c r="AK59" s="596"/>
      <c r="AL59" s="596"/>
      <c r="AM59" s="596"/>
      <c r="AN59" s="596"/>
      <c r="AO59" s="596"/>
      <c r="AP59" s="596"/>
      <c r="AQ59" s="596"/>
      <c r="AR59" s="596"/>
      <c r="AS59" s="603">
        <v>18</v>
      </c>
      <c r="AT59" s="599" t="s">
        <v>93</v>
      </c>
      <c r="AU59" s="596"/>
      <c r="AV59" s="596"/>
      <c r="AW59" s="596"/>
      <c r="AX59" s="603">
        <v>2</v>
      </c>
      <c r="AY59" s="596"/>
    </row>
    <row r="60" spans="1:51" x14ac:dyDescent="0.2">
      <c r="A60" s="599" t="s">
        <v>152</v>
      </c>
      <c r="B60" s="596" t="s">
        <v>150</v>
      </c>
      <c r="C60" s="599" t="s">
        <v>61</v>
      </c>
      <c r="D60" s="599" t="s">
        <v>62</v>
      </c>
      <c r="E60" s="599" t="s">
        <v>151</v>
      </c>
      <c r="F60" s="603">
        <v>3</v>
      </c>
      <c r="G60" s="604" t="s">
        <v>63</v>
      </c>
      <c r="H60" s="596"/>
      <c r="I60" s="596"/>
      <c r="J60" s="596"/>
      <c r="K60" s="596"/>
      <c r="L60" s="596"/>
      <c r="M60" s="596"/>
      <c r="N60" s="596"/>
      <c r="O60" s="596"/>
      <c r="P60" s="626">
        <v>3</v>
      </c>
      <c r="Q60" s="603">
        <v>3</v>
      </c>
      <c r="R60" s="604" t="s">
        <v>63</v>
      </c>
      <c r="S60" s="603">
        <v>3</v>
      </c>
      <c r="T60" s="604" t="s">
        <v>63</v>
      </c>
      <c r="U60" s="596"/>
      <c r="V60" s="596"/>
      <c r="W60" s="596"/>
      <c r="X60" s="596"/>
      <c r="Y60" s="596"/>
      <c r="Z60" s="596"/>
      <c r="AA60" s="596"/>
      <c r="AB60" s="596"/>
      <c r="AC60" s="596"/>
      <c r="AD60" s="596"/>
      <c r="AE60" s="596"/>
      <c r="AF60" s="596"/>
      <c r="AG60" s="603">
        <v>6</v>
      </c>
      <c r="AH60" s="605" t="s">
        <v>80</v>
      </c>
      <c r="AI60" s="596"/>
      <c r="AJ60" s="596"/>
      <c r="AK60" s="596"/>
      <c r="AL60" s="596"/>
      <c r="AM60" s="596"/>
      <c r="AN60" s="596"/>
      <c r="AO60" s="596"/>
      <c r="AP60" s="596"/>
      <c r="AQ60" s="596"/>
      <c r="AR60" s="596"/>
      <c r="AS60" s="603">
        <v>18</v>
      </c>
      <c r="AT60" s="599" t="s">
        <v>93</v>
      </c>
      <c r="AU60" s="596"/>
      <c r="AV60" s="596"/>
      <c r="AW60" s="596"/>
      <c r="AX60" s="603">
        <v>2</v>
      </c>
      <c r="AY60" s="596"/>
    </row>
    <row r="61" spans="1:51" x14ac:dyDescent="0.2">
      <c r="A61" s="599" t="s">
        <v>153</v>
      </c>
      <c r="B61" s="596" t="s">
        <v>150</v>
      </c>
      <c r="C61" s="599" t="s">
        <v>61</v>
      </c>
      <c r="D61" s="599" t="s">
        <v>62</v>
      </c>
      <c r="E61" s="599" t="s">
        <v>151</v>
      </c>
      <c r="F61" s="603">
        <v>3</v>
      </c>
      <c r="G61" s="604" t="s">
        <v>63</v>
      </c>
      <c r="H61" s="596"/>
      <c r="I61" s="596"/>
      <c r="J61" s="596"/>
      <c r="K61" s="596"/>
      <c r="L61" s="596"/>
      <c r="M61" s="596"/>
      <c r="N61" s="596"/>
      <c r="O61" s="596"/>
      <c r="P61" s="626">
        <v>3</v>
      </c>
      <c r="Q61" s="603">
        <v>3</v>
      </c>
      <c r="R61" s="604" t="s">
        <v>63</v>
      </c>
      <c r="S61" s="603">
        <v>3</v>
      </c>
      <c r="T61" s="604" t="s">
        <v>63</v>
      </c>
      <c r="U61" s="596"/>
      <c r="V61" s="596"/>
      <c r="W61" s="596"/>
      <c r="X61" s="596"/>
      <c r="Y61" s="596"/>
      <c r="Z61" s="596"/>
      <c r="AA61" s="596"/>
      <c r="AB61" s="596"/>
      <c r="AC61" s="596"/>
      <c r="AD61" s="596"/>
      <c r="AE61" s="596"/>
      <c r="AF61" s="596"/>
      <c r="AG61" s="603">
        <v>6</v>
      </c>
      <c r="AH61" s="605" t="s">
        <v>80</v>
      </c>
      <c r="AI61" s="596"/>
      <c r="AJ61" s="596"/>
      <c r="AK61" s="596"/>
      <c r="AL61" s="596"/>
      <c r="AM61" s="596"/>
      <c r="AN61" s="596"/>
      <c r="AO61" s="596"/>
      <c r="AP61" s="596"/>
      <c r="AQ61" s="596"/>
      <c r="AR61" s="596"/>
      <c r="AS61" s="603">
        <v>18</v>
      </c>
      <c r="AT61" s="599" t="s">
        <v>93</v>
      </c>
      <c r="AU61" s="596"/>
      <c r="AV61" s="596"/>
      <c r="AW61" s="596"/>
      <c r="AX61" s="603">
        <v>2</v>
      </c>
      <c r="AY61" s="596"/>
    </row>
    <row r="62" spans="1:51" x14ac:dyDescent="0.2">
      <c r="A62" s="599" t="s">
        <v>154</v>
      </c>
      <c r="B62" s="596" t="s">
        <v>150</v>
      </c>
      <c r="C62" s="599" t="s">
        <v>61</v>
      </c>
      <c r="D62" s="599" t="s">
        <v>62</v>
      </c>
      <c r="E62" s="599" t="s">
        <v>151</v>
      </c>
      <c r="F62" s="603">
        <v>3</v>
      </c>
      <c r="G62" s="604" t="s">
        <v>63</v>
      </c>
      <c r="H62" s="596"/>
      <c r="I62" s="596"/>
      <c r="J62" s="596"/>
      <c r="K62" s="596"/>
      <c r="L62" s="596"/>
      <c r="M62" s="596"/>
      <c r="N62" s="596"/>
      <c r="O62" s="596"/>
      <c r="P62" s="626">
        <v>3</v>
      </c>
      <c r="Q62" s="603">
        <v>3</v>
      </c>
      <c r="R62" s="604" t="s">
        <v>63</v>
      </c>
      <c r="S62" s="603">
        <v>3</v>
      </c>
      <c r="T62" s="604" t="s">
        <v>63</v>
      </c>
      <c r="U62" s="596"/>
      <c r="V62" s="596"/>
      <c r="W62" s="596"/>
      <c r="X62" s="596"/>
      <c r="Y62" s="596"/>
      <c r="Z62" s="596"/>
      <c r="AA62" s="596"/>
      <c r="AB62" s="596"/>
      <c r="AC62" s="596"/>
      <c r="AD62" s="596"/>
      <c r="AE62" s="596"/>
      <c r="AF62" s="596"/>
      <c r="AG62" s="603">
        <v>6</v>
      </c>
      <c r="AH62" s="605" t="s">
        <v>80</v>
      </c>
      <c r="AI62" s="596"/>
      <c r="AJ62" s="596"/>
      <c r="AK62" s="596"/>
      <c r="AL62" s="596"/>
      <c r="AM62" s="596"/>
      <c r="AN62" s="596"/>
      <c r="AO62" s="596"/>
      <c r="AP62" s="596"/>
      <c r="AQ62" s="596"/>
      <c r="AR62" s="596"/>
      <c r="AS62" s="603">
        <v>18</v>
      </c>
      <c r="AT62" s="599" t="s">
        <v>93</v>
      </c>
      <c r="AU62" s="596"/>
      <c r="AV62" s="596"/>
      <c r="AW62" s="596"/>
      <c r="AX62" s="603">
        <v>2</v>
      </c>
      <c r="AY62" s="596"/>
    </row>
    <row r="63" spans="1:51" x14ac:dyDescent="0.2">
      <c r="A63" s="599" t="s">
        <v>155</v>
      </c>
      <c r="B63" s="596" t="s">
        <v>156</v>
      </c>
      <c r="C63" s="599" t="s">
        <v>66</v>
      </c>
      <c r="D63" s="599" t="s">
        <v>67</v>
      </c>
      <c r="E63" s="599" t="s">
        <v>151</v>
      </c>
      <c r="F63" s="603">
        <v>3</v>
      </c>
      <c r="G63" s="604" t="s">
        <v>63</v>
      </c>
      <c r="H63" s="596"/>
      <c r="I63" s="596"/>
      <c r="J63" s="596"/>
      <c r="K63" s="596"/>
      <c r="L63" s="596"/>
      <c r="M63" s="596"/>
      <c r="N63" s="596"/>
      <c r="O63" s="596"/>
      <c r="P63" s="626">
        <v>3</v>
      </c>
      <c r="Q63" s="603">
        <v>3</v>
      </c>
      <c r="R63" s="604" t="s">
        <v>63</v>
      </c>
      <c r="S63" s="603">
        <v>3</v>
      </c>
      <c r="T63" s="604" t="s">
        <v>63</v>
      </c>
      <c r="U63" s="596"/>
      <c r="V63" s="596"/>
      <c r="W63" s="596"/>
      <c r="X63" s="596"/>
      <c r="Y63" s="596"/>
      <c r="Z63" s="596"/>
      <c r="AA63" s="596"/>
      <c r="AB63" s="596"/>
      <c r="AC63" s="596"/>
      <c r="AD63" s="596"/>
      <c r="AE63" s="596"/>
      <c r="AF63" s="596"/>
      <c r="AG63" s="603">
        <v>6</v>
      </c>
      <c r="AH63" s="605" t="s">
        <v>80</v>
      </c>
      <c r="AI63" s="596"/>
      <c r="AJ63" s="596"/>
      <c r="AK63" s="596"/>
      <c r="AL63" s="596"/>
      <c r="AM63" s="596"/>
      <c r="AN63" s="596"/>
      <c r="AO63" s="596"/>
      <c r="AP63" s="596"/>
      <c r="AQ63" s="596"/>
      <c r="AR63" s="596"/>
      <c r="AS63" s="603">
        <v>18</v>
      </c>
      <c r="AT63" s="599" t="s">
        <v>93</v>
      </c>
      <c r="AU63" s="596"/>
      <c r="AV63" s="596"/>
      <c r="AW63" s="596"/>
      <c r="AX63" s="603">
        <v>2</v>
      </c>
      <c r="AY63" s="596"/>
    </row>
    <row r="64" spans="1:51" ht="45" x14ac:dyDescent="0.2">
      <c r="A64" s="599" t="s">
        <v>157</v>
      </c>
      <c r="B64" s="596" t="s">
        <v>150</v>
      </c>
      <c r="C64" s="596" t="s">
        <v>158</v>
      </c>
      <c r="D64" s="596"/>
      <c r="E64" s="596" t="s">
        <v>159</v>
      </c>
      <c r="F64" s="603">
        <v>3</v>
      </c>
      <c r="G64" s="604" t="s">
        <v>63</v>
      </c>
      <c r="H64" s="596"/>
      <c r="I64" s="596"/>
      <c r="J64" s="596"/>
      <c r="K64" s="596"/>
      <c r="L64" s="596"/>
      <c r="M64" s="596"/>
      <c r="N64" s="596"/>
      <c r="O64" s="596"/>
      <c r="P64" s="626">
        <v>3</v>
      </c>
      <c r="Q64" s="603">
        <v>3</v>
      </c>
      <c r="R64" s="604" t="s">
        <v>63</v>
      </c>
      <c r="S64" s="603">
        <v>3</v>
      </c>
      <c r="T64" s="604" t="s">
        <v>63</v>
      </c>
      <c r="U64" s="596"/>
      <c r="V64" s="596"/>
      <c r="W64" s="596"/>
      <c r="X64" s="596"/>
      <c r="Y64" s="596"/>
      <c r="Z64" s="596"/>
      <c r="AA64" s="596"/>
      <c r="AB64" s="596"/>
      <c r="AC64" s="596"/>
      <c r="AD64" s="596"/>
      <c r="AE64" s="596"/>
      <c r="AF64" s="596"/>
      <c r="AG64" s="603">
        <v>6</v>
      </c>
      <c r="AH64" s="605" t="s">
        <v>80</v>
      </c>
      <c r="AI64" s="596"/>
      <c r="AJ64" s="596"/>
      <c r="AK64" s="596"/>
      <c r="AL64" s="596"/>
      <c r="AM64" s="596"/>
      <c r="AN64" s="596"/>
      <c r="AO64" s="596"/>
      <c r="AP64" s="596"/>
      <c r="AQ64" s="596"/>
      <c r="AR64" s="596"/>
      <c r="AS64" s="603">
        <v>18</v>
      </c>
      <c r="AT64" s="599" t="s">
        <v>93</v>
      </c>
      <c r="AU64" s="596"/>
      <c r="AV64" s="596"/>
      <c r="AW64" s="603">
        <v>2</v>
      </c>
      <c r="AX64" s="603">
        <v>2</v>
      </c>
      <c r="AY64" s="596"/>
    </row>
    <row r="65" spans="1:51" ht="45" x14ac:dyDescent="0.2">
      <c r="A65" s="599" t="s">
        <v>160</v>
      </c>
      <c r="B65" s="596" t="s">
        <v>150</v>
      </c>
      <c r="C65" s="596" t="s">
        <v>158</v>
      </c>
      <c r="D65" s="596"/>
      <c r="E65" s="596" t="s">
        <v>159</v>
      </c>
      <c r="F65" s="603">
        <v>3</v>
      </c>
      <c r="G65" s="604" t="s">
        <v>63</v>
      </c>
      <c r="H65" s="596"/>
      <c r="I65" s="596"/>
      <c r="J65" s="596"/>
      <c r="K65" s="596"/>
      <c r="L65" s="596"/>
      <c r="M65" s="596"/>
      <c r="N65" s="596"/>
      <c r="O65" s="596"/>
      <c r="P65" s="626">
        <v>3</v>
      </c>
      <c r="Q65" s="603">
        <v>3</v>
      </c>
      <c r="R65" s="604" t="s">
        <v>63</v>
      </c>
      <c r="S65" s="603">
        <v>3</v>
      </c>
      <c r="T65" s="604" t="s">
        <v>63</v>
      </c>
      <c r="U65" s="596"/>
      <c r="V65" s="596"/>
      <c r="W65" s="596"/>
      <c r="X65" s="596"/>
      <c r="Y65" s="596"/>
      <c r="Z65" s="596"/>
      <c r="AA65" s="596"/>
      <c r="AB65" s="596"/>
      <c r="AC65" s="596"/>
      <c r="AD65" s="596"/>
      <c r="AE65" s="596"/>
      <c r="AF65" s="596"/>
      <c r="AG65" s="603">
        <v>6</v>
      </c>
      <c r="AH65" s="605" t="s">
        <v>80</v>
      </c>
      <c r="AI65" s="596"/>
      <c r="AJ65" s="596"/>
      <c r="AK65" s="596"/>
      <c r="AL65" s="596"/>
      <c r="AM65" s="596"/>
      <c r="AN65" s="596"/>
      <c r="AO65" s="596"/>
      <c r="AP65" s="596"/>
      <c r="AQ65" s="596"/>
      <c r="AR65" s="596"/>
      <c r="AS65" s="603">
        <v>18</v>
      </c>
      <c r="AT65" s="599" t="s">
        <v>93</v>
      </c>
      <c r="AU65" s="596"/>
      <c r="AV65" s="596"/>
      <c r="AW65" s="603">
        <v>2</v>
      </c>
      <c r="AX65" s="603">
        <v>2</v>
      </c>
      <c r="AY65" s="596"/>
    </row>
    <row r="66" spans="1:51" ht="45" x14ac:dyDescent="0.2">
      <c r="A66" s="599" t="s">
        <v>161</v>
      </c>
      <c r="B66" s="596" t="s">
        <v>150</v>
      </c>
      <c r="C66" s="596" t="s">
        <v>158</v>
      </c>
      <c r="D66" s="596"/>
      <c r="E66" s="596" t="s">
        <v>159</v>
      </c>
      <c r="F66" s="603">
        <v>3</v>
      </c>
      <c r="G66" s="604" t="s">
        <v>63</v>
      </c>
      <c r="H66" s="596"/>
      <c r="I66" s="596"/>
      <c r="J66" s="596"/>
      <c r="K66" s="596"/>
      <c r="L66" s="596"/>
      <c r="M66" s="596"/>
      <c r="N66" s="596"/>
      <c r="O66" s="596"/>
      <c r="P66" s="626">
        <v>3</v>
      </c>
      <c r="Q66" s="603">
        <v>3</v>
      </c>
      <c r="R66" s="604" t="s">
        <v>63</v>
      </c>
      <c r="S66" s="603">
        <v>3</v>
      </c>
      <c r="T66" s="604" t="s">
        <v>63</v>
      </c>
      <c r="U66" s="596"/>
      <c r="V66" s="596"/>
      <c r="W66" s="596"/>
      <c r="X66" s="596"/>
      <c r="Y66" s="596"/>
      <c r="Z66" s="596"/>
      <c r="AA66" s="596"/>
      <c r="AB66" s="596"/>
      <c r="AC66" s="596"/>
      <c r="AD66" s="596"/>
      <c r="AE66" s="596"/>
      <c r="AF66" s="596"/>
      <c r="AG66" s="603">
        <v>6</v>
      </c>
      <c r="AH66" s="605" t="s">
        <v>80</v>
      </c>
      <c r="AI66" s="596"/>
      <c r="AJ66" s="596"/>
      <c r="AK66" s="596"/>
      <c r="AL66" s="596"/>
      <c r="AM66" s="596"/>
      <c r="AN66" s="596"/>
      <c r="AO66" s="596"/>
      <c r="AP66" s="596"/>
      <c r="AQ66" s="596"/>
      <c r="AR66" s="596"/>
      <c r="AS66" s="603">
        <v>18</v>
      </c>
      <c r="AT66" s="599" t="s">
        <v>93</v>
      </c>
      <c r="AU66" s="596"/>
      <c r="AV66" s="596"/>
      <c r="AW66" s="603">
        <v>2</v>
      </c>
      <c r="AX66" s="603">
        <v>2</v>
      </c>
      <c r="AY66" s="596"/>
    </row>
    <row r="67" spans="1:51" x14ac:dyDescent="0.2">
      <c r="A67" s="599" t="s">
        <v>162</v>
      </c>
      <c r="B67" s="596" t="s">
        <v>163</v>
      </c>
      <c r="C67" s="596" t="s">
        <v>164</v>
      </c>
      <c r="D67" s="596"/>
      <c r="E67" s="603">
        <v>1600</v>
      </c>
      <c r="F67" s="596"/>
      <c r="G67" s="596"/>
      <c r="H67" s="596"/>
      <c r="I67" s="596"/>
      <c r="J67" s="596"/>
      <c r="K67" s="596"/>
      <c r="L67" s="596"/>
      <c r="M67" s="596"/>
      <c r="N67" s="596"/>
      <c r="O67" s="596"/>
      <c r="P67" s="625"/>
      <c r="Q67" s="596"/>
      <c r="R67" s="596"/>
      <c r="S67" s="596"/>
      <c r="T67" s="596"/>
      <c r="U67" s="596"/>
      <c r="V67" s="596"/>
      <c r="W67" s="596"/>
      <c r="X67" s="596"/>
      <c r="Y67" s="596"/>
      <c r="Z67" s="596"/>
      <c r="AA67" s="596"/>
      <c r="AB67" s="596"/>
      <c r="AC67" s="596"/>
      <c r="AD67" s="596"/>
      <c r="AE67" s="603">
        <v>1</v>
      </c>
      <c r="AF67" s="604" t="s">
        <v>63</v>
      </c>
      <c r="AG67" s="596"/>
      <c r="AH67" s="596"/>
      <c r="AI67" s="596"/>
      <c r="AJ67" s="596"/>
      <c r="AK67" s="596"/>
      <c r="AL67" s="596"/>
      <c r="AM67" s="596"/>
      <c r="AN67" s="596"/>
      <c r="AO67" s="596"/>
      <c r="AP67" s="596"/>
      <c r="AQ67" s="596"/>
      <c r="AR67" s="596"/>
      <c r="AS67" s="596"/>
      <c r="AT67" s="596"/>
      <c r="AU67" s="596"/>
      <c r="AV67" s="596"/>
      <c r="AW67" s="596"/>
      <c r="AX67" s="596"/>
      <c r="AY67" s="596"/>
    </row>
    <row r="68" spans="1:51" x14ac:dyDescent="0.2">
      <c r="A68" s="599" t="s">
        <v>165</v>
      </c>
      <c r="B68" s="596" t="s">
        <v>163</v>
      </c>
      <c r="C68" s="596" t="s">
        <v>164</v>
      </c>
      <c r="D68" s="596"/>
      <c r="E68" s="603">
        <v>1600</v>
      </c>
      <c r="F68" s="596"/>
      <c r="G68" s="596"/>
      <c r="H68" s="596"/>
      <c r="I68" s="596"/>
      <c r="J68" s="596"/>
      <c r="K68" s="596"/>
      <c r="L68" s="596"/>
      <c r="M68" s="596"/>
      <c r="N68" s="596"/>
      <c r="O68" s="596"/>
      <c r="P68" s="625"/>
      <c r="Q68" s="596"/>
      <c r="R68" s="596"/>
      <c r="S68" s="596"/>
      <c r="T68" s="596"/>
      <c r="U68" s="596"/>
      <c r="V68" s="596"/>
      <c r="W68" s="596"/>
      <c r="X68" s="596"/>
      <c r="Y68" s="596"/>
      <c r="Z68" s="596"/>
      <c r="AA68" s="596"/>
      <c r="AB68" s="596"/>
      <c r="AC68" s="596"/>
      <c r="AD68" s="596"/>
      <c r="AE68" s="603">
        <v>1</v>
      </c>
      <c r="AF68" s="604" t="s">
        <v>63</v>
      </c>
      <c r="AG68" s="596"/>
      <c r="AH68" s="596"/>
      <c r="AI68" s="596"/>
      <c r="AJ68" s="596"/>
      <c r="AK68" s="596"/>
      <c r="AL68" s="596"/>
      <c r="AM68" s="596"/>
      <c r="AN68" s="596"/>
      <c r="AO68" s="596"/>
      <c r="AP68" s="596"/>
      <c r="AQ68" s="596"/>
      <c r="AR68" s="596"/>
      <c r="AS68" s="596"/>
      <c r="AT68" s="596"/>
      <c r="AU68" s="596"/>
      <c r="AV68" s="596"/>
      <c r="AW68" s="596"/>
      <c r="AX68" s="596"/>
      <c r="AY68" s="596"/>
    </row>
    <row r="69" spans="1:51" x14ac:dyDescent="0.2">
      <c r="A69" s="599" t="s">
        <v>166</v>
      </c>
      <c r="B69" s="596" t="s">
        <v>163</v>
      </c>
      <c r="C69" s="596" t="s">
        <v>164</v>
      </c>
      <c r="D69" s="596"/>
      <c r="E69" s="603">
        <v>1600</v>
      </c>
      <c r="F69" s="596"/>
      <c r="G69" s="596"/>
      <c r="H69" s="596"/>
      <c r="I69" s="596"/>
      <c r="J69" s="596"/>
      <c r="K69" s="596"/>
      <c r="L69" s="596"/>
      <c r="M69" s="596"/>
      <c r="N69" s="596"/>
      <c r="O69" s="596"/>
      <c r="P69" s="625"/>
      <c r="Q69" s="596"/>
      <c r="R69" s="596"/>
      <c r="S69" s="596"/>
      <c r="T69" s="596"/>
      <c r="U69" s="596"/>
      <c r="V69" s="596"/>
      <c r="W69" s="596"/>
      <c r="X69" s="596"/>
      <c r="Y69" s="596"/>
      <c r="Z69" s="596"/>
      <c r="AA69" s="596"/>
      <c r="AB69" s="596"/>
      <c r="AC69" s="596"/>
      <c r="AD69" s="596"/>
      <c r="AE69" s="603">
        <v>1</v>
      </c>
      <c r="AF69" s="604" t="s">
        <v>63</v>
      </c>
      <c r="AG69" s="596"/>
      <c r="AH69" s="596"/>
      <c r="AI69" s="596"/>
      <c r="AJ69" s="596"/>
      <c r="AK69" s="596"/>
      <c r="AL69" s="596"/>
      <c r="AM69" s="596"/>
      <c r="AN69" s="596"/>
      <c r="AO69" s="596"/>
      <c r="AP69" s="596"/>
      <c r="AQ69" s="596"/>
      <c r="AR69" s="596"/>
      <c r="AS69" s="596"/>
      <c r="AT69" s="596"/>
      <c r="AU69" s="596"/>
      <c r="AV69" s="596"/>
      <c r="AW69" s="596"/>
      <c r="AX69" s="596"/>
      <c r="AY69" s="596"/>
    </row>
    <row r="70" spans="1:51" x14ac:dyDescent="0.2">
      <c r="A70" s="599" t="s">
        <v>167</v>
      </c>
      <c r="B70" s="596" t="s">
        <v>163</v>
      </c>
      <c r="C70" s="596" t="s">
        <v>164</v>
      </c>
      <c r="D70" s="596"/>
      <c r="E70" s="603">
        <v>1600</v>
      </c>
      <c r="F70" s="596"/>
      <c r="G70" s="596"/>
      <c r="H70" s="596"/>
      <c r="I70" s="596"/>
      <c r="J70" s="596"/>
      <c r="K70" s="596"/>
      <c r="L70" s="596"/>
      <c r="M70" s="596"/>
      <c r="N70" s="596"/>
      <c r="O70" s="596"/>
      <c r="P70" s="625"/>
      <c r="Q70" s="596"/>
      <c r="R70" s="596"/>
      <c r="S70" s="596"/>
      <c r="T70" s="596"/>
      <c r="U70" s="596"/>
      <c r="V70" s="596"/>
      <c r="W70" s="596"/>
      <c r="X70" s="596"/>
      <c r="Y70" s="596"/>
      <c r="Z70" s="596"/>
      <c r="AA70" s="596"/>
      <c r="AB70" s="596"/>
      <c r="AC70" s="596"/>
      <c r="AD70" s="596"/>
      <c r="AE70" s="603">
        <v>1</v>
      </c>
      <c r="AF70" s="604" t="s">
        <v>63</v>
      </c>
      <c r="AG70" s="596"/>
      <c r="AH70" s="596"/>
      <c r="AI70" s="596"/>
      <c r="AJ70" s="596"/>
      <c r="AK70" s="596"/>
      <c r="AL70" s="596"/>
      <c r="AM70" s="596"/>
      <c r="AN70" s="596"/>
      <c r="AO70" s="596"/>
      <c r="AP70" s="596"/>
      <c r="AQ70" s="596"/>
      <c r="AR70" s="596"/>
      <c r="AS70" s="596"/>
      <c r="AT70" s="596"/>
      <c r="AU70" s="596"/>
      <c r="AV70" s="596"/>
      <c r="AW70" s="596"/>
      <c r="AX70" s="596"/>
      <c r="AY70" s="596"/>
    </row>
    <row r="71" spans="1:51" x14ac:dyDescent="0.2">
      <c r="A71" s="609" t="s">
        <v>168</v>
      </c>
      <c r="B71" s="596" t="s">
        <v>163</v>
      </c>
      <c r="C71" s="596" t="s">
        <v>164</v>
      </c>
      <c r="D71" s="596"/>
      <c r="E71" s="603">
        <v>1600</v>
      </c>
      <c r="F71" s="596"/>
      <c r="G71" s="596"/>
      <c r="H71" s="596"/>
      <c r="I71" s="596"/>
      <c r="J71" s="596"/>
      <c r="K71" s="596"/>
      <c r="L71" s="596"/>
      <c r="M71" s="596"/>
      <c r="N71" s="596"/>
      <c r="O71" s="596"/>
      <c r="P71" s="625"/>
      <c r="Q71" s="596"/>
      <c r="R71" s="596"/>
      <c r="S71" s="596"/>
      <c r="T71" s="596"/>
      <c r="U71" s="596"/>
      <c r="V71" s="596"/>
      <c r="W71" s="596"/>
      <c r="X71" s="596"/>
      <c r="Y71" s="596"/>
      <c r="Z71" s="596"/>
      <c r="AA71" s="596"/>
      <c r="AB71" s="596"/>
      <c r="AC71" s="596"/>
      <c r="AD71" s="596"/>
      <c r="AE71" s="603">
        <v>1</v>
      </c>
      <c r="AF71" s="604" t="s">
        <v>63</v>
      </c>
      <c r="AG71" s="596"/>
      <c r="AH71" s="596"/>
      <c r="AI71" s="596"/>
      <c r="AJ71" s="596"/>
      <c r="AK71" s="596"/>
      <c r="AL71" s="596"/>
      <c r="AM71" s="596"/>
      <c r="AN71" s="596"/>
      <c r="AO71" s="596"/>
      <c r="AP71" s="596"/>
      <c r="AQ71" s="596"/>
      <c r="AR71" s="596"/>
      <c r="AS71" s="596"/>
      <c r="AT71" s="596"/>
      <c r="AU71" s="596"/>
      <c r="AV71" s="596"/>
      <c r="AW71" s="596"/>
      <c r="AX71" s="596"/>
      <c r="AY71" s="596"/>
    </row>
    <row r="72" spans="1:51" x14ac:dyDescent="0.2">
      <c r="A72" s="609" t="s">
        <v>169</v>
      </c>
      <c r="B72" s="596" t="s">
        <v>163</v>
      </c>
      <c r="C72" s="596" t="s">
        <v>164</v>
      </c>
      <c r="D72" s="596"/>
      <c r="E72" s="603">
        <v>1600</v>
      </c>
      <c r="F72" s="596"/>
      <c r="G72" s="596"/>
      <c r="H72" s="596"/>
      <c r="I72" s="596"/>
      <c r="J72" s="596"/>
      <c r="K72" s="596"/>
      <c r="L72" s="596"/>
      <c r="M72" s="596"/>
      <c r="N72" s="596"/>
      <c r="O72" s="596"/>
      <c r="P72" s="625"/>
      <c r="Q72" s="596"/>
      <c r="R72" s="596"/>
      <c r="S72" s="596"/>
      <c r="T72" s="596"/>
      <c r="U72" s="596"/>
      <c r="V72" s="596"/>
      <c r="W72" s="596"/>
      <c r="X72" s="596"/>
      <c r="Y72" s="596"/>
      <c r="Z72" s="596"/>
      <c r="AA72" s="596"/>
      <c r="AB72" s="596"/>
      <c r="AC72" s="596"/>
      <c r="AD72" s="596"/>
      <c r="AE72" s="603">
        <v>1</v>
      </c>
      <c r="AF72" s="604" t="s">
        <v>63</v>
      </c>
      <c r="AG72" s="596"/>
      <c r="AH72" s="596"/>
      <c r="AI72" s="596"/>
      <c r="AJ72" s="596"/>
      <c r="AK72" s="596"/>
      <c r="AL72" s="596"/>
      <c r="AM72" s="596"/>
      <c r="AN72" s="596"/>
      <c r="AO72" s="596"/>
      <c r="AP72" s="596"/>
      <c r="AQ72" s="596"/>
      <c r="AR72" s="596"/>
      <c r="AS72" s="596"/>
      <c r="AT72" s="596"/>
      <c r="AU72" s="596"/>
      <c r="AV72" s="596"/>
      <c r="AW72" s="596"/>
      <c r="AX72" s="596"/>
      <c r="AY72" s="596"/>
    </row>
    <row r="73" spans="1:51" x14ac:dyDescent="0.2">
      <c r="A73" s="599" t="s">
        <v>170</v>
      </c>
      <c r="B73" s="599" t="s">
        <v>171</v>
      </c>
      <c r="C73" s="596" t="s">
        <v>172</v>
      </c>
      <c r="D73" s="596"/>
      <c r="E73" s="596" t="s">
        <v>72</v>
      </c>
      <c r="F73" s="603">
        <v>1</v>
      </c>
      <c r="G73" s="604" t="s">
        <v>63</v>
      </c>
      <c r="H73" s="596"/>
      <c r="I73" s="596"/>
      <c r="J73" s="596"/>
      <c r="K73" s="596"/>
      <c r="L73" s="596"/>
      <c r="M73" s="596"/>
      <c r="N73" s="596"/>
      <c r="O73" s="596"/>
      <c r="P73" s="626">
        <v>2</v>
      </c>
      <c r="Q73" s="596"/>
      <c r="R73" s="604" t="s">
        <v>63</v>
      </c>
      <c r="S73" s="603">
        <v>1</v>
      </c>
      <c r="T73" s="604" t="s">
        <v>63</v>
      </c>
      <c r="U73" s="596"/>
      <c r="V73" s="596"/>
      <c r="W73" s="596"/>
      <c r="X73" s="596"/>
      <c r="Y73" s="596"/>
      <c r="Z73" s="596"/>
      <c r="AA73" s="596"/>
      <c r="AB73" s="596"/>
      <c r="AC73" s="596"/>
      <c r="AD73" s="596"/>
      <c r="AE73" s="603">
        <v>2</v>
      </c>
      <c r="AF73" s="604" t="s">
        <v>63</v>
      </c>
      <c r="AG73" s="596"/>
      <c r="AH73" s="596"/>
      <c r="AI73" s="596"/>
      <c r="AJ73" s="596"/>
      <c r="AK73" s="596"/>
      <c r="AL73" s="596"/>
      <c r="AM73" s="596"/>
      <c r="AN73" s="596"/>
      <c r="AO73" s="596"/>
      <c r="AP73" s="596"/>
      <c r="AQ73" s="596"/>
      <c r="AR73" s="596"/>
      <c r="AS73" s="596"/>
      <c r="AT73" s="596"/>
      <c r="AU73" s="596"/>
      <c r="AV73" s="596"/>
      <c r="AW73" s="596"/>
      <c r="AX73" s="603">
        <v>1</v>
      </c>
      <c r="AY73" s="596"/>
    </row>
    <row r="74" spans="1:51" x14ac:dyDescent="0.2">
      <c r="A74" s="599" t="s">
        <v>173</v>
      </c>
      <c r="B74" s="599" t="s">
        <v>171</v>
      </c>
      <c r="C74" s="596" t="s">
        <v>172</v>
      </c>
      <c r="D74" s="596"/>
      <c r="E74" s="596" t="s">
        <v>72</v>
      </c>
      <c r="F74" s="603">
        <v>1</v>
      </c>
      <c r="G74" s="604" t="s">
        <v>63</v>
      </c>
      <c r="H74" s="596"/>
      <c r="I74" s="596"/>
      <c r="J74" s="596"/>
      <c r="K74" s="596"/>
      <c r="L74" s="596"/>
      <c r="M74" s="596"/>
      <c r="N74" s="596"/>
      <c r="O74" s="596"/>
      <c r="P74" s="626">
        <v>2</v>
      </c>
      <c r="Q74" s="596"/>
      <c r="R74" s="604" t="s">
        <v>63</v>
      </c>
      <c r="S74" s="603">
        <v>1</v>
      </c>
      <c r="T74" s="604" t="s">
        <v>63</v>
      </c>
      <c r="U74" s="596"/>
      <c r="V74" s="596"/>
      <c r="W74" s="596"/>
      <c r="X74" s="596"/>
      <c r="Y74" s="596"/>
      <c r="Z74" s="596"/>
      <c r="AA74" s="596"/>
      <c r="AB74" s="596"/>
      <c r="AC74" s="596"/>
      <c r="AD74" s="596"/>
      <c r="AE74" s="603">
        <v>2</v>
      </c>
      <c r="AF74" s="604" t="s">
        <v>63</v>
      </c>
      <c r="AG74" s="596"/>
      <c r="AH74" s="596"/>
      <c r="AI74" s="596"/>
      <c r="AJ74" s="596"/>
      <c r="AK74" s="596"/>
      <c r="AL74" s="596"/>
      <c r="AM74" s="596"/>
      <c r="AN74" s="596"/>
      <c r="AO74" s="596"/>
      <c r="AP74" s="596"/>
      <c r="AQ74" s="596"/>
      <c r="AR74" s="596"/>
      <c r="AS74" s="596"/>
      <c r="AT74" s="596"/>
      <c r="AU74" s="596"/>
      <c r="AV74" s="596"/>
      <c r="AW74" s="596"/>
      <c r="AX74" s="603">
        <v>1</v>
      </c>
      <c r="AY74" s="596"/>
    </row>
    <row r="75" spans="1:51" x14ac:dyDescent="0.2">
      <c r="A75" s="599" t="s">
        <v>174</v>
      </c>
      <c r="B75" s="596" t="s">
        <v>175</v>
      </c>
      <c r="C75" s="599" t="s">
        <v>66</v>
      </c>
      <c r="D75" s="599" t="s">
        <v>67</v>
      </c>
      <c r="E75" s="599" t="s">
        <v>151</v>
      </c>
      <c r="F75" s="603">
        <v>1</v>
      </c>
      <c r="G75" s="604" t="s">
        <v>63</v>
      </c>
      <c r="H75" s="596"/>
      <c r="I75" s="596"/>
      <c r="J75" s="596"/>
      <c r="K75" s="596"/>
      <c r="L75" s="596"/>
      <c r="M75" s="596"/>
      <c r="N75" s="596"/>
      <c r="O75" s="596"/>
      <c r="P75" s="626">
        <v>4</v>
      </c>
      <c r="Q75" s="596"/>
      <c r="R75" s="604" t="s">
        <v>63</v>
      </c>
      <c r="S75" s="603">
        <v>2</v>
      </c>
      <c r="T75" s="604" t="s">
        <v>63</v>
      </c>
      <c r="U75" s="596"/>
      <c r="V75" s="596"/>
      <c r="W75" s="596"/>
      <c r="X75" s="596"/>
      <c r="Y75" s="596"/>
      <c r="Z75" s="596"/>
      <c r="AA75" s="596"/>
      <c r="AB75" s="596"/>
      <c r="AC75" s="596"/>
      <c r="AD75" s="596"/>
      <c r="AE75" s="603">
        <v>4</v>
      </c>
      <c r="AF75" s="604" t="s">
        <v>63</v>
      </c>
      <c r="AG75" s="596"/>
      <c r="AH75" s="596"/>
      <c r="AI75" s="596"/>
      <c r="AJ75" s="596"/>
      <c r="AK75" s="596"/>
      <c r="AL75" s="596"/>
      <c r="AM75" s="596"/>
      <c r="AN75" s="596"/>
      <c r="AO75" s="596"/>
      <c r="AP75" s="596"/>
      <c r="AQ75" s="596"/>
      <c r="AR75" s="596"/>
      <c r="AS75" s="596"/>
      <c r="AT75" s="596"/>
      <c r="AU75" s="596"/>
      <c r="AV75" s="596"/>
      <c r="AW75" s="603">
        <v>1</v>
      </c>
      <c r="AX75" s="599" t="s">
        <v>100</v>
      </c>
      <c r="AY75" s="596"/>
    </row>
    <row r="76" spans="1:51" x14ac:dyDescent="0.2">
      <c r="A76" s="599" t="s">
        <v>176</v>
      </c>
      <c r="B76" s="596" t="s">
        <v>177</v>
      </c>
      <c r="C76" s="599" t="s">
        <v>66</v>
      </c>
      <c r="D76" s="599" t="s">
        <v>67</v>
      </c>
      <c r="E76" s="599" t="s">
        <v>151</v>
      </c>
      <c r="F76" s="603">
        <v>1</v>
      </c>
      <c r="G76" s="604" t="s">
        <v>63</v>
      </c>
      <c r="H76" s="596"/>
      <c r="I76" s="596"/>
      <c r="J76" s="596"/>
      <c r="K76" s="596"/>
      <c r="L76" s="596"/>
      <c r="M76" s="596"/>
      <c r="N76" s="596"/>
      <c r="O76" s="596"/>
      <c r="P76" s="626">
        <v>4</v>
      </c>
      <c r="Q76" s="596"/>
      <c r="R76" s="604" t="s">
        <v>63</v>
      </c>
      <c r="S76" s="603">
        <v>2</v>
      </c>
      <c r="T76" s="604" t="s">
        <v>63</v>
      </c>
      <c r="U76" s="596"/>
      <c r="V76" s="596"/>
      <c r="W76" s="596"/>
      <c r="X76" s="596"/>
      <c r="Y76" s="596"/>
      <c r="Z76" s="596"/>
      <c r="AA76" s="596"/>
      <c r="AB76" s="596"/>
      <c r="AC76" s="596"/>
      <c r="AD76" s="596"/>
      <c r="AE76" s="603">
        <v>2</v>
      </c>
      <c r="AF76" s="604" t="s">
        <v>63</v>
      </c>
      <c r="AG76" s="596"/>
      <c r="AH76" s="596"/>
      <c r="AI76" s="596"/>
      <c r="AJ76" s="596"/>
      <c r="AK76" s="596"/>
      <c r="AL76" s="596"/>
      <c r="AM76" s="596"/>
      <c r="AN76" s="596"/>
      <c r="AO76" s="596"/>
      <c r="AP76" s="596"/>
      <c r="AQ76" s="596"/>
      <c r="AR76" s="596"/>
      <c r="AS76" s="596"/>
      <c r="AT76" s="596"/>
      <c r="AU76" s="596"/>
      <c r="AV76" s="596"/>
      <c r="AW76" s="603">
        <v>1</v>
      </c>
      <c r="AX76" s="599" t="s">
        <v>100</v>
      </c>
      <c r="AY76" s="596"/>
    </row>
    <row r="77" spans="1:51" x14ac:dyDescent="0.2">
      <c r="A77" s="599" t="s">
        <v>178</v>
      </c>
      <c r="B77" s="599" t="s">
        <v>171</v>
      </c>
      <c r="C77" s="599" t="s">
        <v>66</v>
      </c>
      <c r="D77" s="599" t="s">
        <v>67</v>
      </c>
      <c r="E77" s="599" t="s">
        <v>151</v>
      </c>
      <c r="F77" s="603">
        <v>1</v>
      </c>
      <c r="G77" s="604" t="s">
        <v>63</v>
      </c>
      <c r="H77" s="596"/>
      <c r="I77" s="596"/>
      <c r="J77" s="596"/>
      <c r="K77" s="596"/>
      <c r="L77" s="596"/>
      <c r="M77" s="596"/>
      <c r="N77" s="596"/>
      <c r="O77" s="596"/>
      <c r="P77" s="626">
        <v>4</v>
      </c>
      <c r="Q77" s="596"/>
      <c r="R77" s="604" t="s">
        <v>63</v>
      </c>
      <c r="S77" s="603">
        <v>2</v>
      </c>
      <c r="T77" s="604" t="s">
        <v>63</v>
      </c>
      <c r="U77" s="596"/>
      <c r="V77" s="596"/>
      <c r="W77" s="596"/>
      <c r="X77" s="596"/>
      <c r="Y77" s="596"/>
      <c r="Z77" s="596"/>
      <c r="AA77" s="596"/>
      <c r="AB77" s="596"/>
      <c r="AC77" s="596"/>
      <c r="AD77" s="596"/>
      <c r="AE77" s="603">
        <v>4</v>
      </c>
      <c r="AF77" s="604" t="s">
        <v>63</v>
      </c>
      <c r="AG77" s="596"/>
      <c r="AH77" s="596"/>
      <c r="AI77" s="596"/>
      <c r="AJ77" s="596"/>
      <c r="AK77" s="596"/>
      <c r="AL77" s="596"/>
      <c r="AM77" s="596"/>
      <c r="AN77" s="596"/>
      <c r="AO77" s="596"/>
      <c r="AP77" s="596"/>
      <c r="AQ77" s="596"/>
      <c r="AR77" s="596"/>
      <c r="AS77" s="596"/>
      <c r="AT77" s="596"/>
      <c r="AU77" s="596"/>
      <c r="AV77" s="596"/>
      <c r="AW77" s="603">
        <v>1</v>
      </c>
      <c r="AX77" s="599" t="s">
        <v>100</v>
      </c>
      <c r="AY77" s="596"/>
    </row>
    <row r="78" spans="1:51" x14ac:dyDescent="0.2">
      <c r="A78" s="599" t="s">
        <v>179</v>
      </c>
      <c r="B78" s="599" t="s">
        <v>171</v>
      </c>
      <c r="C78" s="599" t="s">
        <v>66</v>
      </c>
      <c r="D78" s="599" t="s">
        <v>67</v>
      </c>
      <c r="E78" s="599" t="s">
        <v>151</v>
      </c>
      <c r="F78" s="603">
        <v>1</v>
      </c>
      <c r="G78" s="604" t="s">
        <v>63</v>
      </c>
      <c r="H78" s="596"/>
      <c r="I78" s="596"/>
      <c r="J78" s="596"/>
      <c r="K78" s="596"/>
      <c r="L78" s="596"/>
      <c r="M78" s="596"/>
      <c r="N78" s="596"/>
      <c r="O78" s="596"/>
      <c r="P78" s="626">
        <v>4</v>
      </c>
      <c r="Q78" s="596"/>
      <c r="R78" s="604" t="s">
        <v>63</v>
      </c>
      <c r="S78" s="603">
        <v>2</v>
      </c>
      <c r="T78" s="604" t="s">
        <v>63</v>
      </c>
      <c r="U78" s="596"/>
      <c r="V78" s="596"/>
      <c r="W78" s="596"/>
      <c r="X78" s="596"/>
      <c r="Y78" s="596"/>
      <c r="Z78" s="596"/>
      <c r="AA78" s="596"/>
      <c r="AB78" s="596"/>
      <c r="AC78" s="596"/>
      <c r="AD78" s="596"/>
      <c r="AE78" s="603">
        <v>4</v>
      </c>
      <c r="AF78" s="604" t="s">
        <v>63</v>
      </c>
      <c r="AG78" s="596"/>
      <c r="AH78" s="596"/>
      <c r="AI78" s="596"/>
      <c r="AJ78" s="596"/>
      <c r="AK78" s="596"/>
      <c r="AL78" s="596"/>
      <c r="AM78" s="596"/>
      <c r="AN78" s="596"/>
      <c r="AO78" s="596"/>
      <c r="AP78" s="596"/>
      <c r="AQ78" s="596"/>
      <c r="AR78" s="596"/>
      <c r="AS78" s="596"/>
      <c r="AT78" s="596"/>
      <c r="AU78" s="596"/>
      <c r="AV78" s="596"/>
      <c r="AW78" s="603">
        <v>1</v>
      </c>
      <c r="AX78" s="599" t="s">
        <v>100</v>
      </c>
      <c r="AY78" s="596"/>
    </row>
    <row r="79" spans="1:51" x14ac:dyDescent="0.2">
      <c r="A79" s="599" t="s">
        <v>180</v>
      </c>
      <c r="B79" s="599" t="s">
        <v>171</v>
      </c>
      <c r="C79" s="599" t="s">
        <v>66</v>
      </c>
      <c r="D79" s="599" t="s">
        <v>67</v>
      </c>
      <c r="E79" s="599" t="s">
        <v>151</v>
      </c>
      <c r="F79" s="603">
        <v>1</v>
      </c>
      <c r="G79" s="604" t="s">
        <v>63</v>
      </c>
      <c r="H79" s="596"/>
      <c r="I79" s="596"/>
      <c r="J79" s="596"/>
      <c r="K79" s="596"/>
      <c r="L79" s="596"/>
      <c r="M79" s="596"/>
      <c r="N79" s="596"/>
      <c r="O79" s="596"/>
      <c r="P79" s="626">
        <v>4</v>
      </c>
      <c r="Q79" s="596"/>
      <c r="R79" s="604" t="s">
        <v>63</v>
      </c>
      <c r="S79" s="603">
        <v>2</v>
      </c>
      <c r="T79" s="604" t="s">
        <v>63</v>
      </c>
      <c r="U79" s="596"/>
      <c r="V79" s="596"/>
      <c r="W79" s="596"/>
      <c r="X79" s="596"/>
      <c r="Y79" s="596"/>
      <c r="Z79" s="596"/>
      <c r="AA79" s="596"/>
      <c r="AB79" s="596"/>
      <c r="AC79" s="596"/>
      <c r="AD79" s="596"/>
      <c r="AE79" s="603">
        <v>4</v>
      </c>
      <c r="AF79" s="604" t="s">
        <v>63</v>
      </c>
      <c r="AG79" s="596"/>
      <c r="AH79" s="596"/>
      <c r="AI79" s="596"/>
      <c r="AJ79" s="596"/>
      <c r="AK79" s="596"/>
      <c r="AL79" s="596"/>
      <c r="AM79" s="596"/>
      <c r="AN79" s="596"/>
      <c r="AO79" s="596"/>
      <c r="AP79" s="596"/>
      <c r="AQ79" s="596"/>
      <c r="AR79" s="596"/>
      <c r="AS79" s="596"/>
      <c r="AT79" s="596"/>
      <c r="AU79" s="596"/>
      <c r="AV79" s="596"/>
      <c r="AW79" s="603">
        <v>1</v>
      </c>
      <c r="AX79" s="599" t="s">
        <v>100</v>
      </c>
      <c r="AY79" s="596"/>
    </row>
    <row r="80" spans="1:51" x14ac:dyDescent="0.2">
      <c r="A80" s="599" t="s">
        <v>181</v>
      </c>
      <c r="B80" s="596" t="s">
        <v>175</v>
      </c>
      <c r="C80" s="599" t="s">
        <v>66</v>
      </c>
      <c r="D80" s="599" t="s">
        <v>67</v>
      </c>
      <c r="E80" s="599" t="s">
        <v>151</v>
      </c>
      <c r="F80" s="603">
        <v>1</v>
      </c>
      <c r="G80" s="604" t="s">
        <v>63</v>
      </c>
      <c r="H80" s="596"/>
      <c r="I80" s="596"/>
      <c r="J80" s="596"/>
      <c r="K80" s="596"/>
      <c r="L80" s="596"/>
      <c r="M80" s="596"/>
      <c r="N80" s="596"/>
      <c r="O80" s="596"/>
      <c r="P80" s="626">
        <v>4</v>
      </c>
      <c r="Q80" s="596"/>
      <c r="R80" s="604" t="s">
        <v>63</v>
      </c>
      <c r="S80" s="603">
        <v>2</v>
      </c>
      <c r="T80" s="604" t="s">
        <v>63</v>
      </c>
      <c r="U80" s="596"/>
      <c r="V80" s="596"/>
      <c r="W80" s="596"/>
      <c r="X80" s="596"/>
      <c r="Y80" s="596"/>
      <c r="Z80" s="596"/>
      <c r="AA80" s="596"/>
      <c r="AB80" s="596"/>
      <c r="AC80" s="596"/>
      <c r="AD80" s="596"/>
      <c r="AE80" s="603">
        <v>4</v>
      </c>
      <c r="AF80" s="604" t="s">
        <v>63</v>
      </c>
      <c r="AG80" s="596"/>
      <c r="AH80" s="596"/>
      <c r="AI80" s="596"/>
      <c r="AJ80" s="596"/>
      <c r="AK80" s="596"/>
      <c r="AL80" s="596"/>
      <c r="AM80" s="596"/>
      <c r="AN80" s="596"/>
      <c r="AO80" s="596"/>
      <c r="AP80" s="596"/>
      <c r="AQ80" s="596"/>
      <c r="AR80" s="596"/>
      <c r="AS80" s="596"/>
      <c r="AT80" s="596"/>
      <c r="AU80" s="596"/>
      <c r="AV80" s="596"/>
      <c r="AW80" s="603">
        <v>1</v>
      </c>
      <c r="AX80" s="599" t="s">
        <v>100</v>
      </c>
      <c r="AY80" s="596"/>
    </row>
    <row r="81" spans="1:51" ht="14.1" customHeight="1" x14ac:dyDescent="0.2">
      <c r="A81" s="599" t="s">
        <v>182</v>
      </c>
      <c r="B81" s="596" t="s">
        <v>177</v>
      </c>
      <c r="C81" s="599" t="s">
        <v>66</v>
      </c>
      <c r="D81" s="599" t="s">
        <v>67</v>
      </c>
      <c r="E81" s="599" t="s">
        <v>151</v>
      </c>
      <c r="F81" s="603">
        <v>1</v>
      </c>
      <c r="G81" s="604" t="s">
        <v>63</v>
      </c>
      <c r="H81" s="596"/>
      <c r="I81" s="596"/>
      <c r="J81" s="596"/>
      <c r="K81" s="596"/>
      <c r="L81" s="596"/>
      <c r="M81" s="596"/>
      <c r="N81" s="596"/>
      <c r="O81" s="596"/>
      <c r="P81" s="626">
        <v>4</v>
      </c>
      <c r="Q81" s="596"/>
      <c r="R81" s="604" t="s">
        <v>63</v>
      </c>
      <c r="S81" s="603">
        <v>2</v>
      </c>
      <c r="T81" s="604" t="s">
        <v>63</v>
      </c>
      <c r="U81" s="596"/>
      <c r="V81" s="596"/>
      <c r="W81" s="596"/>
      <c r="X81" s="596"/>
      <c r="Y81" s="596"/>
      <c r="Z81" s="596"/>
      <c r="AA81" s="596"/>
      <c r="AB81" s="596"/>
      <c r="AC81" s="596"/>
      <c r="AD81" s="596"/>
      <c r="AE81" s="603">
        <v>2</v>
      </c>
      <c r="AF81" s="604" t="s">
        <v>63</v>
      </c>
      <c r="AG81" s="596"/>
      <c r="AH81" s="596"/>
      <c r="AI81" s="596"/>
      <c r="AJ81" s="596"/>
      <c r="AK81" s="596"/>
      <c r="AL81" s="596"/>
      <c r="AM81" s="596"/>
      <c r="AN81" s="596"/>
      <c r="AO81" s="596"/>
      <c r="AP81" s="596"/>
      <c r="AQ81" s="596"/>
      <c r="AR81" s="596"/>
      <c r="AS81" s="596"/>
      <c r="AT81" s="596"/>
      <c r="AU81" s="596"/>
      <c r="AV81" s="596"/>
      <c r="AW81" s="603">
        <v>1</v>
      </c>
      <c r="AX81" s="599" t="s">
        <v>100</v>
      </c>
      <c r="AY81" s="596"/>
    </row>
    <row r="82" spans="1:51" x14ac:dyDescent="0.2">
      <c r="A82" s="599" t="s">
        <v>183</v>
      </c>
      <c r="B82" s="596" t="s">
        <v>184</v>
      </c>
      <c r="C82" s="596" t="s">
        <v>185</v>
      </c>
      <c r="D82" s="599" t="s">
        <v>186</v>
      </c>
      <c r="E82" s="603">
        <v>300</v>
      </c>
      <c r="F82" s="603">
        <v>1</v>
      </c>
      <c r="G82" s="599" t="s">
        <v>63</v>
      </c>
      <c r="H82" s="596"/>
      <c r="I82" s="596"/>
      <c r="J82" s="596"/>
      <c r="K82" s="596"/>
      <c r="L82" s="603">
        <v>1</v>
      </c>
      <c r="M82" s="599" t="s">
        <v>63</v>
      </c>
      <c r="N82" s="596"/>
      <c r="O82" s="596"/>
      <c r="P82" s="626">
        <v>1</v>
      </c>
      <c r="Q82" s="596">
        <v>1</v>
      </c>
      <c r="R82" s="604" t="s">
        <v>63</v>
      </c>
      <c r="S82" s="603"/>
      <c r="T82" s="604"/>
      <c r="U82" s="596"/>
      <c r="V82" s="596"/>
      <c r="W82" s="596"/>
      <c r="X82" s="596"/>
      <c r="Y82" s="596"/>
      <c r="Z82" s="596"/>
      <c r="AA82" s="596"/>
      <c r="AB82" s="596"/>
      <c r="AC82" s="596"/>
      <c r="AD82" s="596"/>
      <c r="AE82" s="596"/>
      <c r="AF82" s="596"/>
      <c r="AG82" s="603">
        <v>4</v>
      </c>
      <c r="AH82" s="599" t="s">
        <v>80</v>
      </c>
      <c r="AI82" s="596"/>
      <c r="AJ82" s="596"/>
      <c r="AK82" s="596"/>
      <c r="AL82" s="596"/>
      <c r="AM82" s="596"/>
      <c r="AN82" s="596"/>
      <c r="AO82" s="596"/>
      <c r="AP82" s="596"/>
      <c r="AQ82" s="596"/>
      <c r="AR82" s="596"/>
      <c r="AS82" s="603">
        <v>2</v>
      </c>
      <c r="AT82" s="599" t="s">
        <v>93</v>
      </c>
      <c r="AU82" s="596"/>
      <c r="AV82" s="596"/>
      <c r="AW82" s="603">
        <v>1</v>
      </c>
      <c r="AX82" s="603">
        <v>1</v>
      </c>
      <c r="AY82" s="596"/>
    </row>
    <row r="83" spans="1:51" x14ac:dyDescent="0.2">
      <c r="A83" s="599" t="s">
        <v>187</v>
      </c>
      <c r="B83" s="596" t="s">
        <v>184</v>
      </c>
      <c r="C83" s="596" t="s">
        <v>185</v>
      </c>
      <c r="D83" s="599" t="s">
        <v>186</v>
      </c>
      <c r="E83" s="603">
        <v>300</v>
      </c>
      <c r="F83" s="603">
        <v>1</v>
      </c>
      <c r="G83" s="604" t="s">
        <v>63</v>
      </c>
      <c r="H83" s="596"/>
      <c r="I83" s="596"/>
      <c r="J83" s="596"/>
      <c r="K83" s="596"/>
      <c r="L83" s="603">
        <v>1</v>
      </c>
      <c r="M83" s="604" t="s">
        <v>63</v>
      </c>
      <c r="N83" s="596"/>
      <c r="O83" s="596"/>
      <c r="P83" s="626">
        <v>1</v>
      </c>
      <c r="Q83" s="603">
        <v>1</v>
      </c>
      <c r="R83" s="604" t="s">
        <v>63</v>
      </c>
      <c r="S83" s="596"/>
      <c r="T83" s="596"/>
      <c r="U83" s="603">
        <v>1</v>
      </c>
      <c r="V83" s="605" t="s">
        <v>80</v>
      </c>
      <c r="W83" s="596"/>
      <c r="X83" s="596"/>
      <c r="Y83" s="596"/>
      <c r="Z83" s="596"/>
      <c r="AA83" s="596"/>
      <c r="AB83" s="596"/>
      <c r="AC83" s="596"/>
      <c r="AD83" s="596"/>
      <c r="AE83" s="596"/>
      <c r="AF83" s="596"/>
      <c r="AG83" s="603">
        <v>2</v>
      </c>
      <c r="AH83" s="605" t="s">
        <v>80</v>
      </c>
      <c r="AI83" s="596"/>
      <c r="AJ83" s="596"/>
      <c r="AK83" s="596"/>
      <c r="AL83" s="596"/>
      <c r="AM83" s="596"/>
      <c r="AN83" s="596"/>
      <c r="AO83" s="596"/>
      <c r="AP83" s="596"/>
      <c r="AQ83" s="596"/>
      <c r="AR83" s="596"/>
      <c r="AS83" s="603">
        <v>2</v>
      </c>
      <c r="AT83" s="599" t="s">
        <v>93</v>
      </c>
      <c r="AU83" s="596"/>
      <c r="AV83" s="596"/>
      <c r="AW83" s="603">
        <v>1</v>
      </c>
      <c r="AX83" s="603">
        <v>1</v>
      </c>
      <c r="AY83" s="603">
        <v>1</v>
      </c>
    </row>
    <row r="84" spans="1:51" x14ac:dyDescent="0.2">
      <c r="A84" s="599" t="s">
        <v>188</v>
      </c>
      <c r="B84" s="596" t="s">
        <v>184</v>
      </c>
      <c r="C84" s="596" t="s">
        <v>185</v>
      </c>
      <c r="D84" s="599" t="s">
        <v>186</v>
      </c>
      <c r="E84" s="603">
        <v>300</v>
      </c>
      <c r="F84" s="603">
        <v>1</v>
      </c>
      <c r="G84" s="604" t="s">
        <v>63</v>
      </c>
      <c r="H84" s="596"/>
      <c r="I84" s="596"/>
      <c r="J84" s="596"/>
      <c r="K84" s="596"/>
      <c r="L84" s="603">
        <v>1</v>
      </c>
      <c r="M84" s="604" t="s">
        <v>63</v>
      </c>
      <c r="N84" s="596"/>
      <c r="O84" s="596"/>
      <c r="P84" s="629">
        <v>1</v>
      </c>
      <c r="Q84" s="629">
        <v>1</v>
      </c>
      <c r="R84" s="604" t="s">
        <v>63</v>
      </c>
      <c r="S84" s="596"/>
      <c r="T84" s="596"/>
      <c r="U84" s="596"/>
      <c r="V84" s="596"/>
      <c r="W84" s="596"/>
      <c r="X84" s="596"/>
      <c r="Y84" s="596"/>
      <c r="Z84" s="596"/>
      <c r="AA84" s="596"/>
      <c r="AB84" s="596"/>
      <c r="AC84" s="596"/>
      <c r="AD84" s="596"/>
      <c r="AE84" s="596"/>
      <c r="AF84" s="596"/>
      <c r="AG84" s="603">
        <v>4</v>
      </c>
      <c r="AH84" s="605" t="s">
        <v>80</v>
      </c>
      <c r="AI84" s="596"/>
      <c r="AJ84" s="596"/>
      <c r="AK84" s="596"/>
      <c r="AL84" s="596"/>
      <c r="AM84" s="596"/>
      <c r="AN84" s="596"/>
      <c r="AO84" s="596"/>
      <c r="AP84" s="596"/>
      <c r="AQ84" s="596"/>
      <c r="AR84" s="596"/>
      <c r="AS84" s="603">
        <v>2</v>
      </c>
      <c r="AT84" s="599" t="s">
        <v>93</v>
      </c>
      <c r="AU84" s="596"/>
      <c r="AV84" s="596"/>
      <c r="AW84" s="603">
        <v>1</v>
      </c>
      <c r="AX84" s="603">
        <v>1</v>
      </c>
      <c r="AY84" s="596"/>
    </row>
    <row r="85" spans="1:51" x14ac:dyDescent="0.2">
      <c r="A85" s="599"/>
      <c r="B85" s="596"/>
      <c r="C85" s="599"/>
      <c r="D85" s="599"/>
      <c r="E85" s="603"/>
      <c r="F85" s="603"/>
      <c r="G85" s="604"/>
      <c r="H85" s="596"/>
      <c r="I85" s="596"/>
      <c r="J85" s="596"/>
      <c r="K85" s="596"/>
      <c r="L85" s="630"/>
      <c r="M85" s="604"/>
      <c r="N85" s="630"/>
      <c r="O85" s="604"/>
      <c r="P85" s="630"/>
      <c r="Q85" s="630"/>
      <c r="R85" s="604"/>
      <c r="S85" s="630"/>
      <c r="T85" s="604"/>
      <c r="U85" s="630"/>
      <c r="V85" s="605"/>
      <c r="W85" s="596"/>
      <c r="X85" s="596"/>
      <c r="Y85" s="630"/>
      <c r="Z85" s="604"/>
      <c r="AA85" s="596"/>
      <c r="AB85" s="596"/>
      <c r="AC85" s="596"/>
      <c r="AD85" s="596"/>
      <c r="AE85" s="596"/>
      <c r="AF85" s="596"/>
      <c r="AG85" s="630"/>
      <c r="AH85" s="605"/>
      <c r="AI85" s="630"/>
      <c r="AJ85" s="605"/>
      <c r="AK85" s="596"/>
      <c r="AL85" s="596"/>
      <c r="AM85" s="596"/>
      <c r="AN85" s="596"/>
      <c r="AO85" s="596"/>
      <c r="AP85" s="596"/>
      <c r="AQ85" s="596"/>
      <c r="AR85" s="596"/>
      <c r="AS85" s="603"/>
      <c r="AT85" s="599"/>
      <c r="AU85" s="596"/>
      <c r="AV85" s="596"/>
      <c r="AW85" s="603"/>
      <c r="AX85" s="603"/>
      <c r="AY85" s="596"/>
    </row>
    <row r="86" spans="1:51" x14ac:dyDescent="0.2">
      <c r="A86" s="599" t="s">
        <v>191</v>
      </c>
      <c r="B86" s="596" t="s">
        <v>190</v>
      </c>
      <c r="C86" s="596" t="s">
        <v>129</v>
      </c>
      <c r="D86" s="599" t="s">
        <v>130</v>
      </c>
      <c r="E86" s="603">
        <v>300</v>
      </c>
      <c r="F86" s="603">
        <v>2</v>
      </c>
      <c r="G86" s="604" t="s">
        <v>63</v>
      </c>
      <c r="H86" s="596"/>
      <c r="I86" s="596"/>
      <c r="J86" s="596"/>
      <c r="K86" s="596"/>
      <c r="L86" s="631">
        <v>4</v>
      </c>
      <c r="M86" s="604" t="s">
        <v>63</v>
      </c>
      <c r="N86" s="631">
        <v>2</v>
      </c>
      <c r="O86" s="604" t="s">
        <v>63</v>
      </c>
      <c r="P86" s="630">
        <v>1</v>
      </c>
      <c r="Q86" s="631">
        <v>1</v>
      </c>
      <c r="R86" s="604" t="s">
        <v>63</v>
      </c>
      <c r="S86" s="630">
        <v>1</v>
      </c>
      <c r="T86" s="604" t="s">
        <v>63</v>
      </c>
      <c r="U86" s="630">
        <v>1</v>
      </c>
      <c r="V86" s="605" t="s">
        <v>80</v>
      </c>
      <c r="W86" s="596"/>
      <c r="X86" s="596"/>
      <c r="Y86" s="630">
        <v>1</v>
      </c>
      <c r="Z86" s="604" t="s">
        <v>63</v>
      </c>
      <c r="AA86" s="596"/>
      <c r="AB86" s="596"/>
      <c r="AC86" s="596"/>
      <c r="AD86" s="596"/>
      <c r="AE86" s="596"/>
      <c r="AF86" s="596"/>
      <c r="AG86" s="630">
        <v>2</v>
      </c>
      <c r="AH86" s="605" t="s">
        <v>80</v>
      </c>
      <c r="AI86" s="630">
        <v>1</v>
      </c>
      <c r="AJ86" s="605" t="s">
        <v>80</v>
      </c>
      <c r="AK86" s="596"/>
      <c r="AL86" s="596"/>
      <c r="AM86" s="596"/>
      <c r="AN86" s="596"/>
      <c r="AO86" s="596"/>
      <c r="AP86" s="596"/>
      <c r="AQ86" s="596"/>
      <c r="AR86" s="596"/>
      <c r="AS86" s="596"/>
      <c r="AT86" s="596"/>
      <c r="AU86" s="596"/>
      <c r="AV86" s="596"/>
      <c r="AW86" s="603">
        <v>2</v>
      </c>
      <c r="AX86" s="603">
        <v>2</v>
      </c>
      <c r="AY86" s="596"/>
    </row>
    <row r="87" spans="1:51" x14ac:dyDescent="0.2">
      <c r="A87" s="599" t="s">
        <v>192</v>
      </c>
      <c r="B87" s="596" t="s">
        <v>190</v>
      </c>
      <c r="C87" s="599" t="s">
        <v>61</v>
      </c>
      <c r="D87" s="599" t="s">
        <v>62</v>
      </c>
      <c r="E87" s="603">
        <v>300</v>
      </c>
      <c r="F87" s="603">
        <v>2</v>
      </c>
      <c r="G87" s="604" t="s">
        <v>63</v>
      </c>
      <c r="H87" s="596"/>
      <c r="I87" s="596"/>
      <c r="J87" s="596"/>
      <c r="K87" s="596"/>
      <c r="L87" s="603">
        <v>4</v>
      </c>
      <c r="M87" s="604" t="s">
        <v>63</v>
      </c>
      <c r="N87" s="603">
        <v>2</v>
      </c>
      <c r="O87" s="604" t="s">
        <v>63</v>
      </c>
      <c r="P87" s="626">
        <v>1</v>
      </c>
      <c r="Q87" s="603">
        <v>1</v>
      </c>
      <c r="R87" s="604" t="s">
        <v>63</v>
      </c>
      <c r="S87" s="603">
        <v>1</v>
      </c>
      <c r="T87" s="604" t="s">
        <v>63</v>
      </c>
      <c r="U87" s="603">
        <v>1</v>
      </c>
      <c r="V87" s="605" t="s">
        <v>80</v>
      </c>
      <c r="W87" s="596"/>
      <c r="X87" s="596"/>
      <c r="Y87" s="603">
        <v>1</v>
      </c>
      <c r="Z87" s="604" t="s">
        <v>63</v>
      </c>
      <c r="AA87" s="596"/>
      <c r="AB87" s="596"/>
      <c r="AC87" s="596"/>
      <c r="AD87" s="596"/>
      <c r="AE87" s="596"/>
      <c r="AF87" s="596"/>
      <c r="AG87" s="603">
        <v>2</v>
      </c>
      <c r="AH87" s="605" t="s">
        <v>80</v>
      </c>
      <c r="AI87" s="603">
        <v>1</v>
      </c>
      <c r="AJ87" s="605" t="s">
        <v>80</v>
      </c>
      <c r="AK87" s="596"/>
      <c r="AL87" s="596"/>
      <c r="AM87" s="596"/>
      <c r="AN87" s="596"/>
      <c r="AO87" s="596"/>
      <c r="AP87" s="596"/>
      <c r="AQ87" s="596"/>
      <c r="AR87" s="596"/>
      <c r="AS87" s="617">
        <v>0</v>
      </c>
      <c r="AT87" s="596"/>
      <c r="AU87" s="596"/>
      <c r="AV87" s="596"/>
      <c r="AW87" s="603">
        <v>2</v>
      </c>
      <c r="AX87" s="603">
        <v>2</v>
      </c>
      <c r="AY87" s="603">
        <v>1</v>
      </c>
    </row>
    <row r="88" spans="1:51" x14ac:dyDescent="0.2">
      <c r="A88" s="599" t="s">
        <v>193</v>
      </c>
      <c r="B88" s="596" t="s">
        <v>184</v>
      </c>
      <c r="C88" s="599" t="s">
        <v>61</v>
      </c>
      <c r="D88" s="599" t="s">
        <v>62</v>
      </c>
      <c r="E88" s="603">
        <v>300</v>
      </c>
      <c r="F88" s="603">
        <v>2</v>
      </c>
      <c r="G88" s="604" t="s">
        <v>63</v>
      </c>
      <c r="H88" s="596"/>
      <c r="I88" s="596"/>
      <c r="J88" s="596"/>
      <c r="K88" s="596"/>
      <c r="L88" s="603">
        <v>2</v>
      </c>
      <c r="M88" s="604" t="s">
        <v>63</v>
      </c>
      <c r="N88" s="596"/>
      <c r="O88" s="596"/>
      <c r="P88" s="626">
        <v>2</v>
      </c>
      <c r="Q88" s="603">
        <v>2</v>
      </c>
      <c r="R88" s="604" t="s">
        <v>63</v>
      </c>
      <c r="S88" s="603">
        <v>2</v>
      </c>
      <c r="T88" s="604" t="s">
        <v>63</v>
      </c>
      <c r="U88" s="603">
        <v>1</v>
      </c>
      <c r="V88" s="605" t="s">
        <v>80</v>
      </c>
      <c r="W88" s="596"/>
      <c r="X88" s="596"/>
      <c r="Y88" s="596"/>
      <c r="Z88" s="596"/>
      <c r="AA88" s="596"/>
      <c r="AB88" s="596"/>
      <c r="AC88" s="596"/>
      <c r="AD88" s="596"/>
      <c r="AE88" s="596"/>
      <c r="AF88" s="596"/>
      <c r="AG88" s="603">
        <v>2</v>
      </c>
      <c r="AH88" s="605" t="s">
        <v>80</v>
      </c>
      <c r="AI88" s="596"/>
      <c r="AJ88" s="596"/>
      <c r="AK88" s="596"/>
      <c r="AL88" s="596"/>
      <c r="AM88" s="596"/>
      <c r="AN88" s="596"/>
      <c r="AO88" s="596"/>
      <c r="AP88" s="596"/>
      <c r="AQ88" s="596"/>
      <c r="AR88" s="596"/>
      <c r="AS88" s="603">
        <v>4</v>
      </c>
      <c r="AT88" s="599" t="s">
        <v>93</v>
      </c>
      <c r="AU88" s="596"/>
      <c r="AV88" s="596"/>
      <c r="AW88" s="603">
        <v>2</v>
      </c>
      <c r="AX88" s="603">
        <v>2</v>
      </c>
      <c r="AY88" s="603">
        <v>1</v>
      </c>
    </row>
    <row r="89" spans="1:51" x14ac:dyDescent="0.2">
      <c r="A89" s="599" t="s">
        <v>194</v>
      </c>
      <c r="B89" s="596" t="s">
        <v>184</v>
      </c>
      <c r="C89" s="599" t="s">
        <v>61</v>
      </c>
      <c r="D89" s="599" t="s">
        <v>62</v>
      </c>
      <c r="E89" s="603">
        <v>300</v>
      </c>
      <c r="F89" s="603">
        <v>2</v>
      </c>
      <c r="G89" s="604" t="s">
        <v>63</v>
      </c>
      <c r="H89" s="596"/>
      <c r="I89" s="596"/>
      <c r="J89" s="596"/>
      <c r="K89" s="596"/>
      <c r="L89" s="603">
        <v>2</v>
      </c>
      <c r="M89" s="604" t="s">
        <v>63</v>
      </c>
      <c r="N89" s="596"/>
      <c r="O89" s="596"/>
      <c r="P89" s="626">
        <v>2</v>
      </c>
      <c r="Q89" s="603">
        <v>2</v>
      </c>
      <c r="R89" s="604" t="s">
        <v>63</v>
      </c>
      <c r="S89" s="603">
        <v>2</v>
      </c>
      <c r="T89" s="604" t="s">
        <v>63</v>
      </c>
      <c r="U89" s="603">
        <v>1</v>
      </c>
      <c r="V89" s="605" t="s">
        <v>80</v>
      </c>
      <c r="W89" s="596"/>
      <c r="X89" s="596"/>
      <c r="Y89" s="596"/>
      <c r="Z89" s="596"/>
      <c r="AA89" s="596"/>
      <c r="AB89" s="596"/>
      <c r="AC89" s="596"/>
      <c r="AD89" s="596"/>
      <c r="AE89" s="596"/>
      <c r="AF89" s="596"/>
      <c r="AG89" s="603">
        <v>2</v>
      </c>
      <c r="AH89" s="605" t="s">
        <v>80</v>
      </c>
      <c r="AI89" s="596"/>
      <c r="AJ89" s="596"/>
      <c r="AK89" s="596"/>
      <c r="AL89" s="596"/>
      <c r="AM89" s="596"/>
      <c r="AN89" s="596"/>
      <c r="AO89" s="596"/>
      <c r="AP89" s="596"/>
      <c r="AQ89" s="596"/>
      <c r="AR89" s="596"/>
      <c r="AS89" s="603">
        <v>4</v>
      </c>
      <c r="AT89" s="599" t="s">
        <v>93</v>
      </c>
      <c r="AU89" s="596"/>
      <c r="AV89" s="596"/>
      <c r="AW89" s="603">
        <v>2</v>
      </c>
      <c r="AX89" s="603">
        <v>2</v>
      </c>
      <c r="AY89" s="603">
        <v>1</v>
      </c>
    </row>
    <row r="90" spans="1:51" x14ac:dyDescent="0.2">
      <c r="A90" s="599" t="s">
        <v>195</v>
      </c>
      <c r="B90" s="596" t="s">
        <v>196</v>
      </c>
      <c r="C90" s="599" t="s">
        <v>61</v>
      </c>
      <c r="D90" s="599" t="s">
        <v>62</v>
      </c>
      <c r="E90" s="603">
        <v>300</v>
      </c>
      <c r="F90" s="603">
        <v>1</v>
      </c>
      <c r="G90" s="604" t="s">
        <v>63</v>
      </c>
      <c r="H90" s="596"/>
      <c r="I90" s="596"/>
      <c r="J90" s="596"/>
      <c r="K90" s="596"/>
      <c r="L90" s="596"/>
      <c r="M90" s="596"/>
      <c r="N90" s="596"/>
      <c r="O90" s="596"/>
      <c r="P90" s="625"/>
      <c r="Q90" s="596"/>
      <c r="R90" s="596"/>
      <c r="S90" s="596"/>
      <c r="T90" s="596"/>
      <c r="U90" s="596"/>
      <c r="V90" s="596"/>
      <c r="W90" s="596"/>
      <c r="X90" s="596"/>
      <c r="Y90" s="596"/>
      <c r="Z90" s="596"/>
      <c r="AA90" s="596"/>
      <c r="AB90" s="596"/>
      <c r="AC90" s="596"/>
      <c r="AD90" s="596"/>
      <c r="AE90" s="596"/>
      <c r="AF90" s="596"/>
      <c r="AG90" s="596"/>
      <c r="AH90" s="596"/>
      <c r="AI90" s="596"/>
      <c r="AJ90" s="596"/>
      <c r="AK90" s="596"/>
      <c r="AL90" s="596"/>
      <c r="AM90" s="596"/>
      <c r="AN90" s="596"/>
      <c r="AO90" s="596"/>
      <c r="AP90" s="596"/>
      <c r="AQ90" s="596"/>
      <c r="AR90" s="596"/>
      <c r="AS90" s="596"/>
      <c r="AT90" s="596"/>
      <c r="AU90" s="596"/>
      <c r="AV90" s="596"/>
      <c r="AW90" s="596"/>
      <c r="AX90" s="596"/>
      <c r="AY90" s="599" t="s">
        <v>197</v>
      </c>
    </row>
    <row r="91" spans="1:51" x14ac:dyDescent="0.2">
      <c r="A91" s="599" t="s">
        <v>198</v>
      </c>
      <c r="B91" s="596" t="s">
        <v>184</v>
      </c>
      <c r="C91" s="599" t="s">
        <v>199</v>
      </c>
      <c r="D91" s="599" t="s">
        <v>200</v>
      </c>
      <c r="E91" s="603">
        <v>300</v>
      </c>
      <c r="F91" s="603">
        <v>2</v>
      </c>
      <c r="G91" s="604" t="s">
        <v>63</v>
      </c>
      <c r="H91" s="596"/>
      <c r="I91" s="596"/>
      <c r="J91" s="596"/>
      <c r="K91" s="596"/>
      <c r="L91" s="603">
        <v>2</v>
      </c>
      <c r="M91" s="604" t="s">
        <v>63</v>
      </c>
      <c r="N91" s="596"/>
      <c r="O91" s="596"/>
      <c r="P91" s="626">
        <v>2</v>
      </c>
      <c r="Q91" s="603">
        <v>8</v>
      </c>
      <c r="R91" s="604" t="s">
        <v>63</v>
      </c>
      <c r="S91" s="603">
        <v>2</v>
      </c>
      <c r="T91" s="604" t="s">
        <v>63</v>
      </c>
      <c r="U91" s="603">
        <v>2</v>
      </c>
      <c r="V91" s="605" t="s">
        <v>80</v>
      </c>
      <c r="W91" s="596"/>
      <c r="X91" s="596"/>
      <c r="Y91" s="596"/>
      <c r="Z91" s="596"/>
      <c r="AA91" s="596"/>
      <c r="AB91" s="596"/>
      <c r="AC91" s="596"/>
      <c r="AD91" s="596"/>
      <c r="AE91" s="603">
        <v>2</v>
      </c>
      <c r="AF91" s="604" t="s">
        <v>63</v>
      </c>
      <c r="AG91" s="603">
        <v>2</v>
      </c>
      <c r="AH91" s="605" t="s">
        <v>80</v>
      </c>
      <c r="AI91" s="596"/>
      <c r="AJ91" s="596"/>
      <c r="AK91" s="596"/>
      <c r="AL91" s="596"/>
      <c r="AM91" s="596"/>
      <c r="AN91" s="596"/>
      <c r="AO91" s="596"/>
      <c r="AP91" s="596"/>
      <c r="AQ91" s="596"/>
      <c r="AR91" s="596"/>
      <c r="AS91" s="603">
        <v>4</v>
      </c>
      <c r="AT91" s="599" t="s">
        <v>93</v>
      </c>
      <c r="AU91" s="596"/>
      <c r="AV91" s="596"/>
      <c r="AW91" s="603">
        <v>2</v>
      </c>
      <c r="AX91" s="603">
        <v>2</v>
      </c>
      <c r="AY91" s="596"/>
    </row>
    <row r="92" spans="1:51" x14ac:dyDescent="0.2">
      <c r="A92" s="599" t="s">
        <v>201</v>
      </c>
      <c r="B92" s="596" t="s">
        <v>184</v>
      </c>
      <c r="C92" s="599" t="s">
        <v>199</v>
      </c>
      <c r="D92" s="599" t="s">
        <v>200</v>
      </c>
      <c r="E92" s="603">
        <v>300</v>
      </c>
      <c r="F92" s="603">
        <v>2</v>
      </c>
      <c r="G92" s="604" t="s">
        <v>63</v>
      </c>
      <c r="H92" s="596"/>
      <c r="I92" s="596"/>
      <c r="J92" s="596"/>
      <c r="K92" s="596"/>
      <c r="L92" s="603">
        <v>2</v>
      </c>
      <c r="M92" s="604" t="s">
        <v>63</v>
      </c>
      <c r="N92" s="596"/>
      <c r="O92" s="596"/>
      <c r="P92" s="626">
        <v>2</v>
      </c>
      <c r="Q92" s="603">
        <v>8</v>
      </c>
      <c r="R92" s="604" t="s">
        <v>63</v>
      </c>
      <c r="S92" s="603">
        <v>2</v>
      </c>
      <c r="T92" s="604" t="s">
        <v>63</v>
      </c>
      <c r="U92" s="603">
        <v>2</v>
      </c>
      <c r="V92" s="605" t="s">
        <v>80</v>
      </c>
      <c r="W92" s="596"/>
      <c r="X92" s="596"/>
      <c r="Y92" s="596"/>
      <c r="Z92" s="596"/>
      <c r="AA92" s="596"/>
      <c r="AB92" s="596"/>
      <c r="AC92" s="596"/>
      <c r="AD92" s="596"/>
      <c r="AE92" s="603">
        <v>2</v>
      </c>
      <c r="AF92" s="604" t="s">
        <v>63</v>
      </c>
      <c r="AG92" s="603">
        <v>2</v>
      </c>
      <c r="AH92" s="605" t="s">
        <v>80</v>
      </c>
      <c r="AI92" s="596"/>
      <c r="AJ92" s="596"/>
      <c r="AK92" s="596"/>
      <c r="AL92" s="596"/>
      <c r="AM92" s="596"/>
      <c r="AN92" s="596"/>
      <c r="AO92" s="596"/>
      <c r="AP92" s="596"/>
      <c r="AQ92" s="596"/>
      <c r="AR92" s="596"/>
      <c r="AS92" s="603">
        <v>4</v>
      </c>
      <c r="AT92" s="599" t="s">
        <v>93</v>
      </c>
      <c r="AU92" s="596"/>
      <c r="AV92" s="596"/>
      <c r="AW92" s="603">
        <v>2</v>
      </c>
      <c r="AX92" s="603">
        <v>2</v>
      </c>
      <c r="AY92" s="596"/>
    </row>
    <row r="93" spans="1:51" ht="15.6" customHeight="1" x14ac:dyDescent="0.2">
      <c r="A93" s="599" t="s">
        <v>202</v>
      </c>
      <c r="B93" s="596" t="s">
        <v>184</v>
      </c>
      <c r="C93" s="596" t="s">
        <v>134</v>
      </c>
      <c r="D93" s="603">
        <v>218</v>
      </c>
      <c r="E93" s="603">
        <v>300</v>
      </c>
      <c r="F93" s="603">
        <v>2</v>
      </c>
      <c r="G93" s="604" t="s">
        <v>63</v>
      </c>
      <c r="H93" s="596"/>
      <c r="I93" s="596"/>
      <c r="J93" s="596"/>
      <c r="K93" s="596"/>
      <c r="L93" s="603">
        <v>2</v>
      </c>
      <c r="M93" s="604" t="s">
        <v>63</v>
      </c>
      <c r="N93" s="596"/>
      <c r="O93" s="596"/>
      <c r="P93" s="626">
        <v>2</v>
      </c>
      <c r="Q93" s="603">
        <v>2</v>
      </c>
      <c r="R93" s="604" t="s">
        <v>63</v>
      </c>
      <c r="S93" s="603">
        <v>1</v>
      </c>
      <c r="T93" s="604" t="s">
        <v>63</v>
      </c>
      <c r="U93" s="603">
        <v>1</v>
      </c>
      <c r="V93" s="605" t="s">
        <v>80</v>
      </c>
      <c r="W93" s="596"/>
      <c r="X93" s="596"/>
      <c r="Y93" s="596"/>
      <c r="Z93" s="596"/>
      <c r="AA93" s="596"/>
      <c r="AB93" s="596"/>
      <c r="AC93" s="596"/>
      <c r="AD93" s="596"/>
      <c r="AE93" s="596"/>
      <c r="AF93" s="596"/>
      <c r="AG93" s="603">
        <v>2</v>
      </c>
      <c r="AH93" s="605" t="s">
        <v>80</v>
      </c>
      <c r="AI93" s="596"/>
      <c r="AJ93" s="596"/>
      <c r="AK93" s="596"/>
      <c r="AL93" s="596"/>
      <c r="AM93" s="596"/>
      <c r="AN93" s="596"/>
      <c r="AO93" s="596"/>
      <c r="AP93" s="596"/>
      <c r="AQ93" s="596"/>
      <c r="AR93" s="596"/>
      <c r="AS93" s="603">
        <v>6</v>
      </c>
      <c r="AT93" s="599" t="s">
        <v>93</v>
      </c>
      <c r="AU93" s="596"/>
      <c r="AV93" s="596"/>
      <c r="AW93" s="603">
        <v>2</v>
      </c>
      <c r="AX93" s="603">
        <v>2</v>
      </c>
      <c r="AY93" s="596"/>
    </row>
    <row r="94" spans="1:51" x14ac:dyDescent="0.2">
      <c r="A94" s="599" t="s">
        <v>203</v>
      </c>
      <c r="B94" s="596" t="s">
        <v>184</v>
      </c>
      <c r="C94" s="596" t="s">
        <v>134</v>
      </c>
      <c r="D94" s="603">
        <v>219</v>
      </c>
      <c r="E94" s="603">
        <v>300</v>
      </c>
      <c r="F94" s="603">
        <v>2</v>
      </c>
      <c r="G94" s="604" t="s">
        <v>63</v>
      </c>
      <c r="H94" s="596"/>
      <c r="I94" s="596"/>
      <c r="J94" s="596"/>
      <c r="K94" s="596"/>
      <c r="L94" s="603">
        <v>2</v>
      </c>
      <c r="M94" s="604" t="s">
        <v>63</v>
      </c>
      <c r="N94" s="596"/>
      <c r="O94" s="596"/>
      <c r="P94" s="626">
        <v>2</v>
      </c>
      <c r="Q94" s="603">
        <v>2</v>
      </c>
      <c r="R94" s="604" t="s">
        <v>63</v>
      </c>
      <c r="S94" s="603">
        <v>1</v>
      </c>
      <c r="T94" s="604" t="s">
        <v>63</v>
      </c>
      <c r="U94" s="603">
        <v>1</v>
      </c>
      <c r="V94" s="605" t="s">
        <v>80</v>
      </c>
      <c r="W94" s="596"/>
      <c r="X94" s="596"/>
      <c r="Y94" s="596"/>
      <c r="Z94" s="596"/>
      <c r="AA94" s="596"/>
      <c r="AB94" s="596"/>
      <c r="AC94" s="596"/>
      <c r="AD94" s="596"/>
      <c r="AE94" s="596"/>
      <c r="AF94" s="596"/>
      <c r="AG94" s="603">
        <v>2</v>
      </c>
      <c r="AH94" s="605" t="s">
        <v>80</v>
      </c>
      <c r="AI94" s="596"/>
      <c r="AJ94" s="596"/>
      <c r="AK94" s="596"/>
      <c r="AL94" s="596"/>
      <c r="AM94" s="596"/>
      <c r="AN94" s="596"/>
      <c r="AO94" s="596"/>
      <c r="AP94" s="596"/>
      <c r="AQ94" s="596"/>
      <c r="AR94" s="596"/>
      <c r="AS94" s="603">
        <v>6</v>
      </c>
      <c r="AT94" s="599" t="s">
        <v>93</v>
      </c>
      <c r="AU94" s="596"/>
      <c r="AV94" s="596"/>
      <c r="AW94" s="603">
        <v>2</v>
      </c>
      <c r="AX94" s="603">
        <v>2</v>
      </c>
      <c r="AY94" s="603">
        <v>1</v>
      </c>
    </row>
    <row r="95" spans="1:51" x14ac:dyDescent="0.2">
      <c r="A95" s="599" t="s">
        <v>204</v>
      </c>
      <c r="B95" s="596" t="s">
        <v>184</v>
      </c>
      <c r="C95" s="596" t="s">
        <v>134</v>
      </c>
      <c r="D95" s="603">
        <v>218</v>
      </c>
      <c r="E95" s="603">
        <v>300</v>
      </c>
      <c r="F95" s="603">
        <v>2</v>
      </c>
      <c r="G95" s="604" t="s">
        <v>63</v>
      </c>
      <c r="H95" s="596"/>
      <c r="I95" s="596"/>
      <c r="J95" s="596"/>
      <c r="K95" s="596"/>
      <c r="L95" s="603">
        <v>2</v>
      </c>
      <c r="M95" s="604" t="s">
        <v>63</v>
      </c>
      <c r="N95" s="596"/>
      <c r="O95" s="596"/>
      <c r="P95" s="626">
        <v>2</v>
      </c>
      <c r="Q95" s="603">
        <v>2</v>
      </c>
      <c r="R95" s="604" t="s">
        <v>63</v>
      </c>
      <c r="S95" s="603">
        <v>1</v>
      </c>
      <c r="T95" s="604" t="s">
        <v>63</v>
      </c>
      <c r="U95" s="603">
        <v>1</v>
      </c>
      <c r="V95" s="605" t="s">
        <v>80</v>
      </c>
      <c r="W95" s="596"/>
      <c r="X95" s="596"/>
      <c r="Y95" s="596"/>
      <c r="Z95" s="596"/>
      <c r="AA95" s="596"/>
      <c r="AB95" s="596"/>
      <c r="AC95" s="596"/>
      <c r="AD95" s="596"/>
      <c r="AE95" s="596"/>
      <c r="AF95" s="596"/>
      <c r="AG95" s="603">
        <v>2</v>
      </c>
      <c r="AH95" s="605" t="s">
        <v>80</v>
      </c>
      <c r="AI95" s="596"/>
      <c r="AJ95" s="596"/>
      <c r="AK95" s="596"/>
      <c r="AL95" s="596"/>
      <c r="AM95" s="596"/>
      <c r="AN95" s="596"/>
      <c r="AO95" s="596"/>
      <c r="AP95" s="596"/>
      <c r="AQ95" s="596"/>
      <c r="AR95" s="596"/>
      <c r="AS95" s="603">
        <v>6</v>
      </c>
      <c r="AT95" s="599" t="s">
        <v>93</v>
      </c>
      <c r="AU95" s="596"/>
      <c r="AV95" s="596"/>
      <c r="AW95" s="603">
        <v>2</v>
      </c>
      <c r="AX95" s="603">
        <v>2</v>
      </c>
      <c r="AY95" s="596"/>
    </row>
    <row r="96" spans="1:51" x14ac:dyDescent="0.2">
      <c r="A96" s="599" t="s">
        <v>205</v>
      </c>
      <c r="B96" s="596" t="s">
        <v>184</v>
      </c>
      <c r="C96" s="596" t="s">
        <v>134</v>
      </c>
      <c r="D96" s="603">
        <v>219</v>
      </c>
      <c r="E96" s="603">
        <v>300</v>
      </c>
      <c r="F96" s="603">
        <v>2</v>
      </c>
      <c r="G96" s="604" t="s">
        <v>63</v>
      </c>
      <c r="H96" s="596"/>
      <c r="I96" s="596"/>
      <c r="J96" s="596"/>
      <c r="K96" s="596"/>
      <c r="L96" s="603">
        <v>2</v>
      </c>
      <c r="M96" s="604" t="s">
        <v>63</v>
      </c>
      <c r="N96" s="596"/>
      <c r="O96" s="596"/>
      <c r="P96" s="626">
        <v>2</v>
      </c>
      <c r="Q96" s="603">
        <v>2</v>
      </c>
      <c r="R96" s="604" t="s">
        <v>63</v>
      </c>
      <c r="S96" s="603">
        <v>1</v>
      </c>
      <c r="T96" s="604" t="s">
        <v>63</v>
      </c>
      <c r="U96" s="603">
        <v>1</v>
      </c>
      <c r="V96" s="605" t="s">
        <v>80</v>
      </c>
      <c r="W96" s="596"/>
      <c r="X96" s="596"/>
      <c r="Y96" s="596"/>
      <c r="Z96" s="596"/>
      <c r="AA96" s="596"/>
      <c r="AB96" s="596"/>
      <c r="AC96" s="596"/>
      <c r="AD96" s="596"/>
      <c r="AE96" s="596"/>
      <c r="AF96" s="596"/>
      <c r="AG96" s="603">
        <v>2</v>
      </c>
      <c r="AH96" s="605" t="s">
        <v>80</v>
      </c>
      <c r="AI96" s="596"/>
      <c r="AJ96" s="596"/>
      <c r="AK96" s="596"/>
      <c r="AL96" s="596"/>
      <c r="AM96" s="596"/>
      <c r="AN96" s="596"/>
      <c r="AO96" s="596"/>
      <c r="AP96" s="596"/>
      <c r="AQ96" s="596"/>
      <c r="AR96" s="596"/>
      <c r="AS96" s="603">
        <v>6</v>
      </c>
      <c r="AT96" s="599" t="s">
        <v>93</v>
      </c>
      <c r="AU96" s="596"/>
      <c r="AV96" s="596"/>
      <c r="AW96" s="603">
        <v>2</v>
      </c>
      <c r="AX96" s="603">
        <v>2</v>
      </c>
      <c r="AY96" s="603">
        <v>1</v>
      </c>
    </row>
    <row r="97" spans="1:51" x14ac:dyDescent="0.2">
      <c r="A97" s="599" t="s">
        <v>206</v>
      </c>
      <c r="B97" s="596" t="s">
        <v>184</v>
      </c>
      <c r="C97" s="596" t="s">
        <v>207</v>
      </c>
      <c r="D97" s="596"/>
      <c r="E97" s="603">
        <v>300</v>
      </c>
      <c r="F97" s="603">
        <v>2</v>
      </c>
      <c r="G97" s="604" t="s">
        <v>63</v>
      </c>
      <c r="H97" s="596"/>
      <c r="I97" s="596"/>
      <c r="J97" s="596"/>
      <c r="K97" s="596"/>
      <c r="L97" s="596"/>
      <c r="M97" s="596"/>
      <c r="N97" s="596"/>
      <c r="O97" s="596"/>
      <c r="P97" s="625"/>
      <c r="Q97" s="596"/>
      <c r="R97" s="596"/>
      <c r="S97" s="596"/>
      <c r="T97" s="596"/>
      <c r="U97" s="603">
        <v>1</v>
      </c>
      <c r="V97" s="605" t="s">
        <v>80</v>
      </c>
      <c r="W97" s="596"/>
      <c r="X97" s="596"/>
      <c r="Y97" s="596"/>
      <c r="Z97" s="596"/>
      <c r="AA97" s="596"/>
      <c r="AB97" s="596"/>
      <c r="AC97" s="596"/>
      <c r="AD97" s="596"/>
      <c r="AE97" s="596"/>
      <c r="AF97" s="596"/>
      <c r="AG97" s="603">
        <v>2</v>
      </c>
      <c r="AH97" s="605" t="s">
        <v>80</v>
      </c>
      <c r="AI97" s="596"/>
      <c r="AJ97" s="596"/>
      <c r="AK97" s="596"/>
      <c r="AL97" s="596"/>
      <c r="AM97" s="596"/>
      <c r="AN97" s="596"/>
      <c r="AO97" s="596"/>
      <c r="AP97" s="596"/>
      <c r="AQ97" s="596"/>
      <c r="AR97" s="596"/>
      <c r="AS97" s="603">
        <v>4</v>
      </c>
      <c r="AT97" s="599" t="s">
        <v>93</v>
      </c>
      <c r="AU97" s="596"/>
      <c r="AV97" s="596"/>
      <c r="AW97" s="603">
        <v>2</v>
      </c>
      <c r="AX97" s="596"/>
      <c r="AY97" s="596"/>
    </row>
    <row r="98" spans="1:51" x14ac:dyDescent="0.2">
      <c r="A98" s="599" t="s">
        <v>208</v>
      </c>
      <c r="B98" s="596" t="s">
        <v>184</v>
      </c>
      <c r="C98" s="596" t="s">
        <v>207</v>
      </c>
      <c r="D98" s="596"/>
      <c r="E98" s="603">
        <v>300</v>
      </c>
      <c r="F98" s="603">
        <v>2</v>
      </c>
      <c r="G98" s="604" t="s">
        <v>63</v>
      </c>
      <c r="H98" s="596"/>
      <c r="I98" s="596"/>
      <c r="J98" s="596"/>
      <c r="K98" s="596"/>
      <c r="L98" s="596"/>
      <c r="M98" s="596"/>
      <c r="N98" s="596"/>
      <c r="O98" s="596"/>
      <c r="P98" s="625"/>
      <c r="Q98" s="596"/>
      <c r="R98" s="596"/>
      <c r="S98" s="596"/>
      <c r="T98" s="596"/>
      <c r="U98" s="603">
        <v>1</v>
      </c>
      <c r="V98" s="605" t="s">
        <v>80</v>
      </c>
      <c r="W98" s="596"/>
      <c r="X98" s="596"/>
      <c r="Y98" s="596"/>
      <c r="Z98" s="596"/>
      <c r="AA98" s="596"/>
      <c r="AB98" s="596"/>
      <c r="AC98" s="596"/>
      <c r="AD98" s="596"/>
      <c r="AE98" s="596"/>
      <c r="AF98" s="596"/>
      <c r="AG98" s="603">
        <v>2</v>
      </c>
      <c r="AH98" s="605" t="s">
        <v>80</v>
      </c>
      <c r="AI98" s="596"/>
      <c r="AJ98" s="596"/>
      <c r="AK98" s="596"/>
      <c r="AL98" s="596"/>
      <c r="AM98" s="596"/>
      <c r="AN98" s="596"/>
      <c r="AO98" s="596"/>
      <c r="AP98" s="596"/>
      <c r="AQ98" s="596"/>
      <c r="AR98" s="596"/>
      <c r="AS98" s="603">
        <v>4</v>
      </c>
      <c r="AT98" s="599" t="s">
        <v>93</v>
      </c>
      <c r="AU98" s="596"/>
      <c r="AV98" s="596"/>
      <c r="AW98" s="603">
        <v>2</v>
      </c>
      <c r="AX98" s="596"/>
      <c r="AY98" s="596"/>
    </row>
    <row r="99" spans="1:51" x14ac:dyDescent="0.2">
      <c r="A99" s="599" t="s">
        <v>209</v>
      </c>
      <c r="B99" s="596" t="s">
        <v>184</v>
      </c>
      <c r="C99" s="596" t="s">
        <v>207</v>
      </c>
      <c r="D99" s="596"/>
      <c r="E99" s="603">
        <v>300</v>
      </c>
      <c r="F99" s="603">
        <v>2</v>
      </c>
      <c r="G99" s="604" t="s">
        <v>63</v>
      </c>
      <c r="H99" s="603">
        <v>4</v>
      </c>
      <c r="I99" s="604" t="s">
        <v>63</v>
      </c>
      <c r="J99" s="596"/>
      <c r="K99" s="596"/>
      <c r="L99" s="596"/>
      <c r="M99" s="596"/>
      <c r="N99" s="596"/>
      <c r="O99" s="596"/>
      <c r="P99" s="625"/>
      <c r="Q99" s="596"/>
      <c r="R99" s="596"/>
      <c r="S99" s="596"/>
      <c r="T99" s="596"/>
      <c r="U99" s="603">
        <v>1</v>
      </c>
      <c r="V99" s="605" t="s">
        <v>80</v>
      </c>
      <c r="W99" s="596"/>
      <c r="X99" s="596"/>
      <c r="Y99" s="596"/>
      <c r="Z99" s="596"/>
      <c r="AA99" s="596"/>
      <c r="AB99" s="596"/>
      <c r="AC99" s="596"/>
      <c r="AD99" s="596"/>
      <c r="AE99" s="596"/>
      <c r="AF99" s="596"/>
      <c r="AG99" s="603">
        <v>2</v>
      </c>
      <c r="AH99" s="605" t="s">
        <v>80</v>
      </c>
      <c r="AI99" s="596"/>
      <c r="AJ99" s="596"/>
      <c r="AK99" s="596"/>
      <c r="AL99" s="596"/>
      <c r="AM99" s="596"/>
      <c r="AN99" s="596"/>
      <c r="AO99" s="596"/>
      <c r="AP99" s="596"/>
      <c r="AQ99" s="596"/>
      <c r="AR99" s="596"/>
      <c r="AS99" s="603">
        <v>4</v>
      </c>
      <c r="AT99" s="599" t="s">
        <v>93</v>
      </c>
      <c r="AU99" s="596"/>
      <c r="AV99" s="596"/>
      <c r="AW99" s="603">
        <v>2</v>
      </c>
      <c r="AX99" s="596"/>
      <c r="AY99" s="603">
        <v>1</v>
      </c>
    </row>
    <row r="100" spans="1:51" x14ac:dyDescent="0.2">
      <c r="A100" s="599" t="s">
        <v>210</v>
      </c>
      <c r="B100" s="596" t="s">
        <v>184</v>
      </c>
      <c r="C100" s="596" t="s">
        <v>207</v>
      </c>
      <c r="D100" s="596"/>
      <c r="E100" s="603">
        <v>300</v>
      </c>
      <c r="F100" s="603">
        <v>2</v>
      </c>
      <c r="G100" s="604" t="s">
        <v>63</v>
      </c>
      <c r="H100" s="603">
        <v>4</v>
      </c>
      <c r="I100" s="604" t="s">
        <v>63</v>
      </c>
      <c r="J100" s="596"/>
      <c r="K100" s="596"/>
      <c r="L100" s="596"/>
      <c r="M100" s="596"/>
      <c r="N100" s="596"/>
      <c r="O100" s="596"/>
      <c r="P100" s="625"/>
      <c r="Q100" s="596"/>
      <c r="R100" s="596"/>
      <c r="S100" s="596"/>
      <c r="T100" s="596"/>
      <c r="U100" s="603">
        <v>1</v>
      </c>
      <c r="V100" s="605" t="s">
        <v>80</v>
      </c>
      <c r="W100" s="596"/>
      <c r="X100" s="596"/>
      <c r="Y100" s="596"/>
      <c r="Z100" s="596"/>
      <c r="AA100" s="596"/>
      <c r="AB100" s="596"/>
      <c r="AC100" s="596"/>
      <c r="AD100" s="596"/>
      <c r="AE100" s="596"/>
      <c r="AF100" s="596"/>
      <c r="AG100" s="603">
        <v>2</v>
      </c>
      <c r="AH100" s="605" t="s">
        <v>80</v>
      </c>
      <c r="AI100" s="596"/>
      <c r="AJ100" s="596"/>
      <c r="AK100" s="596"/>
      <c r="AL100" s="596"/>
      <c r="AM100" s="596"/>
      <c r="AN100" s="596"/>
      <c r="AO100" s="596"/>
      <c r="AP100" s="596"/>
      <c r="AQ100" s="596"/>
      <c r="AR100" s="596"/>
      <c r="AS100" s="603">
        <v>4</v>
      </c>
      <c r="AT100" s="599" t="s">
        <v>93</v>
      </c>
      <c r="AU100" s="596"/>
      <c r="AV100" s="596"/>
      <c r="AW100" s="603">
        <v>2</v>
      </c>
      <c r="AX100" s="596"/>
      <c r="AY100" s="603">
        <v>1</v>
      </c>
    </row>
    <row r="101" spans="1:51" x14ac:dyDescent="0.2">
      <c r="A101" s="599" t="s">
        <v>211</v>
      </c>
      <c r="B101" s="596" t="s">
        <v>184</v>
      </c>
      <c r="C101" s="596" t="s">
        <v>158</v>
      </c>
      <c r="D101" s="596"/>
      <c r="E101" s="603">
        <v>300</v>
      </c>
      <c r="F101" s="603">
        <v>4</v>
      </c>
      <c r="G101" s="604" t="s">
        <v>63</v>
      </c>
      <c r="H101" s="596"/>
      <c r="I101" s="596"/>
      <c r="J101" s="596"/>
      <c r="K101" s="596"/>
      <c r="L101" s="596"/>
      <c r="M101" s="596"/>
      <c r="N101" s="596"/>
      <c r="O101" s="596"/>
      <c r="P101" s="626">
        <v>1</v>
      </c>
      <c r="Q101" s="603">
        <v>1</v>
      </c>
      <c r="R101" s="604" t="s">
        <v>63</v>
      </c>
      <c r="S101" s="603">
        <v>1</v>
      </c>
      <c r="T101" s="604" t="s">
        <v>63</v>
      </c>
      <c r="U101" s="603">
        <v>1</v>
      </c>
      <c r="V101" s="605" t="s">
        <v>80</v>
      </c>
      <c r="W101" s="596"/>
      <c r="X101" s="596"/>
      <c r="Y101" s="596"/>
      <c r="Z101" s="596"/>
      <c r="AA101" s="596"/>
      <c r="AB101" s="596"/>
      <c r="AC101" s="596"/>
      <c r="AD101" s="596"/>
      <c r="AE101" s="596"/>
      <c r="AF101" s="596"/>
      <c r="AG101" s="603">
        <v>2</v>
      </c>
      <c r="AH101" s="605" t="s">
        <v>80</v>
      </c>
      <c r="AI101" s="596"/>
      <c r="AJ101" s="596"/>
      <c r="AK101" s="596"/>
      <c r="AL101" s="596"/>
      <c r="AM101" s="596"/>
      <c r="AN101" s="596"/>
      <c r="AO101" s="596"/>
      <c r="AP101" s="596"/>
      <c r="AQ101" s="596"/>
      <c r="AR101" s="596"/>
      <c r="AS101" s="603">
        <v>4</v>
      </c>
      <c r="AT101" s="599" t="s">
        <v>93</v>
      </c>
      <c r="AU101" s="596"/>
      <c r="AV101" s="596"/>
      <c r="AW101" s="603">
        <v>2</v>
      </c>
      <c r="AX101" s="603">
        <v>2</v>
      </c>
      <c r="AY101" s="596"/>
    </row>
    <row r="102" spans="1:51" x14ac:dyDescent="0.2">
      <c r="A102" s="599" t="s">
        <v>212</v>
      </c>
      <c r="B102" s="596" t="s">
        <v>184</v>
      </c>
      <c r="C102" s="596" t="s">
        <v>158</v>
      </c>
      <c r="D102" s="596"/>
      <c r="E102" s="603">
        <v>300</v>
      </c>
      <c r="F102" s="603">
        <v>4</v>
      </c>
      <c r="G102" s="604" t="s">
        <v>63</v>
      </c>
      <c r="H102" s="596"/>
      <c r="I102" s="596"/>
      <c r="J102" s="596"/>
      <c r="K102" s="596"/>
      <c r="L102" s="596"/>
      <c r="M102" s="596"/>
      <c r="N102" s="596"/>
      <c r="O102" s="596"/>
      <c r="P102" s="626">
        <v>1</v>
      </c>
      <c r="Q102" s="603">
        <v>1</v>
      </c>
      <c r="R102" s="604" t="s">
        <v>63</v>
      </c>
      <c r="S102" s="603">
        <v>1</v>
      </c>
      <c r="T102" s="604" t="s">
        <v>63</v>
      </c>
      <c r="U102" s="603">
        <v>1</v>
      </c>
      <c r="V102" s="605" t="s">
        <v>80</v>
      </c>
      <c r="W102" s="596"/>
      <c r="X102" s="596"/>
      <c r="Y102" s="596"/>
      <c r="Z102" s="596"/>
      <c r="AA102" s="596"/>
      <c r="AB102" s="596"/>
      <c r="AC102" s="596"/>
      <c r="AD102" s="596"/>
      <c r="AE102" s="596"/>
      <c r="AF102" s="596"/>
      <c r="AG102" s="603">
        <v>2</v>
      </c>
      <c r="AH102" s="605" t="s">
        <v>80</v>
      </c>
      <c r="AI102" s="596"/>
      <c r="AJ102" s="596"/>
      <c r="AK102" s="596"/>
      <c r="AL102" s="596"/>
      <c r="AM102" s="596"/>
      <c r="AN102" s="596"/>
      <c r="AO102" s="596"/>
      <c r="AP102" s="596"/>
      <c r="AQ102" s="596"/>
      <c r="AR102" s="596"/>
      <c r="AS102" s="603">
        <v>4</v>
      </c>
      <c r="AT102" s="599" t="s">
        <v>93</v>
      </c>
      <c r="AU102" s="596"/>
      <c r="AV102" s="596"/>
      <c r="AW102" s="603">
        <v>2</v>
      </c>
      <c r="AX102" s="603">
        <v>2</v>
      </c>
      <c r="AY102" s="596"/>
    </row>
    <row r="103" spans="1:51" x14ac:dyDescent="0.2">
      <c r="A103" s="599" t="s">
        <v>213</v>
      </c>
      <c r="B103" s="596" t="s">
        <v>184</v>
      </c>
      <c r="C103" s="596" t="s">
        <v>158</v>
      </c>
      <c r="D103" s="596"/>
      <c r="E103" s="603">
        <v>300</v>
      </c>
      <c r="F103" s="603">
        <v>4</v>
      </c>
      <c r="G103" s="604" t="s">
        <v>63</v>
      </c>
      <c r="H103" s="603">
        <v>4</v>
      </c>
      <c r="I103" s="604" t="s">
        <v>63</v>
      </c>
      <c r="J103" s="596"/>
      <c r="K103" s="596"/>
      <c r="L103" s="596"/>
      <c r="M103" s="596"/>
      <c r="N103" s="596"/>
      <c r="O103" s="596"/>
      <c r="P103" s="626">
        <v>1</v>
      </c>
      <c r="Q103" s="603">
        <v>1</v>
      </c>
      <c r="R103" s="604" t="s">
        <v>63</v>
      </c>
      <c r="S103" s="603">
        <v>1</v>
      </c>
      <c r="T103" s="604" t="s">
        <v>63</v>
      </c>
      <c r="U103" s="603">
        <v>1</v>
      </c>
      <c r="V103" s="605" t="s">
        <v>80</v>
      </c>
      <c r="W103" s="596"/>
      <c r="X103" s="596"/>
      <c r="Y103" s="596"/>
      <c r="Z103" s="596"/>
      <c r="AA103" s="596"/>
      <c r="AB103" s="596"/>
      <c r="AC103" s="596"/>
      <c r="AD103" s="596"/>
      <c r="AE103" s="596"/>
      <c r="AF103" s="596"/>
      <c r="AG103" s="603">
        <v>2</v>
      </c>
      <c r="AH103" s="605" t="s">
        <v>80</v>
      </c>
      <c r="AI103" s="596"/>
      <c r="AJ103" s="596"/>
      <c r="AK103" s="596"/>
      <c r="AL103" s="596"/>
      <c r="AM103" s="596"/>
      <c r="AN103" s="596"/>
      <c r="AO103" s="596"/>
      <c r="AP103" s="596"/>
      <c r="AQ103" s="596"/>
      <c r="AR103" s="596"/>
      <c r="AS103" s="603">
        <v>4</v>
      </c>
      <c r="AT103" s="599" t="s">
        <v>93</v>
      </c>
      <c r="AU103" s="596"/>
      <c r="AV103" s="596"/>
      <c r="AW103" s="603">
        <v>2</v>
      </c>
      <c r="AX103" s="603">
        <v>2</v>
      </c>
      <c r="AY103" s="603">
        <v>1</v>
      </c>
    </row>
    <row r="104" spans="1:51" x14ac:dyDescent="0.2">
      <c r="A104" s="599" t="s">
        <v>214</v>
      </c>
      <c r="B104" s="596" t="s">
        <v>184</v>
      </c>
      <c r="C104" s="596" t="s">
        <v>158</v>
      </c>
      <c r="D104" s="596"/>
      <c r="E104" s="603">
        <v>300</v>
      </c>
      <c r="F104" s="603">
        <v>4</v>
      </c>
      <c r="G104" s="604" t="s">
        <v>63</v>
      </c>
      <c r="H104" s="603">
        <v>4</v>
      </c>
      <c r="I104" s="604" t="s">
        <v>63</v>
      </c>
      <c r="J104" s="596"/>
      <c r="K104" s="596"/>
      <c r="L104" s="596"/>
      <c r="M104" s="596"/>
      <c r="N104" s="596"/>
      <c r="O104" s="596"/>
      <c r="P104" s="626">
        <v>1</v>
      </c>
      <c r="Q104" s="603">
        <v>1</v>
      </c>
      <c r="R104" s="604" t="s">
        <v>63</v>
      </c>
      <c r="S104" s="603">
        <v>1</v>
      </c>
      <c r="T104" s="604" t="s">
        <v>63</v>
      </c>
      <c r="U104" s="603">
        <v>1</v>
      </c>
      <c r="V104" s="605" t="s">
        <v>80</v>
      </c>
      <c r="W104" s="596"/>
      <c r="X104" s="596"/>
      <c r="Y104" s="596"/>
      <c r="Z104" s="596"/>
      <c r="AA104" s="596"/>
      <c r="AB104" s="596"/>
      <c r="AC104" s="596"/>
      <c r="AD104" s="596"/>
      <c r="AE104" s="596"/>
      <c r="AF104" s="596"/>
      <c r="AG104" s="603">
        <v>2</v>
      </c>
      <c r="AH104" s="605" t="s">
        <v>80</v>
      </c>
      <c r="AI104" s="596"/>
      <c r="AJ104" s="596"/>
      <c r="AK104" s="596"/>
      <c r="AL104" s="596"/>
      <c r="AM104" s="596"/>
      <c r="AN104" s="596"/>
      <c r="AO104" s="596"/>
      <c r="AP104" s="596"/>
      <c r="AQ104" s="596"/>
      <c r="AR104" s="596"/>
      <c r="AS104" s="603">
        <v>4</v>
      </c>
      <c r="AT104" s="599" t="s">
        <v>93</v>
      </c>
      <c r="AU104" s="596"/>
      <c r="AV104" s="596"/>
      <c r="AW104" s="603">
        <v>2</v>
      </c>
      <c r="AX104" s="603">
        <v>2</v>
      </c>
      <c r="AY104" s="603">
        <v>1</v>
      </c>
    </row>
    <row r="105" spans="1:51" ht="30" x14ac:dyDescent="0.2">
      <c r="A105" s="599" t="s">
        <v>215</v>
      </c>
      <c r="B105" s="596" t="s">
        <v>216</v>
      </c>
      <c r="C105" s="596" t="s">
        <v>217</v>
      </c>
      <c r="D105" s="596"/>
      <c r="E105" s="603">
        <v>500</v>
      </c>
      <c r="F105" s="596"/>
      <c r="G105" s="596"/>
      <c r="H105" s="596"/>
      <c r="I105" s="596"/>
      <c r="J105" s="596"/>
      <c r="K105" s="596"/>
      <c r="L105" s="596"/>
      <c r="M105" s="596"/>
      <c r="N105" s="596"/>
      <c r="O105" s="596"/>
      <c r="P105" s="625"/>
      <c r="Q105" s="596"/>
      <c r="R105" s="596"/>
      <c r="S105" s="596"/>
      <c r="T105" s="596"/>
      <c r="U105" s="596"/>
      <c r="V105" s="596"/>
      <c r="W105" s="596"/>
      <c r="X105" s="596"/>
      <c r="Y105" s="596"/>
      <c r="Z105" s="596"/>
      <c r="AA105" s="596"/>
      <c r="AB105" s="596"/>
      <c r="AC105" s="596"/>
      <c r="AD105" s="596"/>
      <c r="AE105" s="596"/>
      <c r="AF105" s="596"/>
      <c r="AG105" s="596"/>
      <c r="AH105" s="596"/>
      <c r="AI105" s="596"/>
      <c r="AJ105" s="596"/>
      <c r="AK105" s="596"/>
      <c r="AL105" s="596"/>
      <c r="AM105" s="596"/>
      <c r="AN105" s="596"/>
      <c r="AO105" s="596"/>
      <c r="AP105" s="596"/>
      <c r="AQ105" s="596"/>
      <c r="AR105" s="596"/>
      <c r="AS105" s="596"/>
      <c r="AT105" s="596"/>
      <c r="AU105" s="596"/>
      <c r="AV105" s="596"/>
      <c r="AW105" s="596"/>
      <c r="AX105" s="596"/>
      <c r="AY105" s="603">
        <v>4</v>
      </c>
    </row>
    <row r="106" spans="1:51" ht="30" x14ac:dyDescent="0.2">
      <c r="A106" s="599" t="s">
        <v>218</v>
      </c>
      <c r="B106" s="596" t="s">
        <v>219</v>
      </c>
      <c r="C106" s="599" t="s">
        <v>61</v>
      </c>
      <c r="D106" s="599" t="s">
        <v>62</v>
      </c>
      <c r="E106" s="603">
        <v>300</v>
      </c>
      <c r="F106" s="596"/>
      <c r="G106" s="596"/>
      <c r="H106" s="596"/>
      <c r="I106" s="596"/>
      <c r="J106" s="596"/>
      <c r="K106" s="596"/>
      <c r="L106" s="596"/>
      <c r="M106" s="596"/>
      <c r="N106" s="596"/>
      <c r="O106" s="596"/>
      <c r="P106" s="625"/>
      <c r="Q106" s="596"/>
      <c r="R106" s="596"/>
      <c r="S106" s="596"/>
      <c r="T106" s="596"/>
      <c r="U106" s="596"/>
      <c r="V106" s="596"/>
      <c r="W106" s="596"/>
      <c r="X106" s="596"/>
      <c r="Y106" s="596"/>
      <c r="Z106" s="596"/>
      <c r="AA106" s="596"/>
      <c r="AB106" s="596"/>
      <c r="AC106" s="596"/>
      <c r="AD106" s="596"/>
      <c r="AE106" s="596"/>
      <c r="AF106" s="596"/>
      <c r="AG106" s="596"/>
      <c r="AH106" s="596"/>
      <c r="AI106" s="596"/>
      <c r="AJ106" s="596"/>
      <c r="AK106" s="603">
        <v>4</v>
      </c>
      <c r="AL106" s="599" t="s">
        <v>215</v>
      </c>
      <c r="AM106" s="596"/>
      <c r="AN106" s="596"/>
      <c r="AO106" s="596"/>
      <c r="AP106" s="596"/>
      <c r="AQ106" s="596"/>
      <c r="AR106" s="596"/>
      <c r="AS106" s="596"/>
      <c r="AT106" s="596"/>
      <c r="AU106" s="596"/>
      <c r="AV106" s="596"/>
      <c r="AW106" s="596"/>
      <c r="AX106" s="596"/>
      <c r="AY106" s="596"/>
    </row>
    <row r="107" spans="1:51" ht="30" x14ac:dyDescent="0.2">
      <c r="A107" s="599" t="s">
        <v>220</v>
      </c>
      <c r="B107" s="596" t="s">
        <v>221</v>
      </c>
      <c r="C107" s="596" t="s">
        <v>134</v>
      </c>
      <c r="D107" s="603">
        <v>218</v>
      </c>
      <c r="E107" s="599" t="s">
        <v>222</v>
      </c>
      <c r="F107" s="596"/>
      <c r="G107" s="596"/>
      <c r="H107" s="596"/>
      <c r="I107" s="596"/>
      <c r="J107" s="596"/>
      <c r="K107" s="596"/>
      <c r="L107" s="596"/>
      <c r="M107" s="596"/>
      <c r="N107" s="596"/>
      <c r="O107" s="596"/>
      <c r="P107" s="625"/>
      <c r="Q107" s="596"/>
      <c r="R107" s="596"/>
      <c r="S107" s="596"/>
      <c r="T107" s="596"/>
      <c r="U107" s="596"/>
      <c r="V107" s="596"/>
      <c r="W107" s="596"/>
      <c r="X107" s="596"/>
      <c r="Y107" s="596"/>
      <c r="Z107" s="596"/>
      <c r="AA107" s="596"/>
      <c r="AB107" s="596"/>
      <c r="AC107" s="596"/>
      <c r="AD107" s="596"/>
      <c r="AE107" s="596"/>
      <c r="AF107" s="596"/>
      <c r="AG107" s="596"/>
      <c r="AH107" s="596"/>
      <c r="AI107" s="596"/>
      <c r="AJ107" s="596"/>
      <c r="AK107" s="603">
        <v>1</v>
      </c>
      <c r="AL107" s="599" t="s">
        <v>223</v>
      </c>
      <c r="AM107" s="596"/>
      <c r="AN107" s="596"/>
      <c r="AO107" s="596"/>
      <c r="AP107" s="596"/>
      <c r="AQ107" s="596"/>
      <c r="AR107" s="596"/>
      <c r="AS107" s="596"/>
      <c r="AT107" s="596"/>
      <c r="AU107" s="596"/>
      <c r="AV107" s="596"/>
      <c r="AW107" s="596"/>
      <c r="AX107" s="596"/>
      <c r="AY107" s="596"/>
    </row>
    <row r="108" spans="1:51" x14ac:dyDescent="0.2">
      <c r="A108" s="599" t="s">
        <v>223</v>
      </c>
      <c r="B108" s="596" t="s">
        <v>224</v>
      </c>
      <c r="C108" s="596" t="s">
        <v>134</v>
      </c>
      <c r="D108" s="603">
        <v>218</v>
      </c>
      <c r="E108" s="596" t="s">
        <v>225</v>
      </c>
      <c r="F108" s="596"/>
      <c r="G108" s="596"/>
      <c r="H108" s="596"/>
      <c r="I108" s="596"/>
      <c r="J108" s="596"/>
      <c r="K108" s="596"/>
      <c r="L108" s="596"/>
      <c r="M108" s="596"/>
      <c r="N108" s="596"/>
      <c r="O108" s="596"/>
      <c r="P108" s="625"/>
      <c r="Q108" s="596"/>
      <c r="R108" s="596"/>
      <c r="S108" s="596"/>
      <c r="T108" s="596"/>
      <c r="U108" s="596"/>
      <c r="V108" s="596"/>
      <c r="W108" s="596"/>
      <c r="X108" s="596"/>
      <c r="Y108" s="596"/>
      <c r="Z108" s="596"/>
      <c r="AA108" s="596"/>
      <c r="AB108" s="596"/>
      <c r="AC108" s="596"/>
      <c r="AD108" s="596"/>
      <c r="AE108" s="596"/>
      <c r="AF108" s="596"/>
      <c r="AG108" s="596"/>
      <c r="AH108" s="596"/>
      <c r="AI108" s="596"/>
      <c r="AJ108" s="596"/>
      <c r="AK108" s="596"/>
      <c r="AL108" s="596"/>
      <c r="AM108" s="596"/>
      <c r="AN108" s="596"/>
      <c r="AO108" s="596"/>
      <c r="AP108" s="596"/>
      <c r="AQ108" s="596"/>
      <c r="AR108" s="596"/>
      <c r="AS108" s="596"/>
      <c r="AT108" s="596"/>
      <c r="AU108" s="596"/>
      <c r="AV108" s="596"/>
      <c r="AW108" s="599" t="s">
        <v>124</v>
      </c>
      <c r="AX108" s="596"/>
      <c r="AY108" s="596"/>
    </row>
    <row r="109" spans="1:51" ht="30" x14ac:dyDescent="0.2">
      <c r="A109" s="599" t="s">
        <v>226</v>
      </c>
      <c r="B109" s="596" t="s">
        <v>221</v>
      </c>
      <c r="C109" s="596" t="s">
        <v>134</v>
      </c>
      <c r="D109" s="603">
        <v>218</v>
      </c>
      <c r="E109" s="599" t="s">
        <v>222</v>
      </c>
      <c r="F109" s="596"/>
      <c r="G109" s="596"/>
      <c r="H109" s="596"/>
      <c r="I109" s="596"/>
      <c r="J109" s="596"/>
      <c r="K109" s="596"/>
      <c r="L109" s="596"/>
      <c r="M109" s="596"/>
      <c r="N109" s="596"/>
      <c r="O109" s="596"/>
      <c r="P109" s="625"/>
      <c r="Q109" s="596"/>
      <c r="R109" s="596"/>
      <c r="S109" s="596"/>
      <c r="T109" s="596"/>
      <c r="U109" s="596"/>
      <c r="V109" s="596"/>
      <c r="W109" s="596"/>
      <c r="X109" s="596"/>
      <c r="Y109" s="596"/>
      <c r="Z109" s="596"/>
      <c r="AA109" s="596"/>
      <c r="AB109" s="596"/>
      <c r="AC109" s="596"/>
      <c r="AD109" s="596"/>
      <c r="AE109" s="596"/>
      <c r="AF109" s="596"/>
      <c r="AG109" s="596"/>
      <c r="AH109" s="596"/>
      <c r="AI109" s="596"/>
      <c r="AJ109" s="596"/>
      <c r="AK109" s="603">
        <v>1</v>
      </c>
      <c r="AL109" s="599" t="s">
        <v>227</v>
      </c>
      <c r="AM109" s="596"/>
      <c r="AN109" s="596"/>
      <c r="AO109" s="596"/>
      <c r="AP109" s="596"/>
      <c r="AQ109" s="596"/>
      <c r="AR109" s="596"/>
      <c r="AS109" s="596"/>
      <c r="AT109" s="596"/>
      <c r="AU109" s="596"/>
      <c r="AV109" s="596"/>
      <c r="AW109" s="596"/>
      <c r="AX109" s="596"/>
      <c r="AY109" s="596"/>
    </row>
    <row r="110" spans="1:51" x14ac:dyDescent="0.2">
      <c r="A110" s="599" t="s">
        <v>227</v>
      </c>
      <c r="B110" s="596" t="s">
        <v>224</v>
      </c>
      <c r="C110" s="596" t="s">
        <v>134</v>
      </c>
      <c r="D110" s="603">
        <v>218</v>
      </c>
      <c r="E110" s="596" t="s">
        <v>225</v>
      </c>
      <c r="F110" s="596"/>
      <c r="G110" s="596"/>
      <c r="H110" s="596"/>
      <c r="I110" s="596"/>
      <c r="J110" s="596"/>
      <c r="K110" s="596"/>
      <c r="L110" s="596"/>
      <c r="M110" s="596"/>
      <c r="N110" s="596"/>
      <c r="O110" s="596"/>
      <c r="P110" s="625"/>
      <c r="Q110" s="596"/>
      <c r="R110" s="596"/>
      <c r="S110" s="596"/>
      <c r="T110" s="596"/>
      <c r="U110" s="596"/>
      <c r="V110" s="596"/>
      <c r="W110" s="596"/>
      <c r="X110" s="596"/>
      <c r="Y110" s="596"/>
      <c r="Z110" s="596"/>
      <c r="AA110" s="596"/>
      <c r="AB110" s="596"/>
      <c r="AC110" s="596"/>
      <c r="AD110" s="596"/>
      <c r="AE110" s="596"/>
      <c r="AF110" s="596"/>
      <c r="AG110" s="596"/>
      <c r="AH110" s="596"/>
      <c r="AI110" s="596"/>
      <c r="AJ110" s="596"/>
      <c r="AK110" s="596"/>
      <c r="AL110" s="596"/>
      <c r="AM110" s="596"/>
      <c r="AN110" s="596"/>
      <c r="AO110" s="596"/>
      <c r="AP110" s="596"/>
      <c r="AQ110" s="596"/>
      <c r="AR110" s="596"/>
      <c r="AS110" s="596"/>
      <c r="AT110" s="596"/>
      <c r="AU110" s="596"/>
      <c r="AV110" s="596"/>
      <c r="AW110" s="599" t="s">
        <v>124</v>
      </c>
      <c r="AX110" s="596"/>
      <c r="AY110" s="596"/>
    </row>
    <row r="111" spans="1:51" ht="30" x14ac:dyDescent="0.2">
      <c r="A111" s="599" t="s">
        <v>228</v>
      </c>
      <c r="B111" s="596" t="s">
        <v>221</v>
      </c>
      <c r="C111" s="596" t="s">
        <v>134</v>
      </c>
      <c r="D111" s="603">
        <v>218</v>
      </c>
      <c r="E111" s="599" t="s">
        <v>222</v>
      </c>
      <c r="F111" s="596"/>
      <c r="G111" s="596"/>
      <c r="H111" s="596"/>
      <c r="I111" s="596"/>
      <c r="J111" s="596"/>
      <c r="K111" s="596"/>
      <c r="L111" s="596"/>
      <c r="M111" s="596"/>
      <c r="N111" s="596"/>
      <c r="O111" s="596"/>
      <c r="P111" s="625"/>
      <c r="Q111" s="596"/>
      <c r="R111" s="596"/>
      <c r="S111" s="596"/>
      <c r="T111" s="596"/>
      <c r="U111" s="596"/>
      <c r="V111" s="596"/>
      <c r="W111" s="596"/>
      <c r="X111" s="596"/>
      <c r="Y111" s="596"/>
      <c r="Z111" s="596"/>
      <c r="AA111" s="596"/>
      <c r="AB111" s="596"/>
      <c r="AC111" s="596"/>
      <c r="AD111" s="596"/>
      <c r="AE111" s="596"/>
      <c r="AF111" s="596"/>
      <c r="AG111" s="596"/>
      <c r="AH111" s="596"/>
      <c r="AI111" s="596"/>
      <c r="AJ111" s="596"/>
      <c r="AK111" s="603">
        <v>1</v>
      </c>
      <c r="AL111" s="599" t="s">
        <v>229</v>
      </c>
      <c r="AM111" s="596"/>
      <c r="AN111" s="596"/>
      <c r="AO111" s="596"/>
      <c r="AP111" s="596"/>
      <c r="AQ111" s="596"/>
      <c r="AR111" s="596"/>
      <c r="AS111" s="596"/>
      <c r="AT111" s="596"/>
      <c r="AU111" s="596"/>
      <c r="AV111" s="596"/>
      <c r="AW111" s="596"/>
      <c r="AX111" s="596"/>
      <c r="AY111" s="596"/>
    </row>
    <row r="112" spans="1:51" x14ac:dyDescent="0.2">
      <c r="A112" s="599" t="s">
        <v>229</v>
      </c>
      <c r="B112" s="596" t="s">
        <v>224</v>
      </c>
      <c r="C112" s="596" t="s">
        <v>134</v>
      </c>
      <c r="D112" s="603">
        <v>218</v>
      </c>
      <c r="E112" s="596" t="s">
        <v>225</v>
      </c>
      <c r="F112" s="596"/>
      <c r="G112" s="596"/>
      <c r="H112" s="596"/>
      <c r="I112" s="596"/>
      <c r="J112" s="596"/>
      <c r="K112" s="596"/>
      <c r="L112" s="596"/>
      <c r="M112" s="596"/>
      <c r="N112" s="596"/>
      <c r="O112" s="596"/>
      <c r="P112" s="625"/>
      <c r="Q112" s="596"/>
      <c r="R112" s="596"/>
      <c r="S112" s="596"/>
      <c r="T112" s="596"/>
      <c r="U112" s="596"/>
      <c r="V112" s="596"/>
      <c r="W112" s="596"/>
      <c r="X112" s="596"/>
      <c r="Y112" s="596"/>
      <c r="Z112" s="596"/>
      <c r="AA112" s="596"/>
      <c r="AB112" s="596"/>
      <c r="AC112" s="596"/>
      <c r="AD112" s="596"/>
      <c r="AE112" s="596"/>
      <c r="AF112" s="596"/>
      <c r="AG112" s="596"/>
      <c r="AH112" s="596"/>
      <c r="AI112" s="596"/>
      <c r="AJ112" s="596"/>
      <c r="AK112" s="596"/>
      <c r="AL112" s="596"/>
      <c r="AM112" s="596"/>
      <c r="AN112" s="596"/>
      <c r="AO112" s="596"/>
      <c r="AP112" s="596"/>
      <c r="AQ112" s="596"/>
      <c r="AR112" s="596"/>
      <c r="AS112" s="596"/>
      <c r="AT112" s="596"/>
      <c r="AU112" s="596"/>
      <c r="AV112" s="596"/>
      <c r="AW112" s="599" t="s">
        <v>124</v>
      </c>
      <c r="AX112" s="596"/>
      <c r="AY112" s="596"/>
    </row>
    <row r="113" spans="1:51" ht="30" x14ac:dyDescent="0.2">
      <c r="A113" s="599" t="s">
        <v>230</v>
      </c>
      <c r="B113" s="596" t="s">
        <v>221</v>
      </c>
      <c r="C113" s="596" t="s">
        <v>134</v>
      </c>
      <c r="D113" s="603">
        <v>218</v>
      </c>
      <c r="E113" s="599" t="s">
        <v>222</v>
      </c>
      <c r="F113" s="596"/>
      <c r="G113" s="596"/>
      <c r="H113" s="596"/>
      <c r="I113" s="596"/>
      <c r="J113" s="596"/>
      <c r="K113" s="596"/>
      <c r="L113" s="596"/>
      <c r="M113" s="596"/>
      <c r="N113" s="596"/>
      <c r="O113" s="596"/>
      <c r="P113" s="625"/>
      <c r="Q113" s="596"/>
      <c r="R113" s="596"/>
      <c r="S113" s="596"/>
      <c r="T113" s="596"/>
      <c r="U113" s="596"/>
      <c r="V113" s="596"/>
      <c r="W113" s="596"/>
      <c r="X113" s="596"/>
      <c r="Y113" s="596"/>
      <c r="Z113" s="596"/>
      <c r="AA113" s="596"/>
      <c r="AB113" s="596"/>
      <c r="AC113" s="596"/>
      <c r="AD113" s="596"/>
      <c r="AE113" s="596"/>
      <c r="AF113" s="596"/>
      <c r="AG113" s="596"/>
      <c r="AH113" s="596"/>
      <c r="AI113" s="596"/>
      <c r="AJ113" s="596"/>
      <c r="AK113" s="603">
        <v>1</v>
      </c>
      <c r="AL113" s="599" t="s">
        <v>231</v>
      </c>
      <c r="AM113" s="596"/>
      <c r="AN113" s="596"/>
      <c r="AO113" s="596"/>
      <c r="AP113" s="596"/>
      <c r="AQ113" s="596"/>
      <c r="AR113" s="596"/>
      <c r="AS113" s="596"/>
      <c r="AT113" s="596"/>
      <c r="AU113" s="596"/>
      <c r="AV113" s="596"/>
      <c r="AW113" s="596"/>
      <c r="AX113" s="596"/>
      <c r="AY113" s="596"/>
    </row>
    <row r="114" spans="1:51" x14ac:dyDescent="0.2">
      <c r="A114" s="599" t="s">
        <v>231</v>
      </c>
      <c r="B114" s="596" t="s">
        <v>224</v>
      </c>
      <c r="C114" s="596" t="s">
        <v>134</v>
      </c>
      <c r="D114" s="603">
        <v>218</v>
      </c>
      <c r="E114" s="596" t="s">
        <v>225</v>
      </c>
      <c r="F114" s="596"/>
      <c r="G114" s="596"/>
      <c r="H114" s="596"/>
      <c r="I114" s="596"/>
      <c r="J114" s="596"/>
      <c r="K114" s="596"/>
      <c r="L114" s="596"/>
      <c r="M114" s="596"/>
      <c r="N114" s="596"/>
      <c r="O114" s="596"/>
      <c r="P114" s="625"/>
      <c r="Q114" s="596"/>
      <c r="R114" s="596"/>
      <c r="S114" s="596"/>
      <c r="T114" s="596"/>
      <c r="U114" s="596"/>
      <c r="V114" s="596"/>
      <c r="W114" s="596"/>
      <c r="X114" s="596"/>
      <c r="Y114" s="596"/>
      <c r="Z114" s="596"/>
      <c r="AA114" s="596"/>
      <c r="AB114" s="596"/>
      <c r="AC114" s="596"/>
      <c r="AD114" s="596"/>
      <c r="AE114" s="596"/>
      <c r="AF114" s="596"/>
      <c r="AG114" s="596"/>
      <c r="AH114" s="596"/>
      <c r="AI114" s="596"/>
      <c r="AJ114" s="596"/>
      <c r="AK114" s="596"/>
      <c r="AL114" s="596"/>
      <c r="AM114" s="596"/>
      <c r="AN114" s="596"/>
      <c r="AO114" s="596"/>
      <c r="AP114" s="596"/>
      <c r="AQ114" s="596"/>
      <c r="AR114" s="596"/>
      <c r="AS114" s="596"/>
      <c r="AT114" s="596"/>
      <c r="AU114" s="596"/>
      <c r="AV114" s="596"/>
      <c r="AW114" s="599" t="s">
        <v>124</v>
      </c>
      <c r="AX114" s="596"/>
      <c r="AY114" s="596"/>
    </row>
    <row r="115" spans="1:51" ht="30" x14ac:dyDescent="0.2">
      <c r="A115" s="599" t="s">
        <v>232</v>
      </c>
      <c r="B115" s="596" t="s">
        <v>221</v>
      </c>
      <c r="C115" s="596" t="s">
        <v>134</v>
      </c>
      <c r="D115" s="603">
        <v>218</v>
      </c>
      <c r="E115" s="599" t="s">
        <v>222</v>
      </c>
      <c r="F115" s="596"/>
      <c r="G115" s="596"/>
      <c r="H115" s="596"/>
      <c r="I115" s="596"/>
      <c r="J115" s="596"/>
      <c r="K115" s="596"/>
      <c r="L115" s="596"/>
      <c r="M115" s="596"/>
      <c r="N115" s="596"/>
      <c r="O115" s="596"/>
      <c r="P115" s="625"/>
      <c r="Q115" s="596"/>
      <c r="R115" s="596"/>
      <c r="S115" s="596"/>
      <c r="T115" s="596"/>
      <c r="U115" s="596"/>
      <c r="V115" s="596"/>
      <c r="W115" s="596"/>
      <c r="X115" s="596"/>
      <c r="Y115" s="596"/>
      <c r="Z115" s="596"/>
      <c r="AA115" s="596"/>
      <c r="AB115" s="596"/>
      <c r="AC115" s="596"/>
      <c r="AD115" s="596"/>
      <c r="AE115" s="596"/>
      <c r="AF115" s="596"/>
      <c r="AG115" s="596"/>
      <c r="AH115" s="596"/>
      <c r="AI115" s="596"/>
      <c r="AJ115" s="596"/>
      <c r="AK115" s="603">
        <v>1</v>
      </c>
      <c r="AL115" s="599" t="s">
        <v>233</v>
      </c>
      <c r="AM115" s="596"/>
      <c r="AN115" s="596"/>
      <c r="AO115" s="596"/>
      <c r="AP115" s="596"/>
      <c r="AQ115" s="596"/>
      <c r="AR115" s="596"/>
      <c r="AS115" s="596"/>
      <c r="AT115" s="596"/>
      <c r="AU115" s="596"/>
      <c r="AV115" s="596"/>
      <c r="AW115" s="596"/>
      <c r="AX115" s="596"/>
      <c r="AY115" s="596"/>
    </row>
    <row r="116" spans="1:51" x14ac:dyDescent="0.2">
      <c r="A116" s="599" t="s">
        <v>233</v>
      </c>
      <c r="B116" s="596" t="s">
        <v>224</v>
      </c>
      <c r="C116" s="596" t="s">
        <v>134</v>
      </c>
      <c r="D116" s="603">
        <v>218</v>
      </c>
      <c r="E116" s="596" t="s">
        <v>225</v>
      </c>
      <c r="F116" s="596"/>
      <c r="G116" s="596"/>
      <c r="H116" s="596"/>
      <c r="I116" s="596"/>
      <c r="J116" s="596"/>
      <c r="K116" s="596"/>
      <c r="L116" s="596"/>
      <c r="M116" s="596"/>
      <c r="N116" s="596"/>
      <c r="O116" s="596"/>
      <c r="P116" s="625"/>
      <c r="Q116" s="596"/>
      <c r="R116" s="596"/>
      <c r="S116" s="596"/>
      <c r="T116" s="596"/>
      <c r="U116" s="596"/>
      <c r="V116" s="596"/>
      <c r="W116" s="596"/>
      <c r="X116" s="596"/>
      <c r="Y116" s="596"/>
      <c r="Z116" s="596"/>
      <c r="AA116" s="596"/>
      <c r="AB116" s="596"/>
      <c r="AC116" s="596"/>
      <c r="AD116" s="596"/>
      <c r="AE116" s="596"/>
      <c r="AF116" s="596"/>
      <c r="AG116" s="596"/>
      <c r="AH116" s="596"/>
      <c r="AI116" s="596"/>
      <c r="AJ116" s="596"/>
      <c r="AK116" s="596"/>
      <c r="AL116" s="596"/>
      <c r="AM116" s="596"/>
      <c r="AN116" s="596"/>
      <c r="AO116" s="596"/>
      <c r="AP116" s="596"/>
      <c r="AQ116" s="596"/>
      <c r="AR116" s="596"/>
      <c r="AS116" s="596"/>
      <c r="AT116" s="596"/>
      <c r="AU116" s="596"/>
      <c r="AV116" s="596"/>
      <c r="AW116" s="599" t="s">
        <v>124</v>
      </c>
      <c r="AX116" s="596"/>
      <c r="AY116" s="596"/>
    </row>
    <row r="117" spans="1:51" ht="30" x14ac:dyDescent="0.2">
      <c r="A117" s="599" t="s">
        <v>234</v>
      </c>
      <c r="B117" s="596" t="s">
        <v>221</v>
      </c>
      <c r="C117" s="596" t="s">
        <v>134</v>
      </c>
      <c r="D117" s="603">
        <v>218</v>
      </c>
      <c r="E117" s="599" t="s">
        <v>222</v>
      </c>
      <c r="F117" s="596"/>
      <c r="G117" s="596"/>
      <c r="H117" s="596"/>
      <c r="I117" s="596"/>
      <c r="J117" s="596"/>
      <c r="K117" s="596"/>
      <c r="L117" s="596"/>
      <c r="M117" s="596"/>
      <c r="N117" s="596"/>
      <c r="O117" s="596"/>
      <c r="P117" s="625"/>
      <c r="Q117" s="596"/>
      <c r="R117" s="596"/>
      <c r="S117" s="596"/>
      <c r="T117" s="596"/>
      <c r="U117" s="596"/>
      <c r="V117" s="596"/>
      <c r="W117" s="596"/>
      <c r="X117" s="596"/>
      <c r="Y117" s="596"/>
      <c r="Z117" s="596"/>
      <c r="AA117" s="596"/>
      <c r="AB117" s="596"/>
      <c r="AC117" s="596"/>
      <c r="AD117" s="596"/>
      <c r="AE117" s="596"/>
      <c r="AF117" s="596"/>
      <c r="AG117" s="596"/>
      <c r="AH117" s="596"/>
      <c r="AI117" s="596"/>
      <c r="AJ117" s="596"/>
      <c r="AK117" s="603">
        <v>1</v>
      </c>
      <c r="AL117" s="599" t="s">
        <v>235</v>
      </c>
      <c r="AM117" s="596"/>
      <c r="AN117" s="596"/>
      <c r="AO117" s="596"/>
      <c r="AP117" s="596"/>
      <c r="AQ117" s="596"/>
      <c r="AR117" s="596"/>
      <c r="AS117" s="596"/>
      <c r="AT117" s="596"/>
      <c r="AU117" s="596"/>
      <c r="AV117" s="596"/>
      <c r="AW117" s="596"/>
      <c r="AX117" s="596"/>
      <c r="AY117" s="596"/>
    </row>
    <row r="118" spans="1:51" x14ac:dyDescent="0.2">
      <c r="A118" s="599" t="s">
        <v>235</v>
      </c>
      <c r="B118" s="596" t="s">
        <v>224</v>
      </c>
      <c r="C118" s="596" t="s">
        <v>134</v>
      </c>
      <c r="D118" s="603">
        <v>218</v>
      </c>
      <c r="E118" s="596" t="s">
        <v>225</v>
      </c>
      <c r="F118" s="596"/>
      <c r="G118" s="596"/>
      <c r="H118" s="596"/>
      <c r="I118" s="596"/>
      <c r="J118" s="596"/>
      <c r="K118" s="596"/>
      <c r="L118" s="596"/>
      <c r="M118" s="596"/>
      <c r="N118" s="596"/>
      <c r="O118" s="596"/>
      <c r="P118" s="625"/>
      <c r="Q118" s="596"/>
      <c r="R118" s="596"/>
      <c r="S118" s="596"/>
      <c r="T118" s="596"/>
      <c r="U118" s="596"/>
      <c r="V118" s="596"/>
      <c r="W118" s="596"/>
      <c r="X118" s="596"/>
      <c r="Y118" s="596"/>
      <c r="Z118" s="596"/>
      <c r="AA118" s="596"/>
      <c r="AB118" s="596"/>
      <c r="AC118" s="596"/>
      <c r="AD118" s="596"/>
      <c r="AE118" s="596"/>
      <c r="AF118" s="596"/>
      <c r="AG118" s="596"/>
      <c r="AH118" s="596"/>
      <c r="AI118" s="596"/>
      <c r="AJ118" s="596"/>
      <c r="AK118" s="596"/>
      <c r="AL118" s="596"/>
      <c r="AM118" s="596"/>
      <c r="AN118" s="596"/>
      <c r="AO118" s="596"/>
      <c r="AP118" s="596"/>
      <c r="AQ118" s="596"/>
      <c r="AR118" s="596"/>
      <c r="AS118" s="596"/>
      <c r="AT118" s="596"/>
      <c r="AU118" s="596"/>
      <c r="AV118" s="596"/>
      <c r="AW118" s="599" t="s">
        <v>124</v>
      </c>
      <c r="AX118" s="596"/>
      <c r="AY118" s="596"/>
    </row>
    <row r="119" spans="1:51" ht="30" x14ac:dyDescent="0.2">
      <c r="A119" s="599" t="s">
        <v>236</v>
      </c>
      <c r="B119" s="596" t="s">
        <v>221</v>
      </c>
      <c r="C119" s="596" t="s">
        <v>134</v>
      </c>
      <c r="D119" s="603">
        <v>218</v>
      </c>
      <c r="E119" s="599" t="s">
        <v>222</v>
      </c>
      <c r="F119" s="596"/>
      <c r="G119" s="596"/>
      <c r="H119" s="596"/>
      <c r="I119" s="596"/>
      <c r="J119" s="596"/>
      <c r="K119" s="596"/>
      <c r="L119" s="596"/>
      <c r="M119" s="596"/>
      <c r="N119" s="596"/>
      <c r="O119" s="596"/>
      <c r="P119" s="625"/>
      <c r="Q119" s="596"/>
      <c r="R119" s="596"/>
      <c r="S119" s="596"/>
      <c r="T119" s="596"/>
      <c r="U119" s="596"/>
      <c r="V119" s="596"/>
      <c r="W119" s="596"/>
      <c r="X119" s="596"/>
      <c r="Y119" s="596"/>
      <c r="Z119" s="596"/>
      <c r="AA119" s="596"/>
      <c r="AB119" s="596"/>
      <c r="AC119" s="596"/>
      <c r="AD119" s="596"/>
      <c r="AE119" s="596"/>
      <c r="AF119" s="596"/>
      <c r="AG119" s="596"/>
      <c r="AH119" s="596"/>
      <c r="AI119" s="596"/>
      <c r="AJ119" s="596"/>
      <c r="AK119" s="603">
        <v>1</v>
      </c>
      <c r="AL119" s="599" t="s">
        <v>237</v>
      </c>
      <c r="AM119" s="596"/>
      <c r="AN119" s="596"/>
      <c r="AO119" s="596"/>
      <c r="AP119" s="596"/>
      <c r="AQ119" s="596"/>
      <c r="AR119" s="596"/>
      <c r="AS119" s="596"/>
      <c r="AT119" s="596"/>
      <c r="AU119" s="596"/>
      <c r="AV119" s="596"/>
      <c r="AW119" s="596"/>
      <c r="AX119" s="596"/>
      <c r="AY119" s="596"/>
    </row>
    <row r="120" spans="1:51" x14ac:dyDescent="0.2">
      <c r="A120" s="599" t="s">
        <v>237</v>
      </c>
      <c r="B120" s="596" t="s">
        <v>224</v>
      </c>
      <c r="C120" s="596" t="s">
        <v>134</v>
      </c>
      <c r="D120" s="603">
        <v>218</v>
      </c>
      <c r="E120" s="596" t="s">
        <v>225</v>
      </c>
      <c r="F120" s="596"/>
      <c r="G120" s="596"/>
      <c r="H120" s="596"/>
      <c r="I120" s="596"/>
      <c r="J120" s="596"/>
      <c r="K120" s="596"/>
      <c r="L120" s="596"/>
      <c r="M120" s="596"/>
      <c r="N120" s="596"/>
      <c r="O120" s="596"/>
      <c r="P120" s="625"/>
      <c r="Q120" s="596"/>
      <c r="R120" s="596"/>
      <c r="S120" s="596"/>
      <c r="T120" s="596"/>
      <c r="U120" s="596"/>
      <c r="V120" s="596"/>
      <c r="W120" s="596"/>
      <c r="X120" s="596"/>
      <c r="Y120" s="596"/>
      <c r="Z120" s="596"/>
      <c r="AA120" s="596"/>
      <c r="AB120" s="596"/>
      <c r="AC120" s="596"/>
      <c r="AD120" s="596"/>
      <c r="AE120" s="596"/>
      <c r="AF120" s="596"/>
      <c r="AG120" s="596"/>
      <c r="AH120" s="596"/>
      <c r="AI120" s="596"/>
      <c r="AJ120" s="596"/>
      <c r="AK120" s="596"/>
      <c r="AL120" s="596"/>
      <c r="AM120" s="596"/>
      <c r="AN120" s="596"/>
      <c r="AO120" s="596"/>
      <c r="AP120" s="596"/>
      <c r="AQ120" s="596"/>
      <c r="AR120" s="596"/>
      <c r="AS120" s="596"/>
      <c r="AT120" s="596"/>
      <c r="AU120" s="596"/>
      <c r="AV120" s="596"/>
      <c r="AW120" s="599" t="s">
        <v>124</v>
      </c>
      <c r="AX120" s="596"/>
      <c r="AY120" s="596"/>
    </row>
    <row r="121" spans="1:51" ht="30" x14ac:dyDescent="0.2">
      <c r="A121" s="599" t="s">
        <v>238</v>
      </c>
      <c r="B121" s="596" t="s">
        <v>221</v>
      </c>
      <c r="C121" s="596" t="s">
        <v>134</v>
      </c>
      <c r="D121" s="603">
        <v>218</v>
      </c>
      <c r="E121" s="599" t="s">
        <v>222</v>
      </c>
      <c r="F121" s="596"/>
      <c r="G121" s="596"/>
      <c r="H121" s="596"/>
      <c r="I121" s="596"/>
      <c r="J121" s="596"/>
      <c r="K121" s="596"/>
      <c r="L121" s="596"/>
      <c r="M121" s="596"/>
      <c r="N121" s="596"/>
      <c r="O121" s="596"/>
      <c r="P121" s="625"/>
      <c r="Q121" s="596"/>
      <c r="R121" s="596"/>
      <c r="S121" s="596"/>
      <c r="T121" s="596"/>
      <c r="U121" s="596"/>
      <c r="V121" s="596"/>
      <c r="W121" s="596"/>
      <c r="X121" s="596"/>
      <c r="Y121" s="596"/>
      <c r="Z121" s="596"/>
      <c r="AA121" s="596"/>
      <c r="AB121" s="596"/>
      <c r="AC121" s="596"/>
      <c r="AD121" s="596"/>
      <c r="AE121" s="596"/>
      <c r="AF121" s="596"/>
      <c r="AG121" s="596"/>
      <c r="AH121" s="596"/>
      <c r="AI121" s="596"/>
      <c r="AJ121" s="596"/>
      <c r="AK121" s="603">
        <v>1</v>
      </c>
      <c r="AL121" s="599" t="s">
        <v>239</v>
      </c>
      <c r="AM121" s="596"/>
      <c r="AN121" s="596"/>
      <c r="AO121" s="596"/>
      <c r="AP121" s="596"/>
      <c r="AQ121" s="596"/>
      <c r="AR121" s="596"/>
      <c r="AS121" s="596"/>
      <c r="AT121" s="596"/>
      <c r="AU121" s="596"/>
      <c r="AV121" s="596"/>
      <c r="AW121" s="596"/>
      <c r="AX121" s="596"/>
      <c r="AY121" s="596"/>
    </row>
    <row r="122" spans="1:51" x14ac:dyDescent="0.2">
      <c r="A122" s="599" t="s">
        <v>239</v>
      </c>
      <c r="B122" s="596" t="s">
        <v>224</v>
      </c>
      <c r="C122" s="596" t="s">
        <v>134</v>
      </c>
      <c r="D122" s="603">
        <v>218</v>
      </c>
      <c r="E122" s="596" t="s">
        <v>225</v>
      </c>
      <c r="F122" s="596"/>
      <c r="G122" s="596"/>
      <c r="H122" s="596"/>
      <c r="I122" s="596"/>
      <c r="J122" s="596"/>
      <c r="K122" s="596"/>
      <c r="L122" s="596"/>
      <c r="M122" s="596"/>
      <c r="N122" s="596"/>
      <c r="O122" s="596"/>
      <c r="P122" s="625"/>
      <c r="Q122" s="596"/>
      <c r="R122" s="596"/>
      <c r="S122" s="596"/>
      <c r="T122" s="596"/>
      <c r="U122" s="596"/>
      <c r="V122" s="596"/>
      <c r="W122" s="596"/>
      <c r="X122" s="596"/>
      <c r="Y122" s="596"/>
      <c r="Z122" s="596"/>
      <c r="AA122" s="596"/>
      <c r="AB122" s="596"/>
      <c r="AC122" s="596"/>
      <c r="AD122" s="596"/>
      <c r="AE122" s="596"/>
      <c r="AF122" s="596"/>
      <c r="AG122" s="596"/>
      <c r="AH122" s="596"/>
      <c r="AI122" s="596"/>
      <c r="AJ122" s="596"/>
      <c r="AK122" s="596"/>
      <c r="AL122" s="596"/>
      <c r="AM122" s="596"/>
      <c r="AN122" s="596"/>
      <c r="AO122" s="596"/>
      <c r="AP122" s="596"/>
      <c r="AQ122" s="596"/>
      <c r="AR122" s="596"/>
      <c r="AS122" s="596"/>
      <c r="AT122" s="596"/>
      <c r="AU122" s="596"/>
      <c r="AV122" s="596"/>
      <c r="AW122" s="599" t="s">
        <v>124</v>
      </c>
      <c r="AX122" s="596"/>
      <c r="AY122" s="596"/>
    </row>
    <row r="123" spans="1:51" ht="30" x14ac:dyDescent="0.2">
      <c r="A123" s="599" t="s">
        <v>240</v>
      </c>
      <c r="B123" s="596" t="s">
        <v>221</v>
      </c>
      <c r="C123" s="596" t="s">
        <v>134</v>
      </c>
      <c r="D123" s="603">
        <v>218</v>
      </c>
      <c r="E123" s="599" t="s">
        <v>222</v>
      </c>
      <c r="F123" s="596"/>
      <c r="G123" s="596"/>
      <c r="H123" s="596"/>
      <c r="I123" s="596"/>
      <c r="J123" s="596"/>
      <c r="K123" s="596"/>
      <c r="L123" s="596"/>
      <c r="M123" s="596"/>
      <c r="N123" s="596"/>
      <c r="O123" s="596"/>
      <c r="P123" s="625"/>
      <c r="Q123" s="596"/>
      <c r="R123" s="596"/>
      <c r="S123" s="596"/>
      <c r="T123" s="596"/>
      <c r="U123" s="596"/>
      <c r="V123" s="596"/>
      <c r="W123" s="596"/>
      <c r="X123" s="596"/>
      <c r="Y123" s="596"/>
      <c r="Z123" s="596"/>
      <c r="AA123" s="596"/>
      <c r="AB123" s="596"/>
      <c r="AC123" s="596"/>
      <c r="AD123" s="596"/>
      <c r="AE123" s="596"/>
      <c r="AF123" s="596"/>
      <c r="AG123" s="596"/>
      <c r="AH123" s="596"/>
      <c r="AI123" s="596"/>
      <c r="AJ123" s="596"/>
      <c r="AK123" s="603">
        <v>1</v>
      </c>
      <c r="AL123" s="599" t="s">
        <v>241</v>
      </c>
      <c r="AM123" s="596"/>
      <c r="AN123" s="596"/>
      <c r="AO123" s="596"/>
      <c r="AP123" s="596"/>
      <c r="AQ123" s="596"/>
      <c r="AR123" s="596"/>
      <c r="AS123" s="596"/>
      <c r="AT123" s="596"/>
      <c r="AU123" s="596"/>
      <c r="AV123" s="596"/>
      <c r="AW123" s="596"/>
      <c r="AX123" s="596"/>
      <c r="AY123" s="596"/>
    </row>
    <row r="124" spans="1:51" x14ac:dyDescent="0.2">
      <c r="A124" s="599" t="s">
        <v>241</v>
      </c>
      <c r="B124" s="596" t="s">
        <v>224</v>
      </c>
      <c r="C124" s="596" t="s">
        <v>134</v>
      </c>
      <c r="D124" s="603">
        <v>218</v>
      </c>
      <c r="E124" s="596" t="s">
        <v>225</v>
      </c>
      <c r="F124" s="596"/>
      <c r="G124" s="596"/>
      <c r="H124" s="596"/>
      <c r="I124" s="596"/>
      <c r="J124" s="596"/>
      <c r="K124" s="596"/>
      <c r="L124" s="596"/>
      <c r="M124" s="596"/>
      <c r="N124" s="596"/>
      <c r="O124" s="596"/>
      <c r="P124" s="625"/>
      <c r="Q124" s="596"/>
      <c r="R124" s="596"/>
      <c r="S124" s="596"/>
      <c r="T124" s="596"/>
      <c r="U124" s="596"/>
      <c r="V124" s="596"/>
      <c r="W124" s="596"/>
      <c r="X124" s="596"/>
      <c r="Y124" s="596"/>
      <c r="Z124" s="596"/>
      <c r="AA124" s="596"/>
      <c r="AB124" s="596"/>
      <c r="AC124" s="596"/>
      <c r="AD124" s="596"/>
      <c r="AE124" s="596"/>
      <c r="AF124" s="596"/>
      <c r="AG124" s="596"/>
      <c r="AH124" s="596"/>
      <c r="AI124" s="596"/>
      <c r="AJ124" s="596"/>
      <c r="AK124" s="596"/>
      <c r="AL124" s="596"/>
      <c r="AM124" s="596"/>
      <c r="AN124" s="596"/>
      <c r="AO124" s="596"/>
      <c r="AP124" s="596"/>
      <c r="AQ124" s="596"/>
      <c r="AR124" s="596"/>
      <c r="AS124" s="596"/>
      <c r="AT124" s="596"/>
      <c r="AU124" s="596"/>
      <c r="AV124" s="596"/>
      <c r="AW124" s="599" t="s">
        <v>124</v>
      </c>
      <c r="AX124" s="596"/>
      <c r="AY124" s="596"/>
    </row>
    <row r="125" spans="1:51" ht="30" x14ac:dyDescent="0.2">
      <c r="A125" s="599" t="s">
        <v>242</v>
      </c>
      <c r="B125" s="596" t="s">
        <v>221</v>
      </c>
      <c r="C125" s="596" t="s">
        <v>134</v>
      </c>
      <c r="D125" s="603">
        <v>218</v>
      </c>
      <c r="E125" s="599" t="s">
        <v>222</v>
      </c>
      <c r="F125" s="596"/>
      <c r="G125" s="596"/>
      <c r="H125" s="596"/>
      <c r="I125" s="596"/>
      <c r="J125" s="596"/>
      <c r="K125" s="596"/>
      <c r="L125" s="596"/>
      <c r="M125" s="596"/>
      <c r="N125" s="596"/>
      <c r="O125" s="596"/>
      <c r="P125" s="625"/>
      <c r="Q125" s="596"/>
      <c r="R125" s="596"/>
      <c r="S125" s="596"/>
      <c r="T125" s="596"/>
      <c r="U125" s="596"/>
      <c r="V125" s="596"/>
      <c r="W125" s="596"/>
      <c r="X125" s="596"/>
      <c r="Y125" s="596"/>
      <c r="Z125" s="596"/>
      <c r="AA125" s="596"/>
      <c r="AB125" s="596"/>
      <c r="AC125" s="596"/>
      <c r="AD125" s="596"/>
      <c r="AE125" s="596"/>
      <c r="AF125" s="596"/>
      <c r="AG125" s="596"/>
      <c r="AH125" s="596"/>
      <c r="AI125" s="596"/>
      <c r="AJ125" s="596"/>
      <c r="AK125" s="603">
        <v>1</v>
      </c>
      <c r="AL125" s="599" t="s">
        <v>243</v>
      </c>
      <c r="AM125" s="596"/>
      <c r="AN125" s="596"/>
      <c r="AO125" s="596"/>
      <c r="AP125" s="596"/>
      <c r="AQ125" s="596"/>
      <c r="AR125" s="596"/>
      <c r="AS125" s="596"/>
      <c r="AT125" s="596"/>
      <c r="AU125" s="596"/>
      <c r="AV125" s="596"/>
      <c r="AW125" s="596"/>
      <c r="AX125" s="596"/>
      <c r="AY125" s="596"/>
    </row>
    <row r="126" spans="1:51" x14ac:dyDescent="0.2">
      <c r="A126" s="599" t="s">
        <v>243</v>
      </c>
      <c r="B126" s="596" t="s">
        <v>224</v>
      </c>
      <c r="C126" s="596" t="s">
        <v>134</v>
      </c>
      <c r="D126" s="603">
        <v>218</v>
      </c>
      <c r="E126" s="596" t="s">
        <v>225</v>
      </c>
      <c r="F126" s="596"/>
      <c r="G126" s="596"/>
      <c r="H126" s="596"/>
      <c r="I126" s="596"/>
      <c r="J126" s="596"/>
      <c r="K126" s="596"/>
      <c r="L126" s="596"/>
      <c r="M126" s="596"/>
      <c r="N126" s="596"/>
      <c r="O126" s="596"/>
      <c r="P126" s="625"/>
      <c r="Q126" s="596"/>
      <c r="R126" s="596"/>
      <c r="S126" s="596"/>
      <c r="T126" s="596"/>
      <c r="U126" s="596"/>
      <c r="V126" s="596"/>
      <c r="W126" s="596"/>
      <c r="X126" s="596"/>
      <c r="Y126" s="596"/>
      <c r="Z126" s="596"/>
      <c r="AA126" s="596"/>
      <c r="AB126" s="596"/>
      <c r="AC126" s="596"/>
      <c r="AD126" s="596"/>
      <c r="AE126" s="596"/>
      <c r="AF126" s="596"/>
      <c r="AG126" s="596"/>
      <c r="AH126" s="596"/>
      <c r="AI126" s="596"/>
      <c r="AJ126" s="596"/>
      <c r="AK126" s="596"/>
      <c r="AL126" s="596"/>
      <c r="AM126" s="596"/>
      <c r="AN126" s="596"/>
      <c r="AO126" s="596"/>
      <c r="AP126" s="596"/>
      <c r="AQ126" s="596"/>
      <c r="AR126" s="596"/>
      <c r="AS126" s="596"/>
      <c r="AT126" s="596"/>
      <c r="AU126" s="596"/>
      <c r="AV126" s="596"/>
      <c r="AW126" s="599" t="s">
        <v>124</v>
      </c>
      <c r="AX126" s="596"/>
      <c r="AY126" s="596"/>
    </row>
    <row r="127" spans="1:51" ht="30" x14ac:dyDescent="0.2">
      <c r="A127" s="599" t="s">
        <v>244</v>
      </c>
      <c r="B127" s="596" t="s">
        <v>221</v>
      </c>
      <c r="C127" s="596" t="s">
        <v>134</v>
      </c>
      <c r="D127" s="603">
        <v>218</v>
      </c>
      <c r="E127" s="599" t="s">
        <v>222</v>
      </c>
      <c r="F127" s="596"/>
      <c r="G127" s="596"/>
      <c r="H127" s="596"/>
      <c r="I127" s="596"/>
      <c r="J127" s="596"/>
      <c r="K127" s="596"/>
      <c r="L127" s="596"/>
      <c r="M127" s="596"/>
      <c r="N127" s="596"/>
      <c r="O127" s="596"/>
      <c r="P127" s="625"/>
      <c r="Q127" s="596"/>
      <c r="R127" s="596"/>
      <c r="S127" s="596"/>
      <c r="T127" s="596"/>
      <c r="U127" s="596"/>
      <c r="V127" s="596"/>
      <c r="W127" s="596"/>
      <c r="X127" s="596"/>
      <c r="Y127" s="596"/>
      <c r="Z127" s="596"/>
      <c r="AA127" s="596"/>
      <c r="AB127" s="596"/>
      <c r="AC127" s="596"/>
      <c r="AD127" s="596"/>
      <c r="AE127" s="596"/>
      <c r="AF127" s="596"/>
      <c r="AG127" s="596"/>
      <c r="AH127" s="596"/>
      <c r="AI127" s="596"/>
      <c r="AJ127" s="596"/>
      <c r="AK127" s="603">
        <v>1</v>
      </c>
      <c r="AL127" s="599" t="s">
        <v>245</v>
      </c>
      <c r="AM127" s="596"/>
      <c r="AN127" s="596"/>
      <c r="AO127" s="596"/>
      <c r="AP127" s="596"/>
      <c r="AQ127" s="596"/>
      <c r="AR127" s="596"/>
      <c r="AS127" s="596"/>
      <c r="AT127" s="596"/>
      <c r="AU127" s="596"/>
      <c r="AV127" s="596"/>
      <c r="AW127" s="596"/>
      <c r="AX127" s="596"/>
      <c r="AY127" s="596"/>
    </row>
    <row r="128" spans="1:51" x14ac:dyDescent="0.2">
      <c r="A128" s="599" t="s">
        <v>245</v>
      </c>
      <c r="B128" s="596" t="s">
        <v>224</v>
      </c>
      <c r="C128" s="596" t="s">
        <v>134</v>
      </c>
      <c r="D128" s="603">
        <v>218</v>
      </c>
      <c r="E128" s="596" t="s">
        <v>225</v>
      </c>
      <c r="F128" s="596"/>
      <c r="G128" s="596"/>
      <c r="H128" s="596"/>
      <c r="I128" s="596"/>
      <c r="J128" s="596"/>
      <c r="K128" s="596"/>
      <c r="L128" s="596"/>
      <c r="M128" s="596"/>
      <c r="N128" s="596"/>
      <c r="O128" s="596"/>
      <c r="P128" s="625"/>
      <c r="Q128" s="596"/>
      <c r="R128" s="596"/>
      <c r="S128" s="596"/>
      <c r="T128" s="596"/>
      <c r="U128" s="596"/>
      <c r="V128" s="596"/>
      <c r="W128" s="596"/>
      <c r="X128" s="596"/>
      <c r="Y128" s="596"/>
      <c r="Z128" s="596"/>
      <c r="AA128" s="596"/>
      <c r="AB128" s="596"/>
      <c r="AC128" s="596"/>
      <c r="AD128" s="596"/>
      <c r="AE128" s="596"/>
      <c r="AF128" s="596"/>
      <c r="AG128" s="596"/>
      <c r="AH128" s="596"/>
      <c r="AI128" s="596"/>
      <c r="AJ128" s="596"/>
      <c r="AK128" s="596"/>
      <c r="AL128" s="596"/>
      <c r="AM128" s="596"/>
      <c r="AN128" s="596"/>
      <c r="AO128" s="596"/>
      <c r="AP128" s="596"/>
      <c r="AQ128" s="596"/>
      <c r="AR128" s="596"/>
      <c r="AS128" s="596"/>
      <c r="AT128" s="596"/>
      <c r="AU128" s="596"/>
      <c r="AV128" s="596"/>
      <c r="AW128" s="599" t="s">
        <v>124</v>
      </c>
      <c r="AX128" s="596"/>
      <c r="AY128" s="596"/>
    </row>
    <row r="129" spans="1:51" ht="30" x14ac:dyDescent="0.2">
      <c r="A129" s="599" t="s">
        <v>246</v>
      </c>
      <c r="B129" s="596" t="s">
        <v>221</v>
      </c>
      <c r="C129" s="596" t="s">
        <v>134</v>
      </c>
      <c r="D129" s="603">
        <v>218</v>
      </c>
      <c r="E129" s="599" t="s">
        <v>222</v>
      </c>
      <c r="F129" s="596"/>
      <c r="G129" s="596"/>
      <c r="H129" s="596"/>
      <c r="I129" s="596"/>
      <c r="J129" s="596"/>
      <c r="K129" s="596"/>
      <c r="L129" s="596"/>
      <c r="M129" s="596"/>
      <c r="N129" s="596"/>
      <c r="O129" s="596"/>
      <c r="P129" s="625"/>
      <c r="Q129" s="596"/>
      <c r="R129" s="596"/>
      <c r="S129" s="596"/>
      <c r="T129" s="596"/>
      <c r="U129" s="596"/>
      <c r="V129" s="596"/>
      <c r="W129" s="596"/>
      <c r="X129" s="596"/>
      <c r="Y129" s="596"/>
      <c r="Z129" s="596"/>
      <c r="AA129" s="596"/>
      <c r="AB129" s="596"/>
      <c r="AC129" s="596"/>
      <c r="AD129" s="596"/>
      <c r="AE129" s="596"/>
      <c r="AF129" s="596"/>
      <c r="AG129" s="596"/>
      <c r="AH129" s="596"/>
      <c r="AI129" s="596"/>
      <c r="AJ129" s="596"/>
      <c r="AK129" s="603">
        <v>1</v>
      </c>
      <c r="AL129" s="599" t="s">
        <v>247</v>
      </c>
      <c r="AM129" s="596"/>
      <c r="AN129" s="596"/>
      <c r="AO129" s="596"/>
      <c r="AP129" s="596"/>
      <c r="AQ129" s="596"/>
      <c r="AR129" s="596"/>
      <c r="AS129" s="596"/>
      <c r="AT129" s="596"/>
      <c r="AU129" s="596"/>
      <c r="AV129" s="596"/>
      <c r="AW129" s="596"/>
      <c r="AX129" s="596"/>
      <c r="AY129" s="596"/>
    </row>
    <row r="130" spans="1:51" x14ac:dyDescent="0.2">
      <c r="A130" s="599" t="s">
        <v>247</v>
      </c>
      <c r="B130" s="596" t="s">
        <v>224</v>
      </c>
      <c r="C130" s="596" t="s">
        <v>134</v>
      </c>
      <c r="D130" s="603">
        <v>218</v>
      </c>
      <c r="E130" s="596" t="s">
        <v>225</v>
      </c>
      <c r="F130" s="596"/>
      <c r="G130" s="596"/>
      <c r="H130" s="596"/>
      <c r="I130" s="596"/>
      <c r="J130" s="596"/>
      <c r="K130" s="596"/>
      <c r="L130" s="596"/>
      <c r="M130" s="596"/>
      <c r="N130" s="596"/>
      <c r="O130" s="596"/>
      <c r="P130" s="625"/>
      <c r="Q130" s="596"/>
      <c r="R130" s="596"/>
      <c r="S130" s="596"/>
      <c r="T130" s="596"/>
      <c r="U130" s="596"/>
      <c r="V130" s="596"/>
      <c r="W130" s="596"/>
      <c r="X130" s="596"/>
      <c r="Y130" s="596"/>
      <c r="Z130" s="596"/>
      <c r="AA130" s="596"/>
      <c r="AB130" s="596"/>
      <c r="AC130" s="596"/>
      <c r="AD130" s="596"/>
      <c r="AE130" s="596"/>
      <c r="AF130" s="596"/>
      <c r="AG130" s="596"/>
      <c r="AH130" s="596"/>
      <c r="AI130" s="596"/>
      <c r="AJ130" s="596"/>
      <c r="AK130" s="596"/>
      <c r="AL130" s="596"/>
      <c r="AM130" s="596"/>
      <c r="AN130" s="596"/>
      <c r="AO130" s="596"/>
      <c r="AP130" s="596"/>
      <c r="AQ130" s="596"/>
      <c r="AR130" s="596"/>
      <c r="AS130" s="596"/>
      <c r="AT130" s="596"/>
      <c r="AU130" s="596"/>
      <c r="AV130" s="596"/>
      <c r="AW130" s="599" t="s">
        <v>124</v>
      </c>
      <c r="AX130" s="596"/>
      <c r="AY130" s="596"/>
    </row>
    <row r="131" spans="1:51" ht="30" x14ac:dyDescent="0.2">
      <c r="A131" s="599" t="s">
        <v>248</v>
      </c>
      <c r="B131" s="596" t="s">
        <v>221</v>
      </c>
      <c r="C131" s="596" t="s">
        <v>134</v>
      </c>
      <c r="D131" s="603">
        <v>218</v>
      </c>
      <c r="E131" s="599" t="s">
        <v>222</v>
      </c>
      <c r="F131" s="596"/>
      <c r="G131" s="596"/>
      <c r="H131" s="596"/>
      <c r="I131" s="596"/>
      <c r="J131" s="596"/>
      <c r="K131" s="596"/>
      <c r="L131" s="596"/>
      <c r="M131" s="596"/>
      <c r="N131" s="596"/>
      <c r="O131" s="596"/>
      <c r="P131" s="625"/>
      <c r="Q131" s="596"/>
      <c r="R131" s="596"/>
      <c r="S131" s="596"/>
      <c r="T131" s="596"/>
      <c r="U131" s="596"/>
      <c r="V131" s="596"/>
      <c r="W131" s="596"/>
      <c r="X131" s="596"/>
      <c r="Y131" s="596"/>
      <c r="Z131" s="596"/>
      <c r="AA131" s="596"/>
      <c r="AB131" s="596"/>
      <c r="AC131" s="596"/>
      <c r="AD131" s="596"/>
      <c r="AE131" s="596"/>
      <c r="AF131" s="596"/>
      <c r="AG131" s="596"/>
      <c r="AH131" s="596"/>
      <c r="AI131" s="596"/>
      <c r="AJ131" s="596"/>
      <c r="AK131" s="603">
        <v>1</v>
      </c>
      <c r="AL131" s="599" t="s">
        <v>249</v>
      </c>
      <c r="AM131" s="596"/>
      <c r="AN131" s="596"/>
      <c r="AO131" s="596"/>
      <c r="AP131" s="596"/>
      <c r="AQ131" s="596"/>
      <c r="AR131" s="596"/>
      <c r="AS131" s="596"/>
      <c r="AT131" s="596"/>
      <c r="AU131" s="596"/>
      <c r="AV131" s="596"/>
      <c r="AW131" s="596"/>
      <c r="AX131" s="596"/>
      <c r="AY131" s="596"/>
    </row>
    <row r="132" spans="1:51" x14ac:dyDescent="0.2">
      <c r="A132" s="599" t="s">
        <v>249</v>
      </c>
      <c r="B132" s="596" t="s">
        <v>224</v>
      </c>
      <c r="C132" s="596" t="s">
        <v>134</v>
      </c>
      <c r="D132" s="603">
        <v>218</v>
      </c>
      <c r="E132" s="596" t="s">
        <v>225</v>
      </c>
      <c r="F132" s="596"/>
      <c r="G132" s="596"/>
      <c r="H132" s="596"/>
      <c r="I132" s="596"/>
      <c r="J132" s="596"/>
      <c r="K132" s="596"/>
      <c r="L132" s="596"/>
      <c r="M132" s="596"/>
      <c r="N132" s="596"/>
      <c r="O132" s="596"/>
      <c r="P132" s="625"/>
      <c r="Q132" s="596"/>
      <c r="R132" s="596"/>
      <c r="S132" s="596"/>
      <c r="T132" s="596"/>
      <c r="U132" s="596"/>
      <c r="V132" s="596"/>
      <c r="W132" s="596"/>
      <c r="X132" s="596"/>
      <c r="Y132" s="596"/>
      <c r="Z132" s="596"/>
      <c r="AA132" s="596"/>
      <c r="AB132" s="596"/>
      <c r="AC132" s="596"/>
      <c r="AD132" s="596"/>
      <c r="AE132" s="596"/>
      <c r="AF132" s="596"/>
      <c r="AG132" s="596"/>
      <c r="AH132" s="596"/>
      <c r="AI132" s="596"/>
      <c r="AJ132" s="596"/>
      <c r="AK132" s="596"/>
      <c r="AL132" s="596"/>
      <c r="AM132" s="596"/>
      <c r="AN132" s="596"/>
      <c r="AO132" s="596"/>
      <c r="AP132" s="596"/>
      <c r="AQ132" s="596"/>
      <c r="AR132" s="596"/>
      <c r="AS132" s="596"/>
      <c r="AT132" s="596"/>
      <c r="AU132" s="596"/>
      <c r="AV132" s="596"/>
      <c r="AW132" s="599" t="s">
        <v>124</v>
      </c>
      <c r="AX132" s="596"/>
      <c r="AY132" s="596"/>
    </row>
    <row r="133" spans="1:51" ht="30" x14ac:dyDescent="0.2">
      <c r="A133" s="599" t="s">
        <v>250</v>
      </c>
      <c r="B133" s="596" t="s">
        <v>221</v>
      </c>
      <c r="C133" s="596" t="s">
        <v>134</v>
      </c>
      <c r="D133" s="603">
        <v>218</v>
      </c>
      <c r="E133" s="599" t="s">
        <v>222</v>
      </c>
      <c r="F133" s="596"/>
      <c r="G133" s="596"/>
      <c r="H133" s="596"/>
      <c r="I133" s="596"/>
      <c r="J133" s="596"/>
      <c r="K133" s="596"/>
      <c r="L133" s="596"/>
      <c r="M133" s="596"/>
      <c r="N133" s="596"/>
      <c r="O133" s="596"/>
      <c r="P133" s="625"/>
      <c r="Q133" s="596"/>
      <c r="R133" s="596"/>
      <c r="S133" s="596"/>
      <c r="T133" s="596"/>
      <c r="U133" s="596"/>
      <c r="V133" s="596"/>
      <c r="W133" s="596"/>
      <c r="X133" s="596"/>
      <c r="Y133" s="596"/>
      <c r="Z133" s="596"/>
      <c r="AA133" s="596"/>
      <c r="AB133" s="596"/>
      <c r="AC133" s="596"/>
      <c r="AD133" s="596"/>
      <c r="AE133" s="596"/>
      <c r="AF133" s="596"/>
      <c r="AG133" s="596"/>
      <c r="AH133" s="596"/>
      <c r="AI133" s="596"/>
      <c r="AJ133" s="596"/>
      <c r="AK133" s="603">
        <v>1</v>
      </c>
      <c r="AL133" s="599" t="s">
        <v>251</v>
      </c>
      <c r="AM133" s="596"/>
      <c r="AN133" s="596"/>
      <c r="AO133" s="596"/>
      <c r="AP133" s="596"/>
      <c r="AQ133" s="596"/>
      <c r="AR133" s="596"/>
      <c r="AS133" s="596"/>
      <c r="AT133" s="596"/>
      <c r="AU133" s="596"/>
      <c r="AV133" s="596"/>
      <c r="AW133" s="596"/>
      <c r="AX133" s="596"/>
      <c r="AY133" s="596"/>
    </row>
    <row r="134" spans="1:51" x14ac:dyDescent="0.2">
      <c r="A134" s="599" t="s">
        <v>251</v>
      </c>
      <c r="B134" s="596" t="s">
        <v>224</v>
      </c>
      <c r="C134" s="596" t="s">
        <v>134</v>
      </c>
      <c r="D134" s="603">
        <v>218</v>
      </c>
      <c r="E134" s="596" t="s">
        <v>225</v>
      </c>
      <c r="F134" s="596"/>
      <c r="G134" s="596"/>
      <c r="H134" s="596"/>
      <c r="I134" s="596"/>
      <c r="J134" s="596"/>
      <c r="K134" s="596"/>
      <c r="L134" s="596"/>
      <c r="M134" s="596"/>
      <c r="N134" s="596"/>
      <c r="O134" s="596"/>
      <c r="P134" s="625"/>
      <c r="Q134" s="596"/>
      <c r="R134" s="596"/>
      <c r="S134" s="596"/>
      <c r="T134" s="596"/>
      <c r="U134" s="596"/>
      <c r="V134" s="596"/>
      <c r="W134" s="596"/>
      <c r="X134" s="596"/>
      <c r="Y134" s="596"/>
      <c r="Z134" s="596"/>
      <c r="AA134" s="596"/>
      <c r="AB134" s="596"/>
      <c r="AC134" s="596"/>
      <c r="AD134" s="596"/>
      <c r="AE134" s="596"/>
      <c r="AF134" s="596"/>
      <c r="AG134" s="596"/>
      <c r="AH134" s="596"/>
      <c r="AI134" s="596"/>
      <c r="AJ134" s="596"/>
      <c r="AK134" s="596"/>
      <c r="AL134" s="596"/>
      <c r="AM134" s="596"/>
      <c r="AN134" s="596"/>
      <c r="AO134" s="596"/>
      <c r="AP134" s="596"/>
      <c r="AQ134" s="596"/>
      <c r="AR134" s="596"/>
      <c r="AS134" s="596"/>
      <c r="AT134" s="596"/>
      <c r="AU134" s="596"/>
      <c r="AV134" s="596"/>
      <c r="AW134" s="599" t="s">
        <v>124</v>
      </c>
      <c r="AX134" s="596"/>
      <c r="AY134" s="596"/>
    </row>
    <row r="135" spans="1:51" ht="30" x14ac:dyDescent="0.2">
      <c r="A135" s="599" t="s">
        <v>252</v>
      </c>
      <c r="B135" s="596" t="s">
        <v>221</v>
      </c>
      <c r="C135" s="596" t="s">
        <v>134</v>
      </c>
      <c r="D135" s="603">
        <v>218</v>
      </c>
      <c r="E135" s="599" t="s">
        <v>222</v>
      </c>
      <c r="F135" s="596"/>
      <c r="G135" s="596"/>
      <c r="H135" s="596"/>
      <c r="I135" s="596"/>
      <c r="J135" s="596"/>
      <c r="K135" s="596"/>
      <c r="L135" s="596"/>
      <c r="M135" s="596"/>
      <c r="N135" s="596"/>
      <c r="O135" s="596"/>
      <c r="P135" s="625"/>
      <c r="Q135" s="596"/>
      <c r="R135" s="596"/>
      <c r="S135" s="596"/>
      <c r="T135" s="596"/>
      <c r="U135" s="596"/>
      <c r="V135" s="596"/>
      <c r="W135" s="596"/>
      <c r="X135" s="596"/>
      <c r="Y135" s="596"/>
      <c r="Z135" s="596"/>
      <c r="AA135" s="596"/>
      <c r="AB135" s="596"/>
      <c r="AC135" s="596"/>
      <c r="AD135" s="596"/>
      <c r="AE135" s="596"/>
      <c r="AF135" s="596"/>
      <c r="AG135" s="596"/>
      <c r="AH135" s="596"/>
      <c r="AI135" s="596"/>
      <c r="AJ135" s="596"/>
      <c r="AK135" s="603">
        <v>1</v>
      </c>
      <c r="AL135" s="599" t="s">
        <v>253</v>
      </c>
      <c r="AM135" s="596"/>
      <c r="AN135" s="596"/>
      <c r="AO135" s="596"/>
      <c r="AP135" s="596"/>
      <c r="AQ135" s="596"/>
      <c r="AR135" s="596"/>
      <c r="AS135" s="596"/>
      <c r="AT135" s="596"/>
      <c r="AU135" s="596"/>
      <c r="AV135" s="596"/>
      <c r="AW135" s="596"/>
      <c r="AX135" s="596"/>
      <c r="AY135" s="596"/>
    </row>
    <row r="136" spans="1:51" x14ac:dyDescent="0.2">
      <c r="A136" s="599" t="s">
        <v>253</v>
      </c>
      <c r="B136" s="596" t="s">
        <v>224</v>
      </c>
      <c r="C136" s="596" t="s">
        <v>134</v>
      </c>
      <c r="D136" s="603">
        <v>218</v>
      </c>
      <c r="E136" s="596" t="s">
        <v>225</v>
      </c>
      <c r="F136" s="596"/>
      <c r="G136" s="596"/>
      <c r="H136" s="596"/>
      <c r="I136" s="596"/>
      <c r="J136" s="596"/>
      <c r="K136" s="596"/>
      <c r="L136" s="596"/>
      <c r="M136" s="596"/>
      <c r="N136" s="596"/>
      <c r="O136" s="596"/>
      <c r="P136" s="625"/>
      <c r="Q136" s="596"/>
      <c r="R136" s="596"/>
      <c r="S136" s="596"/>
      <c r="T136" s="596"/>
      <c r="U136" s="596"/>
      <c r="V136" s="596"/>
      <c r="W136" s="596"/>
      <c r="X136" s="596"/>
      <c r="Y136" s="596"/>
      <c r="Z136" s="596"/>
      <c r="AA136" s="596"/>
      <c r="AB136" s="596"/>
      <c r="AC136" s="596"/>
      <c r="AD136" s="596"/>
      <c r="AE136" s="596"/>
      <c r="AF136" s="596"/>
      <c r="AG136" s="596"/>
      <c r="AH136" s="596"/>
      <c r="AI136" s="596"/>
      <c r="AJ136" s="596"/>
      <c r="AK136" s="596"/>
      <c r="AL136" s="596"/>
      <c r="AM136" s="596"/>
      <c r="AN136" s="596"/>
      <c r="AO136" s="596"/>
      <c r="AP136" s="596"/>
      <c r="AQ136" s="596"/>
      <c r="AR136" s="596"/>
      <c r="AS136" s="596"/>
      <c r="AT136" s="596"/>
      <c r="AU136" s="596"/>
      <c r="AV136" s="596"/>
      <c r="AW136" s="599" t="s">
        <v>124</v>
      </c>
      <c r="AX136" s="596"/>
      <c r="AY136" s="596"/>
    </row>
    <row r="137" spans="1:51" ht="30" x14ac:dyDescent="0.2">
      <c r="A137" s="599" t="s">
        <v>254</v>
      </c>
      <c r="B137" s="596" t="s">
        <v>221</v>
      </c>
      <c r="C137" s="596" t="s">
        <v>134</v>
      </c>
      <c r="D137" s="603">
        <v>218</v>
      </c>
      <c r="E137" s="599" t="s">
        <v>222</v>
      </c>
      <c r="F137" s="596"/>
      <c r="G137" s="596"/>
      <c r="H137" s="596"/>
      <c r="I137" s="596"/>
      <c r="J137" s="596"/>
      <c r="K137" s="596"/>
      <c r="L137" s="596"/>
      <c r="M137" s="596"/>
      <c r="N137" s="596"/>
      <c r="O137" s="596"/>
      <c r="P137" s="625"/>
      <c r="Q137" s="596"/>
      <c r="R137" s="596"/>
      <c r="S137" s="596"/>
      <c r="T137" s="596"/>
      <c r="U137" s="596"/>
      <c r="V137" s="596"/>
      <c r="W137" s="596"/>
      <c r="X137" s="596"/>
      <c r="Y137" s="596"/>
      <c r="Z137" s="596"/>
      <c r="AA137" s="596"/>
      <c r="AB137" s="596"/>
      <c r="AC137" s="596"/>
      <c r="AD137" s="596"/>
      <c r="AE137" s="596"/>
      <c r="AF137" s="596"/>
      <c r="AG137" s="596"/>
      <c r="AH137" s="596"/>
      <c r="AI137" s="596"/>
      <c r="AJ137" s="596"/>
      <c r="AK137" s="603">
        <v>1</v>
      </c>
      <c r="AL137" s="599" t="s">
        <v>255</v>
      </c>
      <c r="AM137" s="596"/>
      <c r="AN137" s="596"/>
      <c r="AO137" s="596"/>
      <c r="AP137" s="596"/>
      <c r="AQ137" s="596"/>
      <c r="AR137" s="596"/>
      <c r="AS137" s="596"/>
      <c r="AT137" s="596"/>
      <c r="AU137" s="596"/>
      <c r="AV137" s="596"/>
      <c r="AW137" s="596"/>
      <c r="AX137" s="596"/>
      <c r="AY137" s="596"/>
    </row>
    <row r="138" spans="1:51" x14ac:dyDescent="0.2">
      <c r="A138" s="599" t="s">
        <v>255</v>
      </c>
      <c r="B138" s="596" t="s">
        <v>224</v>
      </c>
      <c r="C138" s="596" t="s">
        <v>134</v>
      </c>
      <c r="D138" s="603">
        <v>218</v>
      </c>
      <c r="E138" s="596" t="s">
        <v>225</v>
      </c>
      <c r="F138" s="596"/>
      <c r="G138" s="596"/>
      <c r="H138" s="596"/>
      <c r="I138" s="596"/>
      <c r="J138" s="596"/>
      <c r="K138" s="596"/>
      <c r="L138" s="596"/>
      <c r="M138" s="596"/>
      <c r="N138" s="596"/>
      <c r="O138" s="596"/>
      <c r="P138" s="625"/>
      <c r="Q138" s="596"/>
      <c r="R138" s="596"/>
      <c r="S138" s="596"/>
      <c r="T138" s="596"/>
      <c r="U138" s="596"/>
      <c r="V138" s="596"/>
      <c r="W138" s="596"/>
      <c r="X138" s="596"/>
      <c r="Y138" s="596"/>
      <c r="Z138" s="596"/>
      <c r="AA138" s="596"/>
      <c r="AB138" s="596"/>
      <c r="AC138" s="596"/>
      <c r="AD138" s="596"/>
      <c r="AE138" s="596"/>
      <c r="AF138" s="596"/>
      <c r="AG138" s="596"/>
      <c r="AH138" s="596"/>
      <c r="AI138" s="596"/>
      <c r="AJ138" s="596"/>
      <c r="AK138" s="596"/>
      <c r="AL138" s="596"/>
      <c r="AM138" s="596"/>
      <c r="AN138" s="596"/>
      <c r="AO138" s="596"/>
      <c r="AP138" s="596"/>
      <c r="AQ138" s="596"/>
      <c r="AR138" s="596"/>
      <c r="AS138" s="596"/>
      <c r="AT138" s="596"/>
      <c r="AU138" s="596"/>
      <c r="AV138" s="596"/>
      <c r="AW138" s="599" t="s">
        <v>124</v>
      </c>
      <c r="AX138" s="596"/>
      <c r="AY138" s="596"/>
    </row>
    <row r="139" spans="1:51" ht="30" x14ac:dyDescent="0.2">
      <c r="A139" s="599" t="s">
        <v>256</v>
      </c>
      <c r="B139" s="596" t="s">
        <v>221</v>
      </c>
      <c r="C139" s="596" t="s">
        <v>134</v>
      </c>
      <c r="D139" s="603">
        <v>218</v>
      </c>
      <c r="E139" s="599" t="s">
        <v>222</v>
      </c>
      <c r="F139" s="596"/>
      <c r="G139" s="596"/>
      <c r="H139" s="596"/>
      <c r="I139" s="596"/>
      <c r="J139" s="596"/>
      <c r="K139" s="596"/>
      <c r="L139" s="596"/>
      <c r="M139" s="596"/>
      <c r="N139" s="596"/>
      <c r="O139" s="596"/>
      <c r="P139" s="625"/>
      <c r="Q139" s="596"/>
      <c r="R139" s="596"/>
      <c r="S139" s="596"/>
      <c r="T139" s="596"/>
      <c r="U139" s="596"/>
      <c r="V139" s="596"/>
      <c r="W139" s="596"/>
      <c r="X139" s="596"/>
      <c r="Y139" s="596"/>
      <c r="Z139" s="596"/>
      <c r="AA139" s="596"/>
      <c r="AB139" s="596"/>
      <c r="AC139" s="596"/>
      <c r="AD139" s="596"/>
      <c r="AE139" s="596"/>
      <c r="AF139" s="596"/>
      <c r="AG139" s="596"/>
      <c r="AH139" s="596"/>
      <c r="AI139" s="596"/>
      <c r="AJ139" s="596"/>
      <c r="AK139" s="603">
        <v>1</v>
      </c>
      <c r="AL139" s="599" t="s">
        <v>257</v>
      </c>
      <c r="AM139" s="596"/>
      <c r="AN139" s="596"/>
      <c r="AO139" s="596"/>
      <c r="AP139" s="596"/>
      <c r="AQ139" s="596"/>
      <c r="AR139" s="596"/>
      <c r="AS139" s="596"/>
      <c r="AT139" s="596"/>
      <c r="AU139" s="596"/>
      <c r="AV139" s="596"/>
      <c r="AW139" s="596"/>
      <c r="AX139" s="596"/>
      <c r="AY139" s="596"/>
    </row>
    <row r="140" spans="1:51" x14ac:dyDescent="0.2">
      <c r="A140" s="599" t="s">
        <v>257</v>
      </c>
      <c r="B140" s="596" t="s">
        <v>224</v>
      </c>
      <c r="C140" s="596" t="s">
        <v>134</v>
      </c>
      <c r="D140" s="603">
        <v>218</v>
      </c>
      <c r="E140" s="596" t="s">
        <v>225</v>
      </c>
      <c r="F140" s="596"/>
      <c r="G140" s="596"/>
      <c r="H140" s="596"/>
      <c r="I140" s="596"/>
      <c r="J140" s="596"/>
      <c r="K140" s="596"/>
      <c r="L140" s="596"/>
      <c r="M140" s="596"/>
      <c r="N140" s="596"/>
      <c r="O140" s="596"/>
      <c r="P140" s="625"/>
      <c r="Q140" s="596"/>
      <c r="R140" s="596"/>
      <c r="S140" s="596"/>
      <c r="T140" s="596"/>
      <c r="U140" s="596"/>
      <c r="V140" s="596"/>
      <c r="W140" s="596"/>
      <c r="X140" s="596"/>
      <c r="Y140" s="596"/>
      <c r="Z140" s="596"/>
      <c r="AA140" s="596"/>
      <c r="AB140" s="596"/>
      <c r="AC140" s="596"/>
      <c r="AD140" s="596"/>
      <c r="AE140" s="596"/>
      <c r="AF140" s="596"/>
      <c r="AG140" s="596"/>
      <c r="AH140" s="596"/>
      <c r="AI140" s="596"/>
      <c r="AJ140" s="596"/>
      <c r="AK140" s="596"/>
      <c r="AL140" s="596"/>
      <c r="AM140" s="596"/>
      <c r="AN140" s="596"/>
      <c r="AO140" s="596"/>
      <c r="AP140" s="596"/>
      <c r="AQ140" s="596"/>
      <c r="AR140" s="596"/>
      <c r="AS140" s="596"/>
      <c r="AT140" s="596"/>
      <c r="AU140" s="596"/>
      <c r="AV140" s="596"/>
      <c r="AW140" s="599" t="s">
        <v>124</v>
      </c>
      <c r="AX140" s="596"/>
      <c r="AY140" s="596"/>
    </row>
    <row r="141" spans="1:51" ht="30" x14ac:dyDescent="0.2">
      <c r="A141" s="599" t="s">
        <v>258</v>
      </c>
      <c r="B141" s="596" t="s">
        <v>221</v>
      </c>
      <c r="C141" s="596" t="s">
        <v>134</v>
      </c>
      <c r="D141" s="603">
        <v>218</v>
      </c>
      <c r="E141" s="599" t="s">
        <v>222</v>
      </c>
      <c r="F141" s="596"/>
      <c r="G141" s="596"/>
      <c r="H141" s="596"/>
      <c r="I141" s="596"/>
      <c r="J141" s="596"/>
      <c r="K141" s="596"/>
      <c r="L141" s="596"/>
      <c r="M141" s="596"/>
      <c r="N141" s="596"/>
      <c r="O141" s="596"/>
      <c r="P141" s="625"/>
      <c r="Q141" s="596"/>
      <c r="R141" s="596"/>
      <c r="S141" s="596"/>
      <c r="T141" s="596"/>
      <c r="U141" s="596"/>
      <c r="V141" s="596"/>
      <c r="W141" s="596"/>
      <c r="X141" s="596"/>
      <c r="Y141" s="596"/>
      <c r="Z141" s="596"/>
      <c r="AA141" s="596"/>
      <c r="AB141" s="596"/>
      <c r="AC141" s="596"/>
      <c r="AD141" s="596"/>
      <c r="AE141" s="596"/>
      <c r="AF141" s="596"/>
      <c r="AG141" s="596"/>
      <c r="AH141" s="596"/>
      <c r="AI141" s="596"/>
      <c r="AJ141" s="596"/>
      <c r="AK141" s="603">
        <v>1</v>
      </c>
      <c r="AL141" s="599" t="s">
        <v>259</v>
      </c>
      <c r="AM141" s="596"/>
      <c r="AN141" s="596"/>
      <c r="AO141" s="596"/>
      <c r="AP141" s="596"/>
      <c r="AQ141" s="596"/>
      <c r="AR141" s="596"/>
      <c r="AS141" s="596"/>
      <c r="AT141" s="596"/>
      <c r="AU141" s="596"/>
      <c r="AV141" s="596"/>
      <c r="AW141" s="596"/>
      <c r="AX141" s="596"/>
      <c r="AY141" s="596"/>
    </row>
    <row r="142" spans="1:51" x14ac:dyDescent="0.2">
      <c r="A142" s="599" t="s">
        <v>259</v>
      </c>
      <c r="B142" s="596" t="s">
        <v>224</v>
      </c>
      <c r="C142" s="596" t="s">
        <v>134</v>
      </c>
      <c r="D142" s="603">
        <v>218</v>
      </c>
      <c r="E142" s="596" t="s">
        <v>225</v>
      </c>
      <c r="F142" s="596"/>
      <c r="G142" s="596"/>
      <c r="H142" s="596"/>
      <c r="I142" s="596"/>
      <c r="J142" s="596"/>
      <c r="K142" s="596"/>
      <c r="L142" s="596"/>
      <c r="M142" s="596"/>
      <c r="N142" s="596"/>
      <c r="O142" s="596"/>
      <c r="P142" s="625"/>
      <c r="Q142" s="596"/>
      <c r="R142" s="596"/>
      <c r="S142" s="596"/>
      <c r="T142" s="596"/>
      <c r="U142" s="596"/>
      <c r="V142" s="596"/>
      <c r="W142" s="596"/>
      <c r="X142" s="596"/>
      <c r="Y142" s="596"/>
      <c r="Z142" s="596"/>
      <c r="AA142" s="596"/>
      <c r="AB142" s="596"/>
      <c r="AC142" s="596"/>
      <c r="AD142" s="596"/>
      <c r="AE142" s="596"/>
      <c r="AF142" s="596"/>
      <c r="AG142" s="596"/>
      <c r="AH142" s="596"/>
      <c r="AI142" s="596"/>
      <c r="AJ142" s="596"/>
      <c r="AK142" s="596"/>
      <c r="AL142" s="596"/>
      <c r="AM142" s="596"/>
      <c r="AN142" s="596"/>
      <c r="AO142" s="596"/>
      <c r="AP142" s="596"/>
      <c r="AQ142" s="596"/>
      <c r="AR142" s="596"/>
      <c r="AS142" s="596"/>
      <c r="AT142" s="596"/>
      <c r="AU142" s="596"/>
      <c r="AV142" s="596"/>
      <c r="AW142" s="599" t="s">
        <v>124</v>
      </c>
      <c r="AX142" s="596"/>
      <c r="AY142" s="596"/>
    </row>
    <row r="143" spans="1:51" ht="30" x14ac:dyDescent="0.2">
      <c r="A143" s="599" t="s">
        <v>260</v>
      </c>
      <c r="B143" s="599" t="s">
        <v>261</v>
      </c>
      <c r="C143" s="613" t="s">
        <v>262</v>
      </c>
      <c r="D143" s="613" t="s">
        <v>62</v>
      </c>
      <c r="E143" s="599" t="s">
        <v>263</v>
      </c>
      <c r="F143" s="596"/>
      <c r="G143" s="596"/>
      <c r="H143" s="596"/>
      <c r="I143" s="596"/>
      <c r="J143" s="596"/>
      <c r="K143" s="596"/>
      <c r="L143" s="596"/>
      <c r="M143" s="596"/>
      <c r="N143" s="596"/>
      <c r="O143" s="596"/>
      <c r="P143" s="625"/>
      <c r="Q143" s="596"/>
      <c r="R143" s="596"/>
      <c r="S143" s="596"/>
      <c r="T143" s="596"/>
      <c r="U143" s="596"/>
      <c r="V143" s="596"/>
      <c r="W143" s="596"/>
      <c r="X143" s="596"/>
      <c r="Y143" s="596"/>
      <c r="Z143" s="596"/>
      <c r="AA143" s="596"/>
      <c r="AB143" s="596"/>
      <c r="AC143" s="596"/>
      <c r="AD143" s="596"/>
      <c r="AE143" s="596"/>
      <c r="AF143" s="596"/>
      <c r="AG143" s="596"/>
      <c r="AH143" s="596"/>
      <c r="AI143" s="596"/>
      <c r="AJ143" s="596"/>
      <c r="AK143" s="603">
        <v>1</v>
      </c>
      <c r="AL143" s="599" t="s">
        <v>255</v>
      </c>
      <c r="AM143" s="596"/>
      <c r="AN143" s="596"/>
      <c r="AO143" s="596"/>
      <c r="AP143" s="596"/>
      <c r="AQ143" s="596"/>
      <c r="AR143" s="596"/>
      <c r="AS143" s="596"/>
      <c r="AT143" s="596"/>
      <c r="AU143" s="596"/>
      <c r="AV143" s="596"/>
      <c r="AW143" s="596"/>
      <c r="AX143" s="596"/>
      <c r="AY143" s="596"/>
    </row>
    <row r="144" spans="1:51" ht="30" x14ac:dyDescent="0.2">
      <c r="A144" s="599" t="s">
        <v>264</v>
      </c>
      <c r="B144" s="599" t="s">
        <v>261</v>
      </c>
      <c r="C144" s="613" t="s">
        <v>262</v>
      </c>
      <c r="D144" s="613" t="s">
        <v>62</v>
      </c>
      <c r="E144" s="599" t="s">
        <v>263</v>
      </c>
      <c r="F144" s="596"/>
      <c r="G144" s="596"/>
      <c r="H144" s="596"/>
      <c r="I144" s="596"/>
      <c r="J144" s="596"/>
      <c r="K144" s="596"/>
      <c r="L144" s="596"/>
      <c r="M144" s="596"/>
      <c r="N144" s="596"/>
      <c r="O144" s="596"/>
      <c r="P144" s="625"/>
      <c r="Q144" s="596"/>
      <c r="R144" s="596"/>
      <c r="S144" s="596"/>
      <c r="T144" s="596"/>
      <c r="U144" s="596"/>
      <c r="V144" s="596"/>
      <c r="W144" s="596"/>
      <c r="X144" s="596"/>
      <c r="Y144" s="596"/>
      <c r="Z144" s="596"/>
      <c r="AA144" s="596"/>
      <c r="AB144" s="596"/>
      <c r="AC144" s="596"/>
      <c r="AD144" s="596"/>
      <c r="AE144" s="596"/>
      <c r="AF144" s="596"/>
      <c r="AG144" s="596"/>
      <c r="AH144" s="596"/>
      <c r="AI144" s="596"/>
      <c r="AJ144" s="596"/>
      <c r="AK144" s="603">
        <v>1</v>
      </c>
      <c r="AL144" s="599" t="s">
        <v>257</v>
      </c>
      <c r="AM144" s="596"/>
      <c r="AN144" s="596"/>
      <c r="AO144" s="596"/>
      <c r="AP144" s="596"/>
      <c r="AQ144" s="596"/>
      <c r="AR144" s="596"/>
      <c r="AS144" s="596"/>
      <c r="AT144" s="596"/>
      <c r="AU144" s="596"/>
      <c r="AV144" s="596"/>
      <c r="AW144" s="596"/>
      <c r="AX144" s="596"/>
      <c r="AY144" s="596"/>
    </row>
    <row r="145" spans="1:51" ht="30" x14ac:dyDescent="0.2">
      <c r="A145" s="599" t="s">
        <v>265</v>
      </c>
      <c r="B145" s="599" t="s">
        <v>261</v>
      </c>
      <c r="C145" s="613" t="s">
        <v>262</v>
      </c>
      <c r="D145" s="613" t="s">
        <v>62</v>
      </c>
      <c r="E145" s="599" t="s">
        <v>263</v>
      </c>
      <c r="F145" s="596"/>
      <c r="G145" s="596"/>
      <c r="H145" s="596"/>
      <c r="I145" s="596"/>
      <c r="J145" s="596"/>
      <c r="K145" s="596"/>
      <c r="L145" s="596"/>
      <c r="M145" s="596"/>
      <c r="N145" s="596"/>
      <c r="O145" s="596"/>
      <c r="P145" s="625"/>
      <c r="Q145" s="596"/>
      <c r="R145" s="596"/>
      <c r="S145" s="596"/>
      <c r="T145" s="596"/>
      <c r="U145" s="596"/>
      <c r="V145" s="596"/>
      <c r="W145" s="596"/>
      <c r="X145" s="596"/>
      <c r="Y145" s="596"/>
      <c r="Z145" s="596"/>
      <c r="AA145" s="596"/>
      <c r="AB145" s="596"/>
      <c r="AC145" s="596"/>
      <c r="AD145" s="596"/>
      <c r="AE145" s="596"/>
      <c r="AF145" s="596"/>
      <c r="AG145" s="596"/>
      <c r="AH145" s="596"/>
      <c r="AI145" s="596"/>
      <c r="AJ145" s="596"/>
      <c r="AK145" s="603">
        <v>1</v>
      </c>
      <c r="AL145" s="599" t="s">
        <v>259</v>
      </c>
      <c r="AM145" s="596"/>
      <c r="AN145" s="596"/>
      <c r="AO145" s="596"/>
      <c r="AP145" s="596"/>
      <c r="AQ145" s="596"/>
      <c r="AR145" s="596"/>
      <c r="AS145" s="596"/>
      <c r="AT145" s="596"/>
      <c r="AU145" s="596"/>
      <c r="AV145" s="596"/>
      <c r="AW145" s="596"/>
      <c r="AX145" s="596"/>
      <c r="AY145" s="596"/>
    </row>
    <row r="146" spans="1:51" ht="30" x14ac:dyDescent="0.2">
      <c r="A146" s="599" t="s">
        <v>266</v>
      </c>
      <c r="B146" s="596" t="s">
        <v>267</v>
      </c>
      <c r="C146" s="613" t="s">
        <v>262</v>
      </c>
      <c r="D146" s="613" t="s">
        <v>62</v>
      </c>
      <c r="E146" s="599" t="s">
        <v>68</v>
      </c>
      <c r="F146" s="596"/>
      <c r="G146" s="596"/>
      <c r="H146" s="596"/>
      <c r="I146" s="596"/>
      <c r="J146" s="596"/>
      <c r="K146" s="596"/>
      <c r="L146" s="596"/>
      <c r="M146" s="596"/>
      <c r="N146" s="596"/>
      <c r="O146" s="596"/>
      <c r="P146" s="625"/>
      <c r="Q146" s="596"/>
      <c r="R146" s="596"/>
      <c r="S146" s="596"/>
      <c r="T146" s="596"/>
      <c r="U146" s="596"/>
      <c r="V146" s="596"/>
      <c r="W146" s="596"/>
      <c r="X146" s="596"/>
      <c r="Y146" s="596"/>
      <c r="Z146" s="596"/>
      <c r="AA146" s="596"/>
      <c r="AB146" s="596"/>
      <c r="AC146" s="596"/>
      <c r="AD146" s="596"/>
      <c r="AE146" s="596"/>
      <c r="AF146" s="596"/>
      <c r="AG146" s="596"/>
      <c r="AH146" s="596"/>
      <c r="AI146" s="596"/>
      <c r="AJ146" s="596"/>
      <c r="AK146" s="603">
        <v>1</v>
      </c>
      <c r="AL146" s="599" t="s">
        <v>215</v>
      </c>
      <c r="AM146" s="596"/>
      <c r="AN146" s="596"/>
      <c r="AO146" s="596"/>
      <c r="AP146" s="596"/>
      <c r="AQ146" s="596"/>
      <c r="AR146" s="596"/>
      <c r="AS146" s="596"/>
      <c r="AT146" s="596"/>
      <c r="AU146" s="596"/>
      <c r="AV146" s="596"/>
      <c r="AW146" s="596"/>
      <c r="AX146" s="596"/>
      <c r="AY146" s="596"/>
    </row>
    <row r="147" spans="1:51" ht="30" x14ac:dyDescent="0.2">
      <c r="A147" s="599" t="s">
        <v>268</v>
      </c>
      <c r="B147" s="596" t="s">
        <v>267</v>
      </c>
      <c r="C147" s="613" t="s">
        <v>262</v>
      </c>
      <c r="D147" s="613" t="s">
        <v>62</v>
      </c>
      <c r="E147" s="599" t="s">
        <v>68</v>
      </c>
      <c r="F147" s="596"/>
      <c r="G147" s="596"/>
      <c r="H147" s="596"/>
      <c r="I147" s="596"/>
      <c r="J147" s="596"/>
      <c r="K147" s="596"/>
      <c r="L147" s="596"/>
      <c r="M147" s="596"/>
      <c r="N147" s="596"/>
      <c r="O147" s="596"/>
      <c r="P147" s="625"/>
      <c r="Q147" s="596"/>
      <c r="R147" s="596"/>
      <c r="S147" s="596"/>
      <c r="T147" s="596"/>
      <c r="U147" s="596"/>
      <c r="V147" s="596"/>
      <c r="W147" s="596"/>
      <c r="X147" s="596"/>
      <c r="Y147" s="596"/>
      <c r="Z147" s="596"/>
      <c r="AA147" s="596"/>
      <c r="AB147" s="596"/>
      <c r="AC147" s="596"/>
      <c r="AD147" s="596"/>
      <c r="AE147" s="596"/>
      <c r="AF147" s="596"/>
      <c r="AG147" s="596"/>
      <c r="AH147" s="596"/>
      <c r="AI147" s="596"/>
      <c r="AJ147" s="596"/>
      <c r="AK147" s="603">
        <v>1</v>
      </c>
      <c r="AL147" s="599" t="s">
        <v>215</v>
      </c>
      <c r="AM147" s="596"/>
      <c r="AN147" s="596"/>
      <c r="AO147" s="596"/>
      <c r="AP147" s="596"/>
      <c r="AQ147" s="596"/>
      <c r="AR147" s="596"/>
      <c r="AS147" s="596"/>
      <c r="AT147" s="596"/>
      <c r="AU147" s="596"/>
      <c r="AV147" s="596"/>
      <c r="AW147" s="596"/>
      <c r="AX147" s="596"/>
      <c r="AY147" s="596"/>
    </row>
    <row r="148" spans="1:51" ht="30" x14ac:dyDescent="0.2">
      <c r="A148" s="599" t="s">
        <v>269</v>
      </c>
      <c r="B148" s="596" t="s">
        <v>267</v>
      </c>
      <c r="C148" s="613" t="s">
        <v>262</v>
      </c>
      <c r="D148" s="613" t="s">
        <v>62</v>
      </c>
      <c r="E148" s="599" t="s">
        <v>68</v>
      </c>
      <c r="F148" s="596"/>
      <c r="G148" s="596"/>
      <c r="H148" s="596"/>
      <c r="I148" s="596"/>
      <c r="J148" s="596"/>
      <c r="K148" s="596"/>
      <c r="L148" s="596"/>
      <c r="M148" s="596"/>
      <c r="N148" s="596"/>
      <c r="O148" s="596"/>
      <c r="P148" s="625"/>
      <c r="Q148" s="596"/>
      <c r="R148" s="596"/>
      <c r="S148" s="596"/>
      <c r="T148" s="596"/>
      <c r="U148" s="596"/>
      <c r="V148" s="596"/>
      <c r="W148" s="596"/>
      <c r="X148" s="596"/>
      <c r="Y148" s="596"/>
      <c r="Z148" s="596"/>
      <c r="AA148" s="596"/>
      <c r="AB148" s="596"/>
      <c r="AC148" s="596"/>
      <c r="AD148" s="596"/>
      <c r="AE148" s="596"/>
      <c r="AF148" s="596"/>
      <c r="AG148" s="596"/>
      <c r="AH148" s="596"/>
      <c r="AI148" s="596"/>
      <c r="AJ148" s="596"/>
      <c r="AK148" s="603">
        <v>1</v>
      </c>
      <c r="AL148" s="599" t="s">
        <v>215</v>
      </c>
      <c r="AM148" s="596"/>
      <c r="AN148" s="596"/>
      <c r="AO148" s="596"/>
      <c r="AP148" s="596"/>
      <c r="AQ148" s="596"/>
      <c r="AR148" s="596"/>
      <c r="AS148" s="596"/>
      <c r="AT148" s="596"/>
      <c r="AU148" s="596"/>
      <c r="AV148" s="596"/>
      <c r="AW148" s="596"/>
      <c r="AX148" s="596"/>
      <c r="AY148" s="596"/>
    </row>
    <row r="149" spans="1:51" ht="30" x14ac:dyDescent="0.2">
      <c r="A149" s="599" t="s">
        <v>270</v>
      </c>
      <c r="B149" s="596" t="s">
        <v>267</v>
      </c>
      <c r="C149" s="613" t="s">
        <v>262</v>
      </c>
      <c r="D149" s="613" t="s">
        <v>62</v>
      </c>
      <c r="E149" s="599" t="s">
        <v>68</v>
      </c>
      <c r="F149" s="596"/>
      <c r="G149" s="596"/>
      <c r="H149" s="596"/>
      <c r="I149" s="596"/>
      <c r="J149" s="596"/>
      <c r="K149" s="596"/>
      <c r="L149" s="596"/>
      <c r="M149" s="596"/>
      <c r="N149" s="596"/>
      <c r="O149" s="596"/>
      <c r="P149" s="625"/>
      <c r="Q149" s="596"/>
      <c r="R149" s="596"/>
      <c r="S149" s="596"/>
      <c r="T149" s="596"/>
      <c r="U149" s="596"/>
      <c r="V149" s="596"/>
      <c r="W149" s="596"/>
      <c r="X149" s="596"/>
      <c r="Y149" s="596"/>
      <c r="Z149" s="596"/>
      <c r="AA149" s="596"/>
      <c r="AB149" s="596"/>
      <c r="AC149" s="596"/>
      <c r="AD149" s="596"/>
      <c r="AE149" s="596"/>
      <c r="AF149" s="596"/>
      <c r="AG149" s="596"/>
      <c r="AH149" s="596"/>
      <c r="AI149" s="596"/>
      <c r="AJ149" s="596"/>
      <c r="AK149" s="603">
        <v>1</v>
      </c>
      <c r="AL149" s="599" t="s">
        <v>215</v>
      </c>
      <c r="AM149" s="596"/>
      <c r="AN149" s="596"/>
      <c r="AO149" s="596"/>
      <c r="AP149" s="596"/>
      <c r="AQ149" s="596"/>
      <c r="AR149" s="596"/>
      <c r="AS149" s="596"/>
      <c r="AT149" s="596"/>
      <c r="AU149" s="596"/>
      <c r="AV149" s="596"/>
      <c r="AW149" s="596"/>
      <c r="AX149" s="596"/>
      <c r="AY149" s="596"/>
    </row>
    <row r="150" spans="1:51" x14ac:dyDescent="0.2">
      <c r="A150" s="599" t="s">
        <v>271</v>
      </c>
      <c r="B150" s="596" t="s">
        <v>272</v>
      </c>
      <c r="C150" s="613" t="s">
        <v>217</v>
      </c>
      <c r="D150" s="613"/>
      <c r="E150" s="599" t="s">
        <v>151</v>
      </c>
      <c r="F150" s="596"/>
      <c r="G150" s="596"/>
      <c r="H150" s="596"/>
      <c r="I150" s="596"/>
      <c r="J150" s="596"/>
      <c r="K150" s="596"/>
      <c r="L150" s="596"/>
      <c r="M150" s="596"/>
      <c r="N150" s="596"/>
      <c r="O150" s="596"/>
      <c r="P150" s="625"/>
      <c r="Q150" s="596"/>
      <c r="R150" s="596"/>
      <c r="S150" s="596"/>
      <c r="T150" s="596"/>
      <c r="U150" s="596"/>
      <c r="V150" s="596"/>
      <c r="W150" s="596"/>
      <c r="X150" s="596"/>
      <c r="Y150" s="596"/>
      <c r="Z150" s="596"/>
      <c r="AA150" s="596"/>
      <c r="AB150" s="596"/>
      <c r="AC150" s="596"/>
      <c r="AD150" s="596"/>
      <c r="AE150" s="596"/>
      <c r="AF150" s="596"/>
      <c r="AG150" s="596"/>
      <c r="AH150" s="596"/>
      <c r="AI150" s="596"/>
      <c r="AJ150" s="596"/>
      <c r="AK150" s="603">
        <v>1</v>
      </c>
      <c r="AL150" s="599" t="s">
        <v>215</v>
      </c>
      <c r="AM150" s="596"/>
      <c r="AN150" s="596"/>
      <c r="AO150" s="596"/>
      <c r="AP150" s="596"/>
      <c r="AQ150" s="596"/>
      <c r="AR150" s="596"/>
      <c r="AS150" s="596"/>
      <c r="AT150" s="596"/>
      <c r="AU150" s="596"/>
      <c r="AV150" s="596"/>
      <c r="AW150" s="596"/>
      <c r="AX150" s="596"/>
      <c r="AY150" s="596"/>
    </row>
    <row r="151" spans="1:51" x14ac:dyDescent="0.2">
      <c r="A151" s="599" t="s">
        <v>273</v>
      </c>
      <c r="B151" s="596" t="s">
        <v>274</v>
      </c>
      <c r="C151" s="613" t="s">
        <v>217</v>
      </c>
      <c r="D151" s="613"/>
      <c r="E151" s="599" t="s">
        <v>151</v>
      </c>
      <c r="F151" s="596"/>
      <c r="G151" s="596"/>
      <c r="H151" s="596"/>
      <c r="I151" s="596"/>
      <c r="J151" s="596"/>
      <c r="K151" s="596"/>
      <c r="L151" s="596"/>
      <c r="M151" s="596"/>
      <c r="N151" s="596"/>
      <c r="O151" s="596"/>
      <c r="P151" s="625"/>
      <c r="Q151" s="596"/>
      <c r="R151" s="596"/>
      <c r="S151" s="596"/>
      <c r="T151" s="596"/>
      <c r="U151" s="596"/>
      <c r="V151" s="596"/>
      <c r="W151" s="596"/>
      <c r="X151" s="596"/>
      <c r="Y151" s="596"/>
      <c r="Z151" s="596"/>
      <c r="AA151" s="596"/>
      <c r="AB151" s="596"/>
      <c r="AC151" s="596"/>
      <c r="AD151" s="596"/>
      <c r="AE151" s="596"/>
      <c r="AF151" s="596"/>
      <c r="AG151" s="596"/>
      <c r="AH151" s="596"/>
      <c r="AI151" s="596"/>
      <c r="AJ151" s="596"/>
      <c r="AK151" s="603">
        <v>1</v>
      </c>
      <c r="AL151" s="599" t="s">
        <v>215</v>
      </c>
      <c r="AM151" s="596"/>
      <c r="AN151" s="596"/>
      <c r="AO151" s="596"/>
      <c r="AP151" s="596"/>
      <c r="AQ151" s="596"/>
      <c r="AR151" s="596"/>
      <c r="AS151" s="596"/>
      <c r="AT151" s="596"/>
      <c r="AU151" s="596"/>
      <c r="AV151" s="596"/>
      <c r="AW151" s="596"/>
      <c r="AX151" s="596"/>
      <c r="AY151" s="596"/>
    </row>
    <row r="152" spans="1:51" ht="30" x14ac:dyDescent="0.2">
      <c r="A152" s="599" t="s">
        <v>275</v>
      </c>
      <c r="B152" s="596" t="s">
        <v>276</v>
      </c>
      <c r="C152" s="613" t="s">
        <v>217</v>
      </c>
      <c r="D152" s="613"/>
      <c r="E152" s="599" t="s">
        <v>151</v>
      </c>
      <c r="F152" s="596"/>
      <c r="G152" s="596"/>
      <c r="H152" s="596"/>
      <c r="I152" s="596"/>
      <c r="J152" s="596"/>
      <c r="K152" s="596"/>
      <c r="L152" s="596"/>
      <c r="M152" s="596"/>
      <c r="N152" s="596"/>
      <c r="O152" s="596"/>
      <c r="P152" s="625"/>
      <c r="Q152" s="596"/>
      <c r="R152" s="596"/>
      <c r="S152" s="596"/>
      <c r="T152" s="596"/>
      <c r="U152" s="596"/>
      <c r="V152" s="596"/>
      <c r="W152" s="596"/>
      <c r="X152" s="596"/>
      <c r="Y152" s="596"/>
      <c r="Z152" s="596"/>
      <c r="AA152" s="596"/>
      <c r="AB152" s="596"/>
      <c r="AC152" s="596"/>
      <c r="AD152" s="596"/>
      <c r="AE152" s="596"/>
      <c r="AF152" s="596"/>
      <c r="AG152" s="596"/>
      <c r="AH152" s="596"/>
      <c r="AI152" s="596"/>
      <c r="AJ152" s="596"/>
      <c r="AK152" s="603">
        <v>1</v>
      </c>
      <c r="AL152" s="599" t="s">
        <v>215</v>
      </c>
      <c r="AM152" s="596"/>
      <c r="AN152" s="596"/>
      <c r="AO152" s="596"/>
      <c r="AP152" s="596"/>
      <c r="AQ152" s="596"/>
      <c r="AR152" s="596"/>
      <c r="AS152" s="596"/>
      <c r="AT152" s="596"/>
      <c r="AU152" s="596"/>
      <c r="AV152" s="596"/>
      <c r="AW152" s="596"/>
      <c r="AX152" s="596"/>
      <c r="AY152" s="596"/>
    </row>
    <row r="153" spans="1:51" ht="30" x14ac:dyDescent="0.2">
      <c r="A153" s="599" t="s">
        <v>277</v>
      </c>
      <c r="B153" s="596" t="s">
        <v>276</v>
      </c>
      <c r="C153" s="613" t="s">
        <v>217</v>
      </c>
      <c r="D153" s="613"/>
      <c r="E153" s="599" t="s">
        <v>151</v>
      </c>
      <c r="F153" s="596"/>
      <c r="G153" s="596"/>
      <c r="H153" s="596"/>
      <c r="I153" s="596"/>
      <c r="J153" s="596"/>
      <c r="K153" s="596"/>
      <c r="L153" s="596"/>
      <c r="M153" s="596"/>
      <c r="N153" s="596"/>
      <c r="O153" s="596"/>
      <c r="P153" s="625"/>
      <c r="Q153" s="596"/>
      <c r="R153" s="596"/>
      <c r="S153" s="596"/>
      <c r="T153" s="596"/>
      <c r="U153" s="596"/>
      <c r="V153" s="596"/>
      <c r="W153" s="596"/>
      <c r="X153" s="596"/>
      <c r="Y153" s="596"/>
      <c r="Z153" s="596"/>
      <c r="AA153" s="596"/>
      <c r="AB153" s="596"/>
      <c r="AC153" s="596"/>
      <c r="AD153" s="596"/>
      <c r="AE153" s="596"/>
      <c r="AF153" s="596"/>
      <c r="AG153" s="596"/>
      <c r="AH153" s="596"/>
      <c r="AI153" s="596"/>
      <c r="AJ153" s="596"/>
      <c r="AK153" s="603">
        <v>1</v>
      </c>
      <c r="AL153" s="599" t="s">
        <v>215</v>
      </c>
      <c r="AM153" s="596"/>
      <c r="AN153" s="596"/>
      <c r="AO153" s="596"/>
      <c r="AP153" s="596"/>
      <c r="AQ153" s="596"/>
      <c r="AR153" s="596"/>
      <c r="AS153" s="596"/>
      <c r="AT153" s="596"/>
      <c r="AU153" s="596"/>
      <c r="AV153" s="596"/>
      <c r="AW153" s="596"/>
      <c r="AX153" s="596"/>
      <c r="AY153" s="596"/>
    </row>
    <row r="154" spans="1:51" ht="30" x14ac:dyDescent="0.2">
      <c r="A154" s="599" t="s">
        <v>278</v>
      </c>
      <c r="B154" s="596" t="s">
        <v>276</v>
      </c>
      <c r="C154" s="613" t="s">
        <v>217</v>
      </c>
      <c r="D154" s="613"/>
      <c r="E154" s="599" t="s">
        <v>151</v>
      </c>
      <c r="F154" s="596"/>
      <c r="G154" s="596"/>
      <c r="H154" s="596"/>
      <c r="I154" s="596"/>
      <c r="J154" s="596"/>
      <c r="K154" s="596"/>
      <c r="L154" s="596"/>
      <c r="M154" s="596"/>
      <c r="N154" s="596"/>
      <c r="O154" s="596"/>
      <c r="P154" s="625"/>
      <c r="Q154" s="596"/>
      <c r="R154" s="596"/>
      <c r="S154" s="596"/>
      <c r="T154" s="596"/>
      <c r="U154" s="596"/>
      <c r="V154" s="596"/>
      <c r="W154" s="596"/>
      <c r="X154" s="596"/>
      <c r="Y154" s="596"/>
      <c r="Z154" s="596"/>
      <c r="AA154" s="596"/>
      <c r="AB154" s="596"/>
      <c r="AC154" s="596"/>
      <c r="AD154" s="596"/>
      <c r="AE154" s="596"/>
      <c r="AF154" s="596"/>
      <c r="AG154" s="596"/>
      <c r="AH154" s="596"/>
      <c r="AI154" s="596"/>
      <c r="AJ154" s="596"/>
      <c r="AK154" s="603">
        <v>1</v>
      </c>
      <c r="AL154" s="599" t="s">
        <v>215</v>
      </c>
      <c r="AM154" s="596"/>
      <c r="AN154" s="596"/>
      <c r="AO154" s="596"/>
      <c r="AP154" s="596"/>
      <c r="AQ154" s="596"/>
      <c r="AR154" s="596"/>
      <c r="AS154" s="596"/>
      <c r="AT154" s="596"/>
      <c r="AU154" s="596"/>
      <c r="AV154" s="596"/>
      <c r="AW154" s="596"/>
      <c r="AX154" s="596"/>
      <c r="AY154" s="596"/>
    </row>
    <row r="155" spans="1:51" x14ac:dyDescent="0.2">
      <c r="A155" s="599" t="s">
        <v>279</v>
      </c>
      <c r="B155" s="596" t="s">
        <v>272</v>
      </c>
      <c r="C155" s="613" t="s">
        <v>217</v>
      </c>
      <c r="D155" s="613"/>
      <c r="E155" s="599" t="s">
        <v>151</v>
      </c>
      <c r="F155" s="596"/>
      <c r="G155" s="596"/>
      <c r="H155" s="596"/>
      <c r="I155" s="596"/>
      <c r="J155" s="596"/>
      <c r="K155" s="596"/>
      <c r="L155" s="596"/>
      <c r="M155" s="596"/>
      <c r="N155" s="596"/>
      <c r="O155" s="596"/>
      <c r="P155" s="625"/>
      <c r="Q155" s="596"/>
      <c r="R155" s="596"/>
      <c r="S155" s="596"/>
      <c r="T155" s="596"/>
      <c r="U155" s="596"/>
      <c r="V155" s="596"/>
      <c r="W155" s="596"/>
      <c r="X155" s="596"/>
      <c r="Y155" s="596"/>
      <c r="Z155" s="596"/>
      <c r="AA155" s="596"/>
      <c r="AB155" s="596"/>
      <c r="AC155" s="596"/>
      <c r="AD155" s="596"/>
      <c r="AE155" s="596"/>
      <c r="AF155" s="596"/>
      <c r="AG155" s="596"/>
      <c r="AH155" s="596"/>
      <c r="AI155" s="596"/>
      <c r="AJ155" s="596"/>
      <c r="AK155" s="603">
        <v>1</v>
      </c>
      <c r="AL155" s="599" t="s">
        <v>215</v>
      </c>
      <c r="AM155" s="596"/>
      <c r="AN155" s="596"/>
      <c r="AO155" s="596"/>
      <c r="AP155" s="596"/>
      <c r="AQ155" s="596"/>
      <c r="AR155" s="596"/>
      <c r="AS155" s="596"/>
      <c r="AT155" s="596"/>
      <c r="AU155" s="596"/>
      <c r="AV155" s="596"/>
      <c r="AW155" s="596"/>
      <c r="AX155" s="596"/>
      <c r="AY155" s="596"/>
    </row>
    <row r="156" spans="1:51" x14ac:dyDescent="0.2">
      <c r="A156" s="599" t="s">
        <v>280</v>
      </c>
      <c r="B156" s="596" t="s">
        <v>274</v>
      </c>
      <c r="C156" s="613" t="s">
        <v>217</v>
      </c>
      <c r="D156" s="613"/>
      <c r="E156" s="599" t="s">
        <v>151</v>
      </c>
      <c r="F156" s="596"/>
      <c r="G156" s="596"/>
      <c r="H156" s="596"/>
      <c r="I156" s="596"/>
      <c r="J156" s="596"/>
      <c r="K156" s="596"/>
      <c r="L156" s="596"/>
      <c r="M156" s="596"/>
      <c r="N156" s="596"/>
      <c r="O156" s="596"/>
      <c r="P156" s="625"/>
      <c r="Q156" s="596"/>
      <c r="R156" s="596"/>
      <c r="S156" s="596"/>
      <c r="T156" s="596"/>
      <c r="U156" s="596"/>
      <c r="V156" s="596"/>
      <c r="W156" s="596"/>
      <c r="X156" s="596"/>
      <c r="Y156" s="596"/>
      <c r="Z156" s="596"/>
      <c r="AA156" s="596"/>
      <c r="AB156" s="596"/>
      <c r="AC156" s="596"/>
      <c r="AD156" s="596"/>
      <c r="AE156" s="596"/>
      <c r="AF156" s="596"/>
      <c r="AG156" s="596"/>
      <c r="AH156" s="596"/>
      <c r="AI156" s="596"/>
      <c r="AJ156" s="596"/>
      <c r="AK156" s="603">
        <v>1</v>
      </c>
      <c r="AL156" s="599" t="s">
        <v>215</v>
      </c>
      <c r="AM156" s="596"/>
      <c r="AN156" s="596"/>
      <c r="AO156" s="596"/>
      <c r="AP156" s="596"/>
      <c r="AQ156" s="596"/>
      <c r="AR156" s="596"/>
      <c r="AS156" s="596"/>
      <c r="AT156" s="596"/>
      <c r="AU156" s="596"/>
      <c r="AV156" s="596"/>
      <c r="AW156" s="596"/>
      <c r="AX156" s="596"/>
      <c r="AY156" s="596"/>
    </row>
    <row r="157" spans="1:51" x14ac:dyDescent="0.2">
      <c r="A157" s="599" t="s">
        <v>281</v>
      </c>
      <c r="B157" s="596" t="s">
        <v>282</v>
      </c>
      <c r="C157" s="613" t="s">
        <v>217</v>
      </c>
      <c r="D157" s="613"/>
      <c r="E157" s="599" t="s">
        <v>151</v>
      </c>
      <c r="F157" s="596"/>
      <c r="G157" s="596"/>
      <c r="H157" s="596"/>
      <c r="I157" s="596"/>
      <c r="J157" s="596"/>
      <c r="K157" s="596"/>
      <c r="L157" s="596"/>
      <c r="M157" s="596"/>
      <c r="N157" s="596"/>
      <c r="O157" s="596"/>
      <c r="P157" s="625"/>
      <c r="Q157" s="596"/>
      <c r="R157" s="596"/>
      <c r="S157" s="596"/>
      <c r="T157" s="596"/>
      <c r="U157" s="596"/>
      <c r="V157" s="596"/>
      <c r="W157" s="596"/>
      <c r="X157" s="596"/>
      <c r="Y157" s="596"/>
      <c r="Z157" s="596"/>
      <c r="AA157" s="596"/>
      <c r="AB157" s="596"/>
      <c r="AC157" s="596"/>
      <c r="AD157" s="596"/>
      <c r="AE157" s="596"/>
      <c r="AF157" s="596"/>
      <c r="AG157" s="596"/>
      <c r="AH157" s="596"/>
      <c r="AI157" s="596"/>
      <c r="AJ157" s="596"/>
      <c r="AK157" s="603">
        <v>1</v>
      </c>
      <c r="AL157" s="599" t="s">
        <v>215</v>
      </c>
      <c r="AM157" s="596"/>
      <c r="AN157" s="596"/>
      <c r="AO157" s="596"/>
      <c r="AP157" s="596"/>
      <c r="AQ157" s="596"/>
      <c r="AR157" s="596"/>
      <c r="AS157" s="596"/>
      <c r="AT157" s="596"/>
      <c r="AU157" s="596"/>
      <c r="AV157" s="596"/>
      <c r="AW157" s="596"/>
      <c r="AX157" s="596"/>
      <c r="AY157" s="596"/>
    </row>
    <row r="158" spans="1:51" x14ac:dyDescent="0.2">
      <c r="A158" s="599" t="s">
        <v>283</v>
      </c>
      <c r="B158" s="596" t="s">
        <v>282</v>
      </c>
      <c r="C158" s="613" t="s">
        <v>217</v>
      </c>
      <c r="D158" s="613"/>
      <c r="E158" s="599" t="s">
        <v>151</v>
      </c>
      <c r="F158" s="596"/>
      <c r="G158" s="596"/>
      <c r="H158" s="596"/>
      <c r="I158" s="596"/>
      <c r="J158" s="596"/>
      <c r="K158" s="596"/>
      <c r="L158" s="596"/>
      <c r="M158" s="596"/>
      <c r="N158" s="596"/>
      <c r="O158" s="596"/>
      <c r="P158" s="625"/>
      <c r="Q158" s="596"/>
      <c r="R158" s="596"/>
      <c r="S158" s="596"/>
      <c r="T158" s="596"/>
      <c r="U158" s="596"/>
      <c r="V158" s="596"/>
      <c r="W158" s="596"/>
      <c r="X158" s="596"/>
      <c r="Y158" s="596"/>
      <c r="Z158" s="596"/>
      <c r="AA158" s="596"/>
      <c r="AB158" s="596"/>
      <c r="AC158" s="596"/>
      <c r="AD158" s="596"/>
      <c r="AE158" s="596"/>
      <c r="AF158" s="596"/>
      <c r="AG158" s="596"/>
      <c r="AH158" s="596"/>
      <c r="AI158" s="596"/>
      <c r="AJ158" s="596"/>
      <c r="AK158" s="603">
        <v>1</v>
      </c>
      <c r="AL158" s="599" t="s">
        <v>215</v>
      </c>
      <c r="AM158" s="596"/>
      <c r="AN158" s="596"/>
      <c r="AO158" s="596"/>
      <c r="AP158" s="596"/>
      <c r="AQ158" s="596"/>
      <c r="AR158" s="596"/>
      <c r="AS158" s="596"/>
      <c r="AT158" s="596"/>
      <c r="AU158" s="596"/>
      <c r="AV158" s="596"/>
      <c r="AW158" s="596"/>
      <c r="AX158" s="596"/>
      <c r="AY158" s="596"/>
    </row>
    <row r="159" spans="1:51" ht="30" x14ac:dyDescent="0.2">
      <c r="A159" s="599" t="s">
        <v>284</v>
      </c>
      <c r="B159" s="599" t="s">
        <v>261</v>
      </c>
      <c r="C159" s="613" t="s">
        <v>262</v>
      </c>
      <c r="D159" s="613" t="s">
        <v>62</v>
      </c>
      <c r="E159" s="599" t="s">
        <v>263</v>
      </c>
      <c r="F159" s="596"/>
      <c r="G159" s="596"/>
      <c r="H159" s="596"/>
      <c r="I159" s="596"/>
      <c r="J159" s="596"/>
      <c r="K159" s="596"/>
      <c r="L159" s="596"/>
      <c r="M159" s="596"/>
      <c r="N159" s="596"/>
      <c r="O159" s="596"/>
      <c r="P159" s="625"/>
      <c r="Q159" s="596"/>
      <c r="R159" s="596"/>
      <c r="S159" s="596"/>
      <c r="T159" s="596"/>
      <c r="U159" s="596"/>
      <c r="V159" s="596"/>
      <c r="W159" s="596"/>
      <c r="X159" s="596"/>
      <c r="Y159" s="596"/>
      <c r="Z159" s="596"/>
      <c r="AA159" s="596"/>
      <c r="AB159" s="596"/>
      <c r="AC159" s="596"/>
      <c r="AD159" s="596"/>
      <c r="AE159" s="596"/>
      <c r="AF159" s="596"/>
      <c r="AG159" s="596"/>
      <c r="AH159" s="596"/>
      <c r="AI159" s="596"/>
      <c r="AJ159" s="596"/>
      <c r="AK159" s="603">
        <v>1</v>
      </c>
      <c r="AL159" s="599" t="s">
        <v>223</v>
      </c>
      <c r="AM159" s="596"/>
      <c r="AN159" s="596"/>
      <c r="AO159" s="596"/>
      <c r="AP159" s="596"/>
      <c r="AQ159" s="596"/>
      <c r="AR159" s="596"/>
      <c r="AS159" s="596"/>
      <c r="AT159" s="596"/>
      <c r="AU159" s="596"/>
      <c r="AV159" s="596"/>
      <c r="AW159" s="596"/>
      <c r="AX159" s="596"/>
      <c r="AY159" s="596"/>
    </row>
    <row r="160" spans="1:51" ht="30" x14ac:dyDescent="0.2">
      <c r="A160" s="599" t="s">
        <v>285</v>
      </c>
      <c r="B160" s="599" t="s">
        <v>261</v>
      </c>
      <c r="C160" s="613" t="s">
        <v>262</v>
      </c>
      <c r="D160" s="613" t="s">
        <v>62</v>
      </c>
      <c r="E160" s="599" t="s">
        <v>263</v>
      </c>
      <c r="F160" s="596"/>
      <c r="G160" s="596"/>
      <c r="H160" s="596"/>
      <c r="I160" s="596"/>
      <c r="J160" s="596"/>
      <c r="K160" s="596"/>
      <c r="L160" s="596"/>
      <c r="M160" s="596"/>
      <c r="N160" s="596"/>
      <c r="O160" s="596"/>
      <c r="P160" s="625"/>
      <c r="Q160" s="596"/>
      <c r="R160" s="596"/>
      <c r="S160" s="596"/>
      <c r="T160" s="596"/>
      <c r="U160" s="596"/>
      <c r="V160" s="596"/>
      <c r="W160" s="596"/>
      <c r="X160" s="596"/>
      <c r="Y160" s="596"/>
      <c r="Z160" s="596"/>
      <c r="AA160" s="596"/>
      <c r="AB160" s="596"/>
      <c r="AC160" s="596"/>
      <c r="AD160" s="596"/>
      <c r="AE160" s="596"/>
      <c r="AF160" s="596"/>
      <c r="AG160" s="596"/>
      <c r="AH160" s="596"/>
      <c r="AI160" s="596"/>
      <c r="AJ160" s="596"/>
      <c r="AK160" s="603">
        <v>1</v>
      </c>
      <c r="AL160" s="599" t="s">
        <v>227</v>
      </c>
      <c r="AM160" s="596"/>
      <c r="AN160" s="596"/>
      <c r="AO160" s="596"/>
      <c r="AP160" s="596"/>
      <c r="AQ160" s="596"/>
      <c r="AR160" s="596"/>
      <c r="AS160" s="596"/>
      <c r="AT160" s="596"/>
      <c r="AU160" s="596"/>
      <c r="AV160" s="596"/>
      <c r="AW160" s="596"/>
      <c r="AX160" s="596"/>
      <c r="AY160" s="596"/>
    </row>
    <row r="161" spans="1:51" ht="30" x14ac:dyDescent="0.2">
      <c r="A161" s="599" t="s">
        <v>286</v>
      </c>
      <c r="B161" s="599" t="s">
        <v>261</v>
      </c>
      <c r="C161" s="613" t="s">
        <v>262</v>
      </c>
      <c r="D161" s="613" t="s">
        <v>62</v>
      </c>
      <c r="E161" s="599" t="s">
        <v>263</v>
      </c>
      <c r="F161" s="596"/>
      <c r="G161" s="596"/>
      <c r="H161" s="596"/>
      <c r="I161" s="596"/>
      <c r="J161" s="596"/>
      <c r="K161" s="596"/>
      <c r="L161" s="596"/>
      <c r="M161" s="596"/>
      <c r="N161" s="596"/>
      <c r="O161" s="596"/>
      <c r="P161" s="625"/>
      <c r="Q161" s="596"/>
      <c r="R161" s="596"/>
      <c r="S161" s="596"/>
      <c r="T161" s="596"/>
      <c r="U161" s="596"/>
      <c r="V161" s="596"/>
      <c r="W161" s="596"/>
      <c r="X161" s="596"/>
      <c r="Y161" s="596"/>
      <c r="Z161" s="596"/>
      <c r="AA161" s="596"/>
      <c r="AB161" s="596"/>
      <c r="AC161" s="596"/>
      <c r="AD161" s="596"/>
      <c r="AE161" s="596"/>
      <c r="AF161" s="596"/>
      <c r="AG161" s="596"/>
      <c r="AH161" s="596"/>
      <c r="AI161" s="596"/>
      <c r="AJ161" s="596"/>
      <c r="AK161" s="603">
        <v>1</v>
      </c>
      <c r="AL161" s="599" t="s">
        <v>229</v>
      </c>
      <c r="AM161" s="596"/>
      <c r="AN161" s="596"/>
      <c r="AO161" s="596"/>
      <c r="AP161" s="596"/>
      <c r="AQ161" s="596"/>
      <c r="AR161" s="596"/>
      <c r="AS161" s="596"/>
      <c r="AT161" s="596"/>
      <c r="AU161" s="596"/>
      <c r="AV161" s="596"/>
      <c r="AW161" s="596"/>
      <c r="AX161" s="596"/>
      <c r="AY161" s="596"/>
    </row>
    <row r="162" spans="1:51" ht="30" x14ac:dyDescent="0.2">
      <c r="A162" s="599" t="s">
        <v>287</v>
      </c>
      <c r="B162" s="599" t="s">
        <v>261</v>
      </c>
      <c r="C162" s="613" t="s">
        <v>262</v>
      </c>
      <c r="D162" s="613" t="s">
        <v>62</v>
      </c>
      <c r="E162" s="599" t="s">
        <v>263</v>
      </c>
      <c r="F162" s="596"/>
      <c r="G162" s="596"/>
      <c r="H162" s="596"/>
      <c r="I162" s="596"/>
      <c r="J162" s="596"/>
      <c r="K162" s="596"/>
      <c r="L162" s="596"/>
      <c r="M162" s="596"/>
      <c r="N162" s="596"/>
      <c r="O162" s="596"/>
      <c r="P162" s="625"/>
      <c r="Q162" s="596"/>
      <c r="R162" s="596"/>
      <c r="S162" s="596"/>
      <c r="T162" s="596"/>
      <c r="U162" s="596"/>
      <c r="V162" s="596"/>
      <c r="W162" s="596"/>
      <c r="X162" s="596"/>
      <c r="Y162" s="596"/>
      <c r="Z162" s="596"/>
      <c r="AA162" s="596"/>
      <c r="AB162" s="596"/>
      <c r="AC162" s="596"/>
      <c r="AD162" s="596"/>
      <c r="AE162" s="596"/>
      <c r="AF162" s="596"/>
      <c r="AG162" s="596"/>
      <c r="AH162" s="596"/>
      <c r="AI162" s="596"/>
      <c r="AJ162" s="596"/>
      <c r="AK162" s="603">
        <v>1</v>
      </c>
      <c r="AL162" s="599" t="s">
        <v>231</v>
      </c>
      <c r="AM162" s="596"/>
      <c r="AN162" s="596"/>
      <c r="AO162" s="596"/>
      <c r="AP162" s="596"/>
      <c r="AQ162" s="596"/>
      <c r="AR162" s="596"/>
      <c r="AS162" s="596"/>
      <c r="AT162" s="596"/>
      <c r="AU162" s="596"/>
      <c r="AV162" s="596"/>
      <c r="AW162" s="596"/>
      <c r="AX162" s="596"/>
      <c r="AY162" s="596"/>
    </row>
    <row r="163" spans="1:51" ht="30" x14ac:dyDescent="0.2">
      <c r="A163" s="599" t="s">
        <v>288</v>
      </c>
      <c r="B163" s="599" t="s">
        <v>261</v>
      </c>
      <c r="C163" s="613" t="s">
        <v>262</v>
      </c>
      <c r="D163" s="613" t="s">
        <v>62</v>
      </c>
      <c r="E163" s="599" t="s">
        <v>263</v>
      </c>
      <c r="F163" s="596"/>
      <c r="G163" s="596"/>
      <c r="H163" s="596"/>
      <c r="I163" s="596"/>
      <c r="J163" s="596"/>
      <c r="K163" s="596"/>
      <c r="L163" s="596"/>
      <c r="M163" s="596"/>
      <c r="N163" s="596"/>
      <c r="O163" s="596"/>
      <c r="P163" s="625"/>
      <c r="Q163" s="596"/>
      <c r="R163" s="596"/>
      <c r="S163" s="596"/>
      <c r="T163" s="596"/>
      <c r="U163" s="596"/>
      <c r="V163" s="596"/>
      <c r="W163" s="596"/>
      <c r="X163" s="596"/>
      <c r="Y163" s="596"/>
      <c r="Z163" s="596"/>
      <c r="AA163" s="596"/>
      <c r="AB163" s="596"/>
      <c r="AC163" s="596"/>
      <c r="AD163" s="596"/>
      <c r="AE163" s="596"/>
      <c r="AF163" s="596"/>
      <c r="AG163" s="596"/>
      <c r="AH163" s="596"/>
      <c r="AI163" s="596"/>
      <c r="AJ163" s="596"/>
      <c r="AK163" s="603">
        <v>1</v>
      </c>
      <c r="AL163" s="599" t="s">
        <v>233</v>
      </c>
      <c r="AM163" s="596"/>
      <c r="AN163" s="596"/>
      <c r="AO163" s="596"/>
      <c r="AP163" s="596"/>
      <c r="AQ163" s="596"/>
      <c r="AR163" s="596"/>
      <c r="AS163" s="596"/>
      <c r="AT163" s="596"/>
      <c r="AU163" s="596"/>
      <c r="AV163" s="596"/>
      <c r="AW163" s="596"/>
      <c r="AX163" s="596"/>
      <c r="AY163" s="596"/>
    </row>
    <row r="164" spans="1:51" ht="30" x14ac:dyDescent="0.2">
      <c r="A164" s="599" t="s">
        <v>289</v>
      </c>
      <c r="B164" s="599" t="s">
        <v>261</v>
      </c>
      <c r="C164" s="613" t="s">
        <v>262</v>
      </c>
      <c r="D164" s="613" t="s">
        <v>62</v>
      </c>
      <c r="E164" s="599" t="s">
        <v>263</v>
      </c>
      <c r="F164" s="596"/>
      <c r="G164" s="596"/>
      <c r="H164" s="596"/>
      <c r="I164" s="596"/>
      <c r="J164" s="596"/>
      <c r="K164" s="596"/>
      <c r="L164" s="596"/>
      <c r="M164" s="596"/>
      <c r="N164" s="596"/>
      <c r="O164" s="596"/>
      <c r="P164" s="625"/>
      <c r="Q164" s="596"/>
      <c r="R164" s="596"/>
      <c r="S164" s="596"/>
      <c r="T164" s="596"/>
      <c r="U164" s="596"/>
      <c r="V164" s="596"/>
      <c r="W164" s="596"/>
      <c r="X164" s="596"/>
      <c r="Y164" s="596"/>
      <c r="Z164" s="596"/>
      <c r="AA164" s="596"/>
      <c r="AB164" s="596"/>
      <c r="AC164" s="596"/>
      <c r="AD164" s="596"/>
      <c r="AE164" s="596"/>
      <c r="AF164" s="596"/>
      <c r="AG164" s="596"/>
      <c r="AH164" s="596"/>
      <c r="AI164" s="596"/>
      <c r="AJ164" s="596"/>
      <c r="AK164" s="603">
        <v>1</v>
      </c>
      <c r="AL164" s="599" t="s">
        <v>235</v>
      </c>
      <c r="AM164" s="596"/>
      <c r="AN164" s="596"/>
      <c r="AO164" s="596"/>
      <c r="AP164" s="596"/>
      <c r="AQ164" s="596"/>
      <c r="AR164" s="596"/>
      <c r="AS164" s="596"/>
      <c r="AT164" s="596"/>
      <c r="AU164" s="596"/>
      <c r="AV164" s="596"/>
      <c r="AW164" s="596"/>
      <c r="AX164" s="596"/>
      <c r="AY164" s="596"/>
    </row>
    <row r="165" spans="1:51" ht="30" x14ac:dyDescent="0.2">
      <c r="A165" s="599" t="s">
        <v>290</v>
      </c>
      <c r="B165" s="599" t="s">
        <v>261</v>
      </c>
      <c r="C165" s="613" t="s">
        <v>262</v>
      </c>
      <c r="D165" s="613" t="s">
        <v>62</v>
      </c>
      <c r="E165" s="599" t="s">
        <v>263</v>
      </c>
      <c r="F165" s="596"/>
      <c r="G165" s="596"/>
      <c r="H165" s="596"/>
      <c r="I165" s="596"/>
      <c r="J165" s="596"/>
      <c r="K165" s="596"/>
      <c r="L165" s="596"/>
      <c r="M165" s="596"/>
      <c r="N165" s="596"/>
      <c r="O165" s="596"/>
      <c r="P165" s="625"/>
      <c r="Q165" s="596"/>
      <c r="R165" s="596"/>
      <c r="S165" s="596"/>
      <c r="T165" s="596"/>
      <c r="U165" s="596"/>
      <c r="V165" s="596"/>
      <c r="W165" s="596"/>
      <c r="X165" s="596"/>
      <c r="Y165" s="596"/>
      <c r="Z165" s="596"/>
      <c r="AA165" s="596"/>
      <c r="AB165" s="596"/>
      <c r="AC165" s="596"/>
      <c r="AD165" s="596"/>
      <c r="AE165" s="596"/>
      <c r="AF165" s="596"/>
      <c r="AG165" s="596"/>
      <c r="AH165" s="596"/>
      <c r="AI165" s="596"/>
      <c r="AJ165" s="596"/>
      <c r="AK165" s="603">
        <v>1</v>
      </c>
      <c r="AL165" s="599" t="s">
        <v>237</v>
      </c>
      <c r="AM165" s="596"/>
      <c r="AN165" s="596"/>
      <c r="AO165" s="596"/>
      <c r="AP165" s="596"/>
      <c r="AQ165" s="596"/>
      <c r="AR165" s="596"/>
      <c r="AS165" s="596"/>
      <c r="AT165" s="596"/>
      <c r="AU165" s="596"/>
      <c r="AV165" s="596"/>
      <c r="AW165" s="596"/>
      <c r="AX165" s="596"/>
      <c r="AY165" s="596"/>
    </row>
    <row r="166" spans="1:51" ht="30" x14ac:dyDescent="0.2">
      <c r="A166" s="599" t="s">
        <v>291</v>
      </c>
      <c r="B166" s="599" t="s">
        <v>261</v>
      </c>
      <c r="C166" s="613" t="s">
        <v>262</v>
      </c>
      <c r="D166" s="613" t="s">
        <v>62</v>
      </c>
      <c r="E166" s="599" t="s">
        <v>263</v>
      </c>
      <c r="F166" s="596"/>
      <c r="G166" s="596"/>
      <c r="H166" s="596"/>
      <c r="I166" s="596"/>
      <c r="J166" s="596"/>
      <c r="K166" s="596"/>
      <c r="L166" s="596"/>
      <c r="M166" s="596"/>
      <c r="N166" s="596"/>
      <c r="O166" s="596"/>
      <c r="P166" s="625"/>
      <c r="Q166" s="596"/>
      <c r="R166" s="596"/>
      <c r="S166" s="596"/>
      <c r="T166" s="596"/>
      <c r="U166" s="596"/>
      <c r="V166" s="596"/>
      <c r="W166" s="596"/>
      <c r="X166" s="596"/>
      <c r="Y166" s="596"/>
      <c r="Z166" s="596"/>
      <c r="AA166" s="596"/>
      <c r="AB166" s="596"/>
      <c r="AC166" s="596"/>
      <c r="AD166" s="596"/>
      <c r="AE166" s="596"/>
      <c r="AF166" s="596"/>
      <c r="AG166" s="596"/>
      <c r="AH166" s="596"/>
      <c r="AI166" s="596"/>
      <c r="AJ166" s="596"/>
      <c r="AK166" s="603">
        <v>1</v>
      </c>
      <c r="AL166" s="599" t="s">
        <v>239</v>
      </c>
      <c r="AM166" s="596"/>
      <c r="AN166" s="596"/>
      <c r="AO166" s="596"/>
      <c r="AP166" s="596"/>
      <c r="AQ166" s="596"/>
      <c r="AR166" s="596"/>
      <c r="AS166" s="596"/>
      <c r="AT166" s="596"/>
      <c r="AU166" s="596"/>
      <c r="AV166" s="596"/>
      <c r="AW166" s="596"/>
      <c r="AX166" s="596"/>
      <c r="AY166" s="596"/>
    </row>
    <row r="167" spans="1:51" ht="30" x14ac:dyDescent="0.2">
      <c r="A167" s="599" t="s">
        <v>292</v>
      </c>
      <c r="B167" s="599" t="s">
        <v>261</v>
      </c>
      <c r="C167" s="613" t="s">
        <v>262</v>
      </c>
      <c r="D167" s="613" t="s">
        <v>62</v>
      </c>
      <c r="E167" s="599" t="s">
        <v>263</v>
      </c>
      <c r="F167" s="596"/>
      <c r="G167" s="596"/>
      <c r="H167" s="596"/>
      <c r="I167" s="596"/>
      <c r="J167" s="596"/>
      <c r="K167" s="596"/>
      <c r="L167" s="596"/>
      <c r="M167" s="596"/>
      <c r="N167" s="596"/>
      <c r="O167" s="596"/>
      <c r="P167" s="625"/>
      <c r="Q167" s="596"/>
      <c r="R167" s="596"/>
      <c r="S167" s="596"/>
      <c r="T167" s="596"/>
      <c r="U167" s="596"/>
      <c r="V167" s="596"/>
      <c r="W167" s="596"/>
      <c r="X167" s="596"/>
      <c r="Y167" s="596"/>
      <c r="Z167" s="596"/>
      <c r="AA167" s="596"/>
      <c r="AB167" s="596"/>
      <c r="AC167" s="596"/>
      <c r="AD167" s="596"/>
      <c r="AE167" s="596"/>
      <c r="AF167" s="596"/>
      <c r="AG167" s="596"/>
      <c r="AH167" s="596"/>
      <c r="AI167" s="596"/>
      <c r="AJ167" s="596"/>
      <c r="AK167" s="603">
        <v>1</v>
      </c>
      <c r="AL167" s="599" t="s">
        <v>241</v>
      </c>
      <c r="AM167" s="596"/>
      <c r="AN167" s="596"/>
      <c r="AO167" s="596"/>
      <c r="AP167" s="596"/>
      <c r="AQ167" s="596"/>
      <c r="AR167" s="596"/>
      <c r="AS167" s="596"/>
      <c r="AT167" s="596"/>
      <c r="AU167" s="596"/>
      <c r="AV167" s="596"/>
      <c r="AW167" s="596"/>
      <c r="AX167" s="596"/>
      <c r="AY167" s="596"/>
    </row>
    <row r="168" spans="1:51" ht="30" x14ac:dyDescent="0.2">
      <c r="A168" s="599" t="s">
        <v>293</v>
      </c>
      <c r="B168" s="599" t="s">
        <v>261</v>
      </c>
      <c r="C168" s="613" t="s">
        <v>262</v>
      </c>
      <c r="D168" s="613" t="s">
        <v>62</v>
      </c>
      <c r="E168" s="599" t="s">
        <v>263</v>
      </c>
      <c r="F168" s="596"/>
      <c r="G168" s="596"/>
      <c r="H168" s="596"/>
      <c r="I168" s="596"/>
      <c r="J168" s="596"/>
      <c r="K168" s="596"/>
      <c r="L168" s="596"/>
      <c r="M168" s="596"/>
      <c r="N168" s="596"/>
      <c r="O168" s="596"/>
      <c r="P168" s="625"/>
      <c r="Q168" s="596"/>
      <c r="R168" s="596"/>
      <c r="S168" s="596"/>
      <c r="T168" s="596"/>
      <c r="U168" s="596"/>
      <c r="V168" s="596"/>
      <c r="W168" s="596"/>
      <c r="X168" s="596"/>
      <c r="Y168" s="596"/>
      <c r="Z168" s="596"/>
      <c r="AA168" s="596"/>
      <c r="AB168" s="596"/>
      <c r="AC168" s="596"/>
      <c r="AD168" s="596"/>
      <c r="AE168" s="596"/>
      <c r="AF168" s="596"/>
      <c r="AG168" s="596"/>
      <c r="AH168" s="596"/>
      <c r="AI168" s="596"/>
      <c r="AJ168" s="596"/>
      <c r="AK168" s="603">
        <v>1</v>
      </c>
      <c r="AL168" s="599" t="s">
        <v>243</v>
      </c>
      <c r="AM168" s="596"/>
      <c r="AN168" s="596"/>
      <c r="AO168" s="596"/>
      <c r="AP168" s="596"/>
      <c r="AQ168" s="596"/>
      <c r="AR168" s="596"/>
      <c r="AS168" s="596"/>
      <c r="AT168" s="596"/>
      <c r="AU168" s="596"/>
      <c r="AV168" s="596"/>
      <c r="AW168" s="596"/>
      <c r="AX168" s="596"/>
      <c r="AY168" s="596"/>
    </row>
    <row r="169" spans="1:51" ht="30" x14ac:dyDescent="0.2">
      <c r="A169" s="599" t="s">
        <v>294</v>
      </c>
      <c r="B169" s="599" t="s">
        <v>261</v>
      </c>
      <c r="C169" s="613" t="s">
        <v>262</v>
      </c>
      <c r="D169" s="613" t="s">
        <v>62</v>
      </c>
      <c r="E169" s="599" t="s">
        <v>263</v>
      </c>
      <c r="F169" s="596"/>
      <c r="G169" s="596"/>
      <c r="H169" s="596"/>
      <c r="I169" s="596"/>
      <c r="J169" s="596"/>
      <c r="K169" s="596"/>
      <c r="L169" s="596"/>
      <c r="M169" s="596"/>
      <c r="N169" s="596"/>
      <c r="O169" s="596"/>
      <c r="P169" s="625"/>
      <c r="Q169" s="596"/>
      <c r="R169" s="596"/>
      <c r="S169" s="596"/>
      <c r="T169" s="596"/>
      <c r="U169" s="596"/>
      <c r="V169" s="596"/>
      <c r="W169" s="596"/>
      <c r="X169" s="596"/>
      <c r="Y169" s="596"/>
      <c r="Z169" s="596"/>
      <c r="AA169" s="596"/>
      <c r="AB169" s="596"/>
      <c r="AC169" s="596"/>
      <c r="AD169" s="596"/>
      <c r="AE169" s="596"/>
      <c r="AF169" s="596"/>
      <c r="AG169" s="596"/>
      <c r="AH169" s="596"/>
      <c r="AI169" s="596"/>
      <c r="AJ169" s="596"/>
      <c r="AK169" s="603">
        <v>1</v>
      </c>
      <c r="AL169" s="599" t="s">
        <v>245</v>
      </c>
      <c r="AM169" s="596"/>
      <c r="AN169" s="596"/>
      <c r="AO169" s="596"/>
      <c r="AP169" s="596"/>
      <c r="AQ169" s="596"/>
      <c r="AR169" s="596"/>
      <c r="AS169" s="596"/>
      <c r="AT169" s="596"/>
      <c r="AU169" s="596"/>
      <c r="AV169" s="596"/>
      <c r="AW169" s="596"/>
      <c r="AX169" s="596"/>
      <c r="AY169" s="596"/>
    </row>
    <row r="170" spans="1:51" ht="30" x14ac:dyDescent="0.2">
      <c r="A170" s="599" t="s">
        <v>295</v>
      </c>
      <c r="B170" s="599" t="s">
        <v>261</v>
      </c>
      <c r="C170" s="613" t="s">
        <v>262</v>
      </c>
      <c r="D170" s="613" t="s">
        <v>62</v>
      </c>
      <c r="E170" s="599" t="s">
        <v>263</v>
      </c>
      <c r="F170" s="596"/>
      <c r="G170" s="596"/>
      <c r="H170" s="596"/>
      <c r="I170" s="596"/>
      <c r="J170" s="596"/>
      <c r="K170" s="596"/>
      <c r="L170" s="596"/>
      <c r="M170" s="596"/>
      <c r="N170" s="596"/>
      <c r="O170" s="596"/>
      <c r="P170" s="625"/>
      <c r="Q170" s="596"/>
      <c r="R170" s="596"/>
      <c r="S170" s="596"/>
      <c r="T170" s="596"/>
      <c r="U170" s="596"/>
      <c r="V170" s="596"/>
      <c r="W170" s="596"/>
      <c r="X170" s="596"/>
      <c r="Y170" s="596"/>
      <c r="Z170" s="596"/>
      <c r="AA170" s="596"/>
      <c r="AB170" s="596"/>
      <c r="AC170" s="596"/>
      <c r="AD170" s="596"/>
      <c r="AE170" s="596"/>
      <c r="AF170" s="596"/>
      <c r="AG170" s="596"/>
      <c r="AH170" s="596"/>
      <c r="AI170" s="596"/>
      <c r="AJ170" s="596"/>
      <c r="AK170" s="603">
        <v>1</v>
      </c>
      <c r="AL170" s="599" t="s">
        <v>247</v>
      </c>
      <c r="AM170" s="596"/>
      <c r="AN170" s="596"/>
      <c r="AO170" s="596"/>
      <c r="AP170" s="596"/>
      <c r="AQ170" s="596"/>
      <c r="AR170" s="596"/>
      <c r="AS170" s="596"/>
      <c r="AT170" s="596"/>
      <c r="AU170" s="596"/>
      <c r="AV170" s="596"/>
      <c r="AW170" s="596"/>
      <c r="AX170" s="596"/>
      <c r="AY170" s="596"/>
    </row>
    <row r="171" spans="1:51" ht="30" x14ac:dyDescent="0.2">
      <c r="A171" s="599" t="s">
        <v>296</v>
      </c>
      <c r="B171" s="599" t="s">
        <v>261</v>
      </c>
      <c r="C171" s="613" t="s">
        <v>262</v>
      </c>
      <c r="D171" s="613" t="s">
        <v>62</v>
      </c>
      <c r="E171" s="599" t="s">
        <v>263</v>
      </c>
      <c r="F171" s="596"/>
      <c r="G171" s="596"/>
      <c r="H171" s="596"/>
      <c r="I171" s="596"/>
      <c r="J171" s="596"/>
      <c r="K171" s="596"/>
      <c r="L171" s="596"/>
      <c r="M171" s="596"/>
      <c r="N171" s="596"/>
      <c r="O171" s="596"/>
      <c r="P171" s="625"/>
      <c r="Q171" s="596"/>
      <c r="R171" s="596"/>
      <c r="S171" s="596"/>
      <c r="T171" s="596"/>
      <c r="U171" s="596"/>
      <c r="V171" s="596"/>
      <c r="W171" s="596"/>
      <c r="X171" s="596"/>
      <c r="Y171" s="596"/>
      <c r="Z171" s="596"/>
      <c r="AA171" s="596"/>
      <c r="AB171" s="596"/>
      <c r="AC171" s="596"/>
      <c r="AD171" s="596"/>
      <c r="AE171" s="596"/>
      <c r="AF171" s="596"/>
      <c r="AG171" s="596"/>
      <c r="AH171" s="596"/>
      <c r="AI171" s="596"/>
      <c r="AJ171" s="596"/>
      <c r="AK171" s="603">
        <v>1</v>
      </c>
      <c r="AL171" s="599" t="s">
        <v>249</v>
      </c>
      <c r="AM171" s="596"/>
      <c r="AN171" s="596"/>
      <c r="AO171" s="596"/>
      <c r="AP171" s="596"/>
      <c r="AQ171" s="596"/>
      <c r="AR171" s="596"/>
      <c r="AS171" s="596"/>
      <c r="AT171" s="596"/>
      <c r="AU171" s="596"/>
      <c r="AV171" s="596"/>
      <c r="AW171" s="596"/>
      <c r="AX171" s="596"/>
      <c r="AY171" s="596"/>
    </row>
    <row r="172" spans="1:51" ht="30" x14ac:dyDescent="0.2">
      <c r="A172" s="599" t="s">
        <v>297</v>
      </c>
      <c r="B172" s="599" t="s">
        <v>261</v>
      </c>
      <c r="C172" s="613" t="s">
        <v>262</v>
      </c>
      <c r="D172" s="613" t="s">
        <v>62</v>
      </c>
      <c r="E172" s="599" t="s">
        <v>263</v>
      </c>
      <c r="F172" s="596"/>
      <c r="G172" s="596"/>
      <c r="H172" s="596"/>
      <c r="I172" s="596"/>
      <c r="J172" s="596"/>
      <c r="K172" s="596"/>
      <c r="L172" s="596"/>
      <c r="M172" s="596"/>
      <c r="N172" s="596"/>
      <c r="O172" s="596"/>
      <c r="P172" s="625"/>
      <c r="Q172" s="596"/>
      <c r="R172" s="596"/>
      <c r="S172" s="596"/>
      <c r="T172" s="596"/>
      <c r="U172" s="596"/>
      <c r="V172" s="596"/>
      <c r="W172" s="596"/>
      <c r="X172" s="596"/>
      <c r="Y172" s="596"/>
      <c r="Z172" s="596"/>
      <c r="AA172" s="596"/>
      <c r="AB172" s="596"/>
      <c r="AC172" s="596"/>
      <c r="AD172" s="596"/>
      <c r="AE172" s="596"/>
      <c r="AF172" s="596"/>
      <c r="AG172" s="596"/>
      <c r="AH172" s="596"/>
      <c r="AI172" s="596"/>
      <c r="AJ172" s="596"/>
      <c r="AK172" s="603">
        <v>1</v>
      </c>
      <c r="AL172" s="599" t="s">
        <v>251</v>
      </c>
      <c r="AM172" s="596"/>
      <c r="AN172" s="596"/>
      <c r="AO172" s="596"/>
      <c r="AP172" s="596"/>
      <c r="AQ172" s="596"/>
      <c r="AR172" s="596"/>
      <c r="AS172" s="596"/>
      <c r="AT172" s="596"/>
      <c r="AU172" s="596"/>
      <c r="AV172" s="596"/>
      <c r="AW172" s="596"/>
      <c r="AX172" s="596"/>
      <c r="AY172" s="596"/>
    </row>
    <row r="173" spans="1:51" ht="30" x14ac:dyDescent="0.2">
      <c r="A173" s="599" t="s">
        <v>298</v>
      </c>
      <c r="B173" s="599" t="s">
        <v>261</v>
      </c>
      <c r="C173" s="613" t="s">
        <v>262</v>
      </c>
      <c r="D173" s="613" t="s">
        <v>62</v>
      </c>
      <c r="E173" s="599" t="s">
        <v>263</v>
      </c>
      <c r="F173" s="596"/>
      <c r="G173" s="596"/>
      <c r="H173" s="596"/>
      <c r="I173" s="596"/>
      <c r="J173" s="596"/>
      <c r="K173" s="596"/>
      <c r="L173" s="596"/>
      <c r="M173" s="596"/>
      <c r="N173" s="596"/>
      <c r="O173" s="596"/>
      <c r="P173" s="625"/>
      <c r="Q173" s="596"/>
      <c r="R173" s="596"/>
      <c r="S173" s="596"/>
      <c r="T173" s="596"/>
      <c r="U173" s="596"/>
      <c r="V173" s="596"/>
      <c r="W173" s="596"/>
      <c r="X173" s="596"/>
      <c r="Y173" s="596"/>
      <c r="Z173" s="596"/>
      <c r="AA173" s="596"/>
      <c r="AB173" s="596"/>
      <c r="AC173" s="596"/>
      <c r="AD173" s="596"/>
      <c r="AE173" s="596"/>
      <c r="AF173" s="596"/>
      <c r="AG173" s="596"/>
      <c r="AH173" s="596"/>
      <c r="AI173" s="596"/>
      <c r="AJ173" s="596"/>
      <c r="AK173" s="603">
        <v>1</v>
      </c>
      <c r="AL173" s="599" t="s">
        <v>253</v>
      </c>
      <c r="AM173" s="596"/>
      <c r="AN173" s="596"/>
      <c r="AO173" s="596"/>
      <c r="AP173" s="596"/>
      <c r="AQ173" s="596"/>
      <c r="AR173" s="596"/>
      <c r="AS173" s="596"/>
      <c r="AT173" s="596"/>
      <c r="AU173" s="596"/>
      <c r="AV173" s="596"/>
      <c r="AW173" s="596"/>
      <c r="AX173" s="596"/>
      <c r="AY173" s="596"/>
    </row>
    <row r="174" spans="1:51" ht="28.7" customHeight="1" x14ac:dyDescent="0.2">
      <c r="A174" s="937" t="s">
        <v>299</v>
      </c>
      <c r="B174" s="938"/>
      <c r="C174" s="938"/>
      <c r="D174" s="938"/>
      <c r="E174" s="939"/>
      <c r="F174" s="628"/>
      <c r="G174" s="628"/>
      <c r="H174" s="628"/>
      <c r="I174" s="628"/>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945"/>
      <c r="AN174" s="945"/>
      <c r="AO174" s="945"/>
      <c r="AP174" s="945"/>
      <c r="AQ174" s="945"/>
      <c r="AR174" s="945"/>
      <c r="AS174" s="945"/>
      <c r="AT174" s="945"/>
      <c r="AU174" s="945"/>
      <c r="AV174" s="945"/>
      <c r="AW174" s="945"/>
      <c r="AX174" s="945"/>
      <c r="AY174" s="945"/>
    </row>
    <row r="175" spans="1:51" ht="14.45" customHeight="1" x14ac:dyDescent="0.2">
      <c r="A175" s="599" t="s">
        <v>300</v>
      </c>
      <c r="B175" s="599" t="s">
        <v>301</v>
      </c>
      <c r="C175" s="678" t="s">
        <v>302</v>
      </c>
      <c r="D175" s="613" t="s">
        <v>303</v>
      </c>
      <c r="E175" s="603">
        <v>2000</v>
      </c>
      <c r="F175" s="596"/>
      <c r="G175" s="596"/>
      <c r="H175" s="596"/>
      <c r="I175" s="596"/>
      <c r="J175" s="596"/>
      <c r="K175" s="596"/>
      <c r="L175" s="603">
        <v>1</v>
      </c>
      <c r="M175" s="604" t="s">
        <v>63</v>
      </c>
      <c r="N175" s="603">
        <v>1</v>
      </c>
      <c r="O175" s="604" t="s">
        <v>63</v>
      </c>
      <c r="P175" s="625"/>
      <c r="Q175" s="596"/>
      <c r="R175" s="596"/>
      <c r="S175" s="596"/>
      <c r="T175" s="596"/>
      <c r="U175" s="596"/>
      <c r="V175" s="596"/>
      <c r="W175" s="596"/>
      <c r="X175" s="596"/>
      <c r="Y175" s="596"/>
      <c r="Z175" s="596"/>
      <c r="AA175" s="596"/>
      <c r="AB175" s="596"/>
      <c r="AC175" s="596"/>
      <c r="AD175" s="596"/>
      <c r="AE175" s="596"/>
      <c r="AF175" s="596"/>
      <c r="AG175" s="596"/>
      <c r="AH175" s="596"/>
      <c r="AI175" s="596"/>
      <c r="AJ175" s="596"/>
      <c r="AK175" s="596"/>
      <c r="AL175" s="596"/>
      <c r="AM175" s="596"/>
      <c r="AN175" s="596"/>
      <c r="AO175" s="596"/>
      <c r="AP175" s="596"/>
      <c r="AQ175" s="596"/>
      <c r="AR175" s="596"/>
      <c r="AS175" s="596"/>
      <c r="AT175" s="596"/>
      <c r="AU175" s="596"/>
      <c r="AV175" s="596"/>
      <c r="AW175" s="603">
        <v>1</v>
      </c>
      <c r="AX175" s="596"/>
      <c r="AY175" s="596"/>
    </row>
    <row r="176" spans="1:51" ht="14.45" customHeight="1" x14ac:dyDescent="0.2">
      <c r="A176" s="599" t="s">
        <v>304</v>
      </c>
      <c r="B176" s="596" t="s">
        <v>305</v>
      </c>
      <c r="C176" s="678" t="s">
        <v>306</v>
      </c>
      <c r="D176" s="613"/>
      <c r="E176" s="603">
        <v>1200</v>
      </c>
      <c r="F176" s="596"/>
      <c r="G176" s="596"/>
      <c r="H176" s="596"/>
      <c r="I176" s="596"/>
      <c r="J176" s="596"/>
      <c r="K176" s="596"/>
      <c r="L176" s="596"/>
      <c r="M176" s="596"/>
      <c r="N176" s="603">
        <v>1</v>
      </c>
      <c r="O176" s="604" t="s">
        <v>63</v>
      </c>
      <c r="P176" s="625"/>
      <c r="Q176" s="596"/>
      <c r="R176" s="596"/>
      <c r="S176" s="596"/>
      <c r="T176" s="596"/>
      <c r="U176" s="596"/>
      <c r="V176" s="596"/>
      <c r="W176" s="596"/>
      <c r="X176" s="596"/>
      <c r="Y176" s="596"/>
      <c r="Z176" s="596"/>
      <c r="AA176" s="596"/>
      <c r="AB176" s="596"/>
      <c r="AC176" s="603">
        <v>1</v>
      </c>
      <c r="AD176" s="604" t="s">
        <v>63</v>
      </c>
      <c r="AE176" s="596"/>
      <c r="AF176" s="596"/>
      <c r="AG176" s="596"/>
      <c r="AH176" s="596"/>
      <c r="AI176" s="596"/>
      <c r="AJ176" s="596"/>
      <c r="AK176" s="596"/>
      <c r="AL176" s="596"/>
      <c r="AM176" s="596"/>
      <c r="AN176" s="596"/>
      <c r="AO176" s="596"/>
      <c r="AP176" s="596"/>
      <c r="AQ176" s="596"/>
      <c r="AR176" s="596"/>
      <c r="AS176" s="596"/>
      <c r="AT176" s="596"/>
      <c r="AU176" s="596"/>
      <c r="AV176" s="596"/>
      <c r="AW176" s="596"/>
      <c r="AX176" s="596"/>
      <c r="AY176" s="596"/>
    </row>
    <row r="177" spans="1:51" ht="14.45" customHeight="1" x14ac:dyDescent="0.2">
      <c r="A177" s="599" t="s">
        <v>307</v>
      </c>
      <c r="B177" s="599" t="s">
        <v>301</v>
      </c>
      <c r="C177" s="613" t="s">
        <v>308</v>
      </c>
      <c r="D177" s="613"/>
      <c r="E177" s="603">
        <v>2000</v>
      </c>
      <c r="F177" s="596"/>
      <c r="G177" s="596"/>
      <c r="H177" s="596"/>
      <c r="I177" s="596"/>
      <c r="J177" s="596"/>
      <c r="K177" s="596"/>
      <c r="L177" s="603">
        <v>1</v>
      </c>
      <c r="M177" s="604" t="s">
        <v>63</v>
      </c>
      <c r="N177" s="603">
        <v>1</v>
      </c>
      <c r="O177" s="604" t="s">
        <v>63</v>
      </c>
      <c r="P177" s="625"/>
      <c r="Q177" s="596"/>
      <c r="R177" s="596"/>
      <c r="S177" s="596"/>
      <c r="T177" s="596"/>
      <c r="U177" s="596"/>
      <c r="V177" s="596"/>
      <c r="W177" s="596"/>
      <c r="X177" s="596"/>
      <c r="Y177" s="596"/>
      <c r="Z177" s="596"/>
      <c r="AA177" s="596"/>
      <c r="AB177" s="596"/>
      <c r="AC177" s="596"/>
      <c r="AD177" s="596"/>
      <c r="AE177" s="596"/>
      <c r="AF177" s="596"/>
      <c r="AG177" s="596"/>
      <c r="AH177" s="596"/>
      <c r="AI177" s="596"/>
      <c r="AJ177" s="596"/>
      <c r="AK177" s="596"/>
      <c r="AL177" s="596"/>
      <c r="AM177" s="596"/>
      <c r="AN177" s="596"/>
      <c r="AO177" s="596"/>
      <c r="AP177" s="596"/>
      <c r="AQ177" s="596"/>
      <c r="AR177" s="596"/>
      <c r="AS177" s="596"/>
      <c r="AT177" s="596"/>
      <c r="AU177" s="596"/>
      <c r="AV177" s="596"/>
      <c r="AW177" s="603">
        <v>1</v>
      </c>
      <c r="AX177" s="596"/>
      <c r="AY177" s="596"/>
    </row>
    <row r="178" spans="1:51" ht="14.45" customHeight="1" x14ac:dyDescent="0.2">
      <c r="A178" s="599" t="s">
        <v>309</v>
      </c>
      <c r="B178" s="596" t="s">
        <v>305</v>
      </c>
      <c r="C178" s="613" t="s">
        <v>308</v>
      </c>
      <c r="D178" s="613"/>
      <c r="E178" s="603">
        <v>1200</v>
      </c>
      <c r="F178" s="596"/>
      <c r="G178" s="596"/>
      <c r="H178" s="596"/>
      <c r="I178" s="596"/>
      <c r="J178" s="596"/>
      <c r="K178" s="596"/>
      <c r="L178" s="596"/>
      <c r="M178" s="596"/>
      <c r="N178" s="603">
        <v>1</v>
      </c>
      <c r="O178" s="604" t="s">
        <v>63</v>
      </c>
      <c r="P178" s="625"/>
      <c r="Q178" s="596"/>
      <c r="R178" s="596"/>
      <c r="S178" s="596"/>
      <c r="T178" s="596"/>
      <c r="U178" s="596"/>
      <c r="V178" s="596"/>
      <c r="W178" s="596"/>
      <c r="X178" s="596"/>
      <c r="Y178" s="596"/>
      <c r="Z178" s="596"/>
      <c r="AA178" s="596"/>
      <c r="AB178" s="596"/>
      <c r="AC178" s="603">
        <v>1</v>
      </c>
      <c r="AD178" s="604" t="s">
        <v>63</v>
      </c>
      <c r="AE178" s="596"/>
      <c r="AF178" s="596"/>
      <c r="AG178" s="596"/>
      <c r="AH178" s="596"/>
      <c r="AI178" s="596"/>
      <c r="AJ178" s="596"/>
      <c r="AK178" s="596"/>
      <c r="AL178" s="596"/>
      <c r="AM178" s="596"/>
      <c r="AN178" s="596"/>
      <c r="AO178" s="596"/>
      <c r="AP178" s="596"/>
      <c r="AQ178" s="596"/>
      <c r="AR178" s="596"/>
      <c r="AS178" s="596"/>
      <c r="AT178" s="596"/>
      <c r="AU178" s="596"/>
      <c r="AV178" s="596"/>
      <c r="AW178" s="596"/>
      <c r="AX178" s="596"/>
      <c r="AY178" s="596"/>
    </row>
    <row r="179" spans="1:51" ht="14.45" customHeight="1" x14ac:dyDescent="0.2">
      <c r="A179" s="599" t="s">
        <v>310</v>
      </c>
      <c r="B179" s="599" t="s">
        <v>301</v>
      </c>
      <c r="C179" s="613" t="s">
        <v>311</v>
      </c>
      <c r="D179" s="613"/>
      <c r="E179" s="603">
        <v>2000</v>
      </c>
      <c r="F179" s="596"/>
      <c r="G179" s="596"/>
      <c r="H179" s="596"/>
      <c r="I179" s="596"/>
      <c r="J179" s="596"/>
      <c r="K179" s="596"/>
      <c r="L179" s="603">
        <v>1</v>
      </c>
      <c r="M179" s="604" t="s">
        <v>63</v>
      </c>
      <c r="N179" s="603">
        <v>1</v>
      </c>
      <c r="O179" s="604" t="s">
        <v>63</v>
      </c>
      <c r="P179" s="625"/>
      <c r="Q179" s="596"/>
      <c r="R179" s="596"/>
      <c r="S179" s="596"/>
      <c r="T179" s="596"/>
      <c r="U179" s="596"/>
      <c r="V179" s="596"/>
      <c r="W179" s="596"/>
      <c r="X179" s="596"/>
      <c r="Y179" s="596"/>
      <c r="Z179" s="596"/>
      <c r="AA179" s="596"/>
      <c r="AB179" s="596"/>
      <c r="AC179" s="596"/>
      <c r="AD179" s="596"/>
      <c r="AE179" s="596"/>
      <c r="AF179" s="596"/>
      <c r="AG179" s="596"/>
      <c r="AH179" s="596"/>
      <c r="AI179" s="596"/>
      <c r="AJ179" s="596"/>
      <c r="AK179" s="596"/>
      <c r="AL179" s="596"/>
      <c r="AM179" s="596"/>
      <c r="AN179" s="596"/>
      <c r="AO179" s="596"/>
      <c r="AP179" s="596"/>
      <c r="AQ179" s="596"/>
      <c r="AR179" s="596"/>
      <c r="AS179" s="596"/>
      <c r="AT179" s="596"/>
      <c r="AU179" s="596"/>
      <c r="AV179" s="596"/>
      <c r="AW179" s="603">
        <v>1</v>
      </c>
      <c r="AX179" s="596"/>
      <c r="AY179" s="596"/>
    </row>
    <row r="180" spans="1:51" ht="14.45" customHeight="1" x14ac:dyDescent="0.2">
      <c r="A180" s="599" t="s">
        <v>312</v>
      </c>
      <c r="B180" s="596" t="s">
        <v>305</v>
      </c>
      <c r="C180" s="613" t="s">
        <v>311</v>
      </c>
      <c r="D180" s="613"/>
      <c r="E180" s="603">
        <v>1200</v>
      </c>
      <c r="F180" s="596"/>
      <c r="G180" s="596"/>
      <c r="H180" s="596"/>
      <c r="I180" s="596"/>
      <c r="J180" s="596"/>
      <c r="K180" s="596"/>
      <c r="L180" s="596"/>
      <c r="M180" s="596"/>
      <c r="N180" s="603">
        <v>1</v>
      </c>
      <c r="O180" s="604" t="s">
        <v>63</v>
      </c>
      <c r="P180" s="625"/>
      <c r="Q180" s="596"/>
      <c r="R180" s="596"/>
      <c r="S180" s="596"/>
      <c r="T180" s="596"/>
      <c r="U180" s="596"/>
      <c r="V180" s="596"/>
      <c r="W180" s="596"/>
      <c r="X180" s="596"/>
      <c r="Y180" s="596"/>
      <c r="Z180" s="596"/>
      <c r="AA180" s="596"/>
      <c r="AB180" s="596"/>
      <c r="AC180" s="603">
        <v>1</v>
      </c>
      <c r="AD180" s="604" t="s">
        <v>63</v>
      </c>
      <c r="AE180" s="596"/>
      <c r="AF180" s="596"/>
      <c r="AG180" s="596"/>
      <c r="AH180" s="596"/>
      <c r="AI180" s="596"/>
      <c r="AJ180" s="596"/>
      <c r="AK180" s="596"/>
      <c r="AL180" s="596"/>
      <c r="AM180" s="596"/>
      <c r="AN180" s="596"/>
      <c r="AO180" s="596"/>
      <c r="AP180" s="596"/>
      <c r="AQ180" s="596"/>
      <c r="AR180" s="596"/>
      <c r="AS180" s="596"/>
      <c r="AT180" s="596"/>
      <c r="AU180" s="596"/>
      <c r="AV180" s="596"/>
      <c r="AW180" s="596"/>
      <c r="AX180" s="596"/>
      <c r="AY180" s="596"/>
    </row>
    <row r="181" spans="1:51" ht="14.45" customHeight="1" x14ac:dyDescent="0.2">
      <c r="A181" s="599" t="s">
        <v>313</v>
      </c>
      <c r="B181" s="599" t="s">
        <v>301</v>
      </c>
      <c r="C181" s="613" t="s">
        <v>314</v>
      </c>
      <c r="D181" s="613"/>
      <c r="E181" s="603">
        <v>2000</v>
      </c>
      <c r="F181" s="596"/>
      <c r="G181" s="596"/>
      <c r="H181" s="596"/>
      <c r="I181" s="596"/>
      <c r="J181" s="596"/>
      <c r="K181" s="596"/>
      <c r="L181" s="603">
        <v>1</v>
      </c>
      <c r="M181" s="604" t="s">
        <v>63</v>
      </c>
      <c r="N181" s="603">
        <v>1</v>
      </c>
      <c r="O181" s="604" t="s">
        <v>63</v>
      </c>
      <c r="P181" s="625"/>
      <c r="Q181" s="596"/>
      <c r="R181" s="596"/>
      <c r="S181" s="596"/>
      <c r="T181" s="596"/>
      <c r="U181" s="596"/>
      <c r="V181" s="596"/>
      <c r="W181" s="596"/>
      <c r="X181" s="596"/>
      <c r="Y181" s="596"/>
      <c r="Z181" s="596"/>
      <c r="AA181" s="596"/>
      <c r="AB181" s="596"/>
      <c r="AC181" s="596"/>
      <c r="AD181" s="596"/>
      <c r="AE181" s="596"/>
      <c r="AF181" s="596"/>
      <c r="AG181" s="596"/>
      <c r="AH181" s="596"/>
      <c r="AI181" s="596"/>
      <c r="AJ181" s="596"/>
      <c r="AK181" s="596"/>
      <c r="AL181" s="596"/>
      <c r="AM181" s="596"/>
      <c r="AN181" s="596"/>
      <c r="AO181" s="596"/>
      <c r="AP181" s="596"/>
      <c r="AQ181" s="596"/>
      <c r="AR181" s="596"/>
      <c r="AS181" s="596"/>
      <c r="AT181" s="596"/>
      <c r="AU181" s="596"/>
      <c r="AV181" s="596"/>
      <c r="AW181" s="603">
        <v>1</v>
      </c>
      <c r="AX181" s="596"/>
      <c r="AY181" s="596"/>
    </row>
    <row r="182" spans="1:51" ht="14.45" customHeight="1" x14ac:dyDescent="0.2">
      <c r="A182" s="599" t="s">
        <v>315</v>
      </c>
      <c r="B182" s="596" t="s">
        <v>305</v>
      </c>
      <c r="C182" s="613" t="s">
        <v>314</v>
      </c>
      <c r="D182" s="613"/>
      <c r="E182" s="603">
        <v>1200</v>
      </c>
      <c r="F182" s="596"/>
      <c r="G182" s="596"/>
      <c r="H182" s="596"/>
      <c r="I182" s="596"/>
      <c r="J182" s="596"/>
      <c r="K182" s="596"/>
      <c r="L182" s="596"/>
      <c r="M182" s="596"/>
      <c r="N182" s="603">
        <v>1</v>
      </c>
      <c r="O182" s="604" t="s">
        <v>63</v>
      </c>
      <c r="P182" s="625"/>
      <c r="Q182" s="596"/>
      <c r="R182" s="596"/>
      <c r="S182" s="596"/>
      <c r="T182" s="596"/>
      <c r="U182" s="596"/>
      <c r="V182" s="596"/>
      <c r="W182" s="596"/>
      <c r="X182" s="596"/>
      <c r="Y182" s="596"/>
      <c r="Z182" s="596"/>
      <c r="AA182" s="596"/>
      <c r="AB182" s="596"/>
      <c r="AC182" s="603">
        <v>1</v>
      </c>
      <c r="AD182" s="604" t="s">
        <v>63</v>
      </c>
      <c r="AE182" s="596"/>
      <c r="AF182" s="596"/>
      <c r="AG182" s="596"/>
      <c r="AH182" s="596"/>
      <c r="AI182" s="596"/>
      <c r="AJ182" s="596"/>
      <c r="AK182" s="596"/>
      <c r="AL182" s="596"/>
      <c r="AM182" s="596"/>
      <c r="AN182" s="596"/>
      <c r="AO182" s="596"/>
      <c r="AP182" s="596"/>
      <c r="AQ182" s="596"/>
      <c r="AR182" s="596"/>
      <c r="AS182" s="596"/>
      <c r="AT182" s="596"/>
      <c r="AU182" s="596"/>
      <c r="AV182" s="596"/>
      <c r="AW182" s="596"/>
      <c r="AX182" s="596"/>
      <c r="AY182" s="596"/>
    </row>
    <row r="183" spans="1:51" ht="14.45" customHeight="1" x14ac:dyDescent="0.2">
      <c r="A183" s="599" t="s">
        <v>316</v>
      </c>
      <c r="B183" s="599" t="s">
        <v>301</v>
      </c>
      <c r="C183" s="613" t="s">
        <v>317</v>
      </c>
      <c r="D183" s="613"/>
      <c r="E183" s="603">
        <v>2000</v>
      </c>
      <c r="F183" s="596"/>
      <c r="G183" s="596"/>
      <c r="H183" s="596"/>
      <c r="I183" s="596"/>
      <c r="J183" s="596"/>
      <c r="K183" s="596"/>
      <c r="L183" s="603">
        <v>1</v>
      </c>
      <c r="M183" s="604" t="s">
        <v>63</v>
      </c>
      <c r="N183" s="603">
        <v>1</v>
      </c>
      <c r="O183" s="604" t="s">
        <v>63</v>
      </c>
      <c r="P183" s="625"/>
      <c r="Q183" s="596"/>
      <c r="R183" s="596"/>
      <c r="S183" s="596"/>
      <c r="T183" s="596"/>
      <c r="U183" s="596"/>
      <c r="V183" s="596"/>
      <c r="W183" s="596"/>
      <c r="X183" s="596"/>
      <c r="Y183" s="596"/>
      <c r="Z183" s="596"/>
      <c r="AA183" s="596"/>
      <c r="AB183" s="596"/>
      <c r="AC183" s="596"/>
      <c r="AD183" s="596"/>
      <c r="AE183" s="596"/>
      <c r="AF183" s="596"/>
      <c r="AG183" s="596"/>
      <c r="AH183" s="596"/>
      <c r="AI183" s="596"/>
      <c r="AJ183" s="596"/>
      <c r="AK183" s="596"/>
      <c r="AL183" s="596"/>
      <c r="AM183" s="596"/>
      <c r="AN183" s="596"/>
      <c r="AO183" s="596"/>
      <c r="AP183" s="596"/>
      <c r="AQ183" s="596"/>
      <c r="AR183" s="596"/>
      <c r="AS183" s="596"/>
      <c r="AT183" s="596"/>
      <c r="AU183" s="596"/>
      <c r="AV183" s="596"/>
      <c r="AW183" s="603">
        <v>1</v>
      </c>
      <c r="AX183" s="596"/>
      <c r="AY183" s="596"/>
    </row>
    <row r="184" spans="1:51" ht="14.45" customHeight="1" x14ac:dyDescent="0.2">
      <c r="A184" s="599" t="s">
        <v>318</v>
      </c>
      <c r="B184" s="596" t="s">
        <v>305</v>
      </c>
      <c r="C184" s="613" t="s">
        <v>317</v>
      </c>
      <c r="D184" s="613"/>
      <c r="E184" s="603">
        <v>1200</v>
      </c>
      <c r="F184" s="596"/>
      <c r="G184" s="596"/>
      <c r="H184" s="596"/>
      <c r="I184" s="596"/>
      <c r="J184" s="596"/>
      <c r="K184" s="596"/>
      <c r="L184" s="596"/>
      <c r="M184" s="596"/>
      <c r="N184" s="603">
        <v>1</v>
      </c>
      <c r="O184" s="604" t="s">
        <v>63</v>
      </c>
      <c r="P184" s="625"/>
      <c r="Q184" s="596"/>
      <c r="R184" s="596"/>
      <c r="S184" s="596"/>
      <c r="T184" s="596"/>
      <c r="U184" s="596"/>
      <c r="V184" s="596"/>
      <c r="W184" s="596"/>
      <c r="X184" s="596"/>
      <c r="Y184" s="596"/>
      <c r="Z184" s="596"/>
      <c r="AA184" s="596"/>
      <c r="AB184" s="596"/>
      <c r="AC184" s="603">
        <v>1</v>
      </c>
      <c r="AD184" s="604" t="s">
        <v>63</v>
      </c>
      <c r="AE184" s="596"/>
      <c r="AF184" s="596"/>
      <c r="AG184" s="596"/>
      <c r="AH184" s="596"/>
      <c r="AI184" s="596"/>
      <c r="AJ184" s="596"/>
      <c r="AK184" s="596"/>
      <c r="AL184" s="596"/>
      <c r="AM184" s="596"/>
      <c r="AN184" s="596"/>
      <c r="AO184" s="596"/>
      <c r="AP184" s="596"/>
      <c r="AQ184" s="596"/>
      <c r="AR184" s="596"/>
      <c r="AS184" s="596"/>
      <c r="AT184" s="596"/>
      <c r="AU184" s="596"/>
      <c r="AV184" s="596"/>
      <c r="AW184" s="596"/>
      <c r="AX184" s="596"/>
      <c r="AY184" s="596"/>
    </row>
    <row r="185" spans="1:51" ht="14.45" customHeight="1" x14ac:dyDescent="0.2">
      <c r="A185" s="599" t="s">
        <v>319</v>
      </c>
      <c r="B185" s="599" t="s">
        <v>301</v>
      </c>
      <c r="C185" s="613" t="s">
        <v>320</v>
      </c>
      <c r="D185" s="613"/>
      <c r="E185" s="603">
        <v>2000</v>
      </c>
      <c r="F185" s="596"/>
      <c r="G185" s="596"/>
      <c r="H185" s="596"/>
      <c r="I185" s="596"/>
      <c r="J185" s="596"/>
      <c r="K185" s="596"/>
      <c r="L185" s="603">
        <v>1</v>
      </c>
      <c r="M185" s="604" t="s">
        <v>63</v>
      </c>
      <c r="N185" s="603">
        <v>1</v>
      </c>
      <c r="O185" s="604" t="s">
        <v>63</v>
      </c>
      <c r="P185" s="625"/>
      <c r="Q185" s="596"/>
      <c r="R185" s="596"/>
      <c r="S185" s="596"/>
      <c r="T185" s="596"/>
      <c r="U185" s="596"/>
      <c r="V185" s="596"/>
      <c r="W185" s="596"/>
      <c r="X185" s="596"/>
      <c r="Y185" s="596"/>
      <c r="Z185" s="596"/>
      <c r="AA185" s="596"/>
      <c r="AB185" s="596"/>
      <c r="AC185" s="596"/>
      <c r="AD185" s="596"/>
      <c r="AE185" s="596"/>
      <c r="AF185" s="596"/>
      <c r="AG185" s="596"/>
      <c r="AH185" s="596"/>
      <c r="AI185" s="596"/>
      <c r="AJ185" s="596"/>
      <c r="AK185" s="596"/>
      <c r="AL185" s="596"/>
      <c r="AM185" s="596"/>
      <c r="AN185" s="596"/>
      <c r="AO185" s="596"/>
      <c r="AP185" s="596"/>
      <c r="AQ185" s="596"/>
      <c r="AR185" s="596"/>
      <c r="AS185" s="596"/>
      <c r="AT185" s="596"/>
      <c r="AU185" s="596"/>
      <c r="AV185" s="596"/>
      <c r="AW185" s="603">
        <v>1</v>
      </c>
      <c r="AX185" s="596"/>
      <c r="AY185" s="596"/>
    </row>
    <row r="186" spans="1:51" ht="14.45" customHeight="1" x14ac:dyDescent="0.2">
      <c r="A186" s="599" t="s">
        <v>321</v>
      </c>
      <c r="B186" s="596" t="s">
        <v>305</v>
      </c>
      <c r="C186" s="613" t="s">
        <v>320</v>
      </c>
      <c r="D186" s="613"/>
      <c r="E186" s="603">
        <v>1200</v>
      </c>
      <c r="F186" s="596"/>
      <c r="G186" s="596"/>
      <c r="H186" s="596"/>
      <c r="I186" s="596"/>
      <c r="J186" s="596"/>
      <c r="K186" s="596"/>
      <c r="L186" s="596"/>
      <c r="M186" s="596"/>
      <c r="N186" s="603">
        <v>1</v>
      </c>
      <c r="O186" s="604" t="s">
        <v>63</v>
      </c>
      <c r="P186" s="625"/>
      <c r="Q186" s="596"/>
      <c r="R186" s="596"/>
      <c r="S186" s="596"/>
      <c r="T186" s="596"/>
      <c r="U186" s="596"/>
      <c r="V186" s="596"/>
      <c r="W186" s="596"/>
      <c r="X186" s="596"/>
      <c r="Y186" s="596"/>
      <c r="Z186" s="596"/>
      <c r="AA186" s="596"/>
      <c r="AB186" s="596"/>
      <c r="AC186" s="603">
        <v>1</v>
      </c>
      <c r="AD186" s="604" t="s">
        <v>63</v>
      </c>
      <c r="AE186" s="596"/>
      <c r="AF186" s="596"/>
      <c r="AG186" s="596"/>
      <c r="AH186" s="596"/>
      <c r="AI186" s="596"/>
      <c r="AJ186" s="596"/>
      <c r="AK186" s="596"/>
      <c r="AL186" s="596"/>
      <c r="AM186" s="596"/>
      <c r="AN186" s="596"/>
      <c r="AO186" s="596"/>
      <c r="AP186" s="596"/>
      <c r="AQ186" s="596"/>
      <c r="AR186" s="596"/>
      <c r="AS186" s="596"/>
      <c r="AT186" s="596"/>
      <c r="AU186" s="596"/>
      <c r="AV186" s="596"/>
      <c r="AW186" s="596"/>
      <c r="AX186" s="596"/>
      <c r="AY186" s="596"/>
    </row>
    <row r="187" spans="1:51" ht="14.45" customHeight="1" x14ac:dyDescent="0.2">
      <c r="A187" s="599" t="s">
        <v>322</v>
      </c>
      <c r="B187" s="599" t="s">
        <v>301</v>
      </c>
      <c r="C187" s="613" t="s">
        <v>323</v>
      </c>
      <c r="D187" s="613"/>
      <c r="E187" s="603">
        <v>2000</v>
      </c>
      <c r="F187" s="596"/>
      <c r="G187" s="596"/>
      <c r="H187" s="596"/>
      <c r="I187" s="596"/>
      <c r="J187" s="596"/>
      <c r="K187" s="596"/>
      <c r="L187" s="603">
        <v>1</v>
      </c>
      <c r="M187" s="604" t="s">
        <v>63</v>
      </c>
      <c r="N187" s="603">
        <v>1</v>
      </c>
      <c r="O187" s="604" t="s">
        <v>63</v>
      </c>
      <c r="P187" s="625"/>
      <c r="Q187" s="596"/>
      <c r="R187" s="596"/>
      <c r="S187" s="596"/>
      <c r="T187" s="596"/>
      <c r="U187" s="596"/>
      <c r="V187" s="596"/>
      <c r="W187" s="596"/>
      <c r="X187" s="596"/>
      <c r="Y187" s="596"/>
      <c r="Z187" s="596"/>
      <c r="AA187" s="596"/>
      <c r="AB187" s="596"/>
      <c r="AC187" s="596"/>
      <c r="AD187" s="596"/>
      <c r="AE187" s="596"/>
      <c r="AF187" s="596"/>
      <c r="AG187" s="596"/>
      <c r="AH187" s="596"/>
      <c r="AI187" s="596"/>
      <c r="AJ187" s="596"/>
      <c r="AK187" s="596"/>
      <c r="AL187" s="596"/>
      <c r="AM187" s="596"/>
      <c r="AN187" s="596"/>
      <c r="AO187" s="596"/>
      <c r="AP187" s="596"/>
      <c r="AQ187" s="596"/>
      <c r="AR187" s="596"/>
      <c r="AS187" s="596"/>
      <c r="AT187" s="596"/>
      <c r="AU187" s="596"/>
      <c r="AV187" s="596"/>
      <c r="AW187" s="603">
        <v>1</v>
      </c>
      <c r="AX187" s="596"/>
      <c r="AY187" s="596"/>
    </row>
    <row r="188" spans="1:51" ht="14.45" customHeight="1" x14ac:dyDescent="0.2">
      <c r="A188" s="599" t="s">
        <v>324</v>
      </c>
      <c r="B188" s="599" t="s">
        <v>301</v>
      </c>
      <c r="C188" s="613" t="s">
        <v>325</v>
      </c>
      <c r="D188" s="613"/>
      <c r="E188" s="603">
        <v>2500</v>
      </c>
      <c r="F188" s="596"/>
      <c r="G188" s="596"/>
      <c r="H188" s="596"/>
      <c r="I188" s="596"/>
      <c r="J188" s="596"/>
      <c r="K188" s="596"/>
      <c r="L188" s="603">
        <v>1</v>
      </c>
      <c r="M188" s="604" t="s">
        <v>63</v>
      </c>
      <c r="N188" s="603">
        <v>1</v>
      </c>
      <c r="O188" s="604" t="s">
        <v>63</v>
      </c>
      <c r="P188" s="625"/>
      <c r="Q188" s="596"/>
      <c r="R188" s="596"/>
      <c r="S188" s="596"/>
      <c r="T188" s="596"/>
      <c r="U188" s="596"/>
      <c r="V188" s="596"/>
      <c r="W188" s="596"/>
      <c r="X188" s="596"/>
      <c r="Y188" s="596"/>
      <c r="Z188" s="596"/>
      <c r="AA188" s="596"/>
      <c r="AB188" s="596"/>
      <c r="AC188" s="596"/>
      <c r="AD188" s="596"/>
      <c r="AE188" s="596"/>
      <c r="AF188" s="596"/>
      <c r="AG188" s="596"/>
      <c r="AH188" s="596"/>
      <c r="AI188" s="596"/>
      <c r="AJ188" s="596"/>
      <c r="AK188" s="596"/>
      <c r="AL188" s="596"/>
      <c r="AM188" s="596"/>
      <c r="AN188" s="596"/>
      <c r="AO188" s="596"/>
      <c r="AP188" s="596"/>
      <c r="AQ188" s="596"/>
      <c r="AR188" s="596"/>
      <c r="AS188" s="596"/>
      <c r="AT188" s="596"/>
      <c r="AU188" s="596"/>
      <c r="AV188" s="596"/>
      <c r="AW188" s="603">
        <v>1</v>
      </c>
      <c r="AX188" s="596"/>
      <c r="AY188" s="596"/>
    </row>
    <row r="189" spans="1:51" ht="14.45" customHeight="1" x14ac:dyDescent="0.2">
      <c r="A189" s="599" t="s">
        <v>326</v>
      </c>
      <c r="B189" s="599" t="s">
        <v>301</v>
      </c>
      <c r="C189" s="613" t="s">
        <v>327</v>
      </c>
      <c r="D189" s="613"/>
      <c r="E189" s="603">
        <v>2000</v>
      </c>
      <c r="F189" s="596"/>
      <c r="G189" s="596"/>
      <c r="H189" s="596"/>
      <c r="I189" s="596"/>
      <c r="J189" s="596"/>
      <c r="K189" s="596"/>
      <c r="L189" s="603">
        <v>1</v>
      </c>
      <c r="M189" s="604" t="s">
        <v>63</v>
      </c>
      <c r="N189" s="603">
        <v>1</v>
      </c>
      <c r="O189" s="604" t="s">
        <v>63</v>
      </c>
      <c r="P189" s="625"/>
      <c r="Q189" s="596"/>
      <c r="R189" s="596"/>
      <c r="S189" s="596"/>
      <c r="T189" s="596"/>
      <c r="U189" s="596"/>
      <c r="V189" s="596"/>
      <c r="W189" s="596"/>
      <c r="X189" s="596"/>
      <c r="Y189" s="596"/>
      <c r="Z189" s="596"/>
      <c r="AA189" s="596"/>
      <c r="AB189" s="596"/>
      <c r="AC189" s="596"/>
      <c r="AD189" s="596"/>
      <c r="AE189" s="596"/>
      <c r="AF189" s="596"/>
      <c r="AG189" s="596"/>
      <c r="AH189" s="596"/>
      <c r="AI189" s="596"/>
      <c r="AJ189" s="596"/>
      <c r="AK189" s="596"/>
      <c r="AL189" s="596"/>
      <c r="AM189" s="596"/>
      <c r="AN189" s="596"/>
      <c r="AO189" s="596"/>
      <c r="AP189" s="596"/>
      <c r="AQ189" s="596"/>
      <c r="AR189" s="596"/>
      <c r="AS189" s="596"/>
      <c r="AT189" s="596"/>
      <c r="AU189" s="596"/>
      <c r="AV189" s="596"/>
      <c r="AW189" s="603">
        <v>1</v>
      </c>
      <c r="AX189" s="596"/>
      <c r="AY189" s="596"/>
    </row>
    <row r="190" spans="1:51" ht="14.45" customHeight="1" x14ac:dyDescent="0.2">
      <c r="A190" s="599" t="s">
        <v>328</v>
      </c>
      <c r="B190" s="596" t="s">
        <v>305</v>
      </c>
      <c r="C190" s="613" t="s">
        <v>327</v>
      </c>
      <c r="D190" s="613"/>
      <c r="E190" s="603">
        <v>1200</v>
      </c>
      <c r="F190" s="596"/>
      <c r="G190" s="596"/>
      <c r="H190" s="596"/>
      <c r="I190" s="596"/>
      <c r="J190" s="596"/>
      <c r="K190" s="596"/>
      <c r="L190" s="596"/>
      <c r="M190" s="596"/>
      <c r="N190" s="603">
        <v>1</v>
      </c>
      <c r="O190" s="604" t="s">
        <v>63</v>
      </c>
      <c r="P190" s="625"/>
      <c r="Q190" s="596"/>
      <c r="R190" s="596"/>
      <c r="S190" s="596"/>
      <c r="T190" s="596"/>
      <c r="U190" s="596"/>
      <c r="V190" s="596"/>
      <c r="W190" s="596"/>
      <c r="X190" s="596"/>
      <c r="Y190" s="596"/>
      <c r="Z190" s="596"/>
      <c r="AA190" s="596"/>
      <c r="AB190" s="596"/>
      <c r="AC190" s="603">
        <v>1</v>
      </c>
      <c r="AD190" s="604" t="s">
        <v>63</v>
      </c>
      <c r="AE190" s="596"/>
      <c r="AF190" s="596"/>
      <c r="AG190" s="596"/>
      <c r="AH190" s="596"/>
      <c r="AI190" s="596"/>
      <c r="AJ190" s="596"/>
      <c r="AK190" s="596"/>
      <c r="AL190" s="596"/>
      <c r="AM190" s="596"/>
      <c r="AN190" s="596"/>
      <c r="AO190" s="596"/>
      <c r="AP190" s="596"/>
      <c r="AQ190" s="596"/>
      <c r="AR190" s="596"/>
      <c r="AS190" s="596"/>
      <c r="AT190" s="596"/>
      <c r="AU190" s="596"/>
      <c r="AV190" s="596"/>
      <c r="AW190" s="596"/>
      <c r="AX190" s="596"/>
      <c r="AY190" s="596"/>
    </row>
    <row r="191" spans="1:51" ht="14.45" customHeight="1" x14ac:dyDescent="0.2">
      <c r="A191" s="599" t="s">
        <v>329</v>
      </c>
      <c r="B191" s="596" t="s">
        <v>184</v>
      </c>
      <c r="C191" s="613" t="s">
        <v>327</v>
      </c>
      <c r="D191" s="613"/>
      <c r="E191" s="603">
        <v>1200</v>
      </c>
      <c r="F191" s="603">
        <v>6</v>
      </c>
      <c r="G191" s="604" t="s">
        <v>63</v>
      </c>
      <c r="H191" s="596"/>
      <c r="I191" s="596"/>
      <c r="J191" s="596"/>
      <c r="K191" s="596"/>
      <c r="L191" s="603">
        <v>2</v>
      </c>
      <c r="M191" s="604" t="s">
        <v>63</v>
      </c>
      <c r="N191" s="603">
        <v>1</v>
      </c>
      <c r="O191" s="604" t="s">
        <v>63</v>
      </c>
      <c r="P191" s="626">
        <v>2</v>
      </c>
      <c r="Q191" s="603">
        <v>2</v>
      </c>
      <c r="R191" s="604" t="s">
        <v>63</v>
      </c>
      <c r="S191" s="603">
        <v>2</v>
      </c>
      <c r="T191" s="604" t="s">
        <v>63</v>
      </c>
      <c r="U191" s="603">
        <v>1</v>
      </c>
      <c r="V191" s="605" t="s">
        <v>80</v>
      </c>
      <c r="W191" s="596"/>
      <c r="X191" s="596"/>
      <c r="Y191" s="596"/>
      <c r="Z191" s="596"/>
      <c r="AA191" s="596"/>
      <c r="AB191" s="596"/>
      <c r="AC191" s="596"/>
      <c r="AD191" s="596"/>
      <c r="AE191" s="596"/>
      <c r="AF191" s="596"/>
      <c r="AG191" s="603">
        <v>2</v>
      </c>
      <c r="AH191" s="605" t="s">
        <v>80</v>
      </c>
      <c r="AI191" s="596"/>
      <c r="AJ191" s="596"/>
      <c r="AK191" s="596"/>
      <c r="AL191" s="596"/>
      <c r="AM191" s="596"/>
      <c r="AN191" s="596"/>
      <c r="AO191" s="596"/>
      <c r="AP191" s="596"/>
      <c r="AQ191" s="596"/>
      <c r="AR191" s="596"/>
      <c r="AS191" s="603">
        <v>1</v>
      </c>
      <c r="AT191" s="599" t="s">
        <v>93</v>
      </c>
      <c r="AU191" s="596"/>
      <c r="AV191" s="596"/>
      <c r="AW191" s="603">
        <v>4</v>
      </c>
      <c r="AX191" s="603">
        <v>3</v>
      </c>
      <c r="AY191" s="603">
        <v>1</v>
      </c>
    </row>
    <row r="192" spans="1:51" ht="14.45" customHeight="1" x14ac:dyDescent="0.2">
      <c r="A192" s="599" t="s">
        <v>330</v>
      </c>
      <c r="B192" s="596" t="s">
        <v>184</v>
      </c>
      <c r="C192" s="613" t="s">
        <v>325</v>
      </c>
      <c r="D192" s="613"/>
      <c r="E192" s="603">
        <v>500</v>
      </c>
      <c r="F192" s="603">
        <v>4</v>
      </c>
      <c r="G192" s="604" t="s">
        <v>63</v>
      </c>
      <c r="H192" s="596"/>
      <c r="I192" s="596"/>
      <c r="J192" s="596"/>
      <c r="K192" s="596"/>
      <c r="L192" s="603">
        <v>2</v>
      </c>
      <c r="M192" s="604" t="s">
        <v>63</v>
      </c>
      <c r="N192" s="596"/>
      <c r="O192" s="596"/>
      <c r="P192" s="626">
        <v>2</v>
      </c>
      <c r="Q192" s="603">
        <v>2</v>
      </c>
      <c r="R192" s="604" t="s">
        <v>63</v>
      </c>
      <c r="S192" s="603">
        <v>2</v>
      </c>
      <c r="T192" s="604" t="s">
        <v>63</v>
      </c>
      <c r="U192" s="603">
        <v>1</v>
      </c>
      <c r="V192" s="605" t="s">
        <v>80</v>
      </c>
      <c r="W192" s="596"/>
      <c r="X192" s="596"/>
      <c r="Y192" s="596"/>
      <c r="Z192" s="596"/>
      <c r="AA192" s="596"/>
      <c r="AB192" s="596"/>
      <c r="AC192" s="596"/>
      <c r="AD192" s="596"/>
      <c r="AE192" s="596"/>
      <c r="AF192" s="596"/>
      <c r="AG192" s="603">
        <v>2</v>
      </c>
      <c r="AH192" s="605" t="s">
        <v>80</v>
      </c>
      <c r="AI192" s="596"/>
      <c r="AJ192" s="596"/>
      <c r="AK192" s="596"/>
      <c r="AL192" s="596"/>
      <c r="AM192" s="596"/>
      <c r="AN192" s="596"/>
      <c r="AO192" s="596"/>
      <c r="AP192" s="596"/>
      <c r="AQ192" s="596"/>
      <c r="AR192" s="596"/>
      <c r="AS192" s="596"/>
      <c r="AT192" s="596"/>
      <c r="AU192" s="596"/>
      <c r="AV192" s="596"/>
      <c r="AW192" s="603">
        <v>2</v>
      </c>
      <c r="AX192" s="603">
        <v>2</v>
      </c>
      <c r="AY192" s="603">
        <v>4</v>
      </c>
    </row>
    <row r="193" spans="1:51" ht="14.45" customHeight="1" x14ac:dyDescent="0.2">
      <c r="A193" s="599" t="s">
        <v>331</v>
      </c>
      <c r="B193" s="599" t="s">
        <v>301</v>
      </c>
      <c r="C193" s="613" t="s">
        <v>332</v>
      </c>
      <c r="D193" s="613"/>
      <c r="E193" s="603">
        <v>2000</v>
      </c>
      <c r="F193" s="596"/>
      <c r="G193" s="596"/>
      <c r="H193" s="596"/>
      <c r="I193" s="596"/>
      <c r="J193" s="596"/>
      <c r="K193" s="596"/>
      <c r="L193" s="603">
        <v>1</v>
      </c>
      <c r="M193" s="604" t="s">
        <v>63</v>
      </c>
      <c r="N193" s="603">
        <v>1</v>
      </c>
      <c r="O193" s="604" t="s">
        <v>63</v>
      </c>
      <c r="P193" s="625"/>
      <c r="Q193" s="596"/>
      <c r="R193" s="596"/>
      <c r="S193" s="596"/>
      <c r="T193" s="596"/>
      <c r="U193" s="596"/>
      <c r="V193" s="596"/>
      <c r="W193" s="596"/>
      <c r="X193" s="596"/>
      <c r="Y193" s="596"/>
      <c r="Z193" s="596"/>
      <c r="AA193" s="596"/>
      <c r="AB193" s="596"/>
      <c r="AC193" s="596"/>
      <c r="AD193" s="596"/>
      <c r="AE193" s="596"/>
      <c r="AF193" s="596"/>
      <c r="AG193" s="596"/>
      <c r="AH193" s="596"/>
      <c r="AI193" s="596"/>
      <c r="AJ193" s="596"/>
      <c r="AK193" s="596"/>
      <c r="AL193" s="596"/>
      <c r="AM193" s="596"/>
      <c r="AN193" s="596"/>
      <c r="AO193" s="596"/>
      <c r="AP193" s="596"/>
      <c r="AQ193" s="596"/>
      <c r="AR193" s="596"/>
      <c r="AS193" s="596"/>
      <c r="AT193" s="596"/>
      <c r="AU193" s="596"/>
      <c r="AV193" s="596"/>
      <c r="AW193" s="603">
        <v>1</v>
      </c>
      <c r="AX193" s="596"/>
      <c r="AY193" s="596"/>
    </row>
    <row r="194" spans="1:51" ht="14.45" customHeight="1" x14ac:dyDescent="0.2">
      <c r="A194" s="599" t="s">
        <v>333</v>
      </c>
      <c r="B194" s="596" t="s">
        <v>184</v>
      </c>
      <c r="C194" s="613" t="s">
        <v>332</v>
      </c>
      <c r="D194" s="613"/>
      <c r="E194" s="603">
        <v>1100</v>
      </c>
      <c r="F194" s="596"/>
      <c r="G194" s="596"/>
      <c r="H194" s="596"/>
      <c r="I194" s="596"/>
      <c r="J194" s="596"/>
      <c r="K194" s="596"/>
      <c r="L194" s="596"/>
      <c r="M194" s="596"/>
      <c r="N194" s="603">
        <v>1</v>
      </c>
      <c r="O194" s="604" t="s">
        <v>63</v>
      </c>
      <c r="P194" s="625"/>
      <c r="Q194" s="596"/>
      <c r="R194" s="596"/>
      <c r="S194" s="603">
        <v>1</v>
      </c>
      <c r="T194" s="604" t="s">
        <v>63</v>
      </c>
      <c r="U194" s="596"/>
      <c r="V194" s="596"/>
      <c r="W194" s="596"/>
      <c r="X194" s="596"/>
      <c r="Y194" s="596"/>
      <c r="Z194" s="596"/>
      <c r="AA194" s="596"/>
      <c r="AB194" s="596"/>
      <c r="AC194" s="596"/>
      <c r="AD194" s="596"/>
      <c r="AE194" s="596"/>
      <c r="AF194" s="596"/>
      <c r="AG194" s="596"/>
      <c r="AH194" s="596"/>
      <c r="AI194" s="596"/>
      <c r="AJ194" s="596"/>
      <c r="AK194" s="596"/>
      <c r="AL194" s="596"/>
      <c r="AM194" s="596"/>
      <c r="AN194" s="596"/>
      <c r="AO194" s="596"/>
      <c r="AP194" s="596"/>
      <c r="AQ194" s="596"/>
      <c r="AR194" s="596"/>
      <c r="AS194" s="596"/>
      <c r="AT194" s="596"/>
      <c r="AU194" s="596"/>
      <c r="AV194" s="596"/>
      <c r="AW194" s="596"/>
      <c r="AX194" s="596"/>
      <c r="AY194" s="596"/>
    </row>
    <row r="195" spans="1:51" ht="14.45" customHeight="1" x14ac:dyDescent="0.2">
      <c r="A195" s="599" t="s">
        <v>334</v>
      </c>
      <c r="B195" s="596" t="s">
        <v>305</v>
      </c>
      <c r="C195" s="613" t="s">
        <v>335</v>
      </c>
      <c r="D195" s="613"/>
      <c r="E195" s="603">
        <v>1200</v>
      </c>
      <c r="F195" s="596"/>
      <c r="G195" s="596"/>
      <c r="H195" s="596"/>
      <c r="I195" s="596"/>
      <c r="J195" s="596"/>
      <c r="K195" s="596"/>
      <c r="L195" s="596"/>
      <c r="M195" s="596"/>
      <c r="N195" s="603">
        <v>1</v>
      </c>
      <c r="O195" s="604" t="s">
        <v>63</v>
      </c>
      <c r="P195" s="625"/>
      <c r="Q195" s="596"/>
      <c r="R195" s="596"/>
      <c r="S195" s="596"/>
      <c r="T195" s="596"/>
      <c r="U195" s="596"/>
      <c r="V195" s="596"/>
      <c r="W195" s="596"/>
      <c r="X195" s="596"/>
      <c r="Y195" s="596"/>
      <c r="Z195" s="596"/>
      <c r="AA195" s="596"/>
      <c r="AB195" s="596"/>
      <c r="AC195" s="603">
        <v>1</v>
      </c>
      <c r="AD195" s="604" t="s">
        <v>63</v>
      </c>
      <c r="AE195" s="596"/>
      <c r="AF195" s="596"/>
      <c r="AG195" s="596"/>
      <c r="AH195" s="596"/>
      <c r="AI195" s="596"/>
      <c r="AJ195" s="596"/>
      <c r="AK195" s="596"/>
      <c r="AL195" s="596"/>
      <c r="AM195" s="596"/>
      <c r="AN195" s="596"/>
      <c r="AO195" s="596"/>
      <c r="AP195" s="596"/>
      <c r="AQ195" s="596"/>
      <c r="AR195" s="596"/>
      <c r="AS195" s="596"/>
      <c r="AT195" s="596"/>
      <c r="AU195" s="596"/>
      <c r="AV195" s="596"/>
      <c r="AW195" s="596"/>
      <c r="AX195" s="596"/>
      <c r="AY195" s="596"/>
    </row>
    <row r="196" spans="1:51" x14ac:dyDescent="0.2">
      <c r="A196" s="944" t="s">
        <v>336</v>
      </c>
      <c r="B196" s="944"/>
      <c r="C196" s="944"/>
      <c r="D196" s="944"/>
      <c r="E196" s="944"/>
      <c r="F196" s="628"/>
      <c r="G196" s="628"/>
      <c r="H196" s="628"/>
      <c r="I196" s="628"/>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945"/>
      <c r="AN196" s="945"/>
      <c r="AO196" s="945"/>
      <c r="AP196" s="945"/>
      <c r="AQ196" s="945"/>
      <c r="AR196" s="945"/>
      <c r="AS196" s="945"/>
      <c r="AT196" s="945"/>
      <c r="AU196" s="945"/>
      <c r="AV196" s="945"/>
      <c r="AW196" s="945"/>
      <c r="AX196" s="945"/>
      <c r="AY196" s="945"/>
    </row>
    <row r="197" spans="1:51" x14ac:dyDescent="0.2">
      <c r="A197" s="599" t="s">
        <v>337</v>
      </c>
      <c r="B197" s="596" t="s">
        <v>92</v>
      </c>
      <c r="C197" s="596" t="s">
        <v>338</v>
      </c>
      <c r="D197" s="603">
        <v>206</v>
      </c>
      <c r="E197" s="603">
        <v>1100</v>
      </c>
      <c r="F197" s="603">
        <v>1</v>
      </c>
      <c r="G197" s="607" t="s">
        <v>339</v>
      </c>
      <c r="H197" s="596"/>
      <c r="I197" s="596"/>
      <c r="J197" s="596"/>
      <c r="K197" s="596"/>
      <c r="L197" s="596"/>
      <c r="M197" s="596"/>
      <c r="N197" s="603">
        <v>1</v>
      </c>
      <c r="O197" s="607" t="s">
        <v>339</v>
      </c>
      <c r="P197" s="625"/>
      <c r="Q197" s="596"/>
      <c r="R197" s="596"/>
      <c r="S197" s="596"/>
      <c r="T197" s="596"/>
      <c r="U197" s="596"/>
      <c r="V197" s="596"/>
      <c r="W197" s="596"/>
      <c r="X197" s="596"/>
      <c r="Y197" s="596"/>
      <c r="Z197" s="596"/>
      <c r="AA197" s="596"/>
      <c r="AB197" s="596"/>
      <c r="AC197" s="596"/>
      <c r="AD197" s="596"/>
      <c r="AE197" s="596"/>
      <c r="AF197" s="596"/>
      <c r="AG197" s="596"/>
      <c r="AH197" s="596"/>
      <c r="AI197" s="596"/>
      <c r="AJ197" s="596"/>
      <c r="AK197" s="596"/>
      <c r="AL197" s="596"/>
      <c r="AM197" s="596"/>
      <c r="AN197" s="596"/>
      <c r="AO197" s="596"/>
      <c r="AP197" s="596"/>
      <c r="AQ197" s="596"/>
      <c r="AR197" s="596"/>
      <c r="AS197" s="596"/>
      <c r="AT197" s="596"/>
      <c r="AU197" s="596"/>
      <c r="AV197" s="596"/>
      <c r="AW197" s="596"/>
      <c r="AX197" s="596"/>
      <c r="AY197" s="596"/>
    </row>
    <row r="198" spans="1:51" x14ac:dyDescent="0.2">
      <c r="A198" s="599" t="s">
        <v>340</v>
      </c>
      <c r="B198" s="596" t="s">
        <v>184</v>
      </c>
      <c r="C198" s="596" t="s">
        <v>338</v>
      </c>
      <c r="D198" s="603">
        <v>206</v>
      </c>
      <c r="E198" s="603">
        <v>300</v>
      </c>
      <c r="F198" s="603">
        <v>4</v>
      </c>
      <c r="G198" s="607" t="s">
        <v>341</v>
      </c>
      <c r="H198" s="596"/>
      <c r="I198" s="596"/>
      <c r="J198" s="596"/>
      <c r="K198" s="596"/>
      <c r="L198" s="603">
        <v>4</v>
      </c>
      <c r="M198" s="607" t="s">
        <v>341</v>
      </c>
      <c r="N198" s="596"/>
      <c r="O198" s="596"/>
      <c r="P198" s="626">
        <v>8</v>
      </c>
      <c r="Q198" s="603">
        <v>8</v>
      </c>
      <c r="R198" s="607" t="s">
        <v>341</v>
      </c>
      <c r="S198" s="603">
        <v>2</v>
      </c>
      <c r="T198" s="607" t="s">
        <v>341</v>
      </c>
      <c r="U198" s="603">
        <v>1</v>
      </c>
      <c r="V198" s="607" t="s">
        <v>341</v>
      </c>
      <c r="W198" s="596"/>
      <c r="X198" s="596"/>
      <c r="Y198" s="596"/>
      <c r="Z198" s="596"/>
      <c r="AA198" s="596"/>
      <c r="AB198" s="596"/>
      <c r="AC198" s="596"/>
      <c r="AD198" s="596"/>
      <c r="AE198" s="596"/>
      <c r="AF198" s="596"/>
      <c r="AG198" s="603">
        <v>2</v>
      </c>
      <c r="AH198" s="607" t="s">
        <v>341</v>
      </c>
      <c r="AI198" s="596"/>
      <c r="AJ198" s="596"/>
      <c r="AK198" s="596"/>
      <c r="AL198" s="596"/>
      <c r="AM198" s="596"/>
      <c r="AN198" s="596"/>
      <c r="AO198" s="596"/>
      <c r="AP198" s="596"/>
      <c r="AQ198" s="596"/>
      <c r="AR198" s="596"/>
      <c r="AS198" s="603">
        <v>2</v>
      </c>
      <c r="AT198" s="599" t="s">
        <v>342</v>
      </c>
      <c r="AU198" s="596"/>
      <c r="AV198" s="596"/>
      <c r="AW198" s="603">
        <v>2</v>
      </c>
      <c r="AX198" s="603">
        <v>2</v>
      </c>
      <c r="AY198" s="596"/>
    </row>
    <row r="199" spans="1:51" x14ac:dyDescent="0.2">
      <c r="A199" s="599" t="s">
        <v>343</v>
      </c>
      <c r="B199" s="599" t="s">
        <v>344</v>
      </c>
      <c r="C199" s="596" t="s">
        <v>338</v>
      </c>
      <c r="D199" s="603">
        <v>206</v>
      </c>
      <c r="E199" s="603">
        <v>0</v>
      </c>
      <c r="F199" s="603">
        <v>4</v>
      </c>
      <c r="G199" s="607" t="s">
        <v>341</v>
      </c>
      <c r="H199" s="596"/>
      <c r="I199" s="596"/>
      <c r="J199" s="596"/>
      <c r="K199" s="596"/>
      <c r="L199" s="603">
        <v>4</v>
      </c>
      <c r="M199" s="607" t="s">
        <v>341</v>
      </c>
      <c r="N199" s="596"/>
      <c r="O199" s="596"/>
      <c r="P199" s="626">
        <v>8</v>
      </c>
      <c r="Q199" s="603">
        <v>8</v>
      </c>
      <c r="R199" s="607" t="s">
        <v>341</v>
      </c>
      <c r="S199" s="603">
        <v>2</v>
      </c>
      <c r="T199" s="607" t="s">
        <v>341</v>
      </c>
      <c r="U199" s="603">
        <v>1</v>
      </c>
      <c r="V199" s="607" t="s">
        <v>341</v>
      </c>
      <c r="W199" s="596"/>
      <c r="X199" s="596"/>
      <c r="Y199" s="596"/>
      <c r="Z199" s="596"/>
      <c r="AA199" s="596"/>
      <c r="AB199" s="596"/>
      <c r="AC199" s="596"/>
      <c r="AD199" s="596"/>
      <c r="AE199" s="596"/>
      <c r="AF199" s="596"/>
      <c r="AG199" s="603">
        <v>2</v>
      </c>
      <c r="AH199" s="607" t="s">
        <v>341</v>
      </c>
      <c r="AI199" s="596"/>
      <c r="AJ199" s="596"/>
      <c r="AK199" s="596"/>
      <c r="AL199" s="596"/>
      <c r="AM199" s="596"/>
      <c r="AN199" s="596"/>
      <c r="AO199" s="596"/>
      <c r="AP199" s="596"/>
      <c r="AQ199" s="596"/>
      <c r="AR199" s="596"/>
      <c r="AS199" s="603">
        <v>2</v>
      </c>
      <c r="AT199" s="599" t="s">
        <v>342</v>
      </c>
      <c r="AU199" s="596"/>
      <c r="AV199" s="596"/>
      <c r="AW199" s="603">
        <v>2</v>
      </c>
      <c r="AX199" s="603">
        <v>2</v>
      </c>
      <c r="AY199" s="603">
        <v>1</v>
      </c>
    </row>
    <row r="200" spans="1:51" x14ac:dyDescent="0.2">
      <c r="A200" s="599" t="s">
        <v>345</v>
      </c>
      <c r="B200" s="596" t="s">
        <v>92</v>
      </c>
      <c r="C200" s="596" t="s">
        <v>346</v>
      </c>
      <c r="D200" s="603">
        <v>205</v>
      </c>
      <c r="E200" s="603">
        <v>1100</v>
      </c>
      <c r="F200" s="603">
        <v>1</v>
      </c>
      <c r="G200" s="607" t="s">
        <v>339</v>
      </c>
      <c r="H200" s="596"/>
      <c r="I200" s="596"/>
      <c r="J200" s="596"/>
      <c r="K200" s="596"/>
      <c r="L200" s="596"/>
      <c r="M200" s="596"/>
      <c r="N200" s="603">
        <v>1</v>
      </c>
      <c r="O200" s="607" t="s">
        <v>339</v>
      </c>
      <c r="P200" s="625"/>
      <c r="Q200" s="596"/>
      <c r="R200" s="596"/>
      <c r="S200" s="596"/>
      <c r="T200" s="596"/>
      <c r="U200" s="596"/>
      <c r="V200" s="596"/>
      <c r="W200" s="596"/>
      <c r="X200" s="596"/>
      <c r="Y200" s="596"/>
      <c r="Z200" s="596"/>
      <c r="AA200" s="596"/>
      <c r="AB200" s="596"/>
      <c r="AC200" s="596"/>
      <c r="AD200" s="596"/>
      <c r="AE200" s="596"/>
      <c r="AF200" s="596"/>
      <c r="AG200" s="596"/>
      <c r="AH200" s="596"/>
      <c r="AI200" s="596"/>
      <c r="AJ200" s="596"/>
      <c r="AK200" s="596"/>
      <c r="AL200" s="596"/>
      <c r="AM200" s="596"/>
      <c r="AN200" s="596"/>
      <c r="AO200" s="596"/>
      <c r="AP200" s="596"/>
      <c r="AQ200" s="596"/>
      <c r="AR200" s="596"/>
      <c r="AS200" s="596"/>
      <c r="AT200" s="596"/>
      <c r="AU200" s="596"/>
      <c r="AV200" s="596"/>
      <c r="AW200" s="596"/>
      <c r="AX200" s="596"/>
      <c r="AY200" s="596"/>
    </row>
    <row r="201" spans="1:51" x14ac:dyDescent="0.2">
      <c r="A201" s="599" t="s">
        <v>347</v>
      </c>
      <c r="B201" s="599" t="s">
        <v>344</v>
      </c>
      <c r="C201" s="596" t="s">
        <v>346</v>
      </c>
      <c r="D201" s="603">
        <v>205</v>
      </c>
      <c r="E201" s="603">
        <v>0</v>
      </c>
      <c r="F201" s="603">
        <v>4</v>
      </c>
      <c r="G201" s="607" t="s">
        <v>341</v>
      </c>
      <c r="H201" s="596"/>
      <c r="I201" s="596"/>
      <c r="J201" s="596"/>
      <c r="K201" s="596"/>
      <c r="L201" s="603">
        <v>4</v>
      </c>
      <c r="M201" s="607" t="s">
        <v>341</v>
      </c>
      <c r="N201" s="596"/>
      <c r="O201" s="596"/>
      <c r="P201" s="626">
        <v>8</v>
      </c>
      <c r="Q201" s="603">
        <v>8</v>
      </c>
      <c r="R201" s="607" t="s">
        <v>341</v>
      </c>
      <c r="S201" s="603">
        <v>2</v>
      </c>
      <c r="T201" s="607" t="s">
        <v>341</v>
      </c>
      <c r="U201" s="603">
        <v>1</v>
      </c>
      <c r="V201" s="607" t="s">
        <v>341</v>
      </c>
      <c r="W201" s="596"/>
      <c r="X201" s="596"/>
      <c r="Y201" s="596"/>
      <c r="Z201" s="596"/>
      <c r="AA201" s="596"/>
      <c r="AB201" s="596"/>
      <c r="AC201" s="596"/>
      <c r="AD201" s="596"/>
      <c r="AE201" s="596"/>
      <c r="AF201" s="596"/>
      <c r="AG201" s="603">
        <v>2</v>
      </c>
      <c r="AH201" s="607" t="s">
        <v>341</v>
      </c>
      <c r="AI201" s="596"/>
      <c r="AJ201" s="596"/>
      <c r="AK201" s="596"/>
      <c r="AL201" s="596"/>
      <c r="AM201" s="596"/>
      <c r="AN201" s="596"/>
      <c r="AO201" s="596"/>
      <c r="AP201" s="596"/>
      <c r="AQ201" s="596"/>
      <c r="AR201" s="596"/>
      <c r="AS201" s="603">
        <v>2</v>
      </c>
      <c r="AT201" s="599" t="s">
        <v>342</v>
      </c>
      <c r="AU201" s="596"/>
      <c r="AV201" s="596"/>
      <c r="AW201" s="603">
        <v>2</v>
      </c>
      <c r="AX201" s="603">
        <v>2</v>
      </c>
      <c r="AY201" s="603">
        <v>1</v>
      </c>
    </row>
    <row r="202" spans="1:51" x14ac:dyDescent="0.2">
      <c r="A202" s="599" t="s">
        <v>348</v>
      </c>
      <c r="B202" s="599" t="s">
        <v>344</v>
      </c>
      <c r="C202" s="596" t="s">
        <v>346</v>
      </c>
      <c r="D202" s="603">
        <v>205</v>
      </c>
      <c r="E202" s="603">
        <v>0</v>
      </c>
      <c r="F202" s="603">
        <v>4</v>
      </c>
      <c r="G202" s="607" t="s">
        <v>341</v>
      </c>
      <c r="H202" s="596"/>
      <c r="I202" s="596"/>
      <c r="J202" s="596"/>
      <c r="K202" s="596"/>
      <c r="L202" s="603">
        <v>4</v>
      </c>
      <c r="M202" s="607" t="s">
        <v>341</v>
      </c>
      <c r="N202" s="596"/>
      <c r="O202" s="596"/>
      <c r="P202" s="626">
        <v>8</v>
      </c>
      <c r="Q202" s="603">
        <v>8</v>
      </c>
      <c r="R202" s="607" t="s">
        <v>341</v>
      </c>
      <c r="S202" s="603">
        <v>2</v>
      </c>
      <c r="T202" s="607" t="s">
        <v>341</v>
      </c>
      <c r="U202" s="603">
        <v>1</v>
      </c>
      <c r="V202" s="607" t="s">
        <v>341</v>
      </c>
      <c r="W202" s="596"/>
      <c r="X202" s="596"/>
      <c r="Y202" s="596"/>
      <c r="Z202" s="596"/>
      <c r="AA202" s="596"/>
      <c r="AB202" s="596"/>
      <c r="AC202" s="596"/>
      <c r="AD202" s="596"/>
      <c r="AE202" s="596"/>
      <c r="AF202" s="596"/>
      <c r="AG202" s="603">
        <v>2</v>
      </c>
      <c r="AH202" s="607" t="s">
        <v>341</v>
      </c>
      <c r="AI202" s="596"/>
      <c r="AJ202" s="596"/>
      <c r="AK202" s="596"/>
      <c r="AL202" s="596"/>
      <c r="AM202" s="596"/>
      <c r="AN202" s="596"/>
      <c r="AO202" s="596"/>
      <c r="AP202" s="596"/>
      <c r="AQ202" s="596"/>
      <c r="AR202" s="596"/>
      <c r="AS202" s="603">
        <v>2</v>
      </c>
      <c r="AT202" s="599" t="s">
        <v>342</v>
      </c>
      <c r="AU202" s="596"/>
      <c r="AV202" s="596"/>
      <c r="AW202" s="603">
        <v>2</v>
      </c>
      <c r="AX202" s="603">
        <v>2</v>
      </c>
      <c r="AY202" s="596"/>
    </row>
    <row r="203" spans="1:51" ht="15" customHeight="1" x14ac:dyDescent="0.2">
      <c r="A203" s="599" t="s">
        <v>349</v>
      </c>
      <c r="B203" s="599" t="s">
        <v>350</v>
      </c>
      <c r="C203" s="596" t="s">
        <v>338</v>
      </c>
      <c r="D203" s="603">
        <v>206</v>
      </c>
      <c r="E203" s="766" t="s">
        <v>351</v>
      </c>
      <c r="F203" s="603">
        <v>1</v>
      </c>
      <c r="G203" s="607" t="s">
        <v>339</v>
      </c>
      <c r="H203" s="596"/>
      <c r="I203" s="596"/>
      <c r="J203" s="596"/>
      <c r="K203" s="596"/>
      <c r="L203" s="596"/>
      <c r="M203" s="596"/>
      <c r="N203" s="596"/>
      <c r="O203" s="596"/>
      <c r="P203" s="625"/>
      <c r="Q203" s="596"/>
      <c r="R203" s="596"/>
      <c r="S203" s="596"/>
      <c r="T203" s="596"/>
      <c r="U203" s="596"/>
      <c r="V203" s="596"/>
      <c r="W203" s="596"/>
      <c r="X203" s="596"/>
      <c r="Y203" s="596"/>
      <c r="Z203" s="596"/>
      <c r="AA203" s="596"/>
      <c r="AB203" s="596"/>
      <c r="AC203" s="596"/>
      <c r="AD203" s="596"/>
      <c r="AE203" s="596"/>
      <c r="AF203" s="596"/>
      <c r="AG203" s="603">
        <v>2</v>
      </c>
      <c r="AH203" s="607" t="s">
        <v>339</v>
      </c>
      <c r="AI203" s="596"/>
      <c r="AJ203" s="596"/>
      <c r="AK203" s="596"/>
      <c r="AL203" s="596"/>
      <c r="AM203" s="596"/>
      <c r="AN203" s="596"/>
      <c r="AO203" s="596"/>
      <c r="AP203" s="596"/>
      <c r="AQ203" s="596"/>
      <c r="AR203" s="596"/>
      <c r="AS203" s="603">
        <v>4</v>
      </c>
      <c r="AT203" s="599" t="s">
        <v>342</v>
      </c>
      <c r="AU203" s="596"/>
      <c r="AV203" s="596"/>
      <c r="AW203" s="596"/>
      <c r="AX203" s="596"/>
      <c r="AY203" s="596"/>
    </row>
    <row r="204" spans="1:51" x14ac:dyDescent="0.2">
      <c r="A204" s="599" t="s">
        <v>352</v>
      </c>
      <c r="B204" s="599" t="s">
        <v>350</v>
      </c>
      <c r="C204" s="596" t="s">
        <v>338</v>
      </c>
      <c r="D204" s="603">
        <v>206</v>
      </c>
      <c r="E204" s="766" t="s">
        <v>351</v>
      </c>
      <c r="F204" s="603">
        <v>1</v>
      </c>
      <c r="G204" s="607" t="s">
        <v>339</v>
      </c>
      <c r="H204" s="596"/>
      <c r="I204" s="596"/>
      <c r="J204" s="596"/>
      <c r="K204" s="596"/>
      <c r="L204" s="596"/>
      <c r="M204" s="596"/>
      <c r="N204" s="596"/>
      <c r="O204" s="596"/>
      <c r="P204" s="625"/>
      <c r="Q204" s="596"/>
      <c r="R204" s="596"/>
      <c r="S204" s="596"/>
      <c r="T204" s="596"/>
      <c r="U204" s="596"/>
      <c r="V204" s="596"/>
      <c r="W204" s="596"/>
      <c r="X204" s="596"/>
      <c r="Y204" s="596"/>
      <c r="Z204" s="596"/>
      <c r="AA204" s="596"/>
      <c r="AB204" s="596"/>
      <c r="AC204" s="596"/>
      <c r="AD204" s="596"/>
      <c r="AE204" s="596"/>
      <c r="AF204" s="596"/>
      <c r="AG204" s="603">
        <v>2</v>
      </c>
      <c r="AH204" s="607" t="s">
        <v>339</v>
      </c>
      <c r="AI204" s="596"/>
      <c r="AJ204" s="596"/>
      <c r="AK204" s="596"/>
      <c r="AL204" s="596"/>
      <c r="AM204" s="596"/>
      <c r="AN204" s="596"/>
      <c r="AO204" s="596"/>
      <c r="AP204" s="596"/>
      <c r="AQ204" s="596"/>
      <c r="AR204" s="596"/>
      <c r="AS204" s="603">
        <v>4</v>
      </c>
      <c r="AT204" s="599" t="s">
        <v>342</v>
      </c>
      <c r="AU204" s="596"/>
      <c r="AV204" s="596"/>
      <c r="AW204" s="603">
        <v>1</v>
      </c>
      <c r="AX204" s="596"/>
      <c r="AY204" s="596"/>
    </row>
    <row r="205" spans="1:51" x14ac:dyDescent="0.2">
      <c r="A205" s="599" t="s">
        <v>353</v>
      </c>
      <c r="B205" s="599" t="s">
        <v>350</v>
      </c>
      <c r="C205" s="596" t="s">
        <v>338</v>
      </c>
      <c r="D205" s="603">
        <v>206</v>
      </c>
      <c r="E205" s="766" t="s">
        <v>351</v>
      </c>
      <c r="F205" s="603">
        <v>1</v>
      </c>
      <c r="G205" s="607" t="s">
        <v>339</v>
      </c>
      <c r="H205" s="596"/>
      <c r="I205" s="596"/>
      <c r="J205" s="596"/>
      <c r="K205" s="596"/>
      <c r="L205" s="596"/>
      <c r="M205" s="596"/>
      <c r="N205" s="596"/>
      <c r="O205" s="596"/>
      <c r="P205" s="625"/>
      <c r="Q205" s="596"/>
      <c r="R205" s="596"/>
      <c r="S205" s="596"/>
      <c r="T205" s="596"/>
      <c r="U205" s="596"/>
      <c r="V205" s="596"/>
      <c r="W205" s="596"/>
      <c r="X205" s="596"/>
      <c r="Y205" s="596"/>
      <c r="Z205" s="596"/>
      <c r="AA205" s="596"/>
      <c r="AB205" s="596"/>
      <c r="AC205" s="596"/>
      <c r="AD205" s="596"/>
      <c r="AE205" s="596"/>
      <c r="AF205" s="596"/>
      <c r="AG205" s="603">
        <v>2</v>
      </c>
      <c r="AH205" s="607" t="s">
        <v>339</v>
      </c>
      <c r="AI205" s="596"/>
      <c r="AJ205" s="596"/>
      <c r="AK205" s="596"/>
      <c r="AL205" s="596"/>
      <c r="AM205" s="596"/>
      <c r="AN205" s="596"/>
      <c r="AO205" s="596"/>
      <c r="AP205" s="596"/>
      <c r="AQ205" s="596"/>
      <c r="AR205" s="596"/>
      <c r="AS205" s="603">
        <v>4</v>
      </c>
      <c r="AT205" s="599" t="s">
        <v>342</v>
      </c>
      <c r="AU205" s="596"/>
      <c r="AV205" s="596"/>
      <c r="AW205" s="596"/>
      <c r="AX205" s="596"/>
      <c r="AY205" s="596"/>
    </row>
    <row r="206" spans="1:51" x14ac:dyDescent="0.2">
      <c r="A206" s="599" t="s">
        <v>354</v>
      </c>
      <c r="B206" s="599" t="s">
        <v>350</v>
      </c>
      <c r="C206" s="596" t="s">
        <v>338</v>
      </c>
      <c r="D206" s="603">
        <v>206</v>
      </c>
      <c r="E206" s="766" t="s">
        <v>351</v>
      </c>
      <c r="F206" s="603">
        <v>1</v>
      </c>
      <c r="G206" s="607" t="s">
        <v>339</v>
      </c>
      <c r="H206" s="596"/>
      <c r="I206" s="596"/>
      <c r="J206" s="596"/>
      <c r="K206" s="596"/>
      <c r="L206" s="596"/>
      <c r="M206" s="596"/>
      <c r="N206" s="596"/>
      <c r="O206" s="596"/>
      <c r="P206" s="625"/>
      <c r="Q206" s="596"/>
      <c r="R206" s="596"/>
      <c r="S206" s="596"/>
      <c r="T206" s="596"/>
      <c r="U206" s="596"/>
      <c r="V206" s="596"/>
      <c r="W206" s="596"/>
      <c r="X206" s="596"/>
      <c r="Y206" s="596"/>
      <c r="Z206" s="596"/>
      <c r="AA206" s="596"/>
      <c r="AB206" s="596"/>
      <c r="AC206" s="596"/>
      <c r="AD206" s="596"/>
      <c r="AE206" s="596"/>
      <c r="AF206" s="596"/>
      <c r="AG206" s="603">
        <v>2</v>
      </c>
      <c r="AH206" s="607" t="s">
        <v>339</v>
      </c>
      <c r="AI206" s="596"/>
      <c r="AJ206" s="596"/>
      <c r="AK206" s="596"/>
      <c r="AL206" s="596"/>
      <c r="AM206" s="596"/>
      <c r="AN206" s="596"/>
      <c r="AO206" s="596"/>
      <c r="AP206" s="596"/>
      <c r="AQ206" s="596"/>
      <c r="AR206" s="596"/>
      <c r="AS206" s="603">
        <v>4</v>
      </c>
      <c r="AT206" s="599" t="s">
        <v>342</v>
      </c>
      <c r="AU206" s="596"/>
      <c r="AV206" s="596"/>
      <c r="AW206" s="603">
        <v>1</v>
      </c>
      <c r="AX206" s="596"/>
      <c r="AY206" s="596"/>
    </row>
    <row r="207" spans="1:51" x14ac:dyDescent="0.2">
      <c r="A207" s="599" t="s">
        <v>355</v>
      </c>
      <c r="B207" s="599" t="s">
        <v>350</v>
      </c>
      <c r="C207" s="596" t="s">
        <v>338</v>
      </c>
      <c r="D207" s="603">
        <v>206</v>
      </c>
      <c r="E207" s="766" t="s">
        <v>351</v>
      </c>
      <c r="F207" s="603">
        <v>1</v>
      </c>
      <c r="G207" s="607" t="s">
        <v>339</v>
      </c>
      <c r="H207" s="596"/>
      <c r="I207" s="596"/>
      <c r="J207" s="596"/>
      <c r="K207" s="596"/>
      <c r="L207" s="596"/>
      <c r="M207" s="596"/>
      <c r="N207" s="596"/>
      <c r="O207" s="596"/>
      <c r="P207" s="625"/>
      <c r="Q207" s="596"/>
      <c r="R207" s="596"/>
      <c r="S207" s="596"/>
      <c r="T207" s="596"/>
      <c r="U207" s="596"/>
      <c r="V207" s="596"/>
      <c r="W207" s="596"/>
      <c r="X207" s="596"/>
      <c r="Y207" s="596"/>
      <c r="Z207" s="596"/>
      <c r="AA207" s="596"/>
      <c r="AB207" s="596"/>
      <c r="AC207" s="596"/>
      <c r="AD207" s="596"/>
      <c r="AE207" s="596"/>
      <c r="AF207" s="596"/>
      <c r="AG207" s="603">
        <v>2</v>
      </c>
      <c r="AH207" s="607" t="s">
        <v>339</v>
      </c>
      <c r="AI207" s="596"/>
      <c r="AJ207" s="596"/>
      <c r="AK207" s="596"/>
      <c r="AL207" s="596"/>
      <c r="AM207" s="596"/>
      <c r="AN207" s="596"/>
      <c r="AO207" s="596"/>
      <c r="AP207" s="596"/>
      <c r="AQ207" s="596"/>
      <c r="AR207" s="596"/>
      <c r="AS207" s="603">
        <v>4</v>
      </c>
      <c r="AT207" s="599" t="s">
        <v>342</v>
      </c>
      <c r="AU207" s="596"/>
      <c r="AV207" s="596"/>
      <c r="AW207" s="596"/>
      <c r="AX207" s="596"/>
      <c r="AY207" s="596"/>
    </row>
    <row r="208" spans="1:51" x14ac:dyDescent="0.2">
      <c r="A208" s="599" t="s">
        <v>356</v>
      </c>
      <c r="B208" s="599" t="s">
        <v>350</v>
      </c>
      <c r="C208" s="596" t="s">
        <v>338</v>
      </c>
      <c r="D208" s="603">
        <v>206</v>
      </c>
      <c r="E208" s="766" t="s">
        <v>351</v>
      </c>
      <c r="F208" s="603">
        <v>1</v>
      </c>
      <c r="G208" s="607" t="s">
        <v>339</v>
      </c>
      <c r="H208" s="596"/>
      <c r="I208" s="596"/>
      <c r="J208" s="596"/>
      <c r="K208" s="596"/>
      <c r="L208" s="596"/>
      <c r="M208" s="596"/>
      <c r="N208" s="596"/>
      <c r="O208" s="596"/>
      <c r="P208" s="625"/>
      <c r="Q208" s="596"/>
      <c r="R208" s="596"/>
      <c r="S208" s="596"/>
      <c r="T208" s="596"/>
      <c r="U208" s="596"/>
      <c r="V208" s="596"/>
      <c r="W208" s="596"/>
      <c r="X208" s="596"/>
      <c r="Y208" s="596"/>
      <c r="Z208" s="596"/>
      <c r="AA208" s="596"/>
      <c r="AB208" s="596"/>
      <c r="AC208" s="596"/>
      <c r="AD208" s="596"/>
      <c r="AE208" s="596"/>
      <c r="AF208" s="596"/>
      <c r="AG208" s="603">
        <v>2</v>
      </c>
      <c r="AH208" s="607" t="s">
        <v>339</v>
      </c>
      <c r="AI208" s="596"/>
      <c r="AJ208" s="596"/>
      <c r="AK208" s="596"/>
      <c r="AL208" s="596"/>
      <c r="AM208" s="596"/>
      <c r="AN208" s="596"/>
      <c r="AO208" s="596"/>
      <c r="AP208" s="596"/>
      <c r="AQ208" s="596"/>
      <c r="AR208" s="596"/>
      <c r="AS208" s="603">
        <v>4</v>
      </c>
      <c r="AT208" s="599" t="s">
        <v>342</v>
      </c>
      <c r="AU208" s="596"/>
      <c r="AV208" s="596"/>
      <c r="AW208" s="603">
        <v>1</v>
      </c>
      <c r="AX208" s="596"/>
      <c r="AY208" s="596"/>
    </row>
    <row r="209" spans="1:51" x14ac:dyDescent="0.2">
      <c r="A209" s="599" t="s">
        <v>357</v>
      </c>
      <c r="B209" s="599" t="s">
        <v>350</v>
      </c>
      <c r="C209" s="596" t="s">
        <v>338</v>
      </c>
      <c r="D209" s="603">
        <v>206</v>
      </c>
      <c r="E209" s="766" t="s">
        <v>351</v>
      </c>
      <c r="F209" s="603">
        <v>1</v>
      </c>
      <c r="G209" s="607" t="s">
        <v>339</v>
      </c>
      <c r="H209" s="596"/>
      <c r="I209" s="596"/>
      <c r="J209" s="596"/>
      <c r="K209" s="596"/>
      <c r="L209" s="596"/>
      <c r="M209" s="596"/>
      <c r="N209" s="596"/>
      <c r="O209" s="596"/>
      <c r="P209" s="625"/>
      <c r="Q209" s="596"/>
      <c r="R209" s="596"/>
      <c r="S209" s="596"/>
      <c r="T209" s="596"/>
      <c r="U209" s="596"/>
      <c r="V209" s="596"/>
      <c r="W209" s="596"/>
      <c r="X209" s="596"/>
      <c r="Y209" s="596"/>
      <c r="Z209" s="596"/>
      <c r="AA209" s="596"/>
      <c r="AB209" s="596"/>
      <c r="AC209" s="596"/>
      <c r="AD209" s="596"/>
      <c r="AE209" s="596"/>
      <c r="AF209" s="596"/>
      <c r="AG209" s="603">
        <v>2</v>
      </c>
      <c r="AH209" s="607" t="s">
        <v>339</v>
      </c>
      <c r="AI209" s="596"/>
      <c r="AJ209" s="596"/>
      <c r="AK209" s="596"/>
      <c r="AL209" s="596"/>
      <c r="AM209" s="596"/>
      <c r="AN209" s="596"/>
      <c r="AO209" s="596"/>
      <c r="AP209" s="596"/>
      <c r="AQ209" s="596"/>
      <c r="AR209" s="596"/>
      <c r="AS209" s="603">
        <v>4</v>
      </c>
      <c r="AT209" s="599" t="s">
        <v>342</v>
      </c>
      <c r="AU209" s="596"/>
      <c r="AV209" s="596"/>
      <c r="AW209" s="596"/>
      <c r="AX209" s="596"/>
      <c r="AY209" s="596"/>
    </row>
    <row r="210" spans="1:51" x14ac:dyDescent="0.2">
      <c r="A210" s="599" t="s">
        <v>358</v>
      </c>
      <c r="B210" s="599" t="s">
        <v>350</v>
      </c>
      <c r="C210" s="596" t="s">
        <v>338</v>
      </c>
      <c r="D210" s="603">
        <v>206</v>
      </c>
      <c r="E210" s="766" t="s">
        <v>351</v>
      </c>
      <c r="F210" s="603">
        <v>1</v>
      </c>
      <c r="G210" s="607" t="s">
        <v>339</v>
      </c>
      <c r="H210" s="596"/>
      <c r="I210" s="596"/>
      <c r="J210" s="596"/>
      <c r="K210" s="596"/>
      <c r="L210" s="596"/>
      <c r="M210" s="596"/>
      <c r="N210" s="596"/>
      <c r="O210" s="596"/>
      <c r="P210" s="625"/>
      <c r="Q210" s="603">
        <v>1</v>
      </c>
      <c r="R210" s="607" t="s">
        <v>339</v>
      </c>
      <c r="S210" s="603">
        <v>1</v>
      </c>
      <c r="T210" s="607" t="s">
        <v>339</v>
      </c>
      <c r="U210" s="596"/>
      <c r="V210" s="596"/>
      <c r="W210" s="596"/>
      <c r="X210" s="596"/>
      <c r="Y210" s="596"/>
      <c r="Z210" s="596"/>
      <c r="AA210" s="596"/>
      <c r="AB210" s="596"/>
      <c r="AC210" s="596"/>
      <c r="AD210" s="596"/>
      <c r="AE210" s="596"/>
      <c r="AF210" s="596"/>
      <c r="AG210" s="603">
        <v>2</v>
      </c>
      <c r="AH210" s="607" t="s">
        <v>339</v>
      </c>
      <c r="AI210" s="596"/>
      <c r="AJ210" s="596"/>
      <c r="AK210" s="596"/>
      <c r="AL210" s="596"/>
      <c r="AM210" s="596"/>
      <c r="AN210" s="596"/>
      <c r="AO210" s="596"/>
      <c r="AP210" s="596"/>
      <c r="AQ210" s="596"/>
      <c r="AR210" s="596"/>
      <c r="AS210" s="603">
        <v>4</v>
      </c>
      <c r="AT210" s="599" t="s">
        <v>342</v>
      </c>
      <c r="AU210" s="596"/>
      <c r="AV210" s="596"/>
      <c r="AW210" s="596"/>
      <c r="AX210" s="603">
        <v>1</v>
      </c>
      <c r="AY210" s="596"/>
    </row>
    <row r="211" spans="1:51" x14ac:dyDescent="0.2">
      <c r="A211" s="599" t="s">
        <v>359</v>
      </c>
      <c r="B211" s="768" t="s">
        <v>360</v>
      </c>
      <c r="C211" s="596" t="s">
        <v>338</v>
      </c>
      <c r="D211" s="603">
        <v>206</v>
      </c>
      <c r="E211" s="766" t="s">
        <v>351</v>
      </c>
      <c r="F211" s="603">
        <v>1</v>
      </c>
      <c r="G211" s="607" t="s">
        <v>339</v>
      </c>
      <c r="H211" s="596"/>
      <c r="I211" s="596"/>
      <c r="J211" s="596"/>
      <c r="K211" s="596"/>
      <c r="L211" s="603">
        <v>1</v>
      </c>
      <c r="M211" s="607" t="s">
        <v>339</v>
      </c>
      <c r="N211" s="596"/>
      <c r="O211" s="596"/>
      <c r="P211" s="625"/>
      <c r="Q211" s="603">
        <v>1</v>
      </c>
      <c r="R211" s="607" t="s">
        <v>339</v>
      </c>
      <c r="S211" s="603">
        <v>1</v>
      </c>
      <c r="T211" s="607" t="s">
        <v>339</v>
      </c>
      <c r="U211" s="596"/>
      <c r="V211" s="596"/>
      <c r="W211" s="596"/>
      <c r="X211" s="596"/>
      <c r="Y211" s="596"/>
      <c r="Z211" s="596"/>
      <c r="AA211" s="596"/>
      <c r="AB211" s="596"/>
      <c r="AC211" s="596"/>
      <c r="AD211" s="596"/>
      <c r="AE211" s="596"/>
      <c r="AF211" s="596"/>
      <c r="AG211" s="596"/>
      <c r="AH211" s="596"/>
      <c r="AI211" s="596"/>
      <c r="AJ211" s="596"/>
      <c r="AK211" s="596"/>
      <c r="AL211" s="596"/>
      <c r="AM211" s="596"/>
      <c r="AN211" s="596"/>
      <c r="AO211" s="596"/>
      <c r="AP211" s="596"/>
      <c r="AQ211" s="596"/>
      <c r="AR211" s="596"/>
      <c r="AS211" s="596"/>
      <c r="AT211" s="596"/>
      <c r="AU211" s="596"/>
      <c r="AV211" s="596"/>
      <c r="AW211" s="596"/>
      <c r="AX211" s="603">
        <v>1</v>
      </c>
      <c r="AY211" s="596"/>
    </row>
    <row r="212" spans="1:51" x14ac:dyDescent="0.2">
      <c r="A212" s="599" t="s">
        <v>361</v>
      </c>
      <c r="B212" s="768" t="s">
        <v>360</v>
      </c>
      <c r="C212" s="596" t="s">
        <v>338</v>
      </c>
      <c r="D212" s="603">
        <v>206</v>
      </c>
      <c r="E212" s="766" t="s">
        <v>351</v>
      </c>
      <c r="F212" s="603">
        <v>1</v>
      </c>
      <c r="G212" s="607" t="s">
        <v>339</v>
      </c>
      <c r="H212" s="596"/>
      <c r="I212" s="596"/>
      <c r="J212" s="596"/>
      <c r="K212" s="596"/>
      <c r="L212" s="603">
        <v>1</v>
      </c>
      <c r="M212" s="607" t="s">
        <v>339</v>
      </c>
      <c r="N212" s="596"/>
      <c r="O212" s="596"/>
      <c r="P212" s="625"/>
      <c r="Q212" s="603">
        <v>1</v>
      </c>
      <c r="R212" s="607" t="s">
        <v>339</v>
      </c>
      <c r="S212" s="603">
        <v>1</v>
      </c>
      <c r="T212" s="607" t="s">
        <v>339</v>
      </c>
      <c r="U212" s="596"/>
      <c r="V212" s="596"/>
      <c r="W212" s="596"/>
      <c r="X212" s="596"/>
      <c r="Y212" s="596"/>
      <c r="Z212" s="596"/>
      <c r="AA212" s="596"/>
      <c r="AB212" s="596"/>
      <c r="AC212" s="596"/>
      <c r="AD212" s="596"/>
      <c r="AE212" s="596"/>
      <c r="AF212" s="596"/>
      <c r="AG212" s="596"/>
      <c r="AH212" s="596"/>
      <c r="AI212" s="596"/>
      <c r="AJ212" s="596"/>
      <c r="AK212" s="596"/>
      <c r="AL212" s="596"/>
      <c r="AM212" s="596"/>
      <c r="AN212" s="596"/>
      <c r="AO212" s="596"/>
      <c r="AP212" s="596"/>
      <c r="AQ212" s="596"/>
      <c r="AR212" s="596"/>
      <c r="AS212" s="596"/>
      <c r="AT212" s="596"/>
      <c r="AU212" s="596"/>
      <c r="AV212" s="596"/>
      <c r="AW212" s="596"/>
      <c r="AX212" s="603">
        <v>1</v>
      </c>
      <c r="AY212" s="596"/>
    </row>
    <row r="213" spans="1:51" x14ac:dyDescent="0.2">
      <c r="A213" s="599" t="s">
        <v>362</v>
      </c>
      <c r="B213" s="768" t="s">
        <v>360</v>
      </c>
      <c r="C213" s="596" t="s">
        <v>338</v>
      </c>
      <c r="D213" s="603">
        <v>206</v>
      </c>
      <c r="E213" s="766" t="s">
        <v>351</v>
      </c>
      <c r="F213" s="603">
        <v>1</v>
      </c>
      <c r="G213" s="607" t="s">
        <v>339</v>
      </c>
      <c r="H213" s="596"/>
      <c r="I213" s="596"/>
      <c r="J213" s="596"/>
      <c r="K213" s="596"/>
      <c r="L213" s="603">
        <v>1</v>
      </c>
      <c r="M213" s="607" t="s">
        <v>339</v>
      </c>
      <c r="N213" s="596"/>
      <c r="O213" s="596"/>
      <c r="P213" s="625"/>
      <c r="Q213" s="603">
        <v>1</v>
      </c>
      <c r="R213" s="607" t="s">
        <v>339</v>
      </c>
      <c r="S213" s="603">
        <v>1</v>
      </c>
      <c r="T213" s="607" t="s">
        <v>339</v>
      </c>
      <c r="U213" s="596"/>
      <c r="V213" s="596"/>
      <c r="W213" s="596"/>
      <c r="X213" s="596"/>
      <c r="Y213" s="596"/>
      <c r="Z213" s="596"/>
      <c r="AA213" s="596"/>
      <c r="AB213" s="596"/>
      <c r="AC213" s="596"/>
      <c r="AD213" s="596"/>
      <c r="AE213" s="596"/>
      <c r="AF213" s="596"/>
      <c r="AG213" s="596"/>
      <c r="AH213" s="596"/>
      <c r="AI213" s="596"/>
      <c r="AJ213" s="596"/>
      <c r="AK213" s="596"/>
      <c r="AL213" s="596"/>
      <c r="AM213" s="596"/>
      <c r="AN213" s="596"/>
      <c r="AO213" s="596"/>
      <c r="AP213" s="596"/>
      <c r="AQ213" s="596"/>
      <c r="AR213" s="596"/>
      <c r="AS213" s="596"/>
      <c r="AT213" s="596"/>
      <c r="AU213" s="596"/>
      <c r="AV213" s="596"/>
      <c r="AW213" s="596"/>
      <c r="AX213" s="603">
        <v>1</v>
      </c>
      <c r="AY213" s="596"/>
    </row>
    <row r="214" spans="1:51" x14ac:dyDescent="0.2">
      <c r="A214" s="599" t="s">
        <v>363</v>
      </c>
      <c r="B214" s="767" t="s">
        <v>364</v>
      </c>
      <c r="C214" s="596" t="s">
        <v>338</v>
      </c>
      <c r="D214" s="603">
        <v>206</v>
      </c>
      <c r="E214" s="766" t="s">
        <v>351</v>
      </c>
      <c r="F214" s="603">
        <v>1</v>
      </c>
      <c r="G214" s="607" t="s">
        <v>339</v>
      </c>
      <c r="H214" s="596"/>
      <c r="I214" s="596"/>
      <c r="J214" s="596"/>
      <c r="K214" s="596"/>
      <c r="L214" s="603">
        <v>1</v>
      </c>
      <c r="M214" s="607" t="s">
        <v>339</v>
      </c>
      <c r="N214" s="596"/>
      <c r="O214" s="596"/>
      <c r="P214" s="625"/>
      <c r="Q214" s="603">
        <v>1</v>
      </c>
      <c r="R214" s="607" t="s">
        <v>339</v>
      </c>
      <c r="S214" s="603">
        <v>1</v>
      </c>
      <c r="T214" s="607" t="s">
        <v>339</v>
      </c>
      <c r="U214" s="596"/>
      <c r="V214" s="596"/>
      <c r="W214" s="596"/>
      <c r="X214" s="596"/>
      <c r="Y214" s="596"/>
      <c r="Z214" s="596"/>
      <c r="AA214" s="596"/>
      <c r="AB214" s="596"/>
      <c r="AC214" s="596"/>
      <c r="AD214" s="596"/>
      <c r="AE214" s="596"/>
      <c r="AF214" s="596"/>
      <c r="AG214" s="596"/>
      <c r="AH214" s="596"/>
      <c r="AI214" s="596"/>
      <c r="AJ214" s="596"/>
      <c r="AK214" s="596"/>
      <c r="AL214" s="596"/>
      <c r="AM214" s="596"/>
      <c r="AN214" s="596"/>
      <c r="AO214" s="596"/>
      <c r="AP214" s="596"/>
      <c r="AQ214" s="596"/>
      <c r="AR214" s="596"/>
      <c r="AS214" s="596"/>
      <c r="AT214" s="596"/>
      <c r="AU214" s="596"/>
      <c r="AV214" s="596"/>
      <c r="AW214" s="596"/>
      <c r="AX214" s="603">
        <v>1</v>
      </c>
      <c r="AY214" s="596"/>
    </row>
    <row r="215" spans="1:51" x14ac:dyDescent="0.2">
      <c r="A215" s="599" t="s">
        <v>365</v>
      </c>
      <c r="B215" s="599" t="s">
        <v>65</v>
      </c>
      <c r="C215" s="596" t="s">
        <v>338</v>
      </c>
      <c r="D215" s="603">
        <v>206</v>
      </c>
      <c r="E215" s="766" t="s">
        <v>351</v>
      </c>
      <c r="F215" s="603">
        <v>1</v>
      </c>
      <c r="G215" s="607" t="s">
        <v>339</v>
      </c>
      <c r="H215" s="596"/>
      <c r="I215" s="596"/>
      <c r="J215" s="596"/>
      <c r="K215" s="596"/>
      <c r="L215" s="603">
        <v>1</v>
      </c>
      <c r="M215" s="607" t="s">
        <v>339</v>
      </c>
      <c r="N215" s="603">
        <v>1</v>
      </c>
      <c r="O215" s="607" t="s">
        <v>339</v>
      </c>
      <c r="P215" s="625"/>
      <c r="Q215" s="596"/>
      <c r="R215" s="596"/>
      <c r="S215" s="596"/>
      <c r="T215" s="596"/>
      <c r="U215" s="596"/>
      <c r="V215" s="596"/>
      <c r="W215" s="596"/>
      <c r="X215" s="596"/>
      <c r="Y215" s="596"/>
      <c r="Z215" s="596"/>
      <c r="AA215" s="596"/>
      <c r="AB215" s="596"/>
      <c r="AC215" s="596"/>
      <c r="AD215" s="596"/>
      <c r="AE215" s="596"/>
      <c r="AF215" s="596"/>
      <c r="AG215" s="596"/>
      <c r="AH215" s="596"/>
      <c r="AI215" s="596"/>
      <c r="AJ215" s="596"/>
      <c r="AK215" s="596"/>
      <c r="AL215" s="596"/>
      <c r="AM215" s="596"/>
      <c r="AN215" s="596"/>
      <c r="AO215" s="596"/>
      <c r="AP215" s="596"/>
      <c r="AQ215" s="596"/>
      <c r="AR215" s="596"/>
      <c r="AS215" s="596"/>
      <c r="AT215" s="596"/>
      <c r="AU215" s="596"/>
      <c r="AV215" s="596"/>
      <c r="AW215" s="596"/>
      <c r="AX215" s="603">
        <v>1</v>
      </c>
      <c r="AY215" s="596"/>
    </row>
    <row r="216" spans="1:51" x14ac:dyDescent="0.2">
      <c r="A216" s="599" t="s">
        <v>366</v>
      </c>
      <c r="B216" s="599" t="s">
        <v>65</v>
      </c>
      <c r="C216" s="596" t="s">
        <v>338</v>
      </c>
      <c r="D216" s="603">
        <v>206</v>
      </c>
      <c r="E216" s="766" t="s">
        <v>351</v>
      </c>
      <c r="F216" s="603">
        <v>1</v>
      </c>
      <c r="G216" s="607" t="s">
        <v>339</v>
      </c>
      <c r="H216" s="596"/>
      <c r="I216" s="596"/>
      <c r="J216" s="596"/>
      <c r="K216" s="596"/>
      <c r="L216" s="603">
        <v>1</v>
      </c>
      <c r="M216" s="607" t="s">
        <v>339</v>
      </c>
      <c r="N216" s="603">
        <v>1</v>
      </c>
      <c r="O216" s="607" t="s">
        <v>339</v>
      </c>
      <c r="P216" s="625"/>
      <c r="Q216" s="596"/>
      <c r="R216" s="596"/>
      <c r="S216" s="596"/>
      <c r="T216" s="596"/>
      <c r="U216" s="596"/>
      <c r="V216" s="596"/>
      <c r="W216" s="596"/>
      <c r="X216" s="596"/>
      <c r="Y216" s="596"/>
      <c r="Z216" s="596"/>
      <c r="AA216" s="596"/>
      <c r="AB216" s="596"/>
      <c r="AC216" s="596"/>
      <c r="AD216" s="596"/>
      <c r="AE216" s="596"/>
      <c r="AF216" s="596"/>
      <c r="AG216" s="596"/>
      <c r="AH216" s="596"/>
      <c r="AI216" s="596"/>
      <c r="AJ216" s="596"/>
      <c r="AK216" s="596"/>
      <c r="AL216" s="596"/>
      <c r="AM216" s="596"/>
      <c r="AN216" s="596"/>
      <c r="AO216" s="596"/>
      <c r="AP216" s="596"/>
      <c r="AQ216" s="596"/>
      <c r="AR216" s="596"/>
      <c r="AS216" s="596"/>
      <c r="AT216" s="596"/>
      <c r="AU216" s="596"/>
      <c r="AV216" s="596"/>
      <c r="AW216" s="596"/>
      <c r="AX216" s="603">
        <v>1</v>
      </c>
      <c r="AY216" s="596"/>
    </row>
    <row r="217" spans="1:51" x14ac:dyDescent="0.2">
      <c r="A217" s="599" t="s">
        <v>367</v>
      </c>
      <c r="B217" s="767" t="s">
        <v>368</v>
      </c>
      <c r="C217" s="596" t="s">
        <v>338</v>
      </c>
      <c r="D217" s="603">
        <v>206</v>
      </c>
      <c r="E217" s="766" t="s">
        <v>351</v>
      </c>
      <c r="F217" s="596"/>
      <c r="G217" s="596"/>
      <c r="H217" s="596"/>
      <c r="I217" s="596"/>
      <c r="J217" s="596"/>
      <c r="K217" s="596"/>
      <c r="L217" s="596"/>
      <c r="M217" s="596"/>
      <c r="N217" s="603">
        <v>1</v>
      </c>
      <c r="O217" s="607" t="s">
        <v>339</v>
      </c>
      <c r="P217" s="625"/>
      <c r="Q217" s="596"/>
      <c r="R217" s="596"/>
      <c r="S217" s="596"/>
      <c r="T217" s="596"/>
      <c r="U217" s="596"/>
      <c r="V217" s="596"/>
      <c r="W217" s="596"/>
      <c r="X217" s="596"/>
      <c r="Y217" s="596"/>
      <c r="Z217" s="596"/>
      <c r="AA217" s="596"/>
      <c r="AB217" s="596"/>
      <c r="AC217" s="596"/>
      <c r="AD217" s="596"/>
      <c r="AE217" s="596"/>
      <c r="AF217" s="596"/>
      <c r="AG217" s="596"/>
      <c r="AH217" s="596"/>
      <c r="AI217" s="596"/>
      <c r="AJ217" s="596"/>
      <c r="AK217" s="596"/>
      <c r="AL217" s="596"/>
      <c r="AM217" s="596"/>
      <c r="AN217" s="596"/>
      <c r="AO217" s="596"/>
      <c r="AP217" s="596"/>
      <c r="AQ217" s="596"/>
      <c r="AR217" s="596"/>
      <c r="AS217" s="596"/>
      <c r="AT217" s="596"/>
      <c r="AU217" s="596"/>
      <c r="AV217" s="596"/>
      <c r="AW217" s="603">
        <v>1</v>
      </c>
      <c r="AX217" s="596"/>
      <c r="AY217" s="596"/>
    </row>
    <row r="218" spans="1:51" x14ac:dyDescent="0.2">
      <c r="A218" s="599" t="s">
        <v>369</v>
      </c>
      <c r="B218" s="767" t="s">
        <v>368</v>
      </c>
      <c r="C218" s="596" t="s">
        <v>338</v>
      </c>
      <c r="D218" s="603">
        <v>206</v>
      </c>
      <c r="E218" s="766" t="s">
        <v>351</v>
      </c>
      <c r="F218" s="596"/>
      <c r="G218" s="596"/>
      <c r="H218" s="596"/>
      <c r="I218" s="596"/>
      <c r="J218" s="596"/>
      <c r="K218" s="596"/>
      <c r="L218" s="596"/>
      <c r="M218" s="596"/>
      <c r="N218" s="603">
        <v>1</v>
      </c>
      <c r="O218" s="607" t="s">
        <v>339</v>
      </c>
      <c r="P218" s="625"/>
      <c r="Q218" s="596"/>
      <c r="R218" s="596"/>
      <c r="S218" s="596"/>
      <c r="T218" s="596"/>
      <c r="U218" s="596"/>
      <c r="V218" s="596"/>
      <c r="W218" s="596"/>
      <c r="X218" s="596"/>
      <c r="Y218" s="596"/>
      <c r="Z218" s="596"/>
      <c r="AA218" s="596"/>
      <c r="AB218" s="596"/>
      <c r="AC218" s="596"/>
      <c r="AD218" s="596"/>
      <c r="AE218" s="596"/>
      <c r="AF218" s="596"/>
      <c r="AG218" s="596"/>
      <c r="AH218" s="596"/>
      <c r="AI218" s="596"/>
      <c r="AJ218" s="596"/>
      <c r="AK218" s="596"/>
      <c r="AL218" s="596"/>
      <c r="AM218" s="596"/>
      <c r="AN218" s="596"/>
      <c r="AO218" s="596"/>
      <c r="AP218" s="596"/>
      <c r="AQ218" s="596"/>
      <c r="AR218" s="596"/>
      <c r="AS218" s="596"/>
      <c r="AT218" s="596"/>
      <c r="AU218" s="596"/>
      <c r="AV218" s="596"/>
      <c r="AW218" s="603">
        <v>1</v>
      </c>
      <c r="AX218" s="596"/>
      <c r="AY218" s="596"/>
    </row>
    <row r="219" spans="1:51" x14ac:dyDescent="0.2">
      <c r="A219" s="599" t="s">
        <v>370</v>
      </c>
      <c r="B219" s="768" t="s">
        <v>74</v>
      </c>
      <c r="C219" s="596" t="s">
        <v>338</v>
      </c>
      <c r="D219" s="603">
        <v>206</v>
      </c>
      <c r="E219" s="766" t="s">
        <v>351</v>
      </c>
      <c r="F219" s="596"/>
      <c r="G219" s="596"/>
      <c r="H219" s="596"/>
      <c r="I219" s="596"/>
      <c r="J219" s="596"/>
      <c r="K219" s="596"/>
      <c r="L219" s="596"/>
      <c r="M219" s="596"/>
      <c r="N219" s="603">
        <v>1</v>
      </c>
      <c r="O219" s="607" t="s">
        <v>339</v>
      </c>
      <c r="P219" s="625"/>
      <c r="Q219" s="596"/>
      <c r="R219" s="596"/>
      <c r="S219" s="596"/>
      <c r="T219" s="596"/>
      <c r="U219" s="596"/>
      <c r="V219" s="596"/>
      <c r="W219" s="596"/>
      <c r="X219" s="596"/>
      <c r="Y219" s="596"/>
      <c r="Z219" s="596"/>
      <c r="AA219" s="596"/>
      <c r="AB219" s="596"/>
      <c r="AC219" s="596"/>
      <c r="AD219" s="596"/>
      <c r="AE219" s="596"/>
      <c r="AF219" s="596"/>
      <c r="AG219" s="596"/>
      <c r="AH219" s="596"/>
      <c r="AI219" s="596"/>
      <c r="AJ219" s="596"/>
      <c r="AK219" s="596"/>
      <c r="AL219" s="596"/>
      <c r="AM219" s="596"/>
      <c r="AN219" s="596"/>
      <c r="AO219" s="596"/>
      <c r="AP219" s="596"/>
      <c r="AQ219" s="596"/>
      <c r="AR219" s="596"/>
      <c r="AS219" s="596"/>
      <c r="AT219" s="596"/>
      <c r="AU219" s="596"/>
      <c r="AV219" s="596"/>
      <c r="AW219" s="603">
        <v>1</v>
      </c>
      <c r="AX219" s="596"/>
      <c r="AY219" s="596"/>
    </row>
    <row r="220" spans="1:51" x14ac:dyDescent="0.2">
      <c r="A220" s="599" t="s">
        <v>371</v>
      </c>
      <c r="B220" s="599" t="s">
        <v>350</v>
      </c>
      <c r="C220" s="596" t="s">
        <v>346</v>
      </c>
      <c r="D220" s="603">
        <v>205</v>
      </c>
      <c r="E220" s="766" t="s">
        <v>351</v>
      </c>
      <c r="F220" s="603">
        <v>1</v>
      </c>
      <c r="G220" s="607" t="s">
        <v>339</v>
      </c>
      <c r="H220" s="596"/>
      <c r="I220" s="596"/>
      <c r="J220" s="596"/>
      <c r="K220" s="596"/>
      <c r="L220" s="596"/>
      <c r="M220" s="596"/>
      <c r="N220" s="596"/>
      <c r="O220" s="596"/>
      <c r="P220" s="625"/>
      <c r="Q220" s="596"/>
      <c r="R220" s="596"/>
      <c r="S220" s="596"/>
      <c r="T220" s="596"/>
      <c r="U220" s="596"/>
      <c r="V220" s="596"/>
      <c r="W220" s="596"/>
      <c r="X220" s="596"/>
      <c r="Y220" s="596"/>
      <c r="Z220" s="596"/>
      <c r="AA220" s="596"/>
      <c r="AB220" s="596"/>
      <c r="AC220" s="596"/>
      <c r="AD220" s="596"/>
      <c r="AE220" s="596"/>
      <c r="AF220" s="596"/>
      <c r="AG220" s="603">
        <v>2</v>
      </c>
      <c r="AH220" s="607" t="s">
        <v>339</v>
      </c>
      <c r="AI220" s="596"/>
      <c r="AJ220" s="596"/>
      <c r="AK220" s="596"/>
      <c r="AL220" s="596"/>
      <c r="AM220" s="596"/>
      <c r="AN220" s="596"/>
      <c r="AO220" s="596"/>
      <c r="AP220" s="596"/>
      <c r="AQ220" s="596"/>
      <c r="AR220" s="596"/>
      <c r="AS220" s="603">
        <v>4</v>
      </c>
      <c r="AT220" s="599" t="s">
        <v>342</v>
      </c>
      <c r="AU220" s="596"/>
      <c r="AV220" s="596"/>
      <c r="AW220" s="596"/>
      <c r="AX220" s="596"/>
      <c r="AY220" s="596"/>
    </row>
    <row r="221" spans="1:51" x14ac:dyDescent="0.2">
      <c r="A221" s="599" t="s">
        <v>372</v>
      </c>
      <c r="B221" s="599" t="s">
        <v>350</v>
      </c>
      <c r="C221" s="596" t="s">
        <v>346</v>
      </c>
      <c r="D221" s="603">
        <v>205</v>
      </c>
      <c r="E221" s="766" t="s">
        <v>351</v>
      </c>
      <c r="F221" s="603">
        <v>1</v>
      </c>
      <c r="G221" s="607" t="s">
        <v>339</v>
      </c>
      <c r="H221" s="596"/>
      <c r="I221" s="596"/>
      <c r="J221" s="596"/>
      <c r="K221" s="596"/>
      <c r="L221" s="596"/>
      <c r="M221" s="596"/>
      <c r="N221" s="596"/>
      <c r="O221" s="596"/>
      <c r="P221" s="625"/>
      <c r="Q221" s="596"/>
      <c r="R221" s="596"/>
      <c r="S221" s="596"/>
      <c r="T221" s="596"/>
      <c r="U221" s="596"/>
      <c r="V221" s="596"/>
      <c r="W221" s="596"/>
      <c r="X221" s="596"/>
      <c r="Y221" s="596"/>
      <c r="Z221" s="596"/>
      <c r="AA221" s="596"/>
      <c r="AB221" s="596"/>
      <c r="AC221" s="596"/>
      <c r="AD221" s="596"/>
      <c r="AE221" s="596"/>
      <c r="AF221" s="596"/>
      <c r="AG221" s="603">
        <v>2</v>
      </c>
      <c r="AH221" s="607" t="s">
        <v>339</v>
      </c>
      <c r="AI221" s="596"/>
      <c r="AJ221" s="596"/>
      <c r="AK221" s="596"/>
      <c r="AL221" s="596"/>
      <c r="AM221" s="596"/>
      <c r="AN221" s="596"/>
      <c r="AO221" s="596"/>
      <c r="AP221" s="596"/>
      <c r="AQ221" s="596"/>
      <c r="AR221" s="596"/>
      <c r="AS221" s="603">
        <v>4</v>
      </c>
      <c r="AT221" s="599" t="s">
        <v>342</v>
      </c>
      <c r="AU221" s="596"/>
      <c r="AV221" s="596"/>
      <c r="AW221" s="603">
        <v>1</v>
      </c>
      <c r="AX221" s="596"/>
      <c r="AY221" s="596"/>
    </row>
    <row r="222" spans="1:51" x14ac:dyDescent="0.2">
      <c r="A222" s="599" t="s">
        <v>373</v>
      </c>
      <c r="B222" s="599" t="s">
        <v>350</v>
      </c>
      <c r="C222" s="596" t="s">
        <v>346</v>
      </c>
      <c r="D222" s="603">
        <v>205</v>
      </c>
      <c r="E222" s="766" t="s">
        <v>351</v>
      </c>
      <c r="F222" s="603">
        <v>1</v>
      </c>
      <c r="G222" s="607" t="s">
        <v>339</v>
      </c>
      <c r="H222" s="596"/>
      <c r="I222" s="596"/>
      <c r="J222" s="596"/>
      <c r="K222" s="596"/>
      <c r="L222" s="596"/>
      <c r="M222" s="596"/>
      <c r="N222" s="596"/>
      <c r="O222" s="596"/>
      <c r="P222" s="625"/>
      <c r="Q222" s="596"/>
      <c r="R222" s="596"/>
      <c r="S222" s="596"/>
      <c r="T222" s="596"/>
      <c r="U222" s="596"/>
      <c r="V222" s="596"/>
      <c r="W222" s="596"/>
      <c r="X222" s="596"/>
      <c r="Y222" s="596"/>
      <c r="Z222" s="596"/>
      <c r="AA222" s="596"/>
      <c r="AB222" s="596"/>
      <c r="AC222" s="596"/>
      <c r="AD222" s="596"/>
      <c r="AE222" s="596"/>
      <c r="AF222" s="596"/>
      <c r="AG222" s="603">
        <v>2</v>
      </c>
      <c r="AH222" s="607" t="s">
        <v>339</v>
      </c>
      <c r="AI222" s="596"/>
      <c r="AJ222" s="596"/>
      <c r="AK222" s="596"/>
      <c r="AL222" s="596"/>
      <c r="AM222" s="596"/>
      <c r="AN222" s="596"/>
      <c r="AO222" s="596"/>
      <c r="AP222" s="596"/>
      <c r="AQ222" s="596"/>
      <c r="AR222" s="596"/>
      <c r="AS222" s="603">
        <v>4</v>
      </c>
      <c r="AT222" s="599" t="s">
        <v>342</v>
      </c>
      <c r="AU222" s="596"/>
      <c r="AV222" s="596"/>
      <c r="AW222" s="596"/>
      <c r="AX222" s="596"/>
      <c r="AY222" s="596"/>
    </row>
    <row r="223" spans="1:51" x14ac:dyDescent="0.2">
      <c r="A223" s="599" t="s">
        <v>374</v>
      </c>
      <c r="B223" s="599" t="s">
        <v>350</v>
      </c>
      <c r="C223" s="596" t="s">
        <v>346</v>
      </c>
      <c r="D223" s="603">
        <v>205</v>
      </c>
      <c r="E223" s="766" t="s">
        <v>351</v>
      </c>
      <c r="F223" s="603">
        <v>1</v>
      </c>
      <c r="G223" s="607" t="s">
        <v>339</v>
      </c>
      <c r="H223" s="596"/>
      <c r="I223" s="596"/>
      <c r="J223" s="596"/>
      <c r="K223" s="596"/>
      <c r="L223" s="596"/>
      <c r="M223" s="596"/>
      <c r="N223" s="596"/>
      <c r="O223" s="596"/>
      <c r="P223" s="625"/>
      <c r="Q223" s="596"/>
      <c r="R223" s="596"/>
      <c r="S223" s="596"/>
      <c r="T223" s="596"/>
      <c r="U223" s="596"/>
      <c r="V223" s="596"/>
      <c r="W223" s="596"/>
      <c r="X223" s="596"/>
      <c r="Y223" s="596"/>
      <c r="Z223" s="596"/>
      <c r="AA223" s="596"/>
      <c r="AB223" s="596"/>
      <c r="AC223" s="596"/>
      <c r="AD223" s="596"/>
      <c r="AE223" s="596"/>
      <c r="AF223" s="596"/>
      <c r="AG223" s="603">
        <v>2</v>
      </c>
      <c r="AH223" s="607" t="s">
        <v>339</v>
      </c>
      <c r="AI223" s="596"/>
      <c r="AJ223" s="596"/>
      <c r="AK223" s="596"/>
      <c r="AL223" s="596"/>
      <c r="AM223" s="596"/>
      <c r="AN223" s="596"/>
      <c r="AO223" s="596"/>
      <c r="AP223" s="596"/>
      <c r="AQ223" s="596"/>
      <c r="AR223" s="596"/>
      <c r="AS223" s="603">
        <v>4</v>
      </c>
      <c r="AT223" s="599" t="s">
        <v>342</v>
      </c>
      <c r="AU223" s="596"/>
      <c r="AV223" s="596"/>
      <c r="AW223" s="603">
        <v>1</v>
      </c>
      <c r="AX223" s="596"/>
      <c r="AY223" s="596"/>
    </row>
    <row r="224" spans="1:51" x14ac:dyDescent="0.2">
      <c r="A224" s="599" t="s">
        <v>375</v>
      </c>
      <c r="B224" s="599" t="s">
        <v>350</v>
      </c>
      <c r="C224" s="596" t="s">
        <v>346</v>
      </c>
      <c r="D224" s="603">
        <v>205</v>
      </c>
      <c r="E224" s="766" t="s">
        <v>351</v>
      </c>
      <c r="F224" s="603">
        <v>1</v>
      </c>
      <c r="G224" s="607" t="s">
        <v>339</v>
      </c>
      <c r="H224" s="596"/>
      <c r="I224" s="596"/>
      <c r="J224" s="596"/>
      <c r="K224" s="596"/>
      <c r="L224" s="596"/>
      <c r="M224" s="596"/>
      <c r="N224" s="596"/>
      <c r="O224" s="596"/>
      <c r="P224" s="625"/>
      <c r="Q224" s="596"/>
      <c r="R224" s="596"/>
      <c r="S224" s="596"/>
      <c r="T224" s="596"/>
      <c r="U224" s="596"/>
      <c r="V224" s="596"/>
      <c r="W224" s="596"/>
      <c r="X224" s="596"/>
      <c r="Y224" s="596"/>
      <c r="Z224" s="596"/>
      <c r="AA224" s="596"/>
      <c r="AB224" s="596"/>
      <c r="AC224" s="596"/>
      <c r="AD224" s="596"/>
      <c r="AE224" s="596"/>
      <c r="AF224" s="596"/>
      <c r="AG224" s="603">
        <v>2</v>
      </c>
      <c r="AH224" s="607" t="s">
        <v>339</v>
      </c>
      <c r="AI224" s="596"/>
      <c r="AJ224" s="596"/>
      <c r="AK224" s="596"/>
      <c r="AL224" s="596"/>
      <c r="AM224" s="596"/>
      <c r="AN224" s="596"/>
      <c r="AO224" s="596"/>
      <c r="AP224" s="596"/>
      <c r="AQ224" s="596"/>
      <c r="AR224" s="596"/>
      <c r="AS224" s="603">
        <v>4</v>
      </c>
      <c r="AT224" s="599" t="s">
        <v>342</v>
      </c>
      <c r="AU224" s="596"/>
      <c r="AV224" s="596"/>
      <c r="AW224" s="596"/>
      <c r="AX224" s="596"/>
      <c r="AY224" s="596"/>
    </row>
    <row r="225" spans="1:51" x14ac:dyDescent="0.2">
      <c r="A225" s="599" t="s">
        <v>376</v>
      </c>
      <c r="B225" s="599" t="s">
        <v>350</v>
      </c>
      <c r="C225" s="596" t="s">
        <v>346</v>
      </c>
      <c r="D225" s="603">
        <v>205</v>
      </c>
      <c r="E225" s="766" t="s">
        <v>351</v>
      </c>
      <c r="F225" s="603">
        <v>1</v>
      </c>
      <c r="G225" s="607" t="s">
        <v>339</v>
      </c>
      <c r="H225" s="596"/>
      <c r="I225" s="596"/>
      <c r="J225" s="596"/>
      <c r="K225" s="596"/>
      <c r="L225" s="596"/>
      <c r="M225" s="596"/>
      <c r="N225" s="596"/>
      <c r="O225" s="596"/>
      <c r="P225" s="625"/>
      <c r="Q225" s="596"/>
      <c r="R225" s="596"/>
      <c r="S225" s="596"/>
      <c r="T225" s="596"/>
      <c r="U225" s="596"/>
      <c r="V225" s="596"/>
      <c r="W225" s="596"/>
      <c r="X225" s="596"/>
      <c r="Y225" s="596"/>
      <c r="Z225" s="596"/>
      <c r="AA225" s="596"/>
      <c r="AB225" s="596"/>
      <c r="AC225" s="596"/>
      <c r="AD225" s="596"/>
      <c r="AE225" s="596"/>
      <c r="AF225" s="596"/>
      <c r="AG225" s="603">
        <v>2</v>
      </c>
      <c r="AH225" s="607" t="s">
        <v>339</v>
      </c>
      <c r="AI225" s="596"/>
      <c r="AJ225" s="596"/>
      <c r="AK225" s="596"/>
      <c r="AL225" s="596"/>
      <c r="AM225" s="596"/>
      <c r="AN225" s="596"/>
      <c r="AO225" s="596"/>
      <c r="AP225" s="596"/>
      <c r="AQ225" s="596"/>
      <c r="AR225" s="596"/>
      <c r="AS225" s="603">
        <v>4</v>
      </c>
      <c r="AT225" s="599" t="s">
        <v>342</v>
      </c>
      <c r="AU225" s="596"/>
      <c r="AV225" s="596"/>
      <c r="AW225" s="603">
        <v>1</v>
      </c>
      <c r="AX225" s="596"/>
      <c r="AY225" s="596"/>
    </row>
    <row r="226" spans="1:51" x14ac:dyDescent="0.2">
      <c r="A226" s="599" t="s">
        <v>377</v>
      </c>
      <c r="B226" s="599" t="s">
        <v>350</v>
      </c>
      <c r="C226" s="596" t="s">
        <v>346</v>
      </c>
      <c r="D226" s="603">
        <v>205</v>
      </c>
      <c r="E226" s="766" t="s">
        <v>351</v>
      </c>
      <c r="F226" s="603">
        <v>1</v>
      </c>
      <c r="G226" s="607" t="s">
        <v>339</v>
      </c>
      <c r="H226" s="596"/>
      <c r="I226" s="596"/>
      <c r="J226" s="596"/>
      <c r="K226" s="596"/>
      <c r="L226" s="596"/>
      <c r="M226" s="596"/>
      <c r="N226" s="596"/>
      <c r="O226" s="596"/>
      <c r="P226" s="625"/>
      <c r="Q226" s="596"/>
      <c r="R226" s="596"/>
      <c r="S226" s="596"/>
      <c r="T226" s="596"/>
      <c r="U226" s="596"/>
      <c r="V226" s="596"/>
      <c r="W226" s="596"/>
      <c r="X226" s="596"/>
      <c r="Y226" s="596"/>
      <c r="Z226" s="596"/>
      <c r="AA226" s="596"/>
      <c r="AB226" s="596"/>
      <c r="AC226" s="596"/>
      <c r="AD226" s="596"/>
      <c r="AE226" s="596"/>
      <c r="AF226" s="596"/>
      <c r="AG226" s="603">
        <v>2</v>
      </c>
      <c r="AH226" s="607" t="s">
        <v>339</v>
      </c>
      <c r="AI226" s="596"/>
      <c r="AJ226" s="596"/>
      <c r="AK226" s="596"/>
      <c r="AL226" s="596"/>
      <c r="AM226" s="596"/>
      <c r="AN226" s="596"/>
      <c r="AO226" s="596"/>
      <c r="AP226" s="596"/>
      <c r="AQ226" s="596"/>
      <c r="AR226" s="596"/>
      <c r="AS226" s="603">
        <v>4</v>
      </c>
      <c r="AT226" s="599" t="s">
        <v>342</v>
      </c>
      <c r="AU226" s="596"/>
      <c r="AV226" s="596"/>
      <c r="AW226" s="596"/>
      <c r="AX226" s="596"/>
      <c r="AY226" s="596"/>
    </row>
    <row r="227" spans="1:51" x14ac:dyDescent="0.2">
      <c r="A227" s="599" t="s">
        <v>378</v>
      </c>
      <c r="B227" s="599" t="s">
        <v>350</v>
      </c>
      <c r="C227" s="596" t="s">
        <v>346</v>
      </c>
      <c r="D227" s="603">
        <v>205</v>
      </c>
      <c r="E227" s="766" t="s">
        <v>351</v>
      </c>
      <c r="F227" s="603">
        <v>1</v>
      </c>
      <c r="G227" s="607" t="s">
        <v>339</v>
      </c>
      <c r="H227" s="596"/>
      <c r="I227" s="596"/>
      <c r="J227" s="596"/>
      <c r="K227" s="596"/>
      <c r="L227" s="596"/>
      <c r="M227" s="596"/>
      <c r="N227" s="596"/>
      <c r="O227" s="596"/>
      <c r="P227" s="625"/>
      <c r="Q227" s="603">
        <v>1</v>
      </c>
      <c r="R227" s="607" t="s">
        <v>339</v>
      </c>
      <c r="S227" s="603">
        <v>1</v>
      </c>
      <c r="T227" s="607" t="s">
        <v>339</v>
      </c>
      <c r="U227" s="596"/>
      <c r="V227" s="596"/>
      <c r="W227" s="596"/>
      <c r="X227" s="596"/>
      <c r="Y227" s="596"/>
      <c r="Z227" s="596"/>
      <c r="AA227" s="596"/>
      <c r="AB227" s="596"/>
      <c r="AC227" s="596"/>
      <c r="AD227" s="596"/>
      <c r="AE227" s="596"/>
      <c r="AF227" s="596"/>
      <c r="AG227" s="603">
        <v>2</v>
      </c>
      <c r="AH227" s="607" t="s">
        <v>339</v>
      </c>
      <c r="AI227" s="596"/>
      <c r="AJ227" s="596"/>
      <c r="AK227" s="596"/>
      <c r="AL227" s="596"/>
      <c r="AM227" s="596"/>
      <c r="AN227" s="596"/>
      <c r="AO227" s="596"/>
      <c r="AP227" s="596"/>
      <c r="AQ227" s="596"/>
      <c r="AR227" s="596"/>
      <c r="AS227" s="603">
        <v>4</v>
      </c>
      <c r="AT227" s="599" t="s">
        <v>342</v>
      </c>
      <c r="AU227" s="596"/>
      <c r="AV227" s="596"/>
      <c r="AW227" s="596"/>
      <c r="AX227" s="603">
        <v>1</v>
      </c>
      <c r="AY227" s="596"/>
    </row>
    <row r="228" spans="1:51" x14ac:dyDescent="0.2">
      <c r="A228" s="599" t="s">
        <v>380</v>
      </c>
      <c r="B228" s="768" t="s">
        <v>360</v>
      </c>
      <c r="C228" s="596" t="s">
        <v>346</v>
      </c>
      <c r="D228" s="603">
        <v>205</v>
      </c>
      <c r="E228" s="766" t="s">
        <v>351</v>
      </c>
      <c r="F228" s="603">
        <v>1</v>
      </c>
      <c r="G228" s="607" t="s">
        <v>339</v>
      </c>
      <c r="H228" s="596"/>
      <c r="I228" s="596"/>
      <c r="J228" s="596"/>
      <c r="K228" s="596"/>
      <c r="L228" s="603">
        <v>1</v>
      </c>
      <c r="M228" s="607" t="s">
        <v>339</v>
      </c>
      <c r="N228" s="596"/>
      <c r="O228" s="596"/>
      <c r="P228" s="625"/>
      <c r="Q228" s="603">
        <v>1</v>
      </c>
      <c r="R228" s="607" t="s">
        <v>339</v>
      </c>
      <c r="S228" s="603">
        <v>1</v>
      </c>
      <c r="T228" s="607" t="s">
        <v>339</v>
      </c>
      <c r="U228" s="596"/>
      <c r="V228" s="596"/>
      <c r="W228" s="596"/>
      <c r="X228" s="596"/>
      <c r="Y228" s="596"/>
      <c r="Z228" s="596"/>
      <c r="AA228" s="596"/>
      <c r="AB228" s="596"/>
      <c r="AC228" s="596"/>
      <c r="AD228" s="596"/>
      <c r="AE228" s="596"/>
      <c r="AF228" s="596"/>
      <c r="AG228" s="596"/>
      <c r="AH228" s="596"/>
      <c r="AI228" s="596"/>
      <c r="AJ228" s="596"/>
      <c r="AK228" s="596"/>
      <c r="AL228" s="596"/>
      <c r="AM228" s="596"/>
      <c r="AN228" s="596"/>
      <c r="AO228" s="596"/>
      <c r="AP228" s="596"/>
      <c r="AQ228" s="596"/>
      <c r="AR228" s="596"/>
      <c r="AS228" s="596"/>
      <c r="AT228" s="596"/>
      <c r="AU228" s="596"/>
      <c r="AV228" s="596"/>
      <c r="AW228" s="596"/>
      <c r="AX228" s="603">
        <v>1</v>
      </c>
      <c r="AY228" s="596"/>
    </row>
    <row r="229" spans="1:51" x14ac:dyDescent="0.2">
      <c r="A229" s="599" t="s">
        <v>381</v>
      </c>
      <c r="B229" s="768" t="s">
        <v>360</v>
      </c>
      <c r="C229" s="596" t="s">
        <v>346</v>
      </c>
      <c r="D229" s="603">
        <v>205</v>
      </c>
      <c r="E229" s="766" t="s">
        <v>351</v>
      </c>
      <c r="F229" s="603">
        <v>1</v>
      </c>
      <c r="G229" s="607" t="s">
        <v>339</v>
      </c>
      <c r="H229" s="596"/>
      <c r="I229" s="596"/>
      <c r="J229" s="596"/>
      <c r="K229" s="596"/>
      <c r="L229" s="603">
        <v>1</v>
      </c>
      <c r="M229" s="607" t="s">
        <v>339</v>
      </c>
      <c r="N229" s="596"/>
      <c r="O229" s="596"/>
      <c r="P229" s="625"/>
      <c r="Q229" s="603">
        <v>1</v>
      </c>
      <c r="R229" s="607" t="s">
        <v>339</v>
      </c>
      <c r="S229" s="603">
        <v>1</v>
      </c>
      <c r="T229" s="607" t="s">
        <v>339</v>
      </c>
      <c r="U229" s="596"/>
      <c r="V229" s="596"/>
      <c r="W229" s="596"/>
      <c r="X229" s="596"/>
      <c r="Y229" s="596"/>
      <c r="Z229" s="596"/>
      <c r="AA229" s="596"/>
      <c r="AB229" s="596"/>
      <c r="AC229" s="596"/>
      <c r="AD229" s="596"/>
      <c r="AE229" s="596"/>
      <c r="AF229" s="596"/>
      <c r="AG229" s="596"/>
      <c r="AH229" s="596"/>
      <c r="AI229" s="596"/>
      <c r="AJ229" s="596"/>
      <c r="AK229" s="596"/>
      <c r="AL229" s="596"/>
      <c r="AM229" s="596"/>
      <c r="AN229" s="596"/>
      <c r="AO229" s="596"/>
      <c r="AP229" s="596"/>
      <c r="AQ229" s="596"/>
      <c r="AR229" s="596"/>
      <c r="AS229" s="596"/>
      <c r="AT229" s="596"/>
      <c r="AU229" s="596"/>
      <c r="AV229" s="596"/>
      <c r="AW229" s="596"/>
      <c r="AX229" s="603">
        <v>1</v>
      </c>
      <c r="AY229" s="596"/>
    </row>
    <row r="230" spans="1:51" x14ac:dyDescent="0.2">
      <c r="A230" s="599" t="s">
        <v>382</v>
      </c>
      <c r="B230" s="768" t="s">
        <v>360</v>
      </c>
      <c r="C230" s="596" t="s">
        <v>346</v>
      </c>
      <c r="D230" s="603">
        <v>205</v>
      </c>
      <c r="E230" s="766" t="s">
        <v>351</v>
      </c>
      <c r="F230" s="603">
        <v>1</v>
      </c>
      <c r="G230" s="607" t="s">
        <v>339</v>
      </c>
      <c r="H230" s="596"/>
      <c r="I230" s="596"/>
      <c r="J230" s="596"/>
      <c r="K230" s="596"/>
      <c r="L230" s="603">
        <v>1</v>
      </c>
      <c r="M230" s="607" t="s">
        <v>339</v>
      </c>
      <c r="N230" s="596"/>
      <c r="O230" s="596"/>
      <c r="P230" s="625"/>
      <c r="Q230" s="603">
        <v>1</v>
      </c>
      <c r="R230" s="607" t="s">
        <v>339</v>
      </c>
      <c r="S230" s="603">
        <v>1</v>
      </c>
      <c r="T230" s="607" t="s">
        <v>339</v>
      </c>
      <c r="U230" s="596"/>
      <c r="V230" s="596"/>
      <c r="W230" s="596"/>
      <c r="X230" s="596"/>
      <c r="Y230" s="596"/>
      <c r="Z230" s="596"/>
      <c r="AA230" s="596"/>
      <c r="AB230" s="596"/>
      <c r="AC230" s="596"/>
      <c r="AD230" s="596"/>
      <c r="AE230" s="596"/>
      <c r="AF230" s="596"/>
      <c r="AG230" s="596"/>
      <c r="AH230" s="596"/>
      <c r="AI230" s="596"/>
      <c r="AJ230" s="596"/>
      <c r="AK230" s="596"/>
      <c r="AL230" s="596"/>
      <c r="AM230" s="596"/>
      <c r="AN230" s="596"/>
      <c r="AO230" s="596"/>
      <c r="AP230" s="596"/>
      <c r="AQ230" s="596"/>
      <c r="AR230" s="596"/>
      <c r="AS230" s="596"/>
      <c r="AT230" s="596"/>
      <c r="AU230" s="596"/>
      <c r="AV230" s="596"/>
      <c r="AW230" s="596"/>
      <c r="AX230" s="603">
        <v>1</v>
      </c>
      <c r="AY230" s="596"/>
    </row>
    <row r="231" spans="1:51" x14ac:dyDescent="0.2">
      <c r="A231" s="599" t="s">
        <v>383</v>
      </c>
      <c r="B231" s="768" t="s">
        <v>360</v>
      </c>
      <c r="C231" s="596" t="s">
        <v>346</v>
      </c>
      <c r="D231" s="603">
        <v>205</v>
      </c>
      <c r="E231" s="766" t="s">
        <v>351</v>
      </c>
      <c r="F231" s="603">
        <v>1</v>
      </c>
      <c r="G231" s="607" t="s">
        <v>339</v>
      </c>
      <c r="H231" s="596"/>
      <c r="I231" s="596"/>
      <c r="J231" s="596"/>
      <c r="K231" s="596"/>
      <c r="L231" s="603">
        <v>1</v>
      </c>
      <c r="M231" s="607" t="s">
        <v>339</v>
      </c>
      <c r="N231" s="596"/>
      <c r="O231" s="596"/>
      <c r="P231" s="625"/>
      <c r="Q231" s="603">
        <v>1</v>
      </c>
      <c r="R231" s="607" t="s">
        <v>339</v>
      </c>
      <c r="S231" s="603">
        <v>1</v>
      </c>
      <c r="T231" s="607" t="s">
        <v>339</v>
      </c>
      <c r="U231" s="596"/>
      <c r="V231" s="596"/>
      <c r="W231" s="596"/>
      <c r="X231" s="596"/>
      <c r="Y231" s="596"/>
      <c r="Z231" s="596"/>
      <c r="AA231" s="596"/>
      <c r="AB231" s="596"/>
      <c r="AC231" s="596"/>
      <c r="AD231" s="596"/>
      <c r="AE231" s="596"/>
      <c r="AF231" s="596"/>
      <c r="AG231" s="596"/>
      <c r="AH231" s="596"/>
      <c r="AI231" s="596"/>
      <c r="AJ231" s="596"/>
      <c r="AK231" s="596"/>
      <c r="AL231" s="596"/>
      <c r="AM231" s="596"/>
      <c r="AN231" s="596"/>
      <c r="AO231" s="596"/>
      <c r="AP231" s="596"/>
      <c r="AQ231" s="596"/>
      <c r="AR231" s="596"/>
      <c r="AS231" s="596"/>
      <c r="AT231" s="596"/>
      <c r="AU231" s="596"/>
      <c r="AV231" s="596"/>
      <c r="AW231" s="596"/>
      <c r="AX231" s="603">
        <v>1</v>
      </c>
      <c r="AY231" s="596"/>
    </row>
    <row r="232" spans="1:51" x14ac:dyDescent="0.2">
      <c r="A232" s="599" t="s">
        <v>384</v>
      </c>
      <c r="B232" s="767" t="s">
        <v>65</v>
      </c>
      <c r="C232" s="596" t="s">
        <v>346</v>
      </c>
      <c r="D232" s="603">
        <v>205</v>
      </c>
      <c r="E232" s="766" t="s">
        <v>351</v>
      </c>
      <c r="F232" s="603">
        <v>1</v>
      </c>
      <c r="G232" s="607" t="s">
        <v>339</v>
      </c>
      <c r="H232" s="596"/>
      <c r="I232" s="596"/>
      <c r="J232" s="596"/>
      <c r="K232" s="596"/>
      <c r="L232" s="603">
        <v>1</v>
      </c>
      <c r="M232" s="607" t="s">
        <v>339</v>
      </c>
      <c r="N232" s="603">
        <v>1</v>
      </c>
      <c r="O232" s="607" t="s">
        <v>339</v>
      </c>
      <c r="P232" s="625"/>
      <c r="Q232" s="596"/>
      <c r="R232" s="596"/>
      <c r="S232" s="596"/>
      <c r="T232" s="596"/>
      <c r="U232" s="596"/>
      <c r="V232" s="596"/>
      <c r="W232" s="596"/>
      <c r="X232" s="596"/>
      <c r="Y232" s="596"/>
      <c r="Z232" s="596"/>
      <c r="AA232" s="596"/>
      <c r="AB232" s="596"/>
      <c r="AC232" s="596"/>
      <c r="AD232" s="596"/>
      <c r="AE232" s="596"/>
      <c r="AF232" s="596"/>
      <c r="AG232" s="596"/>
      <c r="AH232" s="596"/>
      <c r="AI232" s="596"/>
      <c r="AJ232" s="596"/>
      <c r="AK232" s="596"/>
      <c r="AL232" s="596"/>
      <c r="AM232" s="596"/>
      <c r="AN232" s="596"/>
      <c r="AO232" s="596"/>
      <c r="AP232" s="596"/>
      <c r="AQ232" s="596"/>
      <c r="AR232" s="596"/>
      <c r="AS232" s="596"/>
      <c r="AT232" s="596"/>
      <c r="AU232" s="596"/>
      <c r="AV232" s="596"/>
      <c r="AW232" s="596"/>
      <c r="AX232" s="603">
        <v>1</v>
      </c>
      <c r="AY232" s="596"/>
    </row>
    <row r="233" spans="1:51" x14ac:dyDescent="0.2">
      <c r="A233" s="599" t="s">
        <v>385</v>
      </c>
      <c r="B233" s="767" t="s">
        <v>65</v>
      </c>
      <c r="C233" s="596" t="s">
        <v>346</v>
      </c>
      <c r="D233" s="603">
        <v>205</v>
      </c>
      <c r="E233" s="766" t="s">
        <v>351</v>
      </c>
      <c r="F233" s="603">
        <v>1</v>
      </c>
      <c r="G233" s="607" t="s">
        <v>339</v>
      </c>
      <c r="H233" s="596"/>
      <c r="I233" s="596"/>
      <c r="J233" s="596"/>
      <c r="K233" s="596"/>
      <c r="L233" s="603">
        <v>1</v>
      </c>
      <c r="M233" s="607" t="s">
        <v>339</v>
      </c>
      <c r="N233" s="603">
        <v>1</v>
      </c>
      <c r="O233" s="607" t="s">
        <v>339</v>
      </c>
      <c r="P233" s="625"/>
      <c r="Q233" s="596"/>
      <c r="R233" s="596"/>
      <c r="S233" s="596"/>
      <c r="T233" s="596"/>
      <c r="U233" s="596"/>
      <c r="V233" s="596"/>
      <c r="W233" s="596"/>
      <c r="X233" s="596"/>
      <c r="Y233" s="596"/>
      <c r="Z233" s="596"/>
      <c r="AA233" s="596"/>
      <c r="AB233" s="596"/>
      <c r="AC233" s="596"/>
      <c r="AD233" s="596"/>
      <c r="AE233" s="596"/>
      <c r="AF233" s="596"/>
      <c r="AG233" s="596"/>
      <c r="AH233" s="596"/>
      <c r="AI233" s="596"/>
      <c r="AJ233" s="596"/>
      <c r="AK233" s="596"/>
      <c r="AL233" s="596"/>
      <c r="AM233" s="596"/>
      <c r="AN233" s="596"/>
      <c r="AO233" s="596"/>
      <c r="AP233" s="596"/>
      <c r="AQ233" s="596"/>
      <c r="AR233" s="596"/>
      <c r="AS233" s="596"/>
      <c r="AT233" s="596"/>
      <c r="AU233" s="596"/>
      <c r="AV233" s="596"/>
      <c r="AW233" s="596"/>
      <c r="AX233" s="603">
        <v>1</v>
      </c>
      <c r="AY233" s="596"/>
    </row>
    <row r="234" spans="1:51" x14ac:dyDescent="0.2">
      <c r="A234" s="599" t="s">
        <v>386</v>
      </c>
      <c r="B234" s="768" t="s">
        <v>74</v>
      </c>
      <c r="C234" s="596" t="s">
        <v>346</v>
      </c>
      <c r="D234" s="603">
        <v>205</v>
      </c>
      <c r="E234" s="766" t="s">
        <v>351</v>
      </c>
      <c r="F234" s="596"/>
      <c r="G234" s="596"/>
      <c r="H234" s="596"/>
      <c r="I234" s="596"/>
      <c r="J234" s="596"/>
      <c r="K234" s="596"/>
      <c r="L234" s="596"/>
      <c r="M234" s="596"/>
      <c r="N234" s="603">
        <v>1</v>
      </c>
      <c r="O234" s="607" t="s">
        <v>339</v>
      </c>
      <c r="P234" s="625"/>
      <c r="Q234" s="596"/>
      <c r="R234" s="596"/>
      <c r="S234" s="596"/>
      <c r="T234" s="596"/>
      <c r="U234" s="596"/>
      <c r="V234" s="596"/>
      <c r="W234" s="596"/>
      <c r="X234" s="596"/>
      <c r="Y234" s="596"/>
      <c r="Z234" s="596"/>
      <c r="AA234" s="596"/>
      <c r="AB234" s="596"/>
      <c r="AC234" s="596"/>
      <c r="AD234" s="596"/>
      <c r="AE234" s="596"/>
      <c r="AF234" s="596"/>
      <c r="AG234" s="596"/>
      <c r="AH234" s="596"/>
      <c r="AI234" s="596"/>
      <c r="AJ234" s="596"/>
      <c r="AK234" s="596"/>
      <c r="AL234" s="596"/>
      <c r="AM234" s="596"/>
      <c r="AN234" s="596"/>
      <c r="AO234" s="596"/>
      <c r="AP234" s="596"/>
      <c r="AQ234" s="596"/>
      <c r="AR234" s="596"/>
      <c r="AS234" s="596"/>
      <c r="AT234" s="596"/>
      <c r="AU234" s="596"/>
      <c r="AV234" s="596"/>
      <c r="AW234" s="603">
        <v>1</v>
      </c>
      <c r="AX234" s="596"/>
      <c r="AY234" s="596"/>
    </row>
    <row r="235" spans="1:51" x14ac:dyDescent="0.2">
      <c r="A235" s="599" t="s">
        <v>387</v>
      </c>
      <c r="B235" s="768" t="s">
        <v>74</v>
      </c>
      <c r="C235" s="596" t="s">
        <v>346</v>
      </c>
      <c r="D235" s="603">
        <v>205</v>
      </c>
      <c r="E235" s="766" t="s">
        <v>351</v>
      </c>
      <c r="F235" s="596"/>
      <c r="G235" s="596"/>
      <c r="H235" s="596"/>
      <c r="I235" s="596"/>
      <c r="J235" s="596"/>
      <c r="K235" s="596"/>
      <c r="L235" s="596"/>
      <c r="M235" s="596"/>
      <c r="N235" s="603">
        <v>1</v>
      </c>
      <c r="O235" s="607" t="s">
        <v>339</v>
      </c>
      <c r="P235" s="625"/>
      <c r="Q235" s="596"/>
      <c r="R235" s="596"/>
      <c r="S235" s="596"/>
      <c r="T235" s="596"/>
      <c r="U235" s="596"/>
      <c r="V235" s="596"/>
      <c r="W235" s="596"/>
      <c r="X235" s="596"/>
      <c r="Y235" s="596"/>
      <c r="Z235" s="596"/>
      <c r="AA235" s="596"/>
      <c r="AB235" s="596"/>
      <c r="AC235" s="596"/>
      <c r="AD235" s="596"/>
      <c r="AE235" s="596"/>
      <c r="AF235" s="596"/>
      <c r="AG235" s="596"/>
      <c r="AH235" s="596"/>
      <c r="AI235" s="596"/>
      <c r="AJ235" s="596"/>
      <c r="AK235" s="596"/>
      <c r="AL235" s="596"/>
      <c r="AM235" s="596"/>
      <c r="AN235" s="596"/>
      <c r="AO235" s="596"/>
      <c r="AP235" s="596"/>
      <c r="AQ235" s="596"/>
      <c r="AR235" s="596"/>
      <c r="AS235" s="596"/>
      <c r="AT235" s="596"/>
      <c r="AU235" s="596"/>
      <c r="AV235" s="596"/>
      <c r="AW235" s="603">
        <v>1</v>
      </c>
      <c r="AX235" s="596"/>
      <c r="AY235" s="596"/>
    </row>
    <row r="236" spans="1:51" x14ac:dyDescent="0.2">
      <c r="A236" s="599" t="s">
        <v>388</v>
      </c>
      <c r="B236" s="768" t="s">
        <v>74</v>
      </c>
      <c r="C236" s="596" t="s">
        <v>346</v>
      </c>
      <c r="D236" s="603">
        <v>205</v>
      </c>
      <c r="E236" s="766" t="s">
        <v>351</v>
      </c>
      <c r="F236" s="596"/>
      <c r="G236" s="596"/>
      <c r="H236" s="596"/>
      <c r="I236" s="596"/>
      <c r="J236" s="596"/>
      <c r="K236" s="596"/>
      <c r="L236" s="596"/>
      <c r="M236" s="596"/>
      <c r="N236" s="603">
        <v>1</v>
      </c>
      <c r="O236" s="607" t="s">
        <v>339</v>
      </c>
      <c r="P236" s="625"/>
      <c r="Q236" s="596"/>
      <c r="R236" s="596"/>
      <c r="S236" s="596"/>
      <c r="T236" s="596"/>
      <c r="U236" s="596"/>
      <c r="V236" s="596"/>
      <c r="W236" s="596"/>
      <c r="X236" s="596"/>
      <c r="Y236" s="596"/>
      <c r="Z236" s="596"/>
      <c r="AA236" s="596"/>
      <c r="AB236" s="596"/>
      <c r="AC236" s="596"/>
      <c r="AD236" s="596"/>
      <c r="AE236" s="596"/>
      <c r="AF236" s="596"/>
      <c r="AG236" s="596"/>
      <c r="AH236" s="596"/>
      <c r="AI236" s="596"/>
      <c r="AJ236" s="596"/>
      <c r="AK236" s="596"/>
      <c r="AL236" s="596"/>
      <c r="AM236" s="596"/>
      <c r="AN236" s="596"/>
      <c r="AO236" s="596"/>
      <c r="AP236" s="596"/>
      <c r="AQ236" s="596"/>
      <c r="AR236" s="596"/>
      <c r="AS236" s="596"/>
      <c r="AT236" s="596"/>
      <c r="AU236" s="596"/>
      <c r="AV236" s="596"/>
      <c r="AW236" s="603">
        <v>1</v>
      </c>
      <c r="AX236" s="596"/>
      <c r="AY236" s="596"/>
    </row>
    <row r="237" spans="1:51" x14ac:dyDescent="0.2">
      <c r="A237" s="599" t="s">
        <v>342</v>
      </c>
      <c r="B237" s="596" t="s">
        <v>94</v>
      </c>
      <c r="C237" s="596" t="s">
        <v>389</v>
      </c>
      <c r="D237" s="603">
        <v>209</v>
      </c>
      <c r="E237" s="596" t="s">
        <v>225</v>
      </c>
      <c r="F237" s="596"/>
      <c r="G237" s="596"/>
      <c r="H237" s="596"/>
      <c r="I237" s="596"/>
      <c r="J237" s="596"/>
      <c r="K237" s="596"/>
      <c r="L237" s="596"/>
      <c r="M237" s="596"/>
      <c r="N237" s="596"/>
      <c r="O237" s="596"/>
      <c r="P237" s="625"/>
      <c r="Q237" s="596"/>
      <c r="R237" s="596"/>
      <c r="S237" s="596"/>
      <c r="T237" s="596"/>
      <c r="U237" s="603">
        <v>1</v>
      </c>
      <c r="V237" s="607" t="s">
        <v>339</v>
      </c>
      <c r="W237" s="596"/>
      <c r="X237" s="596"/>
      <c r="Y237" s="596"/>
      <c r="Z237" s="596"/>
      <c r="AA237" s="596"/>
      <c r="AB237" s="596"/>
      <c r="AC237" s="596"/>
      <c r="AD237" s="596"/>
      <c r="AE237" s="596"/>
      <c r="AF237" s="596"/>
      <c r="AG237" s="603">
        <v>4</v>
      </c>
      <c r="AH237" s="607" t="s">
        <v>339</v>
      </c>
      <c r="AI237" s="596"/>
      <c r="AJ237" s="596"/>
      <c r="AK237" s="596"/>
      <c r="AL237" s="596"/>
      <c r="AM237" s="596"/>
      <c r="AN237" s="596"/>
      <c r="AO237" s="596"/>
      <c r="AP237" s="596"/>
      <c r="AQ237" s="596"/>
      <c r="AR237" s="596"/>
      <c r="AS237" s="596"/>
      <c r="AT237" s="596"/>
      <c r="AU237" s="596"/>
      <c r="AV237" s="596"/>
      <c r="AW237" s="596"/>
      <c r="AX237" s="596"/>
      <c r="AY237" s="603">
        <v>7</v>
      </c>
    </row>
    <row r="238" spans="1:51" ht="30" x14ac:dyDescent="0.2">
      <c r="A238" s="599" t="s">
        <v>339</v>
      </c>
      <c r="B238" s="596" t="s">
        <v>98</v>
      </c>
      <c r="C238" s="596" t="s">
        <v>389</v>
      </c>
      <c r="D238" s="603">
        <v>209</v>
      </c>
      <c r="E238" s="603">
        <v>0</v>
      </c>
      <c r="F238" s="596" t="s">
        <v>390</v>
      </c>
      <c r="G238" s="608" t="s">
        <v>391</v>
      </c>
      <c r="H238" s="603">
        <v>12</v>
      </c>
      <c r="I238" s="604" t="s">
        <v>63</v>
      </c>
      <c r="J238" s="596"/>
      <c r="K238" s="596"/>
      <c r="L238" s="596"/>
      <c r="M238" s="596"/>
      <c r="N238" s="596"/>
      <c r="O238" s="596"/>
      <c r="P238" s="625"/>
      <c r="Q238" s="596"/>
      <c r="R238" s="596"/>
      <c r="S238" s="596"/>
      <c r="T238" s="596"/>
      <c r="U238" s="596"/>
      <c r="V238" s="596"/>
      <c r="W238" s="596"/>
      <c r="X238" s="596"/>
      <c r="Y238" s="596"/>
      <c r="Z238" s="596"/>
      <c r="AA238" s="596"/>
      <c r="AB238" s="596"/>
      <c r="AC238" s="596"/>
      <c r="AD238" s="596"/>
      <c r="AE238" s="596"/>
      <c r="AF238" s="596"/>
      <c r="AG238" s="596"/>
      <c r="AH238" s="596"/>
      <c r="AI238" s="596"/>
      <c r="AJ238" s="596"/>
      <c r="AK238" s="596"/>
      <c r="AL238" s="596"/>
      <c r="AM238" s="596"/>
      <c r="AN238" s="596"/>
      <c r="AO238" s="596"/>
      <c r="AP238" s="596"/>
      <c r="AQ238" s="596"/>
      <c r="AR238" s="596"/>
      <c r="AS238" s="596"/>
      <c r="AT238" s="596"/>
      <c r="AU238" s="596"/>
      <c r="AV238" s="596"/>
      <c r="AW238" s="599" t="s">
        <v>100</v>
      </c>
      <c r="AX238" s="599" t="s">
        <v>100</v>
      </c>
      <c r="AY238" s="596"/>
    </row>
    <row r="239" spans="1:51" x14ac:dyDescent="0.2">
      <c r="A239" s="945" t="s">
        <v>392</v>
      </c>
      <c r="B239" s="945"/>
      <c r="C239" s="945"/>
      <c r="D239" s="945"/>
      <c r="E239" s="945"/>
      <c r="F239" s="628"/>
      <c r="G239" s="628"/>
      <c r="H239" s="628"/>
      <c r="I239" s="628"/>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945"/>
      <c r="AN239" s="945"/>
      <c r="AO239" s="945"/>
      <c r="AP239" s="945"/>
      <c r="AQ239" s="945"/>
      <c r="AR239" s="945"/>
      <c r="AS239" s="945"/>
      <c r="AT239" s="945"/>
      <c r="AU239" s="945"/>
      <c r="AV239" s="945"/>
      <c r="AW239" s="945"/>
      <c r="AX239" s="945"/>
      <c r="AY239" s="945"/>
    </row>
    <row r="240" spans="1:51" x14ac:dyDescent="0.2">
      <c r="A240" s="599" t="s">
        <v>393</v>
      </c>
      <c r="B240" s="767" t="s">
        <v>350</v>
      </c>
      <c r="C240" s="596" t="s">
        <v>394</v>
      </c>
      <c r="D240" s="603">
        <v>204</v>
      </c>
      <c r="E240" s="599" t="s">
        <v>151</v>
      </c>
      <c r="F240" s="603">
        <v>1</v>
      </c>
      <c r="G240" s="607" t="s">
        <v>339</v>
      </c>
      <c r="H240" s="596"/>
      <c r="I240" s="596"/>
      <c r="J240" s="596"/>
      <c r="K240" s="596"/>
      <c r="L240" s="603">
        <v>1</v>
      </c>
      <c r="M240" s="607" t="s">
        <v>339</v>
      </c>
      <c r="N240" s="596"/>
      <c r="O240" s="596"/>
      <c r="P240" s="625"/>
      <c r="Q240" s="603">
        <v>2</v>
      </c>
      <c r="R240" s="607" t="s">
        <v>339</v>
      </c>
      <c r="S240" s="603">
        <v>1</v>
      </c>
      <c r="T240" s="607" t="s">
        <v>339</v>
      </c>
      <c r="U240" s="596"/>
      <c r="V240" s="596"/>
      <c r="W240" s="596"/>
      <c r="X240" s="596"/>
      <c r="Y240" s="596"/>
      <c r="Z240" s="596"/>
      <c r="AA240" s="596"/>
      <c r="AB240" s="596"/>
      <c r="AC240" s="596"/>
      <c r="AD240" s="596"/>
      <c r="AE240" s="596"/>
      <c r="AF240" s="596"/>
      <c r="AG240" s="603">
        <v>2</v>
      </c>
      <c r="AH240" s="607" t="s">
        <v>339</v>
      </c>
      <c r="AI240" s="596"/>
      <c r="AJ240" s="596"/>
      <c r="AK240" s="596"/>
      <c r="AL240" s="596"/>
      <c r="AM240" s="596"/>
      <c r="AN240" s="596"/>
      <c r="AO240" s="596"/>
      <c r="AP240" s="596"/>
      <c r="AQ240" s="596"/>
      <c r="AR240" s="596"/>
      <c r="AS240" s="603">
        <v>2</v>
      </c>
      <c r="AT240" s="599" t="s">
        <v>342</v>
      </c>
      <c r="AU240" s="596"/>
      <c r="AV240" s="596"/>
      <c r="AW240" s="603">
        <v>1</v>
      </c>
      <c r="AX240" s="603">
        <v>1</v>
      </c>
      <c r="AY240" s="596"/>
    </row>
    <row r="241" spans="1:51" x14ac:dyDescent="0.2">
      <c r="A241" s="599" t="s">
        <v>395</v>
      </c>
      <c r="B241" s="767" t="s">
        <v>350</v>
      </c>
      <c r="C241" s="596" t="s">
        <v>394</v>
      </c>
      <c r="D241" s="603">
        <v>204</v>
      </c>
      <c r="E241" s="599" t="s">
        <v>151</v>
      </c>
      <c r="F241" s="603">
        <v>1</v>
      </c>
      <c r="G241" s="607" t="s">
        <v>339</v>
      </c>
      <c r="H241" s="596"/>
      <c r="I241" s="596"/>
      <c r="J241" s="596"/>
      <c r="K241" s="596"/>
      <c r="L241" s="603">
        <v>1</v>
      </c>
      <c r="M241" s="607" t="s">
        <v>339</v>
      </c>
      <c r="N241" s="596"/>
      <c r="O241" s="596"/>
      <c r="P241" s="625"/>
      <c r="Q241" s="596"/>
      <c r="R241" s="596"/>
      <c r="S241" s="603">
        <v>1</v>
      </c>
      <c r="T241" s="607" t="s">
        <v>339</v>
      </c>
      <c r="U241" s="596"/>
      <c r="V241" s="596"/>
      <c r="W241" s="596"/>
      <c r="X241" s="596"/>
      <c r="Y241" s="596"/>
      <c r="Z241" s="596"/>
      <c r="AA241" s="596"/>
      <c r="AB241" s="596"/>
      <c r="AC241" s="596"/>
      <c r="AD241" s="596"/>
      <c r="AE241" s="596"/>
      <c r="AF241" s="596"/>
      <c r="AG241" s="603">
        <v>2</v>
      </c>
      <c r="AH241" s="607" t="s">
        <v>339</v>
      </c>
      <c r="AI241" s="596"/>
      <c r="AJ241" s="596"/>
      <c r="AK241" s="596"/>
      <c r="AL241" s="596"/>
      <c r="AM241" s="596"/>
      <c r="AN241" s="596"/>
      <c r="AO241" s="596"/>
      <c r="AP241" s="596"/>
      <c r="AQ241" s="596"/>
      <c r="AR241" s="596"/>
      <c r="AS241" s="603">
        <v>2</v>
      </c>
      <c r="AT241" s="599" t="s">
        <v>342</v>
      </c>
      <c r="AU241" s="596"/>
      <c r="AV241" s="596"/>
      <c r="AW241" s="603">
        <v>1</v>
      </c>
      <c r="AX241" s="603">
        <v>1</v>
      </c>
      <c r="AY241" s="596"/>
    </row>
    <row r="242" spans="1:51" x14ac:dyDescent="0.2">
      <c r="A242" s="599" t="s">
        <v>396</v>
      </c>
      <c r="B242" s="767" t="s">
        <v>350</v>
      </c>
      <c r="C242" s="596" t="s">
        <v>394</v>
      </c>
      <c r="D242" s="603">
        <v>204</v>
      </c>
      <c r="E242" s="599" t="s">
        <v>151</v>
      </c>
      <c r="F242" s="603">
        <v>1</v>
      </c>
      <c r="G242" s="607" t="s">
        <v>339</v>
      </c>
      <c r="H242" s="596"/>
      <c r="I242" s="596"/>
      <c r="J242" s="596"/>
      <c r="K242" s="596"/>
      <c r="L242" s="603">
        <v>1</v>
      </c>
      <c r="M242" s="607" t="s">
        <v>339</v>
      </c>
      <c r="N242" s="596"/>
      <c r="O242" s="596"/>
      <c r="P242" s="625"/>
      <c r="Q242" s="596"/>
      <c r="R242" s="596"/>
      <c r="S242" s="603">
        <v>1</v>
      </c>
      <c r="T242" s="607" t="s">
        <v>339</v>
      </c>
      <c r="U242" s="596"/>
      <c r="V242" s="596"/>
      <c r="W242" s="596"/>
      <c r="X242" s="596"/>
      <c r="Y242" s="596"/>
      <c r="Z242" s="596"/>
      <c r="AA242" s="596"/>
      <c r="AB242" s="596"/>
      <c r="AC242" s="596"/>
      <c r="AD242" s="596"/>
      <c r="AE242" s="596"/>
      <c r="AF242" s="596"/>
      <c r="AG242" s="603">
        <v>2</v>
      </c>
      <c r="AH242" s="607" t="s">
        <v>339</v>
      </c>
      <c r="AI242" s="596"/>
      <c r="AJ242" s="596"/>
      <c r="AK242" s="596"/>
      <c r="AL242" s="596"/>
      <c r="AM242" s="596"/>
      <c r="AN242" s="596"/>
      <c r="AO242" s="596"/>
      <c r="AP242" s="596"/>
      <c r="AQ242" s="596"/>
      <c r="AR242" s="596"/>
      <c r="AS242" s="603">
        <v>2</v>
      </c>
      <c r="AT242" s="599" t="s">
        <v>342</v>
      </c>
      <c r="AU242" s="596"/>
      <c r="AV242" s="596"/>
      <c r="AW242" s="603">
        <v>1</v>
      </c>
      <c r="AX242" s="603">
        <v>1</v>
      </c>
      <c r="AY242" s="596"/>
    </row>
    <row r="243" spans="1:51" x14ac:dyDescent="0.2">
      <c r="A243" s="599" t="s">
        <v>397</v>
      </c>
      <c r="B243" s="767" t="s">
        <v>350</v>
      </c>
      <c r="C243" s="596" t="s">
        <v>394</v>
      </c>
      <c r="D243" s="603">
        <v>204</v>
      </c>
      <c r="E243" s="599" t="s">
        <v>151</v>
      </c>
      <c r="F243" s="603">
        <v>1</v>
      </c>
      <c r="G243" s="607" t="s">
        <v>339</v>
      </c>
      <c r="H243" s="596"/>
      <c r="I243" s="596"/>
      <c r="J243" s="596"/>
      <c r="K243" s="596"/>
      <c r="L243" s="603">
        <v>1</v>
      </c>
      <c r="M243" s="607" t="s">
        <v>339</v>
      </c>
      <c r="N243" s="596"/>
      <c r="O243" s="596"/>
      <c r="P243" s="625"/>
      <c r="Q243" s="603">
        <v>2</v>
      </c>
      <c r="R243" s="607" t="s">
        <v>339</v>
      </c>
      <c r="S243" s="603">
        <v>1</v>
      </c>
      <c r="T243" s="607" t="s">
        <v>339</v>
      </c>
      <c r="U243" s="596"/>
      <c r="V243" s="596"/>
      <c r="W243" s="596"/>
      <c r="X243" s="596"/>
      <c r="Y243" s="596"/>
      <c r="Z243" s="596"/>
      <c r="AA243" s="596"/>
      <c r="AB243" s="596"/>
      <c r="AC243" s="596"/>
      <c r="AD243" s="596"/>
      <c r="AE243" s="596"/>
      <c r="AF243" s="596"/>
      <c r="AG243" s="603">
        <v>2</v>
      </c>
      <c r="AH243" s="607" t="s">
        <v>339</v>
      </c>
      <c r="AI243" s="596"/>
      <c r="AJ243" s="596"/>
      <c r="AK243" s="596"/>
      <c r="AL243" s="596"/>
      <c r="AM243" s="596"/>
      <c r="AN243" s="596"/>
      <c r="AO243" s="596"/>
      <c r="AP243" s="596"/>
      <c r="AQ243" s="596"/>
      <c r="AR243" s="596"/>
      <c r="AS243" s="603">
        <v>2</v>
      </c>
      <c r="AT243" s="599" t="s">
        <v>342</v>
      </c>
      <c r="AU243" s="596"/>
      <c r="AV243" s="596"/>
      <c r="AW243" s="603">
        <v>1</v>
      </c>
      <c r="AX243" s="603">
        <v>1</v>
      </c>
      <c r="AY243" s="596"/>
    </row>
    <row r="244" spans="1:51" x14ac:dyDescent="0.2">
      <c r="A244" s="944" t="s">
        <v>398</v>
      </c>
      <c r="B244" s="944"/>
      <c r="C244" s="944"/>
      <c r="D244" s="944"/>
      <c r="E244" s="944"/>
      <c r="F244" s="628"/>
      <c r="G244" s="628"/>
      <c r="H244" s="628"/>
      <c r="I244" s="628"/>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945"/>
      <c r="AN244" s="945"/>
      <c r="AO244" s="945"/>
      <c r="AP244" s="945"/>
      <c r="AQ244" s="945"/>
      <c r="AR244" s="945"/>
      <c r="AS244" s="945"/>
      <c r="AT244" s="945"/>
      <c r="AU244" s="945"/>
      <c r="AV244" s="945"/>
      <c r="AW244" s="945"/>
      <c r="AX244" s="945"/>
      <c r="AY244" s="945"/>
    </row>
    <row r="245" spans="1:51" x14ac:dyDescent="0.2">
      <c r="A245" s="599" t="s">
        <v>399</v>
      </c>
      <c r="B245" s="596" t="s">
        <v>92</v>
      </c>
      <c r="C245" s="599" t="s">
        <v>398</v>
      </c>
      <c r="D245" s="603">
        <v>203</v>
      </c>
      <c r="E245" s="603">
        <v>1100</v>
      </c>
      <c r="F245" s="603">
        <v>1</v>
      </c>
      <c r="G245" s="607" t="s">
        <v>341</v>
      </c>
      <c r="H245" s="596"/>
      <c r="I245" s="596"/>
      <c r="J245" s="596"/>
      <c r="K245" s="596"/>
      <c r="L245" s="596"/>
      <c r="M245" s="596"/>
      <c r="N245" s="603">
        <v>1</v>
      </c>
      <c r="O245" s="607" t="s">
        <v>341</v>
      </c>
      <c r="P245" s="625"/>
      <c r="Q245" s="596"/>
      <c r="R245" s="596"/>
      <c r="S245" s="596"/>
      <c r="T245" s="596"/>
      <c r="U245" s="596"/>
      <c r="V245" s="596"/>
      <c r="W245" s="596"/>
      <c r="X245" s="596"/>
      <c r="Y245" s="596"/>
      <c r="Z245" s="596"/>
      <c r="AA245" s="596"/>
      <c r="AB245" s="596"/>
      <c r="AC245" s="596"/>
      <c r="AD245" s="596"/>
      <c r="AE245" s="596"/>
      <c r="AF245" s="596"/>
      <c r="AG245" s="596"/>
      <c r="AH245" s="596"/>
      <c r="AI245" s="596"/>
      <c r="AJ245" s="596"/>
      <c r="AK245" s="596"/>
      <c r="AL245" s="596"/>
      <c r="AM245" s="596"/>
      <c r="AN245" s="596"/>
      <c r="AO245" s="596"/>
      <c r="AP245" s="596"/>
      <c r="AQ245" s="596"/>
      <c r="AR245" s="596"/>
      <c r="AS245" s="596"/>
      <c r="AT245" s="596"/>
      <c r="AU245" s="596"/>
      <c r="AV245" s="596"/>
      <c r="AW245" s="596"/>
      <c r="AX245" s="596"/>
      <c r="AY245" s="596"/>
    </row>
    <row r="246" spans="1:51" x14ac:dyDescent="0.2">
      <c r="A246" s="599" t="s">
        <v>400</v>
      </c>
      <c r="B246" s="768" t="s">
        <v>184</v>
      </c>
      <c r="C246" s="599" t="s">
        <v>398</v>
      </c>
      <c r="D246" s="603">
        <v>203</v>
      </c>
      <c r="E246" s="603">
        <v>300</v>
      </c>
      <c r="F246" s="603">
        <v>4</v>
      </c>
      <c r="G246" s="607" t="s">
        <v>341</v>
      </c>
      <c r="H246" s="596"/>
      <c r="I246" s="596"/>
      <c r="J246" s="596"/>
      <c r="K246" s="596"/>
      <c r="L246" s="603">
        <v>4</v>
      </c>
      <c r="M246" s="607" t="s">
        <v>341</v>
      </c>
      <c r="N246" s="596"/>
      <c r="O246" s="596"/>
      <c r="P246" s="626">
        <v>8</v>
      </c>
      <c r="Q246" s="603">
        <v>8</v>
      </c>
      <c r="R246" s="607" t="s">
        <v>341</v>
      </c>
      <c r="S246" s="603">
        <v>2</v>
      </c>
      <c r="T246" s="607" t="s">
        <v>341</v>
      </c>
      <c r="U246" s="603">
        <v>1</v>
      </c>
      <c r="V246" s="607" t="s">
        <v>341</v>
      </c>
      <c r="W246" s="596"/>
      <c r="X246" s="596"/>
      <c r="Y246" s="596"/>
      <c r="Z246" s="596"/>
      <c r="AA246" s="596"/>
      <c r="AB246" s="596"/>
      <c r="AC246" s="596"/>
      <c r="AD246" s="596"/>
      <c r="AE246" s="596"/>
      <c r="AF246" s="596"/>
      <c r="AG246" s="603">
        <v>2</v>
      </c>
      <c r="AH246" s="607" t="s">
        <v>341</v>
      </c>
      <c r="AI246" s="596"/>
      <c r="AJ246" s="596"/>
      <c r="AK246" s="596"/>
      <c r="AL246" s="596"/>
      <c r="AM246" s="596"/>
      <c r="AN246" s="596"/>
      <c r="AO246" s="596"/>
      <c r="AP246" s="596"/>
      <c r="AQ246" s="596"/>
      <c r="AR246" s="596"/>
      <c r="AS246" s="603">
        <v>2</v>
      </c>
      <c r="AT246" s="599" t="s">
        <v>342</v>
      </c>
      <c r="AU246" s="596"/>
      <c r="AV246" s="596"/>
      <c r="AW246" s="603">
        <v>1</v>
      </c>
      <c r="AX246" s="603">
        <v>1</v>
      </c>
      <c r="AY246" s="596"/>
    </row>
    <row r="247" spans="1:51" x14ac:dyDescent="0.2">
      <c r="A247" s="599" t="s">
        <v>401</v>
      </c>
      <c r="B247" s="768" t="s">
        <v>184</v>
      </c>
      <c r="C247" s="599" t="s">
        <v>398</v>
      </c>
      <c r="D247" s="603">
        <v>203</v>
      </c>
      <c r="E247" s="603">
        <v>300</v>
      </c>
      <c r="F247" s="603">
        <v>4</v>
      </c>
      <c r="G247" s="607" t="s">
        <v>341</v>
      </c>
      <c r="H247" s="596"/>
      <c r="I247" s="596"/>
      <c r="J247" s="596"/>
      <c r="K247" s="596"/>
      <c r="L247" s="603">
        <v>4</v>
      </c>
      <c r="M247" s="607" t="s">
        <v>341</v>
      </c>
      <c r="N247" s="596"/>
      <c r="O247" s="596"/>
      <c r="P247" s="626">
        <v>8</v>
      </c>
      <c r="Q247" s="603">
        <v>8</v>
      </c>
      <c r="R247" s="607" t="s">
        <v>341</v>
      </c>
      <c r="S247" s="603">
        <v>2</v>
      </c>
      <c r="T247" s="607" t="s">
        <v>341</v>
      </c>
      <c r="U247" s="603">
        <v>1</v>
      </c>
      <c r="V247" s="607" t="s">
        <v>341</v>
      </c>
      <c r="W247" s="596"/>
      <c r="X247" s="596"/>
      <c r="Y247" s="596"/>
      <c r="Z247" s="596"/>
      <c r="AA247" s="596"/>
      <c r="AB247" s="596"/>
      <c r="AC247" s="596"/>
      <c r="AD247" s="596"/>
      <c r="AE247" s="596"/>
      <c r="AF247" s="596"/>
      <c r="AG247" s="603">
        <v>2</v>
      </c>
      <c r="AH247" s="607" t="s">
        <v>341</v>
      </c>
      <c r="AI247" s="596"/>
      <c r="AJ247" s="596"/>
      <c r="AK247" s="596"/>
      <c r="AL247" s="596"/>
      <c r="AM247" s="596"/>
      <c r="AN247" s="596"/>
      <c r="AO247" s="596"/>
      <c r="AP247" s="596"/>
      <c r="AQ247" s="596"/>
      <c r="AR247" s="596"/>
      <c r="AS247" s="603">
        <v>2</v>
      </c>
      <c r="AT247" s="599" t="s">
        <v>342</v>
      </c>
      <c r="AU247" s="596"/>
      <c r="AV247" s="596"/>
      <c r="AW247" s="603">
        <v>1</v>
      </c>
      <c r="AX247" s="603">
        <v>1</v>
      </c>
      <c r="AY247" s="603">
        <v>1</v>
      </c>
    </row>
    <row r="248" spans="1:51" x14ac:dyDescent="0.2">
      <c r="A248" s="599" t="s">
        <v>402</v>
      </c>
      <c r="B248" s="599" t="s">
        <v>344</v>
      </c>
      <c r="C248" s="599" t="s">
        <v>398</v>
      </c>
      <c r="D248" s="603">
        <v>203</v>
      </c>
      <c r="E248" s="603">
        <v>0</v>
      </c>
      <c r="F248" s="603">
        <v>4</v>
      </c>
      <c r="G248" s="607" t="s">
        <v>341</v>
      </c>
      <c r="H248" s="596"/>
      <c r="I248" s="596"/>
      <c r="J248" s="596"/>
      <c r="K248" s="596"/>
      <c r="L248" s="603">
        <v>4</v>
      </c>
      <c r="M248" s="607" t="s">
        <v>341</v>
      </c>
      <c r="N248" s="596"/>
      <c r="O248" s="596"/>
      <c r="P248" s="626">
        <v>8</v>
      </c>
      <c r="Q248" s="603">
        <v>8</v>
      </c>
      <c r="R248" s="607" t="s">
        <v>341</v>
      </c>
      <c r="S248" s="603">
        <v>2</v>
      </c>
      <c r="T248" s="607" t="s">
        <v>341</v>
      </c>
      <c r="U248" s="603">
        <v>1</v>
      </c>
      <c r="V248" s="607" t="s">
        <v>341</v>
      </c>
      <c r="W248" s="596"/>
      <c r="X248" s="596"/>
      <c r="Y248" s="596"/>
      <c r="Z248" s="596"/>
      <c r="AA248" s="596"/>
      <c r="AB248" s="596"/>
      <c r="AC248" s="596"/>
      <c r="AD248" s="596"/>
      <c r="AE248" s="596"/>
      <c r="AF248" s="596"/>
      <c r="AG248" s="603">
        <v>2</v>
      </c>
      <c r="AH248" s="607" t="s">
        <v>341</v>
      </c>
      <c r="AI248" s="596"/>
      <c r="AJ248" s="596"/>
      <c r="AK248" s="596"/>
      <c r="AL248" s="596"/>
      <c r="AM248" s="596"/>
      <c r="AN248" s="596"/>
      <c r="AO248" s="596"/>
      <c r="AP248" s="596"/>
      <c r="AQ248" s="596"/>
      <c r="AR248" s="596"/>
      <c r="AS248" s="603">
        <v>2</v>
      </c>
      <c r="AT248" s="599" t="s">
        <v>342</v>
      </c>
      <c r="AU248" s="596"/>
      <c r="AV248" s="596"/>
      <c r="AW248" s="603">
        <v>1</v>
      </c>
      <c r="AX248" s="603">
        <v>1</v>
      </c>
      <c r="AY248" s="596"/>
    </row>
    <row r="249" spans="1:51" x14ac:dyDescent="0.2">
      <c r="A249" s="599" t="s">
        <v>403</v>
      </c>
      <c r="B249" s="767" t="s">
        <v>350</v>
      </c>
      <c r="C249" s="599" t="s">
        <v>398</v>
      </c>
      <c r="D249" s="603">
        <v>203</v>
      </c>
      <c r="E249" s="766" t="s">
        <v>351</v>
      </c>
      <c r="F249" s="603">
        <v>1</v>
      </c>
      <c r="G249" s="607" t="s">
        <v>339</v>
      </c>
      <c r="H249" s="596"/>
      <c r="I249" s="596"/>
      <c r="J249" s="596"/>
      <c r="K249" s="596"/>
      <c r="L249" s="596"/>
      <c r="M249" s="596"/>
      <c r="N249" s="596"/>
      <c r="O249" s="596"/>
      <c r="P249" s="625"/>
      <c r="Q249" s="596"/>
      <c r="R249" s="596"/>
      <c r="S249" s="596"/>
      <c r="T249" s="596"/>
      <c r="U249" s="596"/>
      <c r="V249" s="596"/>
      <c r="W249" s="596"/>
      <c r="X249" s="596"/>
      <c r="Y249" s="596"/>
      <c r="Z249" s="596"/>
      <c r="AA249" s="596"/>
      <c r="AB249" s="596"/>
      <c r="AC249" s="596"/>
      <c r="AD249" s="596"/>
      <c r="AE249" s="596"/>
      <c r="AF249" s="596"/>
      <c r="AG249" s="603">
        <v>2</v>
      </c>
      <c r="AH249" s="607" t="s">
        <v>339</v>
      </c>
      <c r="AI249" s="596"/>
      <c r="AJ249" s="596"/>
      <c r="AK249" s="596"/>
      <c r="AL249" s="596"/>
      <c r="AM249" s="596"/>
      <c r="AN249" s="596"/>
      <c r="AO249" s="596"/>
      <c r="AP249" s="596"/>
      <c r="AQ249" s="596"/>
      <c r="AR249" s="596"/>
      <c r="AS249" s="603">
        <v>4</v>
      </c>
      <c r="AT249" s="599" t="s">
        <v>342</v>
      </c>
      <c r="AU249" s="596"/>
      <c r="AV249" s="596"/>
      <c r="AW249" s="596"/>
      <c r="AX249" s="596"/>
      <c r="AY249" s="596"/>
    </row>
    <row r="250" spans="1:51" x14ac:dyDescent="0.2">
      <c r="A250" s="599" t="s">
        <v>404</v>
      </c>
      <c r="B250" s="767" t="s">
        <v>350</v>
      </c>
      <c r="C250" s="599" t="s">
        <v>398</v>
      </c>
      <c r="D250" s="603">
        <v>203</v>
      </c>
      <c r="E250" s="766" t="s">
        <v>351</v>
      </c>
      <c r="F250" s="603">
        <v>1</v>
      </c>
      <c r="G250" s="607" t="s">
        <v>339</v>
      </c>
      <c r="H250" s="596"/>
      <c r="I250" s="596"/>
      <c r="J250" s="596"/>
      <c r="K250" s="596"/>
      <c r="L250" s="596"/>
      <c r="M250" s="596"/>
      <c r="N250" s="596"/>
      <c r="O250" s="596"/>
      <c r="P250" s="625"/>
      <c r="Q250" s="596"/>
      <c r="R250" s="596"/>
      <c r="S250" s="596"/>
      <c r="T250" s="596"/>
      <c r="U250" s="596"/>
      <c r="V250" s="596"/>
      <c r="W250" s="596"/>
      <c r="X250" s="596"/>
      <c r="Y250" s="596"/>
      <c r="Z250" s="596"/>
      <c r="AA250" s="596"/>
      <c r="AB250" s="596"/>
      <c r="AC250" s="596"/>
      <c r="AD250" s="596"/>
      <c r="AE250" s="596"/>
      <c r="AF250" s="596"/>
      <c r="AG250" s="603">
        <v>2</v>
      </c>
      <c r="AH250" s="607" t="s">
        <v>339</v>
      </c>
      <c r="AI250" s="596"/>
      <c r="AJ250" s="596"/>
      <c r="AK250" s="596"/>
      <c r="AL250" s="596"/>
      <c r="AM250" s="596"/>
      <c r="AN250" s="596"/>
      <c r="AO250" s="596"/>
      <c r="AP250" s="596"/>
      <c r="AQ250" s="596"/>
      <c r="AR250" s="596"/>
      <c r="AS250" s="603">
        <v>4</v>
      </c>
      <c r="AT250" s="599" t="s">
        <v>342</v>
      </c>
      <c r="AU250" s="596"/>
      <c r="AV250" s="596"/>
      <c r="AW250" s="603">
        <v>1</v>
      </c>
      <c r="AX250" s="596"/>
      <c r="AY250" s="596"/>
    </row>
    <row r="251" spans="1:51" x14ac:dyDescent="0.2">
      <c r="A251" s="599" t="s">
        <v>405</v>
      </c>
      <c r="B251" s="767" t="s">
        <v>350</v>
      </c>
      <c r="C251" s="599" t="s">
        <v>398</v>
      </c>
      <c r="D251" s="603">
        <v>203</v>
      </c>
      <c r="E251" s="766" t="s">
        <v>351</v>
      </c>
      <c r="F251" s="603">
        <v>1</v>
      </c>
      <c r="G251" s="607" t="s">
        <v>339</v>
      </c>
      <c r="H251" s="596"/>
      <c r="I251" s="596"/>
      <c r="J251" s="596"/>
      <c r="K251" s="596"/>
      <c r="L251" s="596"/>
      <c r="M251" s="596"/>
      <c r="N251" s="596"/>
      <c r="O251" s="596"/>
      <c r="P251" s="625"/>
      <c r="Q251" s="596"/>
      <c r="R251" s="596"/>
      <c r="S251" s="596"/>
      <c r="T251" s="596"/>
      <c r="U251" s="596"/>
      <c r="V251" s="596"/>
      <c r="W251" s="596"/>
      <c r="X251" s="596"/>
      <c r="Y251" s="596"/>
      <c r="Z251" s="596"/>
      <c r="AA251" s="596"/>
      <c r="AB251" s="596"/>
      <c r="AC251" s="596"/>
      <c r="AD251" s="596"/>
      <c r="AE251" s="596"/>
      <c r="AF251" s="596"/>
      <c r="AG251" s="603">
        <v>2</v>
      </c>
      <c r="AH251" s="607" t="s">
        <v>339</v>
      </c>
      <c r="AI251" s="596"/>
      <c r="AJ251" s="596"/>
      <c r="AK251" s="596"/>
      <c r="AL251" s="596"/>
      <c r="AM251" s="596"/>
      <c r="AN251" s="596"/>
      <c r="AO251" s="596"/>
      <c r="AP251" s="596"/>
      <c r="AQ251" s="596"/>
      <c r="AR251" s="596"/>
      <c r="AS251" s="603">
        <v>4</v>
      </c>
      <c r="AT251" s="599" t="s">
        <v>342</v>
      </c>
      <c r="AU251" s="596"/>
      <c r="AV251" s="596"/>
      <c r="AW251" s="596"/>
      <c r="AX251" s="596"/>
      <c r="AY251" s="596"/>
    </row>
    <row r="252" spans="1:51" x14ac:dyDescent="0.2">
      <c r="A252" s="599" t="s">
        <v>406</v>
      </c>
      <c r="B252" s="767" t="s">
        <v>350</v>
      </c>
      <c r="C252" s="599" t="s">
        <v>398</v>
      </c>
      <c r="D252" s="603">
        <v>203</v>
      </c>
      <c r="E252" s="766" t="s">
        <v>351</v>
      </c>
      <c r="F252" s="603">
        <v>1</v>
      </c>
      <c r="G252" s="607" t="s">
        <v>339</v>
      </c>
      <c r="H252" s="596"/>
      <c r="I252" s="596"/>
      <c r="J252" s="596"/>
      <c r="K252" s="596"/>
      <c r="L252" s="596"/>
      <c r="M252" s="596"/>
      <c r="N252" s="596"/>
      <c r="O252" s="596"/>
      <c r="P252" s="625"/>
      <c r="Q252" s="596"/>
      <c r="R252" s="596"/>
      <c r="S252" s="596"/>
      <c r="T252" s="596"/>
      <c r="U252" s="596"/>
      <c r="V252" s="596"/>
      <c r="W252" s="596"/>
      <c r="X252" s="596"/>
      <c r="Y252" s="596"/>
      <c r="Z252" s="596"/>
      <c r="AA252" s="596"/>
      <c r="AB252" s="596"/>
      <c r="AC252" s="596"/>
      <c r="AD252" s="596"/>
      <c r="AE252" s="596"/>
      <c r="AF252" s="596"/>
      <c r="AG252" s="603">
        <v>2</v>
      </c>
      <c r="AH252" s="607" t="s">
        <v>339</v>
      </c>
      <c r="AI252" s="596"/>
      <c r="AJ252" s="596"/>
      <c r="AK252" s="596"/>
      <c r="AL252" s="596"/>
      <c r="AM252" s="596"/>
      <c r="AN252" s="596"/>
      <c r="AO252" s="596"/>
      <c r="AP252" s="596"/>
      <c r="AQ252" s="596"/>
      <c r="AR252" s="596"/>
      <c r="AS252" s="603">
        <v>4</v>
      </c>
      <c r="AT252" s="599" t="s">
        <v>342</v>
      </c>
      <c r="AU252" s="596"/>
      <c r="AV252" s="596"/>
      <c r="AW252" s="603">
        <v>1</v>
      </c>
      <c r="AX252" s="596"/>
      <c r="AY252" s="596"/>
    </row>
    <row r="253" spans="1:51" x14ac:dyDescent="0.2">
      <c r="A253" s="599" t="s">
        <v>407</v>
      </c>
      <c r="B253" s="767" t="s">
        <v>350</v>
      </c>
      <c r="C253" s="599" t="s">
        <v>398</v>
      </c>
      <c r="D253" s="603">
        <v>203</v>
      </c>
      <c r="E253" s="766" t="s">
        <v>351</v>
      </c>
      <c r="F253" s="603">
        <v>1</v>
      </c>
      <c r="G253" s="607" t="s">
        <v>339</v>
      </c>
      <c r="H253" s="596"/>
      <c r="I253" s="596"/>
      <c r="J253" s="596"/>
      <c r="K253" s="596"/>
      <c r="L253" s="596"/>
      <c r="M253" s="596"/>
      <c r="N253" s="596"/>
      <c r="O253" s="596"/>
      <c r="P253" s="625"/>
      <c r="Q253" s="596"/>
      <c r="R253" s="596"/>
      <c r="S253" s="596"/>
      <c r="T253" s="596"/>
      <c r="U253" s="596"/>
      <c r="V253" s="596"/>
      <c r="W253" s="596"/>
      <c r="X253" s="596"/>
      <c r="Y253" s="596"/>
      <c r="Z253" s="596"/>
      <c r="AA253" s="596"/>
      <c r="AB253" s="596"/>
      <c r="AC253" s="596"/>
      <c r="AD253" s="596"/>
      <c r="AE253" s="596"/>
      <c r="AF253" s="596"/>
      <c r="AG253" s="603">
        <v>2</v>
      </c>
      <c r="AH253" s="607" t="s">
        <v>339</v>
      </c>
      <c r="AI253" s="596"/>
      <c r="AJ253" s="596"/>
      <c r="AK253" s="596"/>
      <c r="AL253" s="596"/>
      <c r="AM253" s="596"/>
      <c r="AN253" s="596"/>
      <c r="AO253" s="596"/>
      <c r="AP253" s="596"/>
      <c r="AQ253" s="596"/>
      <c r="AR253" s="596"/>
      <c r="AS253" s="603">
        <v>4</v>
      </c>
      <c r="AT253" s="599" t="s">
        <v>342</v>
      </c>
      <c r="AU253" s="596"/>
      <c r="AV253" s="596"/>
      <c r="AW253" s="596"/>
      <c r="AX253" s="596"/>
      <c r="AY253" s="596"/>
    </row>
    <row r="254" spans="1:51" x14ac:dyDescent="0.2">
      <c r="A254" s="599" t="s">
        <v>408</v>
      </c>
      <c r="B254" s="767" t="s">
        <v>350</v>
      </c>
      <c r="C254" s="599" t="s">
        <v>398</v>
      </c>
      <c r="D254" s="603">
        <v>203</v>
      </c>
      <c r="E254" s="766" t="s">
        <v>351</v>
      </c>
      <c r="F254" s="603">
        <v>1</v>
      </c>
      <c r="G254" s="607" t="s">
        <v>339</v>
      </c>
      <c r="H254" s="596"/>
      <c r="I254" s="596"/>
      <c r="J254" s="596"/>
      <c r="K254" s="596"/>
      <c r="L254" s="596"/>
      <c r="M254" s="596"/>
      <c r="N254" s="596"/>
      <c r="O254" s="596"/>
      <c r="P254" s="625"/>
      <c r="Q254" s="596"/>
      <c r="R254" s="596"/>
      <c r="S254" s="596"/>
      <c r="T254" s="596"/>
      <c r="U254" s="596"/>
      <c r="V254" s="596"/>
      <c r="W254" s="596"/>
      <c r="X254" s="596"/>
      <c r="Y254" s="596"/>
      <c r="Z254" s="596"/>
      <c r="AA254" s="596"/>
      <c r="AB254" s="596"/>
      <c r="AC254" s="596"/>
      <c r="AD254" s="596"/>
      <c r="AE254" s="596"/>
      <c r="AF254" s="596"/>
      <c r="AG254" s="603">
        <v>2</v>
      </c>
      <c r="AH254" s="607" t="s">
        <v>339</v>
      </c>
      <c r="AI254" s="596"/>
      <c r="AJ254" s="596"/>
      <c r="AK254" s="596"/>
      <c r="AL254" s="596"/>
      <c r="AM254" s="596"/>
      <c r="AN254" s="596"/>
      <c r="AO254" s="596"/>
      <c r="AP254" s="596"/>
      <c r="AQ254" s="596"/>
      <c r="AR254" s="596"/>
      <c r="AS254" s="603">
        <v>4</v>
      </c>
      <c r="AT254" s="599" t="s">
        <v>342</v>
      </c>
      <c r="AU254" s="596"/>
      <c r="AV254" s="596"/>
      <c r="AW254" s="603">
        <v>1</v>
      </c>
      <c r="AX254" s="596"/>
      <c r="AY254" s="596"/>
    </row>
    <row r="255" spans="1:51" ht="18" customHeight="1" x14ac:dyDescent="0.2">
      <c r="A255" s="599" t="s">
        <v>409</v>
      </c>
      <c r="B255" s="767" t="s">
        <v>350</v>
      </c>
      <c r="C255" s="599" t="s">
        <v>398</v>
      </c>
      <c r="D255" s="603">
        <v>203</v>
      </c>
      <c r="E255" s="766" t="s">
        <v>351</v>
      </c>
      <c r="F255" s="603">
        <v>1</v>
      </c>
      <c r="G255" s="607" t="s">
        <v>339</v>
      </c>
      <c r="H255" s="596"/>
      <c r="I255" s="596"/>
      <c r="J255" s="596"/>
      <c r="K255" s="596"/>
      <c r="L255" s="596"/>
      <c r="M255" s="596"/>
      <c r="N255" s="596"/>
      <c r="O255" s="596"/>
      <c r="P255" s="625"/>
      <c r="Q255" s="596"/>
      <c r="R255" s="596"/>
      <c r="S255" s="596"/>
      <c r="T255" s="596"/>
      <c r="U255" s="596"/>
      <c r="V255" s="596"/>
      <c r="W255" s="596"/>
      <c r="X255" s="596"/>
      <c r="Y255" s="596"/>
      <c r="Z255" s="596"/>
      <c r="AA255" s="596"/>
      <c r="AB255" s="596"/>
      <c r="AC255" s="596"/>
      <c r="AD255" s="596"/>
      <c r="AE255" s="596"/>
      <c r="AF255" s="596"/>
      <c r="AG255" s="603">
        <v>2</v>
      </c>
      <c r="AH255" s="607" t="s">
        <v>339</v>
      </c>
      <c r="AI255" s="596"/>
      <c r="AJ255" s="596"/>
      <c r="AK255" s="596"/>
      <c r="AL255" s="596"/>
      <c r="AM255" s="596"/>
      <c r="AN255" s="596"/>
      <c r="AO255" s="596"/>
      <c r="AP255" s="596"/>
      <c r="AQ255" s="596"/>
      <c r="AR255" s="596"/>
      <c r="AS255" s="603">
        <v>4</v>
      </c>
      <c r="AT255" s="599" t="s">
        <v>342</v>
      </c>
      <c r="AU255" s="596"/>
      <c r="AV255" s="596"/>
      <c r="AW255" s="596"/>
      <c r="AX255" s="596"/>
      <c r="AY255" s="596"/>
    </row>
    <row r="256" spans="1:51" ht="15" customHeight="1" x14ac:dyDescent="0.2">
      <c r="A256" s="599" t="s">
        <v>410</v>
      </c>
      <c r="B256" s="767" t="s">
        <v>350</v>
      </c>
      <c r="C256" s="599" t="s">
        <v>398</v>
      </c>
      <c r="D256" s="603">
        <v>203</v>
      </c>
      <c r="E256" s="766" t="s">
        <v>351</v>
      </c>
      <c r="F256" s="603">
        <v>1</v>
      </c>
      <c r="G256" s="607" t="s">
        <v>339</v>
      </c>
      <c r="H256" s="596"/>
      <c r="I256" s="596"/>
      <c r="J256" s="596"/>
      <c r="K256" s="596"/>
      <c r="L256" s="596"/>
      <c r="M256" s="596"/>
      <c r="N256" s="596"/>
      <c r="O256" s="596"/>
      <c r="P256" s="625"/>
      <c r="Q256" s="603">
        <v>1</v>
      </c>
      <c r="R256" s="607" t="s">
        <v>339</v>
      </c>
      <c r="S256" s="603">
        <v>1</v>
      </c>
      <c r="T256" s="607" t="s">
        <v>339</v>
      </c>
      <c r="U256" s="596"/>
      <c r="V256" s="596"/>
      <c r="W256" s="596"/>
      <c r="X256" s="596"/>
      <c r="Y256" s="596"/>
      <c r="Z256" s="596"/>
      <c r="AA256" s="596"/>
      <c r="AB256" s="596"/>
      <c r="AC256" s="596"/>
      <c r="AD256" s="596"/>
      <c r="AE256" s="596"/>
      <c r="AF256" s="596"/>
      <c r="AG256" s="603">
        <v>2</v>
      </c>
      <c r="AH256" s="607" t="s">
        <v>339</v>
      </c>
      <c r="AI256" s="596"/>
      <c r="AJ256" s="596"/>
      <c r="AK256" s="596"/>
      <c r="AL256" s="596"/>
      <c r="AM256" s="596"/>
      <c r="AN256" s="596"/>
      <c r="AO256" s="596"/>
      <c r="AP256" s="596"/>
      <c r="AQ256" s="596"/>
      <c r="AR256" s="596"/>
      <c r="AS256" s="603">
        <v>4</v>
      </c>
      <c r="AT256" s="599" t="s">
        <v>342</v>
      </c>
      <c r="AU256" s="596"/>
      <c r="AV256" s="596"/>
      <c r="AW256" s="596"/>
      <c r="AX256" s="603">
        <v>1</v>
      </c>
      <c r="AY256" s="596"/>
    </row>
    <row r="257" spans="1:51" x14ac:dyDescent="0.2">
      <c r="A257" s="599" t="s">
        <v>411</v>
      </c>
      <c r="B257" s="768" t="s">
        <v>360</v>
      </c>
      <c r="C257" s="599" t="s">
        <v>398</v>
      </c>
      <c r="D257" s="603">
        <v>203</v>
      </c>
      <c r="E257" s="766" t="s">
        <v>351</v>
      </c>
      <c r="F257" s="603">
        <v>1</v>
      </c>
      <c r="G257" s="607" t="s">
        <v>339</v>
      </c>
      <c r="H257" s="596"/>
      <c r="I257" s="596"/>
      <c r="J257" s="596"/>
      <c r="K257" s="596"/>
      <c r="L257" s="603">
        <v>1</v>
      </c>
      <c r="M257" s="607" t="s">
        <v>339</v>
      </c>
      <c r="N257" s="596"/>
      <c r="O257" s="596"/>
      <c r="P257" s="625"/>
      <c r="Q257" s="603">
        <v>1</v>
      </c>
      <c r="R257" s="607" t="s">
        <v>339</v>
      </c>
      <c r="S257" s="603">
        <v>1</v>
      </c>
      <c r="T257" s="607" t="s">
        <v>339</v>
      </c>
      <c r="U257" s="596"/>
      <c r="V257" s="596"/>
      <c r="W257" s="596"/>
      <c r="X257" s="596"/>
      <c r="Y257" s="596"/>
      <c r="Z257" s="596"/>
      <c r="AA257" s="596"/>
      <c r="AB257" s="596"/>
      <c r="AC257" s="596"/>
      <c r="AD257" s="596"/>
      <c r="AE257" s="596"/>
      <c r="AF257" s="596"/>
      <c r="AG257" s="596"/>
      <c r="AH257" s="596"/>
      <c r="AI257" s="596"/>
      <c r="AJ257" s="596"/>
      <c r="AK257" s="596"/>
      <c r="AL257" s="596"/>
      <c r="AM257" s="596"/>
      <c r="AN257" s="596"/>
      <c r="AO257" s="596"/>
      <c r="AP257" s="596"/>
      <c r="AQ257" s="596"/>
      <c r="AR257" s="596"/>
      <c r="AS257" s="596"/>
      <c r="AT257" s="596"/>
      <c r="AU257" s="596"/>
      <c r="AV257" s="596"/>
      <c r="AW257" s="596"/>
      <c r="AX257" s="603">
        <v>1</v>
      </c>
      <c r="AY257" s="596"/>
    </row>
    <row r="258" spans="1:51" x14ac:dyDescent="0.2">
      <c r="A258" s="599" t="s">
        <v>412</v>
      </c>
      <c r="B258" s="768" t="s">
        <v>360</v>
      </c>
      <c r="C258" s="599" t="s">
        <v>398</v>
      </c>
      <c r="D258" s="603">
        <v>203</v>
      </c>
      <c r="E258" s="766" t="s">
        <v>351</v>
      </c>
      <c r="F258" s="603">
        <v>1</v>
      </c>
      <c r="G258" s="607" t="s">
        <v>339</v>
      </c>
      <c r="H258" s="596"/>
      <c r="I258" s="596"/>
      <c r="J258" s="596"/>
      <c r="K258" s="596"/>
      <c r="L258" s="603">
        <v>1</v>
      </c>
      <c r="M258" s="607" t="s">
        <v>339</v>
      </c>
      <c r="N258" s="596"/>
      <c r="O258" s="596"/>
      <c r="P258" s="625"/>
      <c r="Q258" s="603">
        <v>1</v>
      </c>
      <c r="R258" s="607" t="s">
        <v>339</v>
      </c>
      <c r="S258" s="603">
        <v>1</v>
      </c>
      <c r="T258" s="607" t="s">
        <v>339</v>
      </c>
      <c r="U258" s="596"/>
      <c r="V258" s="596"/>
      <c r="W258" s="596"/>
      <c r="X258" s="596"/>
      <c r="Y258" s="596"/>
      <c r="Z258" s="596"/>
      <c r="AA258" s="596"/>
      <c r="AB258" s="596"/>
      <c r="AC258" s="596"/>
      <c r="AD258" s="596"/>
      <c r="AE258" s="596"/>
      <c r="AF258" s="596"/>
      <c r="AG258" s="596"/>
      <c r="AH258" s="596"/>
      <c r="AI258" s="596"/>
      <c r="AJ258" s="596"/>
      <c r="AK258" s="596"/>
      <c r="AL258" s="596"/>
      <c r="AM258" s="596"/>
      <c r="AN258" s="596"/>
      <c r="AO258" s="596"/>
      <c r="AP258" s="596"/>
      <c r="AQ258" s="596"/>
      <c r="AR258" s="596"/>
      <c r="AS258" s="596"/>
      <c r="AT258" s="596"/>
      <c r="AU258" s="596"/>
      <c r="AV258" s="596"/>
      <c r="AW258" s="596"/>
      <c r="AX258" s="603">
        <v>1</v>
      </c>
      <c r="AY258" s="596"/>
    </row>
    <row r="259" spans="1:51" x14ac:dyDescent="0.2">
      <c r="A259" s="599" t="s">
        <v>413</v>
      </c>
      <c r="B259" s="768" t="s">
        <v>360</v>
      </c>
      <c r="C259" s="599" t="s">
        <v>398</v>
      </c>
      <c r="D259" s="603">
        <v>203</v>
      </c>
      <c r="E259" s="766" t="s">
        <v>351</v>
      </c>
      <c r="F259" s="603">
        <v>1</v>
      </c>
      <c r="G259" s="607" t="s">
        <v>339</v>
      </c>
      <c r="H259" s="596"/>
      <c r="I259" s="596"/>
      <c r="J259" s="596"/>
      <c r="K259" s="596"/>
      <c r="L259" s="603">
        <v>1</v>
      </c>
      <c r="M259" s="607" t="s">
        <v>339</v>
      </c>
      <c r="N259" s="596"/>
      <c r="O259" s="596"/>
      <c r="P259" s="625"/>
      <c r="Q259" s="603">
        <v>1</v>
      </c>
      <c r="R259" s="607" t="s">
        <v>339</v>
      </c>
      <c r="S259" s="603">
        <v>1</v>
      </c>
      <c r="T259" s="607" t="s">
        <v>339</v>
      </c>
      <c r="U259" s="596"/>
      <c r="V259" s="596"/>
      <c r="W259" s="596"/>
      <c r="X259" s="596"/>
      <c r="Y259" s="596"/>
      <c r="Z259" s="596"/>
      <c r="AA259" s="596"/>
      <c r="AB259" s="596"/>
      <c r="AC259" s="596"/>
      <c r="AD259" s="596"/>
      <c r="AE259" s="596"/>
      <c r="AF259" s="596"/>
      <c r="AG259" s="596"/>
      <c r="AH259" s="596"/>
      <c r="AI259" s="596"/>
      <c r="AJ259" s="596"/>
      <c r="AK259" s="596"/>
      <c r="AL259" s="596"/>
      <c r="AM259" s="596"/>
      <c r="AN259" s="596"/>
      <c r="AO259" s="596"/>
      <c r="AP259" s="596"/>
      <c r="AQ259" s="596"/>
      <c r="AR259" s="596"/>
      <c r="AS259" s="596"/>
      <c r="AT259" s="596"/>
      <c r="AU259" s="596"/>
      <c r="AV259" s="596"/>
      <c r="AW259" s="596"/>
      <c r="AX259" s="603">
        <v>1</v>
      </c>
      <c r="AY259" s="596"/>
    </row>
    <row r="260" spans="1:51" x14ac:dyDescent="0.2">
      <c r="A260" s="599" t="s">
        <v>414</v>
      </c>
      <c r="B260" s="768" t="s">
        <v>360</v>
      </c>
      <c r="C260" s="599" t="s">
        <v>398</v>
      </c>
      <c r="D260" s="603">
        <v>203</v>
      </c>
      <c r="E260" s="766" t="s">
        <v>351</v>
      </c>
      <c r="F260" s="603">
        <v>1</v>
      </c>
      <c r="G260" s="607" t="s">
        <v>339</v>
      </c>
      <c r="H260" s="596"/>
      <c r="I260" s="596"/>
      <c r="J260" s="596"/>
      <c r="K260" s="596"/>
      <c r="L260" s="603">
        <v>1</v>
      </c>
      <c r="M260" s="607" t="s">
        <v>339</v>
      </c>
      <c r="N260" s="596"/>
      <c r="O260" s="596"/>
      <c r="P260" s="625"/>
      <c r="Q260" s="603">
        <v>1</v>
      </c>
      <c r="R260" s="607" t="s">
        <v>339</v>
      </c>
      <c r="S260" s="603">
        <v>1</v>
      </c>
      <c r="T260" s="607" t="s">
        <v>339</v>
      </c>
      <c r="U260" s="596"/>
      <c r="V260" s="596"/>
      <c r="W260" s="596"/>
      <c r="X260" s="596"/>
      <c r="Y260" s="596"/>
      <c r="Z260" s="596"/>
      <c r="AA260" s="596"/>
      <c r="AB260" s="596"/>
      <c r="AC260" s="596"/>
      <c r="AD260" s="596"/>
      <c r="AE260" s="596"/>
      <c r="AF260" s="596"/>
      <c r="AG260" s="596"/>
      <c r="AH260" s="596"/>
      <c r="AI260" s="596"/>
      <c r="AJ260" s="596"/>
      <c r="AK260" s="596"/>
      <c r="AL260" s="596"/>
      <c r="AM260" s="596"/>
      <c r="AN260" s="596"/>
      <c r="AO260" s="596"/>
      <c r="AP260" s="596"/>
      <c r="AQ260" s="596"/>
      <c r="AR260" s="596"/>
      <c r="AS260" s="596"/>
      <c r="AT260" s="596"/>
      <c r="AU260" s="596"/>
      <c r="AV260" s="596"/>
      <c r="AW260" s="596"/>
      <c r="AX260" s="603">
        <v>1</v>
      </c>
      <c r="AY260" s="596"/>
    </row>
    <row r="261" spans="1:51" x14ac:dyDescent="0.2">
      <c r="A261" s="599" t="s">
        <v>415</v>
      </c>
      <c r="B261" s="767" t="s">
        <v>65</v>
      </c>
      <c r="C261" s="599" t="s">
        <v>398</v>
      </c>
      <c r="D261" s="603">
        <v>203</v>
      </c>
      <c r="E261" s="766" t="s">
        <v>351</v>
      </c>
      <c r="F261" s="603">
        <v>1</v>
      </c>
      <c r="G261" s="607" t="s">
        <v>339</v>
      </c>
      <c r="H261" s="596"/>
      <c r="I261" s="596"/>
      <c r="J261" s="596"/>
      <c r="K261" s="596"/>
      <c r="L261" s="603">
        <v>1</v>
      </c>
      <c r="M261" s="607" t="s">
        <v>339</v>
      </c>
      <c r="N261" s="603">
        <v>1</v>
      </c>
      <c r="O261" s="607" t="s">
        <v>339</v>
      </c>
      <c r="P261" s="625"/>
      <c r="Q261" s="596"/>
      <c r="R261" s="596"/>
      <c r="S261" s="596"/>
      <c r="T261" s="596"/>
      <c r="U261" s="596"/>
      <c r="V261" s="596"/>
      <c r="W261" s="596"/>
      <c r="X261" s="596"/>
      <c r="Y261" s="596"/>
      <c r="Z261" s="596"/>
      <c r="AA261" s="596"/>
      <c r="AB261" s="596"/>
      <c r="AC261" s="596"/>
      <c r="AD261" s="596"/>
      <c r="AE261" s="596"/>
      <c r="AF261" s="596"/>
      <c r="AG261" s="596"/>
      <c r="AH261" s="596"/>
      <c r="AI261" s="596"/>
      <c r="AJ261" s="596"/>
      <c r="AK261" s="596"/>
      <c r="AL261" s="596"/>
      <c r="AM261" s="596"/>
      <c r="AN261" s="596"/>
      <c r="AO261" s="596"/>
      <c r="AP261" s="596"/>
      <c r="AQ261" s="596"/>
      <c r="AR261" s="596"/>
      <c r="AS261" s="596"/>
      <c r="AT261" s="596"/>
      <c r="AU261" s="596"/>
      <c r="AV261" s="596"/>
      <c r="AW261" s="596"/>
      <c r="AX261" s="603">
        <v>1</v>
      </c>
      <c r="AY261" s="596"/>
    </row>
    <row r="262" spans="1:51" x14ac:dyDescent="0.2">
      <c r="A262" s="599" t="s">
        <v>416</v>
      </c>
      <c r="B262" s="767" t="s">
        <v>65</v>
      </c>
      <c r="C262" s="599" t="s">
        <v>398</v>
      </c>
      <c r="D262" s="603">
        <v>203</v>
      </c>
      <c r="E262" s="766" t="s">
        <v>351</v>
      </c>
      <c r="F262" s="603">
        <v>1</v>
      </c>
      <c r="G262" s="607" t="s">
        <v>339</v>
      </c>
      <c r="H262" s="596"/>
      <c r="I262" s="596"/>
      <c r="J262" s="596"/>
      <c r="K262" s="596"/>
      <c r="L262" s="603">
        <v>1</v>
      </c>
      <c r="M262" s="607" t="s">
        <v>339</v>
      </c>
      <c r="N262" s="603">
        <v>1</v>
      </c>
      <c r="O262" s="607" t="s">
        <v>339</v>
      </c>
      <c r="P262" s="625"/>
      <c r="Q262" s="596"/>
      <c r="R262" s="596"/>
      <c r="S262" s="596"/>
      <c r="T262" s="596"/>
      <c r="U262" s="596"/>
      <c r="V262" s="596"/>
      <c r="W262" s="596"/>
      <c r="X262" s="596"/>
      <c r="Y262" s="596"/>
      <c r="Z262" s="596"/>
      <c r="AA262" s="596"/>
      <c r="AB262" s="596"/>
      <c r="AC262" s="596"/>
      <c r="AD262" s="596"/>
      <c r="AE262" s="596"/>
      <c r="AF262" s="596"/>
      <c r="AG262" s="596"/>
      <c r="AH262" s="596"/>
      <c r="AI262" s="596"/>
      <c r="AJ262" s="596"/>
      <c r="AK262" s="596"/>
      <c r="AL262" s="596"/>
      <c r="AM262" s="596"/>
      <c r="AN262" s="596"/>
      <c r="AO262" s="596"/>
      <c r="AP262" s="596"/>
      <c r="AQ262" s="596"/>
      <c r="AR262" s="596"/>
      <c r="AS262" s="596"/>
      <c r="AT262" s="596"/>
      <c r="AU262" s="596"/>
      <c r="AV262" s="596"/>
      <c r="AW262" s="596"/>
      <c r="AX262" s="603">
        <v>1</v>
      </c>
      <c r="AY262" s="596"/>
    </row>
    <row r="263" spans="1:51" x14ac:dyDescent="0.2">
      <c r="A263" s="599" t="s">
        <v>417</v>
      </c>
      <c r="B263" s="768" t="s">
        <v>74</v>
      </c>
      <c r="C263" s="599" t="s">
        <v>398</v>
      </c>
      <c r="D263" s="603">
        <v>203</v>
      </c>
      <c r="E263" s="766" t="s">
        <v>351</v>
      </c>
      <c r="F263" s="596"/>
      <c r="G263" s="596"/>
      <c r="H263" s="596"/>
      <c r="I263" s="596"/>
      <c r="J263" s="596"/>
      <c r="K263" s="596"/>
      <c r="L263" s="596"/>
      <c r="M263" s="596"/>
      <c r="N263" s="603">
        <v>1</v>
      </c>
      <c r="O263" s="607" t="s">
        <v>339</v>
      </c>
      <c r="P263" s="625"/>
      <c r="Q263" s="596"/>
      <c r="R263" s="596"/>
      <c r="S263" s="596"/>
      <c r="T263" s="596"/>
      <c r="U263" s="596"/>
      <c r="V263" s="596"/>
      <c r="W263" s="596"/>
      <c r="X263" s="596"/>
      <c r="Y263" s="596"/>
      <c r="Z263" s="596"/>
      <c r="AA263" s="596"/>
      <c r="AB263" s="596"/>
      <c r="AC263" s="596"/>
      <c r="AD263" s="596"/>
      <c r="AE263" s="596"/>
      <c r="AF263" s="596"/>
      <c r="AG263" s="596"/>
      <c r="AH263" s="596"/>
      <c r="AI263" s="596"/>
      <c r="AJ263" s="596"/>
      <c r="AK263" s="596"/>
      <c r="AL263" s="596"/>
      <c r="AM263" s="596"/>
      <c r="AN263" s="596"/>
      <c r="AO263" s="596"/>
      <c r="AP263" s="596"/>
      <c r="AQ263" s="596"/>
      <c r="AR263" s="596"/>
      <c r="AS263" s="596"/>
      <c r="AT263" s="596"/>
      <c r="AU263" s="596"/>
      <c r="AV263" s="596"/>
      <c r="AW263" s="603">
        <v>1</v>
      </c>
      <c r="AX263" s="596"/>
      <c r="AY263" s="596"/>
    </row>
    <row r="264" spans="1:51" x14ac:dyDescent="0.2">
      <c r="A264" s="599" t="s">
        <v>418</v>
      </c>
      <c r="B264" s="768" t="s">
        <v>74</v>
      </c>
      <c r="C264" s="599" t="s">
        <v>398</v>
      </c>
      <c r="D264" s="603">
        <v>203</v>
      </c>
      <c r="E264" s="766" t="s">
        <v>351</v>
      </c>
      <c r="F264" s="596"/>
      <c r="G264" s="596"/>
      <c r="H264" s="596"/>
      <c r="I264" s="596"/>
      <c r="J264" s="596"/>
      <c r="K264" s="596"/>
      <c r="L264" s="596"/>
      <c r="M264" s="596"/>
      <c r="N264" s="603">
        <v>1</v>
      </c>
      <c r="O264" s="607" t="s">
        <v>339</v>
      </c>
      <c r="P264" s="625"/>
      <c r="Q264" s="596"/>
      <c r="R264" s="596"/>
      <c r="S264" s="596"/>
      <c r="T264" s="596"/>
      <c r="U264" s="596"/>
      <c r="V264" s="596"/>
      <c r="W264" s="596"/>
      <c r="X264" s="596"/>
      <c r="Y264" s="596"/>
      <c r="Z264" s="596"/>
      <c r="AA264" s="596"/>
      <c r="AB264" s="596"/>
      <c r="AC264" s="596"/>
      <c r="AD264" s="596"/>
      <c r="AE264" s="596"/>
      <c r="AF264" s="596"/>
      <c r="AG264" s="596"/>
      <c r="AH264" s="596"/>
      <c r="AI264" s="596"/>
      <c r="AJ264" s="596"/>
      <c r="AK264" s="596"/>
      <c r="AL264" s="596"/>
      <c r="AM264" s="596"/>
      <c r="AN264" s="596"/>
      <c r="AO264" s="596"/>
      <c r="AP264" s="596"/>
      <c r="AQ264" s="596"/>
      <c r="AR264" s="596"/>
      <c r="AS264" s="596"/>
      <c r="AT264" s="596"/>
      <c r="AU264" s="596"/>
      <c r="AV264" s="596"/>
      <c r="AW264" s="603">
        <v>1</v>
      </c>
      <c r="AX264" s="596"/>
      <c r="AY264" s="596"/>
    </row>
    <row r="265" spans="1:51" x14ac:dyDescent="0.2">
      <c r="A265" s="599" t="s">
        <v>419</v>
      </c>
      <c r="B265" s="768" t="s">
        <v>74</v>
      </c>
      <c r="C265" s="599" t="s">
        <v>398</v>
      </c>
      <c r="D265" s="603">
        <v>203</v>
      </c>
      <c r="E265" s="766" t="s">
        <v>351</v>
      </c>
      <c r="F265" s="596"/>
      <c r="G265" s="596"/>
      <c r="H265" s="596"/>
      <c r="I265" s="596"/>
      <c r="J265" s="596"/>
      <c r="K265" s="596"/>
      <c r="L265" s="596"/>
      <c r="M265" s="596"/>
      <c r="N265" s="603">
        <v>1</v>
      </c>
      <c r="O265" s="607" t="s">
        <v>339</v>
      </c>
      <c r="P265" s="625"/>
      <c r="Q265" s="596"/>
      <c r="R265" s="596"/>
      <c r="S265" s="596"/>
      <c r="T265" s="596"/>
      <c r="U265" s="596"/>
      <c r="V265" s="596"/>
      <c r="W265" s="596"/>
      <c r="X265" s="596"/>
      <c r="Y265" s="596"/>
      <c r="Z265" s="596"/>
      <c r="AA265" s="596"/>
      <c r="AB265" s="596"/>
      <c r="AC265" s="596"/>
      <c r="AD265" s="596"/>
      <c r="AE265" s="596"/>
      <c r="AF265" s="596"/>
      <c r="AG265" s="596"/>
      <c r="AH265" s="596"/>
      <c r="AI265" s="596"/>
      <c r="AJ265" s="596"/>
      <c r="AK265" s="596"/>
      <c r="AL265" s="596"/>
      <c r="AM265" s="596"/>
      <c r="AN265" s="596"/>
      <c r="AO265" s="596"/>
      <c r="AP265" s="596"/>
      <c r="AQ265" s="596"/>
      <c r="AR265" s="596"/>
      <c r="AS265" s="596"/>
      <c r="AT265" s="596"/>
      <c r="AU265" s="596"/>
      <c r="AV265" s="596"/>
      <c r="AW265" s="603">
        <v>1</v>
      </c>
      <c r="AX265" s="596"/>
      <c r="AY265" s="596"/>
    </row>
    <row r="266" spans="1:51" x14ac:dyDescent="0.2">
      <c r="A266" s="945" t="s">
        <v>420</v>
      </c>
      <c r="B266" s="945"/>
      <c r="C266" s="945"/>
      <c r="D266" s="945"/>
      <c r="E266" s="945"/>
      <c r="F266" s="628"/>
      <c r="G266" s="628"/>
      <c r="H266" s="628"/>
      <c r="I266" s="628"/>
      <c r="J266" s="628"/>
      <c r="K266" s="628"/>
      <c r="L266" s="628"/>
      <c r="M266" s="628"/>
      <c r="N266" s="628"/>
      <c r="O266" s="628"/>
      <c r="P266" s="628"/>
      <c r="Q266" s="628"/>
      <c r="R266" s="628"/>
      <c r="S266" s="628"/>
      <c r="T266" s="628"/>
      <c r="U266" s="628"/>
      <c r="V266" s="628"/>
      <c r="W266" s="628"/>
      <c r="X266" s="628"/>
      <c r="Y266" s="628"/>
      <c r="Z266" s="628"/>
      <c r="AA266" s="628"/>
      <c r="AB266" s="628"/>
      <c r="AC266" s="628"/>
      <c r="AD266" s="628"/>
      <c r="AE266" s="628"/>
      <c r="AF266" s="628"/>
      <c r="AG266" s="628"/>
      <c r="AH266" s="628"/>
      <c r="AI266" s="628"/>
      <c r="AJ266" s="628"/>
      <c r="AK266" s="628"/>
      <c r="AL266" s="628"/>
      <c r="AM266" s="945"/>
      <c r="AN266" s="945"/>
      <c r="AO266" s="945"/>
      <c r="AP266" s="945"/>
      <c r="AQ266" s="945"/>
      <c r="AR266" s="945"/>
      <c r="AS266" s="945"/>
      <c r="AT266" s="945"/>
      <c r="AU266" s="945"/>
      <c r="AV266" s="945"/>
      <c r="AW266" s="945"/>
      <c r="AX266" s="945"/>
      <c r="AY266" s="945"/>
    </row>
    <row r="267" spans="1:51" x14ac:dyDescent="0.2">
      <c r="A267" s="599" t="s">
        <v>421</v>
      </c>
      <c r="B267" s="596" t="s">
        <v>422</v>
      </c>
      <c r="C267" s="596" t="s">
        <v>423</v>
      </c>
      <c r="D267" s="599" t="s">
        <v>424</v>
      </c>
      <c r="E267" s="603">
        <v>0</v>
      </c>
      <c r="F267" s="603">
        <v>5</v>
      </c>
      <c r="G267" s="604" t="s">
        <v>63</v>
      </c>
      <c r="H267" s="603">
        <v>12</v>
      </c>
      <c r="I267" s="604" t="s">
        <v>63</v>
      </c>
      <c r="J267" s="596"/>
      <c r="K267" s="596"/>
      <c r="L267" s="596"/>
      <c r="M267" s="596"/>
      <c r="N267" s="596"/>
      <c r="O267" s="596"/>
      <c r="P267" s="625"/>
      <c r="Q267" s="596"/>
      <c r="R267" s="596"/>
      <c r="S267" s="596"/>
      <c r="T267" s="596"/>
      <c r="U267" s="596"/>
      <c r="V267" s="596"/>
      <c r="W267" s="596"/>
      <c r="X267" s="596"/>
      <c r="Y267" s="596"/>
      <c r="Z267" s="596"/>
      <c r="AA267" s="596"/>
      <c r="AB267" s="596"/>
      <c r="AC267" s="596"/>
      <c r="AD267" s="596"/>
      <c r="AE267" s="596"/>
      <c r="AF267" s="596"/>
      <c r="AG267" s="596"/>
      <c r="AH267" s="596"/>
      <c r="AI267" s="596"/>
      <c r="AJ267" s="596"/>
      <c r="AK267" s="596"/>
      <c r="AL267" s="596"/>
      <c r="AM267" s="596"/>
      <c r="AN267" s="596"/>
      <c r="AO267" s="596"/>
      <c r="AP267" s="596"/>
      <c r="AQ267" s="596"/>
      <c r="AR267" s="596"/>
      <c r="AS267" s="596"/>
      <c r="AT267" s="596"/>
      <c r="AU267" s="596"/>
      <c r="AV267" s="596"/>
      <c r="AW267" s="599" t="s">
        <v>100</v>
      </c>
      <c r="AX267" s="599" t="s">
        <v>100</v>
      </c>
      <c r="AY267" s="596"/>
    </row>
    <row r="268" spans="1:51" x14ac:dyDescent="0.2">
      <c r="A268" s="599" t="s">
        <v>425</v>
      </c>
      <c r="B268" s="599" t="s">
        <v>344</v>
      </c>
      <c r="C268" s="599" t="s">
        <v>426</v>
      </c>
      <c r="D268" s="599" t="s">
        <v>427</v>
      </c>
      <c r="E268" s="603">
        <v>0</v>
      </c>
      <c r="F268" s="603">
        <v>2</v>
      </c>
      <c r="G268" s="604" t="s">
        <v>63</v>
      </c>
      <c r="H268" s="596"/>
      <c r="I268" s="596"/>
      <c r="J268" s="596"/>
      <c r="K268" s="596"/>
      <c r="L268" s="603">
        <v>2</v>
      </c>
      <c r="M268" s="609" t="s">
        <v>421</v>
      </c>
      <c r="N268" s="603">
        <v>1</v>
      </c>
      <c r="O268" s="609" t="s">
        <v>421</v>
      </c>
      <c r="P268" s="625">
        <v>2</v>
      </c>
      <c r="Q268" s="603">
        <v>2</v>
      </c>
      <c r="R268" s="609" t="s">
        <v>421</v>
      </c>
      <c r="S268" s="603">
        <v>1</v>
      </c>
      <c r="T268" s="609" t="s">
        <v>421</v>
      </c>
      <c r="U268" s="596"/>
      <c r="V268" s="596"/>
      <c r="W268" s="596"/>
      <c r="X268" s="596"/>
      <c r="Y268" s="596"/>
      <c r="Z268" s="596"/>
      <c r="AA268" s="596"/>
      <c r="AB268" s="596"/>
      <c r="AC268" s="596"/>
      <c r="AD268" s="596"/>
      <c r="AE268" s="596"/>
      <c r="AF268" s="596"/>
      <c r="AG268" s="596"/>
      <c r="AH268" s="596"/>
      <c r="AI268" s="596"/>
      <c r="AJ268" s="596"/>
      <c r="AK268" s="596"/>
      <c r="AL268" s="596"/>
      <c r="AM268" s="596"/>
      <c r="AN268" s="596"/>
      <c r="AO268" s="596"/>
      <c r="AP268" s="596"/>
      <c r="AQ268" s="596"/>
      <c r="AR268" s="596"/>
      <c r="AS268" s="596"/>
      <c r="AT268" s="596"/>
      <c r="AU268" s="596"/>
      <c r="AV268" s="596"/>
      <c r="AW268" s="603">
        <v>1</v>
      </c>
      <c r="AX268" s="603">
        <v>1</v>
      </c>
      <c r="AY268" s="596"/>
    </row>
    <row r="269" spans="1:51" x14ac:dyDescent="0.2">
      <c r="A269" s="599" t="s">
        <v>428</v>
      </c>
      <c r="B269" s="596" t="s">
        <v>184</v>
      </c>
      <c r="C269" s="599" t="s">
        <v>426</v>
      </c>
      <c r="D269" s="599" t="s">
        <v>427</v>
      </c>
      <c r="E269" s="603">
        <v>300</v>
      </c>
      <c r="F269" s="603">
        <v>2</v>
      </c>
      <c r="G269" s="604" t="s">
        <v>63</v>
      </c>
      <c r="H269" s="596"/>
      <c r="I269" s="596"/>
      <c r="J269" s="596"/>
      <c r="K269" s="596"/>
      <c r="L269" s="603">
        <v>2</v>
      </c>
      <c r="M269" s="609" t="s">
        <v>421</v>
      </c>
      <c r="N269" s="603">
        <v>1</v>
      </c>
      <c r="O269" s="609" t="s">
        <v>421</v>
      </c>
      <c r="P269" s="625">
        <v>2</v>
      </c>
      <c r="Q269" s="603">
        <v>2</v>
      </c>
      <c r="R269" s="609" t="s">
        <v>421</v>
      </c>
      <c r="S269" s="603">
        <v>1</v>
      </c>
      <c r="T269" s="609" t="s">
        <v>421</v>
      </c>
      <c r="U269" s="596"/>
      <c r="V269" s="596"/>
      <c r="W269" s="596"/>
      <c r="X269" s="596"/>
      <c r="Y269" s="596"/>
      <c r="Z269" s="596"/>
      <c r="AA269" s="596"/>
      <c r="AB269" s="596"/>
      <c r="AC269" s="596"/>
      <c r="AD269" s="596"/>
      <c r="AE269" s="596"/>
      <c r="AF269" s="596"/>
      <c r="AG269" s="596"/>
      <c r="AH269" s="596"/>
      <c r="AI269" s="596"/>
      <c r="AJ269" s="596"/>
      <c r="AK269" s="596"/>
      <c r="AL269" s="596"/>
      <c r="AM269" s="596"/>
      <c r="AN269" s="596"/>
      <c r="AO269" s="596"/>
      <c r="AP269" s="596"/>
      <c r="AQ269" s="596"/>
      <c r="AR269" s="596"/>
      <c r="AS269" s="596"/>
      <c r="AT269" s="596"/>
      <c r="AU269" s="596"/>
      <c r="AV269" s="596"/>
      <c r="AW269" s="603">
        <v>1</v>
      </c>
      <c r="AX269" s="603">
        <v>1</v>
      </c>
      <c r="AY269" s="596"/>
    </row>
    <row r="270" spans="1:51" x14ac:dyDescent="0.2">
      <c r="A270" s="599" t="s">
        <v>429</v>
      </c>
      <c r="B270" s="599" t="s">
        <v>344</v>
      </c>
      <c r="C270" s="599" t="s">
        <v>426</v>
      </c>
      <c r="D270" s="599" t="s">
        <v>427</v>
      </c>
      <c r="E270" s="603">
        <v>0</v>
      </c>
      <c r="F270" s="603">
        <v>2</v>
      </c>
      <c r="G270" s="604" t="s">
        <v>63</v>
      </c>
      <c r="H270" s="596"/>
      <c r="I270" s="596"/>
      <c r="J270" s="596"/>
      <c r="K270" s="596"/>
      <c r="L270" s="603">
        <v>2</v>
      </c>
      <c r="M270" s="609" t="s">
        <v>421</v>
      </c>
      <c r="N270" s="603">
        <v>1</v>
      </c>
      <c r="O270" s="609" t="s">
        <v>421</v>
      </c>
      <c r="P270" s="625">
        <v>2</v>
      </c>
      <c r="Q270" s="603">
        <v>4</v>
      </c>
      <c r="R270" s="609" t="s">
        <v>421</v>
      </c>
      <c r="S270" s="603">
        <v>2</v>
      </c>
      <c r="T270" s="609" t="s">
        <v>421</v>
      </c>
      <c r="U270" s="596"/>
      <c r="V270" s="596"/>
      <c r="W270" s="596"/>
      <c r="X270" s="596"/>
      <c r="Y270" s="596"/>
      <c r="Z270" s="596"/>
      <c r="AA270" s="596"/>
      <c r="AB270" s="596"/>
      <c r="AC270" s="596"/>
      <c r="AD270" s="596"/>
      <c r="AE270" s="596"/>
      <c r="AF270" s="596"/>
      <c r="AG270" s="596"/>
      <c r="AH270" s="596"/>
      <c r="AI270" s="596"/>
      <c r="AJ270" s="596"/>
      <c r="AK270" s="596"/>
      <c r="AL270" s="596"/>
      <c r="AM270" s="596"/>
      <c r="AN270" s="596"/>
      <c r="AO270" s="596"/>
      <c r="AP270" s="596"/>
      <c r="AQ270" s="596"/>
      <c r="AR270" s="596"/>
      <c r="AS270" s="596"/>
      <c r="AT270" s="596"/>
      <c r="AU270" s="596"/>
      <c r="AV270" s="596"/>
      <c r="AW270" s="603">
        <v>1</v>
      </c>
      <c r="AX270" s="603">
        <v>1</v>
      </c>
      <c r="AY270" s="603">
        <v>1</v>
      </c>
    </row>
    <row r="271" spans="1:51" x14ac:dyDescent="0.2">
      <c r="A271" s="599" t="s">
        <v>430</v>
      </c>
      <c r="B271" s="761" t="s">
        <v>58</v>
      </c>
      <c r="C271" s="761"/>
      <c r="D271" s="761"/>
      <c r="E271" s="761"/>
      <c r="F271" s="761"/>
      <c r="G271" s="761"/>
      <c r="H271" s="761"/>
      <c r="I271" s="761"/>
      <c r="J271" s="761"/>
      <c r="K271" s="761"/>
      <c r="L271" s="761"/>
      <c r="M271" s="761"/>
      <c r="N271" s="761"/>
      <c r="O271" s="761"/>
      <c r="P271" s="761"/>
      <c r="Q271" s="761"/>
      <c r="R271" s="761"/>
      <c r="S271" s="761"/>
      <c r="T271" s="761"/>
      <c r="U271" s="761"/>
      <c r="V271" s="761"/>
      <c r="W271" s="761"/>
      <c r="X271" s="761"/>
      <c r="Y271" s="761"/>
      <c r="Z271" s="761"/>
      <c r="AA271" s="761"/>
      <c r="AB271" s="761"/>
      <c r="AC271" s="761"/>
      <c r="AD271" s="761"/>
      <c r="AE271" s="761"/>
      <c r="AF271" s="761"/>
      <c r="AG271" s="761"/>
      <c r="AH271" s="761"/>
      <c r="AI271" s="761"/>
      <c r="AJ271" s="761"/>
      <c r="AK271" s="761"/>
      <c r="AL271" s="761"/>
      <c r="AM271" s="761"/>
      <c r="AN271" s="761"/>
      <c r="AO271" s="761"/>
      <c r="AP271" s="761"/>
      <c r="AQ271" s="761"/>
      <c r="AR271" s="761"/>
      <c r="AS271" s="761"/>
      <c r="AT271" s="761"/>
      <c r="AU271" s="761"/>
      <c r="AV271" s="761"/>
      <c r="AW271" s="761"/>
      <c r="AX271" s="761"/>
      <c r="AY271" s="761"/>
    </row>
    <row r="272" spans="1:51" x14ac:dyDescent="0.2">
      <c r="A272" s="599" t="s">
        <v>431</v>
      </c>
      <c r="B272" s="599" t="s">
        <v>344</v>
      </c>
      <c r="C272" s="599" t="s">
        <v>426</v>
      </c>
      <c r="D272" s="599" t="s">
        <v>427</v>
      </c>
      <c r="E272" s="603">
        <v>0</v>
      </c>
      <c r="F272" s="603">
        <v>2</v>
      </c>
      <c r="G272" s="609" t="s">
        <v>421</v>
      </c>
      <c r="H272" s="596"/>
      <c r="I272" s="596"/>
      <c r="J272" s="596"/>
      <c r="K272" s="596"/>
      <c r="L272" s="603">
        <v>2</v>
      </c>
      <c r="M272" s="609" t="s">
        <v>421</v>
      </c>
      <c r="N272" s="603">
        <v>1</v>
      </c>
      <c r="O272" s="609" t="s">
        <v>421</v>
      </c>
      <c r="P272" s="625">
        <v>2</v>
      </c>
      <c r="Q272" s="603">
        <v>4</v>
      </c>
      <c r="R272" s="609" t="s">
        <v>421</v>
      </c>
      <c r="S272" s="603">
        <v>2</v>
      </c>
      <c r="T272" s="609" t="s">
        <v>421</v>
      </c>
      <c r="U272" s="596"/>
      <c r="V272" s="596"/>
      <c r="W272" s="596"/>
      <c r="X272" s="596"/>
      <c r="Y272" s="596"/>
      <c r="Z272" s="596"/>
      <c r="AA272" s="596"/>
      <c r="AB272" s="596"/>
      <c r="AC272" s="596"/>
      <c r="AD272" s="596"/>
      <c r="AE272" s="596"/>
      <c r="AF272" s="596"/>
      <c r="AG272" s="596"/>
      <c r="AH272" s="596"/>
      <c r="AI272" s="596"/>
      <c r="AJ272" s="596"/>
      <c r="AK272" s="596"/>
      <c r="AL272" s="596"/>
      <c r="AM272" s="596"/>
      <c r="AN272" s="596"/>
      <c r="AO272" s="596"/>
      <c r="AP272" s="596"/>
      <c r="AQ272" s="596"/>
      <c r="AR272" s="596"/>
      <c r="AS272" s="596"/>
      <c r="AT272" s="596"/>
      <c r="AU272" s="596"/>
      <c r="AV272" s="596"/>
      <c r="AW272" s="603">
        <v>1</v>
      </c>
      <c r="AX272" s="603">
        <v>1</v>
      </c>
      <c r="AY272" s="603">
        <v>1</v>
      </c>
    </row>
    <row r="273" spans="1:51" x14ac:dyDescent="0.2">
      <c r="A273" s="599" t="s">
        <v>432</v>
      </c>
      <c r="B273" s="596" t="s">
        <v>184</v>
      </c>
      <c r="C273" s="599" t="s">
        <v>426</v>
      </c>
      <c r="D273" s="599" t="s">
        <v>427</v>
      </c>
      <c r="E273" s="603">
        <v>0</v>
      </c>
      <c r="F273" s="603">
        <v>2</v>
      </c>
      <c r="G273" s="609" t="s">
        <v>421</v>
      </c>
      <c r="H273" s="596"/>
      <c r="I273" s="596"/>
      <c r="J273" s="596"/>
      <c r="K273" s="596"/>
      <c r="L273" s="603">
        <v>2</v>
      </c>
      <c r="M273" s="609" t="s">
        <v>421</v>
      </c>
      <c r="N273" s="603">
        <v>1</v>
      </c>
      <c r="O273" s="609" t="s">
        <v>421</v>
      </c>
      <c r="P273" s="625">
        <v>2</v>
      </c>
      <c r="Q273" s="603">
        <v>4</v>
      </c>
      <c r="R273" s="609" t="s">
        <v>421</v>
      </c>
      <c r="S273" s="603">
        <v>2</v>
      </c>
      <c r="T273" s="609" t="s">
        <v>421</v>
      </c>
      <c r="U273" s="596"/>
      <c r="V273" s="596"/>
      <c r="W273" s="596"/>
      <c r="X273" s="596"/>
      <c r="Y273" s="596"/>
      <c r="Z273" s="596"/>
      <c r="AA273" s="596"/>
      <c r="AB273" s="596"/>
      <c r="AC273" s="596"/>
      <c r="AD273" s="596"/>
      <c r="AE273" s="596"/>
      <c r="AF273" s="596"/>
      <c r="AG273" s="596"/>
      <c r="AH273" s="596"/>
      <c r="AI273" s="596"/>
      <c r="AJ273" s="596"/>
      <c r="AK273" s="596"/>
      <c r="AL273" s="596"/>
      <c r="AM273" s="596"/>
      <c r="AN273" s="596"/>
      <c r="AO273" s="596"/>
      <c r="AP273" s="596"/>
      <c r="AQ273" s="596"/>
      <c r="AR273" s="596"/>
      <c r="AS273" s="596"/>
      <c r="AT273" s="596"/>
      <c r="AU273" s="596"/>
      <c r="AV273" s="596"/>
      <c r="AW273" s="603">
        <v>1</v>
      </c>
      <c r="AX273" s="603">
        <v>1</v>
      </c>
      <c r="AY273" s="596"/>
    </row>
    <row r="274" spans="1:51" x14ac:dyDescent="0.2">
      <c r="A274" s="599" t="s">
        <v>433</v>
      </c>
      <c r="B274" s="599" t="s">
        <v>301</v>
      </c>
      <c r="C274" s="599" t="s">
        <v>426</v>
      </c>
      <c r="D274" s="599" t="s">
        <v>427</v>
      </c>
      <c r="E274" s="603">
        <v>2200</v>
      </c>
      <c r="F274" s="603">
        <v>1</v>
      </c>
      <c r="G274" s="609" t="s">
        <v>421</v>
      </c>
      <c r="H274" s="596"/>
      <c r="I274" s="596"/>
      <c r="J274" s="596"/>
      <c r="K274" s="596"/>
      <c r="L274" s="603">
        <v>2</v>
      </c>
      <c r="M274" s="609" t="s">
        <v>421</v>
      </c>
      <c r="N274" s="596"/>
      <c r="O274" s="596"/>
      <c r="P274" s="625"/>
      <c r="Q274" s="596"/>
      <c r="R274" s="596"/>
      <c r="S274" s="596"/>
      <c r="T274" s="596"/>
      <c r="U274" s="596"/>
      <c r="V274" s="596"/>
      <c r="W274" s="596"/>
      <c r="X274" s="596"/>
      <c r="Y274" s="596"/>
      <c r="Z274" s="596"/>
      <c r="AA274" s="596"/>
      <c r="AB274" s="596"/>
      <c r="AC274" s="596"/>
      <c r="AD274" s="596"/>
      <c r="AE274" s="596"/>
      <c r="AF274" s="596"/>
      <c r="AG274" s="596"/>
      <c r="AH274" s="596"/>
      <c r="AI274" s="596"/>
      <c r="AJ274" s="596"/>
      <c r="AK274" s="596"/>
      <c r="AL274" s="596"/>
      <c r="AM274" s="596"/>
      <c r="AN274" s="596"/>
      <c r="AO274" s="596"/>
      <c r="AP274" s="596"/>
      <c r="AQ274" s="596"/>
      <c r="AR274" s="596"/>
      <c r="AS274" s="596"/>
      <c r="AT274" s="596"/>
      <c r="AU274" s="596"/>
      <c r="AV274" s="596"/>
      <c r="AW274" s="603">
        <v>1</v>
      </c>
      <c r="AX274" s="596"/>
      <c r="AY274" s="596"/>
    </row>
    <row r="275" spans="1:51" x14ac:dyDescent="0.2">
      <c r="A275" s="599" t="s">
        <v>434</v>
      </c>
      <c r="B275" s="599" t="s">
        <v>301</v>
      </c>
      <c r="C275" s="599" t="s">
        <v>426</v>
      </c>
      <c r="D275" s="599" t="s">
        <v>427</v>
      </c>
      <c r="E275" s="603">
        <v>2200</v>
      </c>
      <c r="F275" s="603">
        <v>1</v>
      </c>
      <c r="G275" s="609" t="s">
        <v>421</v>
      </c>
      <c r="H275" s="596"/>
      <c r="I275" s="596"/>
      <c r="J275" s="596"/>
      <c r="K275" s="596"/>
      <c r="L275" s="603">
        <v>2</v>
      </c>
      <c r="M275" s="609" t="s">
        <v>421</v>
      </c>
      <c r="N275" s="596"/>
      <c r="O275" s="596"/>
      <c r="P275" s="625"/>
      <c r="Q275" s="596"/>
      <c r="R275" s="596"/>
      <c r="S275" s="596"/>
      <c r="T275" s="596"/>
      <c r="U275" s="596"/>
      <c r="V275" s="596"/>
      <c r="W275" s="596"/>
      <c r="X275" s="596"/>
      <c r="Y275" s="596"/>
      <c r="Z275" s="596"/>
      <c r="AA275" s="596"/>
      <c r="AB275" s="596"/>
      <c r="AC275" s="596"/>
      <c r="AD275" s="596"/>
      <c r="AE275" s="596"/>
      <c r="AF275" s="596"/>
      <c r="AG275" s="596"/>
      <c r="AH275" s="596"/>
      <c r="AI275" s="596"/>
      <c r="AJ275" s="596"/>
      <c r="AK275" s="596"/>
      <c r="AL275" s="596"/>
      <c r="AM275" s="596"/>
      <c r="AN275" s="596"/>
      <c r="AO275" s="596"/>
      <c r="AP275" s="596"/>
      <c r="AQ275" s="596"/>
      <c r="AR275" s="596"/>
      <c r="AS275" s="596"/>
      <c r="AT275" s="596"/>
      <c r="AU275" s="596"/>
      <c r="AV275" s="596"/>
      <c r="AW275" s="603">
        <v>1</v>
      </c>
      <c r="AX275" s="596"/>
      <c r="AY275" s="596"/>
    </row>
    <row r="276" spans="1:51" x14ac:dyDescent="0.2">
      <c r="A276" s="599" t="s">
        <v>435</v>
      </c>
      <c r="B276" s="761" t="s">
        <v>58</v>
      </c>
      <c r="C276" s="761"/>
      <c r="D276" s="761"/>
      <c r="E276" s="761"/>
      <c r="F276" s="761"/>
      <c r="G276" s="761"/>
      <c r="H276" s="761"/>
      <c r="I276" s="761"/>
      <c r="J276" s="761"/>
      <c r="K276" s="761"/>
      <c r="L276" s="761"/>
      <c r="M276" s="761"/>
      <c r="N276" s="761"/>
      <c r="O276" s="761"/>
      <c r="P276" s="761"/>
      <c r="Q276" s="761"/>
      <c r="R276" s="761"/>
      <c r="S276" s="761"/>
      <c r="T276" s="761"/>
      <c r="U276" s="761"/>
      <c r="V276" s="761"/>
      <c r="W276" s="761"/>
      <c r="X276" s="761"/>
      <c r="Y276" s="761"/>
      <c r="Z276" s="761"/>
      <c r="AA276" s="761"/>
      <c r="AB276" s="761"/>
      <c r="AC276" s="761"/>
      <c r="AD276" s="761"/>
      <c r="AE276" s="761"/>
      <c r="AF276" s="761"/>
      <c r="AG276" s="761"/>
      <c r="AH276" s="761"/>
      <c r="AI276" s="761"/>
      <c r="AJ276" s="761"/>
      <c r="AK276" s="761"/>
      <c r="AL276" s="761"/>
      <c r="AM276" s="761"/>
      <c r="AN276" s="761"/>
      <c r="AO276" s="761"/>
      <c r="AP276" s="761"/>
      <c r="AQ276" s="761"/>
      <c r="AR276" s="761"/>
      <c r="AS276" s="761"/>
      <c r="AT276" s="761"/>
      <c r="AU276" s="761"/>
      <c r="AV276" s="761"/>
      <c r="AW276" s="761"/>
      <c r="AX276" s="761"/>
      <c r="AY276" s="761"/>
    </row>
    <row r="277" spans="1:51" x14ac:dyDescent="0.2">
      <c r="A277" s="599" t="s">
        <v>436</v>
      </c>
      <c r="B277" s="761" t="s">
        <v>58</v>
      </c>
      <c r="C277" s="761"/>
      <c r="D277" s="761"/>
      <c r="E277" s="761"/>
      <c r="F277" s="761"/>
      <c r="G277" s="761"/>
      <c r="H277" s="761"/>
      <c r="I277" s="761"/>
      <c r="J277" s="761"/>
      <c r="K277" s="761"/>
      <c r="L277" s="761"/>
      <c r="M277" s="761"/>
      <c r="N277" s="761"/>
      <c r="O277" s="761"/>
      <c r="P277" s="761"/>
      <c r="Q277" s="761"/>
      <c r="R277" s="761"/>
      <c r="S277" s="761"/>
      <c r="T277" s="761"/>
      <c r="U277" s="761"/>
      <c r="V277" s="761"/>
      <c r="W277" s="761"/>
      <c r="X277" s="761"/>
      <c r="Y277" s="761"/>
      <c r="Z277" s="761"/>
      <c r="AA277" s="761"/>
      <c r="AB277" s="761"/>
      <c r="AC277" s="761"/>
      <c r="AD277" s="761"/>
      <c r="AE277" s="761"/>
      <c r="AF277" s="761"/>
      <c r="AG277" s="761"/>
      <c r="AH277" s="761"/>
      <c r="AI277" s="761"/>
      <c r="AJ277" s="761"/>
      <c r="AK277" s="761"/>
      <c r="AL277" s="761"/>
      <c r="AM277" s="761"/>
      <c r="AN277" s="761"/>
      <c r="AO277" s="761"/>
      <c r="AP277" s="761"/>
      <c r="AQ277" s="761"/>
      <c r="AR277" s="761"/>
      <c r="AS277" s="761"/>
      <c r="AT277" s="761"/>
      <c r="AU277" s="761"/>
      <c r="AV277" s="761"/>
      <c r="AW277" s="761"/>
      <c r="AX277" s="761"/>
      <c r="AY277" s="761"/>
    </row>
    <row r="278" spans="1:51" x14ac:dyDescent="0.2">
      <c r="A278" s="599" t="s">
        <v>437</v>
      </c>
      <c r="B278" s="761" t="s">
        <v>58</v>
      </c>
      <c r="C278" s="761"/>
      <c r="D278" s="761"/>
      <c r="E278" s="761"/>
      <c r="F278" s="761"/>
      <c r="G278" s="761"/>
      <c r="H278" s="761"/>
      <c r="I278" s="761"/>
      <c r="J278" s="761"/>
      <c r="K278" s="761"/>
      <c r="L278" s="761"/>
      <c r="M278" s="761"/>
      <c r="N278" s="761"/>
      <c r="O278" s="761"/>
      <c r="P278" s="761"/>
      <c r="Q278" s="761"/>
      <c r="R278" s="761"/>
      <c r="S278" s="761"/>
      <c r="T278" s="761"/>
      <c r="U278" s="761"/>
      <c r="V278" s="761"/>
      <c r="W278" s="761"/>
      <c r="X278" s="761"/>
      <c r="Y278" s="761"/>
      <c r="Z278" s="761"/>
      <c r="AA278" s="761"/>
      <c r="AB278" s="761"/>
      <c r="AC278" s="761"/>
      <c r="AD278" s="761"/>
      <c r="AE278" s="761"/>
      <c r="AF278" s="761"/>
      <c r="AG278" s="761"/>
      <c r="AH278" s="761"/>
      <c r="AI278" s="761"/>
      <c r="AJ278" s="761"/>
      <c r="AK278" s="761"/>
      <c r="AL278" s="761"/>
      <c r="AM278" s="761"/>
      <c r="AN278" s="761"/>
      <c r="AO278" s="761"/>
      <c r="AP278" s="761"/>
      <c r="AQ278" s="761"/>
      <c r="AR278" s="761"/>
      <c r="AS278" s="761"/>
      <c r="AT278" s="761"/>
      <c r="AU278" s="761"/>
      <c r="AV278" s="761"/>
      <c r="AW278" s="761"/>
      <c r="AX278" s="761"/>
      <c r="AY278" s="761"/>
    </row>
    <row r="279" spans="1:51" x14ac:dyDescent="0.2">
      <c r="A279" s="599" t="s">
        <v>438</v>
      </c>
      <c r="B279" s="599" t="s">
        <v>301</v>
      </c>
      <c r="C279" s="599" t="s">
        <v>426</v>
      </c>
      <c r="D279" s="599" t="s">
        <v>427</v>
      </c>
      <c r="E279" s="603">
        <v>2200</v>
      </c>
      <c r="F279" s="603">
        <v>1</v>
      </c>
      <c r="G279" s="604" t="s">
        <v>63</v>
      </c>
      <c r="H279" s="596"/>
      <c r="I279" s="596"/>
      <c r="J279" s="596"/>
      <c r="K279" s="596"/>
      <c r="L279" s="603">
        <v>2</v>
      </c>
      <c r="M279" s="609" t="s">
        <v>421</v>
      </c>
      <c r="N279" s="596"/>
      <c r="O279" s="596"/>
      <c r="P279" s="625"/>
      <c r="Q279" s="596"/>
      <c r="R279" s="596"/>
      <c r="S279" s="596"/>
      <c r="T279" s="596"/>
      <c r="U279" s="596"/>
      <c r="V279" s="596"/>
      <c r="W279" s="596"/>
      <c r="X279" s="596"/>
      <c r="Y279" s="596"/>
      <c r="Z279" s="596"/>
      <c r="AA279" s="596"/>
      <c r="AB279" s="596"/>
      <c r="AC279" s="596"/>
      <c r="AD279" s="596"/>
      <c r="AE279" s="596"/>
      <c r="AF279" s="596"/>
      <c r="AG279" s="596"/>
      <c r="AH279" s="596"/>
      <c r="AI279" s="596"/>
      <c r="AJ279" s="596"/>
      <c r="AK279" s="596"/>
      <c r="AL279" s="596"/>
      <c r="AM279" s="596"/>
      <c r="AN279" s="596"/>
      <c r="AO279" s="596"/>
      <c r="AP279" s="596"/>
      <c r="AQ279" s="596"/>
      <c r="AR279" s="596"/>
      <c r="AS279" s="596"/>
      <c r="AT279" s="596"/>
      <c r="AU279" s="596"/>
      <c r="AV279" s="596"/>
      <c r="AW279" s="603">
        <v>1</v>
      </c>
      <c r="AX279" s="596"/>
      <c r="AY279" s="596"/>
    </row>
    <row r="280" spans="1:51" x14ac:dyDescent="0.2">
      <c r="A280" s="599" t="s">
        <v>439</v>
      </c>
      <c r="B280" s="599" t="s">
        <v>301</v>
      </c>
      <c r="C280" s="599" t="s">
        <v>426</v>
      </c>
      <c r="D280" s="599" t="s">
        <v>427</v>
      </c>
      <c r="E280" s="603">
        <v>2200</v>
      </c>
      <c r="F280" s="603">
        <v>1</v>
      </c>
      <c r="G280" s="609" t="s">
        <v>421</v>
      </c>
      <c r="H280" s="596"/>
      <c r="I280" s="596"/>
      <c r="J280" s="596"/>
      <c r="K280" s="596"/>
      <c r="L280" s="603">
        <v>2</v>
      </c>
      <c r="M280" s="609" t="s">
        <v>421</v>
      </c>
      <c r="N280" s="596"/>
      <c r="O280" s="596"/>
      <c r="P280" s="625"/>
      <c r="Q280" s="596"/>
      <c r="R280" s="596"/>
      <c r="S280" s="596"/>
      <c r="T280" s="596"/>
      <c r="U280" s="596"/>
      <c r="V280" s="596"/>
      <c r="W280" s="596"/>
      <c r="X280" s="596"/>
      <c r="Y280" s="596"/>
      <c r="Z280" s="596"/>
      <c r="AA280" s="596"/>
      <c r="AB280" s="596"/>
      <c r="AC280" s="596"/>
      <c r="AD280" s="596"/>
      <c r="AE280" s="596"/>
      <c r="AF280" s="596"/>
      <c r="AG280" s="596"/>
      <c r="AH280" s="596"/>
      <c r="AI280" s="596"/>
      <c r="AJ280" s="596"/>
      <c r="AK280" s="596"/>
      <c r="AL280" s="596"/>
      <c r="AM280" s="596"/>
      <c r="AN280" s="596"/>
      <c r="AO280" s="596"/>
      <c r="AP280" s="596"/>
      <c r="AQ280" s="596"/>
      <c r="AR280" s="596"/>
      <c r="AS280" s="596"/>
      <c r="AT280" s="596"/>
      <c r="AU280" s="596"/>
      <c r="AV280" s="596"/>
      <c r="AW280" s="603">
        <v>1</v>
      </c>
      <c r="AX280" s="596"/>
      <c r="AY280" s="596"/>
    </row>
    <row r="281" spans="1:51" x14ac:dyDescent="0.2">
      <c r="A281" s="599" t="s">
        <v>440</v>
      </c>
      <c r="B281" s="599" t="s">
        <v>301</v>
      </c>
      <c r="C281" s="599" t="s">
        <v>426</v>
      </c>
      <c r="D281" s="599" t="s">
        <v>427</v>
      </c>
      <c r="E281" s="603">
        <v>2200</v>
      </c>
      <c r="F281" s="603">
        <v>1</v>
      </c>
      <c r="G281" s="609" t="s">
        <v>421</v>
      </c>
      <c r="H281" s="596"/>
      <c r="I281" s="596"/>
      <c r="J281" s="596"/>
      <c r="K281" s="596"/>
      <c r="L281" s="603">
        <v>2</v>
      </c>
      <c r="M281" s="609" t="s">
        <v>421</v>
      </c>
      <c r="N281" s="596"/>
      <c r="O281" s="596"/>
      <c r="P281" s="625"/>
      <c r="Q281" s="596"/>
      <c r="R281" s="596"/>
      <c r="S281" s="596"/>
      <c r="T281" s="596"/>
      <c r="U281" s="596"/>
      <c r="V281" s="596"/>
      <c r="W281" s="596"/>
      <c r="X281" s="596"/>
      <c r="Y281" s="596"/>
      <c r="Z281" s="596"/>
      <c r="AA281" s="596"/>
      <c r="AB281" s="596"/>
      <c r="AC281" s="596"/>
      <c r="AD281" s="596"/>
      <c r="AE281" s="596"/>
      <c r="AF281" s="596"/>
      <c r="AG281" s="596"/>
      <c r="AH281" s="596"/>
      <c r="AI281" s="596"/>
      <c r="AJ281" s="596"/>
      <c r="AK281" s="596"/>
      <c r="AL281" s="596"/>
      <c r="AM281" s="596"/>
      <c r="AN281" s="596"/>
      <c r="AO281" s="596"/>
      <c r="AP281" s="596"/>
      <c r="AQ281" s="596"/>
      <c r="AR281" s="596"/>
      <c r="AS281" s="596"/>
      <c r="AT281" s="596"/>
      <c r="AU281" s="596"/>
      <c r="AV281" s="596"/>
      <c r="AW281" s="603">
        <v>1</v>
      </c>
      <c r="AX281" s="596"/>
      <c r="AY281" s="596"/>
    </row>
    <row r="282" spans="1:51" x14ac:dyDescent="0.2">
      <c r="A282" s="599" t="s">
        <v>441</v>
      </c>
      <c r="B282" s="599" t="s">
        <v>301</v>
      </c>
      <c r="C282" s="599" t="s">
        <v>426</v>
      </c>
      <c r="D282" s="599" t="s">
        <v>427</v>
      </c>
      <c r="E282" s="603">
        <v>2200</v>
      </c>
      <c r="F282" s="603">
        <v>1</v>
      </c>
      <c r="G282" s="609" t="s">
        <v>421</v>
      </c>
      <c r="H282" s="596"/>
      <c r="I282" s="596"/>
      <c r="J282" s="596"/>
      <c r="K282" s="596"/>
      <c r="L282" s="603">
        <v>2</v>
      </c>
      <c r="M282" s="609" t="s">
        <v>421</v>
      </c>
      <c r="N282" s="596"/>
      <c r="O282" s="596"/>
      <c r="P282" s="625"/>
      <c r="Q282" s="596"/>
      <c r="R282" s="596"/>
      <c r="S282" s="596"/>
      <c r="T282" s="596"/>
      <c r="U282" s="596"/>
      <c r="V282" s="596"/>
      <c r="W282" s="596"/>
      <c r="X282" s="596"/>
      <c r="Y282" s="596"/>
      <c r="Z282" s="596"/>
      <c r="AA282" s="596"/>
      <c r="AB282" s="596"/>
      <c r="AC282" s="596"/>
      <c r="AD282" s="596"/>
      <c r="AE282" s="596"/>
      <c r="AF282" s="596"/>
      <c r="AG282" s="596"/>
      <c r="AH282" s="596"/>
      <c r="AI282" s="596"/>
      <c r="AJ282" s="596"/>
      <c r="AK282" s="596"/>
      <c r="AL282" s="596"/>
      <c r="AM282" s="596"/>
      <c r="AN282" s="596"/>
      <c r="AO282" s="596"/>
      <c r="AP282" s="596"/>
      <c r="AQ282" s="596"/>
      <c r="AR282" s="596"/>
      <c r="AS282" s="596"/>
      <c r="AT282" s="596"/>
      <c r="AU282" s="596"/>
      <c r="AV282" s="596"/>
      <c r="AW282" s="603">
        <v>1</v>
      </c>
      <c r="AX282" s="596"/>
      <c r="AY282" s="596"/>
    </row>
    <row r="283" spans="1:51" x14ac:dyDescent="0.2">
      <c r="A283" s="599" t="s">
        <v>442</v>
      </c>
      <c r="B283" s="596" t="s">
        <v>443</v>
      </c>
      <c r="C283" s="599" t="s">
        <v>426</v>
      </c>
      <c r="D283" s="599" t="s">
        <v>427</v>
      </c>
      <c r="E283" s="603">
        <v>1100</v>
      </c>
      <c r="F283" s="603">
        <v>1</v>
      </c>
      <c r="G283" s="609" t="s">
        <v>421</v>
      </c>
      <c r="H283" s="596"/>
      <c r="I283" s="596"/>
      <c r="J283" s="596"/>
      <c r="K283" s="596"/>
      <c r="L283" s="596"/>
      <c r="M283" s="596"/>
      <c r="N283" s="603">
        <v>1</v>
      </c>
      <c r="O283" s="609" t="s">
        <v>421</v>
      </c>
      <c r="P283" s="625"/>
      <c r="Q283" s="596"/>
      <c r="R283" s="596"/>
      <c r="S283" s="603">
        <v>1</v>
      </c>
      <c r="T283" s="609" t="s">
        <v>421</v>
      </c>
      <c r="U283" s="596"/>
      <c r="V283" s="596"/>
      <c r="W283" s="596"/>
      <c r="X283" s="596"/>
      <c r="Y283" s="603">
        <v>1</v>
      </c>
      <c r="Z283" s="609" t="s">
        <v>421</v>
      </c>
      <c r="AA283" s="596"/>
      <c r="AB283" s="596"/>
      <c r="AC283" s="596"/>
      <c r="AD283" s="596"/>
      <c r="AE283" s="596"/>
      <c r="AF283" s="596"/>
      <c r="AG283" s="596"/>
      <c r="AH283" s="596"/>
      <c r="AI283" s="596"/>
      <c r="AJ283" s="596"/>
      <c r="AK283" s="596"/>
      <c r="AL283" s="596"/>
      <c r="AM283" s="596"/>
      <c r="AN283" s="596"/>
      <c r="AO283" s="596"/>
      <c r="AP283" s="596"/>
      <c r="AQ283" s="596"/>
      <c r="AR283" s="596"/>
      <c r="AS283" s="596"/>
      <c r="AT283" s="596"/>
      <c r="AU283" s="596"/>
      <c r="AV283" s="596"/>
      <c r="AW283" s="603">
        <v>1</v>
      </c>
      <c r="AX283" s="596"/>
      <c r="AY283" s="596"/>
    </row>
    <row r="284" spans="1:51" x14ac:dyDescent="0.2">
      <c r="A284" s="599" t="s">
        <v>444</v>
      </c>
      <c r="B284" s="596" t="s">
        <v>58</v>
      </c>
      <c r="C284" s="596"/>
      <c r="D284" s="596"/>
      <c r="E284" s="596"/>
      <c r="F284" s="596"/>
      <c r="G284" s="610"/>
      <c r="H284" s="596"/>
      <c r="I284" s="596"/>
      <c r="J284" s="596"/>
      <c r="K284" s="596"/>
      <c r="L284" s="596"/>
      <c r="M284" s="596"/>
      <c r="N284" s="596"/>
      <c r="O284" s="596"/>
      <c r="P284" s="625"/>
      <c r="Q284" s="596"/>
      <c r="R284" s="596"/>
      <c r="S284" s="596"/>
      <c r="T284" s="596"/>
      <c r="U284" s="596"/>
      <c r="V284" s="596"/>
      <c r="W284" s="596"/>
      <c r="X284" s="596"/>
      <c r="Y284" s="596"/>
      <c r="Z284" s="596"/>
      <c r="AA284" s="596"/>
      <c r="AB284" s="596"/>
      <c r="AC284" s="596"/>
      <c r="AD284" s="596"/>
      <c r="AE284" s="596"/>
      <c r="AF284" s="596"/>
      <c r="AG284" s="596"/>
      <c r="AH284" s="596"/>
      <c r="AI284" s="596"/>
      <c r="AJ284" s="596"/>
      <c r="AK284" s="596"/>
      <c r="AL284" s="596"/>
      <c r="AM284" s="596"/>
      <c r="AN284" s="596"/>
      <c r="AO284" s="596"/>
      <c r="AP284" s="596"/>
      <c r="AQ284" s="596"/>
      <c r="AR284" s="596"/>
      <c r="AS284" s="596"/>
      <c r="AT284" s="596"/>
      <c r="AU284" s="596"/>
      <c r="AV284" s="596"/>
      <c r="AW284" s="596"/>
      <c r="AX284" s="596"/>
      <c r="AY284" s="596"/>
    </row>
    <row r="285" spans="1:51" x14ac:dyDescent="0.2">
      <c r="A285" s="599" t="s">
        <v>445</v>
      </c>
      <c r="B285" s="596" t="s">
        <v>184</v>
      </c>
      <c r="C285" s="599" t="s">
        <v>426</v>
      </c>
      <c r="D285" s="599" t="s">
        <v>427</v>
      </c>
      <c r="E285" s="599" t="s">
        <v>151</v>
      </c>
      <c r="F285" s="603">
        <v>4</v>
      </c>
      <c r="G285" s="609" t="s">
        <v>421</v>
      </c>
      <c r="H285" s="596"/>
      <c r="I285" s="596"/>
      <c r="J285" s="596"/>
      <c r="K285" s="596"/>
      <c r="L285" s="596"/>
      <c r="M285" s="596"/>
      <c r="N285" s="596"/>
      <c r="O285" s="596"/>
      <c r="P285" s="625"/>
      <c r="Q285" s="596"/>
      <c r="R285" s="596"/>
      <c r="S285" s="596"/>
      <c r="T285" s="596"/>
      <c r="U285" s="596"/>
      <c r="V285" s="596"/>
      <c r="W285" s="596"/>
      <c r="X285" s="596"/>
      <c r="Y285" s="596"/>
      <c r="Z285" s="596"/>
      <c r="AA285" s="596"/>
      <c r="AB285" s="596"/>
      <c r="AC285" s="596"/>
      <c r="AD285" s="596"/>
      <c r="AE285" s="596"/>
      <c r="AF285" s="596"/>
      <c r="AG285" s="596"/>
      <c r="AH285" s="596"/>
      <c r="AI285" s="596"/>
      <c r="AJ285" s="596"/>
      <c r="AK285" s="596"/>
      <c r="AL285" s="596"/>
      <c r="AM285" s="596"/>
      <c r="AN285" s="596"/>
      <c r="AO285" s="596"/>
      <c r="AP285" s="596"/>
      <c r="AQ285" s="596"/>
      <c r="AR285" s="596"/>
      <c r="AS285" s="596"/>
      <c r="AT285" s="596"/>
      <c r="AU285" s="596"/>
      <c r="AV285" s="596"/>
      <c r="AW285" s="603">
        <v>2</v>
      </c>
      <c r="AX285" s="596"/>
      <c r="AY285" s="596"/>
    </row>
    <row r="286" spans="1:51" x14ac:dyDescent="0.2">
      <c r="A286" s="599" t="s">
        <v>446</v>
      </c>
      <c r="B286" s="596" t="s">
        <v>184</v>
      </c>
      <c r="C286" s="599" t="s">
        <v>426</v>
      </c>
      <c r="D286" s="599" t="s">
        <v>427</v>
      </c>
      <c r="E286" s="599" t="s">
        <v>151</v>
      </c>
      <c r="F286" s="603">
        <v>4</v>
      </c>
      <c r="G286" s="609" t="s">
        <v>421</v>
      </c>
      <c r="H286" s="596"/>
      <c r="I286" s="596"/>
      <c r="J286" s="596"/>
      <c r="K286" s="596"/>
      <c r="L286" s="596"/>
      <c r="M286" s="596"/>
      <c r="N286" s="596"/>
      <c r="O286" s="596"/>
      <c r="P286" s="625"/>
      <c r="Q286" s="596"/>
      <c r="R286" s="596"/>
      <c r="S286" s="596"/>
      <c r="T286" s="596"/>
      <c r="U286" s="596"/>
      <c r="V286" s="596"/>
      <c r="W286" s="596"/>
      <c r="X286" s="596"/>
      <c r="Y286" s="596"/>
      <c r="Z286" s="596"/>
      <c r="AA286" s="596"/>
      <c r="AB286" s="596"/>
      <c r="AC286" s="596"/>
      <c r="AD286" s="596"/>
      <c r="AE286" s="596"/>
      <c r="AF286" s="596"/>
      <c r="AG286" s="596"/>
      <c r="AH286" s="596"/>
      <c r="AI286" s="596"/>
      <c r="AJ286" s="596"/>
      <c r="AK286" s="596"/>
      <c r="AL286" s="596"/>
      <c r="AM286" s="596"/>
      <c r="AN286" s="596"/>
      <c r="AO286" s="596"/>
      <c r="AP286" s="596"/>
      <c r="AQ286" s="596"/>
      <c r="AR286" s="596"/>
      <c r="AS286" s="596"/>
      <c r="AT286" s="596"/>
      <c r="AU286" s="596"/>
      <c r="AV286" s="596"/>
      <c r="AW286" s="603">
        <v>2</v>
      </c>
      <c r="AX286" s="596"/>
      <c r="AY286" s="596"/>
    </row>
    <row r="287" spans="1:51" x14ac:dyDescent="0.2">
      <c r="A287" s="599" t="s">
        <v>447</v>
      </c>
      <c r="B287" s="596" t="s">
        <v>184</v>
      </c>
      <c r="C287" s="599" t="s">
        <v>426</v>
      </c>
      <c r="D287" s="599" t="s">
        <v>427</v>
      </c>
      <c r="E287" s="599" t="s">
        <v>151</v>
      </c>
      <c r="F287" s="603">
        <v>4</v>
      </c>
      <c r="G287" s="609" t="s">
        <v>421</v>
      </c>
      <c r="H287" s="596"/>
      <c r="I287" s="596"/>
      <c r="J287" s="596"/>
      <c r="K287" s="596"/>
      <c r="L287" s="596"/>
      <c r="M287" s="596"/>
      <c r="N287" s="596"/>
      <c r="O287" s="596"/>
      <c r="P287" s="625"/>
      <c r="Q287" s="596"/>
      <c r="R287" s="596"/>
      <c r="S287" s="596"/>
      <c r="T287" s="596"/>
      <c r="U287" s="596"/>
      <c r="V287" s="596"/>
      <c r="W287" s="596"/>
      <c r="X287" s="596"/>
      <c r="Y287" s="596"/>
      <c r="Z287" s="596"/>
      <c r="AA287" s="596"/>
      <c r="AB287" s="596"/>
      <c r="AC287" s="596"/>
      <c r="AD287" s="596"/>
      <c r="AE287" s="596"/>
      <c r="AF287" s="596"/>
      <c r="AG287" s="596"/>
      <c r="AH287" s="596"/>
      <c r="AI287" s="596"/>
      <c r="AJ287" s="596"/>
      <c r="AK287" s="596"/>
      <c r="AL287" s="596"/>
      <c r="AM287" s="596"/>
      <c r="AN287" s="596"/>
      <c r="AO287" s="596"/>
      <c r="AP287" s="596"/>
      <c r="AQ287" s="596"/>
      <c r="AR287" s="596"/>
      <c r="AS287" s="596"/>
      <c r="AT287" s="596"/>
      <c r="AU287" s="596"/>
      <c r="AV287" s="596"/>
      <c r="AW287" s="603">
        <v>2</v>
      </c>
      <c r="AX287" s="596"/>
      <c r="AY287" s="596"/>
    </row>
    <row r="288" spans="1:51" x14ac:dyDescent="0.2">
      <c r="A288" s="599" t="s">
        <v>448</v>
      </c>
      <c r="B288" s="596" t="s">
        <v>184</v>
      </c>
      <c r="C288" s="599" t="s">
        <v>426</v>
      </c>
      <c r="D288" s="599" t="s">
        <v>427</v>
      </c>
      <c r="E288" s="599" t="s">
        <v>151</v>
      </c>
      <c r="F288" s="603">
        <v>4</v>
      </c>
      <c r="G288" s="609" t="s">
        <v>421</v>
      </c>
      <c r="H288" s="596"/>
      <c r="I288" s="596"/>
      <c r="J288" s="596"/>
      <c r="K288" s="596"/>
      <c r="L288" s="596"/>
      <c r="M288" s="596"/>
      <c r="N288" s="596"/>
      <c r="O288" s="596"/>
      <c r="P288" s="625"/>
      <c r="Q288" s="596"/>
      <c r="R288" s="596"/>
      <c r="S288" s="596"/>
      <c r="T288" s="596"/>
      <c r="U288" s="596"/>
      <c r="V288" s="596"/>
      <c r="W288" s="596"/>
      <c r="X288" s="596"/>
      <c r="Y288" s="596"/>
      <c r="Z288" s="596"/>
      <c r="AA288" s="596"/>
      <c r="AB288" s="596"/>
      <c r="AC288" s="596"/>
      <c r="AD288" s="596"/>
      <c r="AE288" s="596"/>
      <c r="AF288" s="596"/>
      <c r="AG288" s="596"/>
      <c r="AH288" s="596"/>
      <c r="AI288" s="596"/>
      <c r="AJ288" s="596"/>
      <c r="AK288" s="596"/>
      <c r="AL288" s="596"/>
      <c r="AM288" s="596"/>
      <c r="AN288" s="596"/>
      <c r="AO288" s="596"/>
      <c r="AP288" s="596"/>
      <c r="AQ288" s="596"/>
      <c r="AR288" s="596"/>
      <c r="AS288" s="596"/>
      <c r="AT288" s="596"/>
      <c r="AU288" s="596"/>
      <c r="AV288" s="596"/>
      <c r="AW288" s="603">
        <v>2</v>
      </c>
      <c r="AX288" s="596"/>
      <c r="AY288" s="596"/>
    </row>
    <row r="289" spans="1:51" x14ac:dyDescent="0.2">
      <c r="A289" s="599" t="s">
        <v>449</v>
      </c>
      <c r="B289" s="596" t="s">
        <v>184</v>
      </c>
      <c r="C289" s="599" t="s">
        <v>426</v>
      </c>
      <c r="D289" s="599" t="s">
        <v>427</v>
      </c>
      <c r="E289" s="599" t="s">
        <v>151</v>
      </c>
      <c r="F289" s="603">
        <v>4</v>
      </c>
      <c r="G289" s="609" t="s">
        <v>421</v>
      </c>
      <c r="H289" s="596"/>
      <c r="I289" s="596"/>
      <c r="J289" s="596"/>
      <c r="K289" s="596"/>
      <c r="L289" s="596"/>
      <c r="M289" s="596"/>
      <c r="N289" s="596"/>
      <c r="O289" s="596"/>
      <c r="P289" s="625"/>
      <c r="Q289" s="596"/>
      <c r="R289" s="596"/>
      <c r="S289" s="596"/>
      <c r="T289" s="596"/>
      <c r="U289" s="596"/>
      <c r="V289" s="596"/>
      <c r="W289" s="596"/>
      <c r="X289" s="596"/>
      <c r="Y289" s="596"/>
      <c r="Z289" s="596"/>
      <c r="AA289" s="596"/>
      <c r="AB289" s="596"/>
      <c r="AC289" s="596"/>
      <c r="AD289" s="596"/>
      <c r="AE289" s="596"/>
      <c r="AF289" s="596"/>
      <c r="AG289" s="596"/>
      <c r="AH289" s="596"/>
      <c r="AI289" s="596"/>
      <c r="AJ289" s="596"/>
      <c r="AK289" s="596"/>
      <c r="AL289" s="596"/>
      <c r="AM289" s="596"/>
      <c r="AN289" s="596"/>
      <c r="AO289" s="596"/>
      <c r="AP289" s="596"/>
      <c r="AQ289" s="596"/>
      <c r="AR289" s="596"/>
      <c r="AS289" s="596"/>
      <c r="AT289" s="596"/>
      <c r="AU289" s="596"/>
      <c r="AV289" s="596"/>
      <c r="AW289" s="603">
        <v>2</v>
      </c>
      <c r="AX289" s="596"/>
      <c r="AY289" s="596"/>
    </row>
    <row r="290" spans="1:51" x14ac:dyDescent="0.2">
      <c r="A290" s="599" t="s">
        <v>450</v>
      </c>
      <c r="B290" s="596" t="s">
        <v>184</v>
      </c>
      <c r="C290" s="599" t="s">
        <v>426</v>
      </c>
      <c r="D290" s="599" t="s">
        <v>427</v>
      </c>
      <c r="E290" s="599" t="s">
        <v>151</v>
      </c>
      <c r="F290" s="603">
        <v>4</v>
      </c>
      <c r="G290" s="609" t="s">
        <v>421</v>
      </c>
      <c r="H290" s="596"/>
      <c r="I290" s="596"/>
      <c r="J290" s="596"/>
      <c r="K290" s="596"/>
      <c r="L290" s="596"/>
      <c r="M290" s="596"/>
      <c r="N290" s="596"/>
      <c r="O290" s="596"/>
      <c r="P290" s="625"/>
      <c r="Q290" s="596"/>
      <c r="R290" s="596"/>
      <c r="S290" s="596"/>
      <c r="T290" s="596"/>
      <c r="U290" s="596"/>
      <c r="V290" s="596"/>
      <c r="W290" s="596"/>
      <c r="X290" s="596"/>
      <c r="Y290" s="596"/>
      <c r="Z290" s="596"/>
      <c r="AA290" s="596"/>
      <c r="AB290" s="596"/>
      <c r="AC290" s="596"/>
      <c r="AD290" s="596"/>
      <c r="AE290" s="596"/>
      <c r="AF290" s="596"/>
      <c r="AG290" s="596"/>
      <c r="AH290" s="596"/>
      <c r="AI290" s="596"/>
      <c r="AJ290" s="596"/>
      <c r="AK290" s="596"/>
      <c r="AL290" s="596"/>
      <c r="AM290" s="596"/>
      <c r="AN290" s="596"/>
      <c r="AO290" s="596"/>
      <c r="AP290" s="596"/>
      <c r="AQ290" s="596"/>
      <c r="AR290" s="596"/>
      <c r="AS290" s="596"/>
      <c r="AT290" s="596"/>
      <c r="AU290" s="596"/>
      <c r="AV290" s="596"/>
      <c r="AW290" s="603">
        <v>2</v>
      </c>
      <c r="AX290" s="596"/>
      <c r="AY290" s="596"/>
    </row>
    <row r="291" spans="1:51" x14ac:dyDescent="0.2">
      <c r="A291" s="599" t="s">
        <v>451</v>
      </c>
      <c r="B291" s="596" t="s">
        <v>184</v>
      </c>
      <c r="C291" s="599" t="s">
        <v>426</v>
      </c>
      <c r="D291" s="599" t="s">
        <v>427</v>
      </c>
      <c r="E291" s="599" t="s">
        <v>151</v>
      </c>
      <c r="F291" s="603">
        <v>4</v>
      </c>
      <c r="G291" s="609" t="s">
        <v>421</v>
      </c>
      <c r="H291" s="596"/>
      <c r="I291" s="596"/>
      <c r="J291" s="596"/>
      <c r="K291" s="596"/>
      <c r="L291" s="596"/>
      <c r="M291" s="596"/>
      <c r="N291" s="596"/>
      <c r="O291" s="596"/>
      <c r="P291" s="625"/>
      <c r="Q291" s="596"/>
      <c r="R291" s="596"/>
      <c r="S291" s="596"/>
      <c r="T291" s="596"/>
      <c r="U291" s="596"/>
      <c r="V291" s="596"/>
      <c r="W291" s="596"/>
      <c r="X291" s="596"/>
      <c r="Y291" s="596"/>
      <c r="Z291" s="596"/>
      <c r="AA291" s="596"/>
      <c r="AB291" s="596"/>
      <c r="AC291" s="596"/>
      <c r="AD291" s="596"/>
      <c r="AE291" s="596"/>
      <c r="AF291" s="596"/>
      <c r="AG291" s="596"/>
      <c r="AH291" s="596"/>
      <c r="AI291" s="596"/>
      <c r="AJ291" s="596"/>
      <c r="AK291" s="596"/>
      <c r="AL291" s="596"/>
      <c r="AM291" s="596"/>
      <c r="AN291" s="596"/>
      <c r="AO291" s="596"/>
      <c r="AP291" s="596"/>
      <c r="AQ291" s="596"/>
      <c r="AR291" s="596"/>
      <c r="AS291" s="596"/>
      <c r="AT291" s="596"/>
      <c r="AU291" s="596"/>
      <c r="AV291" s="596"/>
      <c r="AW291" s="603">
        <v>2</v>
      </c>
      <c r="AX291" s="596"/>
      <c r="AY291" s="596"/>
    </row>
    <row r="292" spans="1:51" x14ac:dyDescent="0.2">
      <c r="A292" s="599" t="s">
        <v>452</v>
      </c>
      <c r="B292" s="596" t="s">
        <v>184</v>
      </c>
      <c r="C292" s="599" t="s">
        <v>426</v>
      </c>
      <c r="D292" s="599" t="s">
        <v>427</v>
      </c>
      <c r="E292" s="599" t="s">
        <v>151</v>
      </c>
      <c r="F292" s="603">
        <v>4</v>
      </c>
      <c r="G292" s="609" t="s">
        <v>421</v>
      </c>
      <c r="H292" s="596"/>
      <c r="I292" s="596"/>
      <c r="J292" s="596"/>
      <c r="K292" s="596"/>
      <c r="L292" s="596"/>
      <c r="M292" s="596"/>
      <c r="N292" s="596"/>
      <c r="O292" s="596"/>
      <c r="P292" s="625"/>
      <c r="Q292" s="596"/>
      <c r="R292" s="596"/>
      <c r="S292" s="596"/>
      <c r="T292" s="596"/>
      <c r="U292" s="596"/>
      <c r="V292" s="596"/>
      <c r="W292" s="596"/>
      <c r="X292" s="596"/>
      <c r="Y292" s="596"/>
      <c r="Z292" s="596"/>
      <c r="AA292" s="596"/>
      <c r="AB292" s="596"/>
      <c r="AC292" s="596"/>
      <c r="AD292" s="596"/>
      <c r="AE292" s="596"/>
      <c r="AF292" s="596"/>
      <c r="AG292" s="596"/>
      <c r="AH292" s="596"/>
      <c r="AI292" s="596"/>
      <c r="AJ292" s="596"/>
      <c r="AK292" s="596"/>
      <c r="AL292" s="596"/>
      <c r="AM292" s="596"/>
      <c r="AN292" s="596"/>
      <c r="AO292" s="596"/>
      <c r="AP292" s="596"/>
      <c r="AQ292" s="596"/>
      <c r="AR292" s="596"/>
      <c r="AS292" s="596"/>
      <c r="AT292" s="596"/>
      <c r="AU292" s="596"/>
      <c r="AV292" s="596"/>
      <c r="AW292" s="603">
        <v>2</v>
      </c>
      <c r="AX292" s="596"/>
      <c r="AY292" s="596"/>
    </row>
    <row r="293" spans="1:51" x14ac:dyDescent="0.2">
      <c r="A293" s="599" t="s">
        <v>453</v>
      </c>
      <c r="B293" s="596" t="s">
        <v>184</v>
      </c>
      <c r="C293" s="599" t="s">
        <v>426</v>
      </c>
      <c r="D293" s="599" t="s">
        <v>427</v>
      </c>
      <c r="E293" s="599" t="s">
        <v>151</v>
      </c>
      <c r="F293" s="603">
        <v>4</v>
      </c>
      <c r="G293" s="609" t="s">
        <v>421</v>
      </c>
      <c r="H293" s="596"/>
      <c r="I293" s="596"/>
      <c r="J293" s="596"/>
      <c r="K293" s="596"/>
      <c r="L293" s="596"/>
      <c r="M293" s="596"/>
      <c r="N293" s="596"/>
      <c r="O293" s="596"/>
      <c r="P293" s="625"/>
      <c r="Q293" s="596"/>
      <c r="R293" s="596"/>
      <c r="S293" s="596"/>
      <c r="T293" s="596"/>
      <c r="U293" s="596"/>
      <c r="V293" s="596"/>
      <c r="W293" s="596"/>
      <c r="X293" s="596"/>
      <c r="Y293" s="596"/>
      <c r="Z293" s="596"/>
      <c r="AA293" s="596"/>
      <c r="AB293" s="596"/>
      <c r="AC293" s="596"/>
      <c r="AD293" s="596"/>
      <c r="AE293" s="596"/>
      <c r="AF293" s="596"/>
      <c r="AG293" s="596"/>
      <c r="AH293" s="596"/>
      <c r="AI293" s="596"/>
      <c r="AJ293" s="596"/>
      <c r="AK293" s="596"/>
      <c r="AL293" s="596"/>
      <c r="AM293" s="596"/>
      <c r="AN293" s="596"/>
      <c r="AO293" s="596"/>
      <c r="AP293" s="596"/>
      <c r="AQ293" s="596"/>
      <c r="AR293" s="596"/>
      <c r="AS293" s="596"/>
      <c r="AT293" s="596"/>
      <c r="AU293" s="596"/>
      <c r="AV293" s="596"/>
      <c r="AW293" s="603">
        <v>2</v>
      </c>
      <c r="AX293" s="596"/>
      <c r="AY293" s="596"/>
    </row>
    <row r="294" spans="1:51" x14ac:dyDescent="0.2">
      <c r="A294" s="599" t="s">
        <v>454</v>
      </c>
      <c r="B294" s="596" t="s">
        <v>184</v>
      </c>
      <c r="C294" s="599" t="s">
        <v>426</v>
      </c>
      <c r="D294" s="599" t="s">
        <v>427</v>
      </c>
      <c r="E294" s="599" t="s">
        <v>151</v>
      </c>
      <c r="F294" s="603">
        <v>4</v>
      </c>
      <c r="G294" s="609" t="s">
        <v>421</v>
      </c>
      <c r="H294" s="596"/>
      <c r="I294" s="596"/>
      <c r="J294" s="596"/>
      <c r="K294" s="596"/>
      <c r="L294" s="596"/>
      <c r="M294" s="596"/>
      <c r="N294" s="596"/>
      <c r="O294" s="596"/>
      <c r="P294" s="625"/>
      <c r="Q294" s="596"/>
      <c r="R294" s="596"/>
      <c r="S294" s="596"/>
      <c r="T294" s="596"/>
      <c r="U294" s="596"/>
      <c r="V294" s="596"/>
      <c r="W294" s="596"/>
      <c r="X294" s="596"/>
      <c r="Y294" s="596"/>
      <c r="Z294" s="596"/>
      <c r="AA294" s="596"/>
      <c r="AB294" s="596"/>
      <c r="AC294" s="596"/>
      <c r="AD294" s="596"/>
      <c r="AE294" s="596"/>
      <c r="AF294" s="596"/>
      <c r="AG294" s="596"/>
      <c r="AH294" s="596"/>
      <c r="AI294" s="596"/>
      <c r="AJ294" s="596"/>
      <c r="AK294" s="596"/>
      <c r="AL294" s="596"/>
      <c r="AM294" s="596"/>
      <c r="AN294" s="596"/>
      <c r="AO294" s="596"/>
      <c r="AP294" s="596"/>
      <c r="AQ294" s="596"/>
      <c r="AR294" s="596"/>
      <c r="AS294" s="596"/>
      <c r="AT294" s="596"/>
      <c r="AU294" s="596"/>
      <c r="AV294" s="596"/>
      <c r="AW294" s="603">
        <v>2</v>
      </c>
      <c r="AX294" s="596"/>
      <c r="AY294" s="596"/>
    </row>
    <row r="295" spans="1:51" x14ac:dyDescent="0.2">
      <c r="A295" s="599" t="s">
        <v>455</v>
      </c>
      <c r="B295" s="596" t="s">
        <v>184</v>
      </c>
      <c r="C295" s="599" t="s">
        <v>426</v>
      </c>
      <c r="D295" s="599" t="s">
        <v>427</v>
      </c>
      <c r="E295" s="599" t="s">
        <v>151</v>
      </c>
      <c r="F295" s="603">
        <v>4</v>
      </c>
      <c r="G295" s="609" t="s">
        <v>421</v>
      </c>
      <c r="H295" s="596"/>
      <c r="I295" s="596"/>
      <c r="J295" s="596"/>
      <c r="K295" s="596"/>
      <c r="L295" s="596"/>
      <c r="M295" s="596"/>
      <c r="N295" s="596"/>
      <c r="O295" s="596"/>
      <c r="P295" s="625"/>
      <c r="Q295" s="596"/>
      <c r="R295" s="596"/>
      <c r="S295" s="596"/>
      <c r="T295" s="596"/>
      <c r="U295" s="596"/>
      <c r="V295" s="596"/>
      <c r="W295" s="596"/>
      <c r="X295" s="596"/>
      <c r="Y295" s="596"/>
      <c r="Z295" s="596"/>
      <c r="AA295" s="596"/>
      <c r="AB295" s="596"/>
      <c r="AC295" s="596"/>
      <c r="AD295" s="596"/>
      <c r="AE295" s="596"/>
      <c r="AF295" s="596"/>
      <c r="AG295" s="596"/>
      <c r="AH295" s="596"/>
      <c r="AI295" s="596"/>
      <c r="AJ295" s="596"/>
      <c r="AK295" s="596"/>
      <c r="AL295" s="596"/>
      <c r="AM295" s="596"/>
      <c r="AN295" s="596"/>
      <c r="AO295" s="596"/>
      <c r="AP295" s="596"/>
      <c r="AQ295" s="596"/>
      <c r="AR295" s="596"/>
      <c r="AS295" s="596"/>
      <c r="AT295" s="596"/>
      <c r="AU295" s="596"/>
      <c r="AV295" s="596"/>
      <c r="AW295" s="603">
        <v>2</v>
      </c>
      <c r="AX295" s="596"/>
      <c r="AY295" s="596"/>
    </row>
    <row r="296" spans="1:51" x14ac:dyDescent="0.2">
      <c r="A296" s="599" t="s">
        <v>456</v>
      </c>
      <c r="B296" s="596" t="s">
        <v>184</v>
      </c>
      <c r="C296" s="599" t="s">
        <v>426</v>
      </c>
      <c r="D296" s="599" t="s">
        <v>427</v>
      </c>
      <c r="E296" s="599" t="s">
        <v>151</v>
      </c>
      <c r="F296" s="603">
        <v>4</v>
      </c>
      <c r="G296" s="609" t="s">
        <v>421</v>
      </c>
      <c r="H296" s="596"/>
      <c r="I296" s="596"/>
      <c r="J296" s="596"/>
      <c r="K296" s="596"/>
      <c r="L296" s="596"/>
      <c r="M296" s="596"/>
      <c r="N296" s="596"/>
      <c r="O296" s="596"/>
      <c r="P296" s="625"/>
      <c r="Q296" s="596"/>
      <c r="R296" s="596"/>
      <c r="S296" s="596"/>
      <c r="T296" s="596"/>
      <c r="U296" s="596"/>
      <c r="V296" s="596"/>
      <c r="W296" s="596"/>
      <c r="X296" s="596"/>
      <c r="Y296" s="596"/>
      <c r="Z296" s="596"/>
      <c r="AA296" s="596"/>
      <c r="AB296" s="596"/>
      <c r="AC296" s="596"/>
      <c r="AD296" s="596"/>
      <c r="AE296" s="596"/>
      <c r="AF296" s="596"/>
      <c r="AG296" s="596"/>
      <c r="AH296" s="596"/>
      <c r="AI296" s="596"/>
      <c r="AJ296" s="596"/>
      <c r="AK296" s="596"/>
      <c r="AL296" s="596"/>
      <c r="AM296" s="596"/>
      <c r="AN296" s="596"/>
      <c r="AO296" s="596"/>
      <c r="AP296" s="596"/>
      <c r="AQ296" s="596"/>
      <c r="AR296" s="596"/>
      <c r="AS296" s="596"/>
      <c r="AT296" s="596"/>
      <c r="AU296" s="596"/>
      <c r="AV296" s="596"/>
      <c r="AW296" s="603">
        <v>2</v>
      </c>
      <c r="AX296" s="596"/>
      <c r="AY296" s="596"/>
    </row>
    <row r="297" spans="1:51" x14ac:dyDescent="0.2">
      <c r="A297" s="599" t="s">
        <v>457</v>
      </c>
      <c r="B297" s="596" t="s">
        <v>184</v>
      </c>
      <c r="C297" s="599" t="s">
        <v>426</v>
      </c>
      <c r="D297" s="599" t="s">
        <v>427</v>
      </c>
      <c r="E297" s="599" t="s">
        <v>151</v>
      </c>
      <c r="F297" s="603">
        <v>4</v>
      </c>
      <c r="G297" s="609" t="s">
        <v>421</v>
      </c>
      <c r="H297" s="596"/>
      <c r="I297" s="596"/>
      <c r="J297" s="596"/>
      <c r="K297" s="596"/>
      <c r="L297" s="596"/>
      <c r="M297" s="596"/>
      <c r="N297" s="596"/>
      <c r="O297" s="596"/>
      <c r="P297" s="625"/>
      <c r="Q297" s="596"/>
      <c r="R297" s="596"/>
      <c r="S297" s="596"/>
      <c r="T297" s="596"/>
      <c r="U297" s="596"/>
      <c r="V297" s="596"/>
      <c r="W297" s="596"/>
      <c r="X297" s="596"/>
      <c r="Y297" s="596"/>
      <c r="Z297" s="596"/>
      <c r="AA297" s="596"/>
      <c r="AB297" s="596"/>
      <c r="AC297" s="596"/>
      <c r="AD297" s="596"/>
      <c r="AE297" s="596"/>
      <c r="AF297" s="596"/>
      <c r="AG297" s="596"/>
      <c r="AH297" s="596"/>
      <c r="AI297" s="596"/>
      <c r="AJ297" s="596"/>
      <c r="AK297" s="596"/>
      <c r="AL297" s="596"/>
      <c r="AM297" s="596"/>
      <c r="AN297" s="596"/>
      <c r="AO297" s="596"/>
      <c r="AP297" s="596"/>
      <c r="AQ297" s="596"/>
      <c r="AR297" s="596"/>
      <c r="AS297" s="596"/>
      <c r="AT297" s="596"/>
      <c r="AU297" s="596"/>
      <c r="AV297" s="596"/>
      <c r="AW297" s="603">
        <v>2</v>
      </c>
      <c r="AX297" s="596"/>
      <c r="AY297" s="596"/>
    </row>
    <row r="298" spans="1:51" x14ac:dyDescent="0.2">
      <c r="A298" s="599" t="s">
        <v>458</v>
      </c>
      <c r="B298" s="596" t="s">
        <v>184</v>
      </c>
      <c r="C298" s="599" t="s">
        <v>426</v>
      </c>
      <c r="D298" s="599" t="s">
        <v>427</v>
      </c>
      <c r="E298" s="599" t="s">
        <v>151</v>
      </c>
      <c r="F298" s="603">
        <v>4</v>
      </c>
      <c r="G298" s="609" t="s">
        <v>421</v>
      </c>
      <c r="H298" s="596"/>
      <c r="I298" s="596"/>
      <c r="J298" s="596"/>
      <c r="K298" s="596"/>
      <c r="L298" s="596"/>
      <c r="M298" s="596"/>
      <c r="N298" s="596"/>
      <c r="O298" s="596"/>
      <c r="P298" s="625"/>
      <c r="Q298" s="596"/>
      <c r="R298" s="596"/>
      <c r="S298" s="596"/>
      <c r="T298" s="596"/>
      <c r="U298" s="596"/>
      <c r="V298" s="596"/>
      <c r="W298" s="596"/>
      <c r="X298" s="596"/>
      <c r="Y298" s="596"/>
      <c r="Z298" s="596"/>
      <c r="AA298" s="596"/>
      <c r="AB298" s="596"/>
      <c r="AC298" s="596"/>
      <c r="AD298" s="596"/>
      <c r="AE298" s="596"/>
      <c r="AF298" s="596"/>
      <c r="AG298" s="596"/>
      <c r="AH298" s="596"/>
      <c r="AI298" s="596"/>
      <c r="AJ298" s="596"/>
      <c r="AK298" s="596"/>
      <c r="AL298" s="596"/>
      <c r="AM298" s="596"/>
      <c r="AN298" s="596"/>
      <c r="AO298" s="596"/>
      <c r="AP298" s="596"/>
      <c r="AQ298" s="596"/>
      <c r="AR298" s="596"/>
      <c r="AS298" s="596"/>
      <c r="AT298" s="596"/>
      <c r="AU298" s="596"/>
      <c r="AV298" s="596"/>
      <c r="AW298" s="603">
        <v>2</v>
      </c>
      <c r="AX298" s="596"/>
      <c r="AY298" s="596"/>
    </row>
    <row r="299" spans="1:51" x14ac:dyDescent="0.2">
      <c r="A299" s="599" t="s">
        <v>459</v>
      </c>
      <c r="B299" s="599" t="s">
        <v>344</v>
      </c>
      <c r="C299" s="599" t="s">
        <v>460</v>
      </c>
      <c r="D299" s="603">
        <v>113</v>
      </c>
      <c r="E299" s="603">
        <v>0</v>
      </c>
      <c r="F299" s="603">
        <v>2</v>
      </c>
      <c r="G299" s="604" t="s">
        <v>63</v>
      </c>
      <c r="H299" s="596"/>
      <c r="I299" s="596"/>
      <c r="J299" s="596"/>
      <c r="K299" s="596"/>
      <c r="L299" s="603">
        <v>2</v>
      </c>
      <c r="M299" s="609" t="s">
        <v>421</v>
      </c>
      <c r="N299" s="603">
        <v>1</v>
      </c>
      <c r="O299" s="609" t="s">
        <v>421</v>
      </c>
      <c r="P299" s="625">
        <v>2</v>
      </c>
      <c r="Q299" s="603">
        <v>2</v>
      </c>
      <c r="R299" s="609" t="s">
        <v>421</v>
      </c>
      <c r="S299" s="603">
        <v>2</v>
      </c>
      <c r="T299" s="609" t="s">
        <v>421</v>
      </c>
      <c r="U299" s="596"/>
      <c r="V299" s="596"/>
      <c r="W299" s="596"/>
      <c r="X299" s="596"/>
      <c r="Y299" s="596"/>
      <c r="Z299" s="596"/>
      <c r="AA299" s="596"/>
      <c r="AB299" s="596"/>
      <c r="AC299" s="596"/>
      <c r="AD299" s="596"/>
      <c r="AE299" s="596"/>
      <c r="AF299" s="596"/>
      <c r="AG299" s="596"/>
      <c r="AH299" s="596"/>
      <c r="AI299" s="596"/>
      <c r="AJ299" s="596"/>
      <c r="AK299" s="596"/>
      <c r="AL299" s="596"/>
      <c r="AM299" s="596"/>
      <c r="AN299" s="596"/>
      <c r="AO299" s="596"/>
      <c r="AP299" s="596"/>
      <c r="AQ299" s="596"/>
      <c r="AR299" s="596"/>
      <c r="AS299" s="596"/>
      <c r="AT299" s="596"/>
      <c r="AU299" s="596"/>
      <c r="AV299" s="596"/>
      <c r="AW299" s="603">
        <v>1</v>
      </c>
      <c r="AX299" s="603">
        <v>1</v>
      </c>
      <c r="AY299" s="596"/>
    </row>
    <row r="300" spans="1:51" x14ac:dyDescent="0.2">
      <c r="A300" s="599" t="s">
        <v>461</v>
      </c>
      <c r="B300" s="596" t="s">
        <v>184</v>
      </c>
      <c r="C300" s="599" t="s">
        <v>460</v>
      </c>
      <c r="D300" s="603">
        <v>113</v>
      </c>
      <c r="E300" s="603">
        <v>300</v>
      </c>
      <c r="F300" s="603">
        <v>2</v>
      </c>
      <c r="G300" s="609" t="s">
        <v>421</v>
      </c>
      <c r="H300" s="596"/>
      <c r="I300" s="596"/>
      <c r="J300" s="596"/>
      <c r="K300" s="596"/>
      <c r="L300" s="603">
        <v>2</v>
      </c>
      <c r="M300" s="609" t="s">
        <v>421</v>
      </c>
      <c r="N300" s="603">
        <v>1</v>
      </c>
      <c r="O300" s="609" t="s">
        <v>421</v>
      </c>
      <c r="P300" s="625">
        <v>2</v>
      </c>
      <c r="Q300" s="603">
        <v>2</v>
      </c>
      <c r="R300" s="609" t="s">
        <v>421</v>
      </c>
      <c r="S300" s="603">
        <v>2</v>
      </c>
      <c r="T300" s="609" t="s">
        <v>421</v>
      </c>
      <c r="U300" s="596"/>
      <c r="V300" s="596"/>
      <c r="W300" s="596"/>
      <c r="X300" s="596"/>
      <c r="Y300" s="596"/>
      <c r="Z300" s="596"/>
      <c r="AA300" s="596"/>
      <c r="AB300" s="596"/>
      <c r="AC300" s="596"/>
      <c r="AD300" s="596"/>
      <c r="AE300" s="596"/>
      <c r="AF300" s="596"/>
      <c r="AG300" s="596"/>
      <c r="AH300" s="596"/>
      <c r="AI300" s="596"/>
      <c r="AJ300" s="596"/>
      <c r="AK300" s="596"/>
      <c r="AL300" s="596"/>
      <c r="AM300" s="596"/>
      <c r="AN300" s="596"/>
      <c r="AO300" s="596"/>
      <c r="AP300" s="596"/>
      <c r="AQ300" s="596"/>
      <c r="AR300" s="596"/>
      <c r="AS300" s="596"/>
      <c r="AT300" s="596"/>
      <c r="AU300" s="596"/>
      <c r="AV300" s="596"/>
      <c r="AW300" s="603">
        <v>1</v>
      </c>
      <c r="AX300" s="603">
        <v>1</v>
      </c>
      <c r="AY300" s="596"/>
    </row>
    <row r="301" spans="1:51" x14ac:dyDescent="0.2">
      <c r="A301" s="599" t="s">
        <v>462</v>
      </c>
      <c r="B301" s="599" t="s">
        <v>344</v>
      </c>
      <c r="C301" s="599" t="s">
        <v>460</v>
      </c>
      <c r="D301" s="603">
        <v>113</v>
      </c>
      <c r="E301" s="603">
        <v>0</v>
      </c>
      <c r="F301" s="603">
        <v>2</v>
      </c>
      <c r="G301" s="609" t="s">
        <v>421</v>
      </c>
      <c r="H301" s="596"/>
      <c r="I301" s="596"/>
      <c r="J301" s="596"/>
      <c r="K301" s="596"/>
      <c r="L301" s="603">
        <v>2</v>
      </c>
      <c r="M301" s="609" t="s">
        <v>421</v>
      </c>
      <c r="N301" s="603">
        <v>1</v>
      </c>
      <c r="O301" s="609" t="s">
        <v>421</v>
      </c>
      <c r="P301" s="625">
        <v>2</v>
      </c>
      <c r="Q301" s="603">
        <v>2</v>
      </c>
      <c r="R301" s="609" t="s">
        <v>421</v>
      </c>
      <c r="S301" s="603">
        <v>2</v>
      </c>
      <c r="T301" s="609" t="s">
        <v>421</v>
      </c>
      <c r="U301" s="596"/>
      <c r="V301" s="596"/>
      <c r="W301" s="596"/>
      <c r="X301" s="596"/>
      <c r="Y301" s="596"/>
      <c r="Z301" s="596"/>
      <c r="AA301" s="596"/>
      <c r="AB301" s="596"/>
      <c r="AC301" s="596"/>
      <c r="AD301" s="596"/>
      <c r="AE301" s="596"/>
      <c r="AF301" s="596"/>
      <c r="AG301" s="596"/>
      <c r="AH301" s="596"/>
      <c r="AI301" s="596"/>
      <c r="AJ301" s="596"/>
      <c r="AK301" s="596"/>
      <c r="AL301" s="596"/>
      <c r="AM301" s="596"/>
      <c r="AN301" s="596"/>
      <c r="AO301" s="596"/>
      <c r="AP301" s="596"/>
      <c r="AQ301" s="596"/>
      <c r="AR301" s="596"/>
      <c r="AS301" s="596"/>
      <c r="AT301" s="596"/>
      <c r="AU301" s="596"/>
      <c r="AV301" s="596"/>
      <c r="AW301" s="603">
        <v>1</v>
      </c>
      <c r="AX301" s="603">
        <v>1</v>
      </c>
      <c r="AY301" s="596"/>
    </row>
    <row r="302" spans="1:51" x14ac:dyDescent="0.2">
      <c r="A302" s="599" t="s">
        <v>463</v>
      </c>
      <c r="B302" s="599" t="s">
        <v>301</v>
      </c>
      <c r="C302" s="599" t="s">
        <v>460</v>
      </c>
      <c r="D302" s="603">
        <v>113</v>
      </c>
      <c r="E302" s="603">
        <v>2200</v>
      </c>
      <c r="F302" s="603">
        <v>1</v>
      </c>
      <c r="G302" s="604" t="s">
        <v>63</v>
      </c>
      <c r="H302" s="596"/>
      <c r="I302" s="596"/>
      <c r="J302" s="596"/>
      <c r="K302" s="596"/>
      <c r="L302" s="603">
        <v>2</v>
      </c>
      <c r="M302" s="609" t="s">
        <v>421</v>
      </c>
      <c r="N302" s="596"/>
      <c r="O302" s="596"/>
      <c r="P302" s="625"/>
      <c r="Q302" s="596"/>
      <c r="R302" s="596"/>
      <c r="S302" s="596"/>
      <c r="T302" s="596"/>
      <c r="U302" s="596"/>
      <c r="V302" s="596"/>
      <c r="W302" s="596"/>
      <c r="X302" s="596"/>
      <c r="Y302" s="596"/>
      <c r="Z302" s="596"/>
      <c r="AA302" s="596"/>
      <c r="AB302" s="596"/>
      <c r="AC302" s="596"/>
      <c r="AD302" s="596"/>
      <c r="AE302" s="596"/>
      <c r="AF302" s="596"/>
      <c r="AG302" s="596"/>
      <c r="AH302" s="596"/>
      <c r="AI302" s="596"/>
      <c r="AJ302" s="596"/>
      <c r="AK302" s="596"/>
      <c r="AL302" s="596"/>
      <c r="AM302" s="596"/>
      <c r="AN302" s="596"/>
      <c r="AO302" s="596"/>
      <c r="AP302" s="596"/>
      <c r="AQ302" s="596"/>
      <c r="AR302" s="596"/>
      <c r="AS302" s="596"/>
      <c r="AT302" s="596"/>
      <c r="AU302" s="596"/>
      <c r="AV302" s="596"/>
      <c r="AW302" s="603">
        <v>1</v>
      </c>
      <c r="AX302" s="596"/>
      <c r="AY302" s="596"/>
    </row>
    <row r="303" spans="1:51" x14ac:dyDescent="0.2">
      <c r="A303" s="599" t="s">
        <v>464</v>
      </c>
      <c r="B303" s="599" t="s">
        <v>301</v>
      </c>
      <c r="C303" s="599" t="s">
        <v>460</v>
      </c>
      <c r="D303" s="603">
        <v>113</v>
      </c>
      <c r="E303" s="603">
        <v>2200</v>
      </c>
      <c r="F303" s="603">
        <v>1</v>
      </c>
      <c r="G303" s="604" t="s">
        <v>63</v>
      </c>
      <c r="H303" s="596"/>
      <c r="I303" s="596"/>
      <c r="J303" s="596"/>
      <c r="K303" s="596"/>
      <c r="L303" s="603">
        <v>2</v>
      </c>
      <c r="M303" s="609" t="s">
        <v>421</v>
      </c>
      <c r="N303" s="596"/>
      <c r="O303" s="596"/>
      <c r="P303" s="625"/>
      <c r="Q303" s="596"/>
      <c r="R303" s="596"/>
      <c r="S303" s="596"/>
      <c r="T303" s="596"/>
      <c r="U303" s="596"/>
      <c r="V303" s="596"/>
      <c r="W303" s="596"/>
      <c r="X303" s="596"/>
      <c r="Y303" s="596"/>
      <c r="Z303" s="596"/>
      <c r="AA303" s="596"/>
      <c r="AB303" s="596"/>
      <c r="AC303" s="596"/>
      <c r="AD303" s="596"/>
      <c r="AE303" s="596"/>
      <c r="AF303" s="596"/>
      <c r="AG303" s="596"/>
      <c r="AH303" s="596"/>
      <c r="AI303" s="596"/>
      <c r="AJ303" s="596"/>
      <c r="AK303" s="596"/>
      <c r="AL303" s="596"/>
      <c r="AM303" s="596"/>
      <c r="AN303" s="596"/>
      <c r="AO303" s="596"/>
      <c r="AP303" s="596"/>
      <c r="AQ303" s="596"/>
      <c r="AR303" s="596"/>
      <c r="AS303" s="596"/>
      <c r="AT303" s="596"/>
      <c r="AU303" s="596"/>
      <c r="AV303" s="596"/>
      <c r="AW303" s="603">
        <v>1</v>
      </c>
      <c r="AX303" s="596"/>
      <c r="AY303" s="596"/>
    </row>
    <row r="304" spans="1:51" x14ac:dyDescent="0.2">
      <c r="A304" s="599" t="s">
        <v>465</v>
      </c>
      <c r="B304" s="599" t="s">
        <v>301</v>
      </c>
      <c r="C304" s="599" t="s">
        <v>460</v>
      </c>
      <c r="D304" s="603">
        <v>113</v>
      </c>
      <c r="E304" s="599" t="s">
        <v>151</v>
      </c>
      <c r="F304" s="603">
        <v>1</v>
      </c>
      <c r="G304" s="609" t="s">
        <v>421</v>
      </c>
      <c r="H304" s="596"/>
      <c r="I304" s="596"/>
      <c r="J304" s="596"/>
      <c r="K304" s="596"/>
      <c r="L304" s="603">
        <v>2</v>
      </c>
      <c r="M304" s="609" t="s">
        <v>421</v>
      </c>
      <c r="N304" s="596"/>
      <c r="O304" s="596"/>
      <c r="P304" s="625"/>
      <c r="Q304" s="596"/>
      <c r="R304" s="596"/>
      <c r="S304" s="596"/>
      <c r="T304" s="596"/>
      <c r="U304" s="596"/>
      <c r="V304" s="596"/>
      <c r="W304" s="596"/>
      <c r="X304" s="596"/>
      <c r="Y304" s="596"/>
      <c r="Z304" s="596"/>
      <c r="AA304" s="596"/>
      <c r="AB304" s="596"/>
      <c r="AC304" s="596"/>
      <c r="AD304" s="596"/>
      <c r="AE304" s="596"/>
      <c r="AF304" s="596"/>
      <c r="AG304" s="596"/>
      <c r="AH304" s="596"/>
      <c r="AI304" s="596"/>
      <c r="AJ304" s="596"/>
      <c r="AK304" s="596"/>
      <c r="AL304" s="596"/>
      <c r="AM304" s="596"/>
      <c r="AN304" s="596"/>
      <c r="AO304" s="596"/>
      <c r="AP304" s="596"/>
      <c r="AQ304" s="596"/>
      <c r="AR304" s="596"/>
      <c r="AS304" s="596"/>
      <c r="AT304" s="596"/>
      <c r="AU304" s="596"/>
      <c r="AV304" s="596"/>
      <c r="AW304" s="603">
        <v>1</v>
      </c>
      <c r="AX304" s="596"/>
      <c r="AY304" s="596"/>
    </row>
    <row r="305" spans="1:51" x14ac:dyDescent="0.2">
      <c r="A305" s="599" t="s">
        <v>466</v>
      </c>
      <c r="B305" s="599" t="s">
        <v>301</v>
      </c>
      <c r="C305" s="599" t="s">
        <v>460</v>
      </c>
      <c r="D305" s="603">
        <v>113</v>
      </c>
      <c r="E305" s="599" t="s">
        <v>151</v>
      </c>
      <c r="F305" s="603">
        <v>1</v>
      </c>
      <c r="G305" s="609" t="s">
        <v>421</v>
      </c>
      <c r="H305" s="596"/>
      <c r="I305" s="596"/>
      <c r="J305" s="596"/>
      <c r="K305" s="596"/>
      <c r="L305" s="603">
        <v>2</v>
      </c>
      <c r="M305" s="609" t="s">
        <v>421</v>
      </c>
      <c r="N305" s="596"/>
      <c r="O305" s="596"/>
      <c r="P305" s="625"/>
      <c r="Q305" s="596"/>
      <c r="R305" s="596"/>
      <c r="S305" s="596"/>
      <c r="T305" s="596"/>
      <c r="U305" s="596"/>
      <c r="V305" s="596"/>
      <c r="W305" s="596"/>
      <c r="X305" s="596"/>
      <c r="Y305" s="596"/>
      <c r="Z305" s="596"/>
      <c r="AA305" s="596"/>
      <c r="AB305" s="596"/>
      <c r="AC305" s="596"/>
      <c r="AD305" s="596"/>
      <c r="AE305" s="596"/>
      <c r="AF305" s="596"/>
      <c r="AG305" s="596"/>
      <c r="AH305" s="596"/>
      <c r="AI305" s="596"/>
      <c r="AJ305" s="596"/>
      <c r="AK305" s="596"/>
      <c r="AL305" s="596"/>
      <c r="AM305" s="596"/>
      <c r="AN305" s="596"/>
      <c r="AO305" s="596"/>
      <c r="AP305" s="596"/>
      <c r="AQ305" s="596"/>
      <c r="AR305" s="596"/>
      <c r="AS305" s="596"/>
      <c r="AT305" s="596"/>
      <c r="AU305" s="596"/>
      <c r="AV305" s="596"/>
      <c r="AW305" s="603">
        <v>1</v>
      </c>
      <c r="AX305" s="596"/>
      <c r="AY305" s="596"/>
    </row>
    <row r="306" spans="1:51" x14ac:dyDescent="0.2">
      <c r="A306" s="599" t="s">
        <v>467</v>
      </c>
      <c r="B306" s="596" t="s">
        <v>184</v>
      </c>
      <c r="C306" s="599" t="s">
        <v>460</v>
      </c>
      <c r="D306" s="603">
        <v>207</v>
      </c>
      <c r="E306" s="603">
        <v>300</v>
      </c>
      <c r="F306" s="603">
        <v>2</v>
      </c>
      <c r="G306" s="607" t="s">
        <v>339</v>
      </c>
      <c r="H306" s="596"/>
      <c r="I306" s="596"/>
      <c r="J306" s="596"/>
      <c r="K306" s="596"/>
      <c r="L306" s="603">
        <v>2</v>
      </c>
      <c r="M306" s="607" t="s">
        <v>339</v>
      </c>
      <c r="N306" s="603">
        <v>1</v>
      </c>
      <c r="O306" s="607" t="s">
        <v>339</v>
      </c>
      <c r="P306" s="626">
        <v>2</v>
      </c>
      <c r="Q306" s="603">
        <v>2</v>
      </c>
      <c r="R306" s="607" t="s">
        <v>339</v>
      </c>
      <c r="S306" s="603">
        <v>2</v>
      </c>
      <c r="T306" s="607" t="s">
        <v>339</v>
      </c>
      <c r="U306" s="596"/>
      <c r="V306" s="596"/>
      <c r="W306" s="596"/>
      <c r="X306" s="596"/>
      <c r="Y306" s="596"/>
      <c r="Z306" s="596"/>
      <c r="AA306" s="596"/>
      <c r="AB306" s="596"/>
      <c r="AC306" s="596"/>
      <c r="AD306" s="596"/>
      <c r="AE306" s="596"/>
      <c r="AF306" s="596"/>
      <c r="AG306" s="596"/>
      <c r="AH306" s="596"/>
      <c r="AI306" s="596"/>
      <c r="AJ306" s="596"/>
      <c r="AK306" s="596"/>
      <c r="AL306" s="596"/>
      <c r="AM306" s="596"/>
      <c r="AN306" s="596"/>
      <c r="AO306" s="596"/>
      <c r="AP306" s="596"/>
      <c r="AQ306" s="596"/>
      <c r="AR306" s="596"/>
      <c r="AS306" s="596"/>
      <c r="AT306" s="596"/>
      <c r="AU306" s="596"/>
      <c r="AV306" s="596"/>
      <c r="AW306" s="603">
        <v>1</v>
      </c>
      <c r="AX306" s="603">
        <v>1</v>
      </c>
      <c r="AY306" s="596"/>
    </row>
    <row r="307" spans="1:51" x14ac:dyDescent="0.2">
      <c r="A307" s="599" t="s">
        <v>468</v>
      </c>
      <c r="B307" s="596" t="s">
        <v>184</v>
      </c>
      <c r="C307" s="599" t="s">
        <v>460</v>
      </c>
      <c r="D307" s="603">
        <v>207</v>
      </c>
      <c r="E307" s="603">
        <v>300</v>
      </c>
      <c r="F307" s="603">
        <v>2</v>
      </c>
      <c r="G307" s="607" t="s">
        <v>339</v>
      </c>
      <c r="H307" s="596"/>
      <c r="I307" s="596"/>
      <c r="J307" s="596"/>
      <c r="K307" s="596"/>
      <c r="L307" s="603">
        <v>2</v>
      </c>
      <c r="M307" s="607" t="s">
        <v>339</v>
      </c>
      <c r="N307" s="603">
        <v>1</v>
      </c>
      <c r="O307" s="607" t="s">
        <v>339</v>
      </c>
      <c r="P307" s="626">
        <v>2</v>
      </c>
      <c r="Q307" s="603">
        <v>2</v>
      </c>
      <c r="R307" s="607" t="s">
        <v>339</v>
      </c>
      <c r="S307" s="603">
        <v>2</v>
      </c>
      <c r="T307" s="607" t="s">
        <v>339</v>
      </c>
      <c r="U307" s="596"/>
      <c r="V307" s="596"/>
      <c r="W307" s="596"/>
      <c r="X307" s="596"/>
      <c r="Y307" s="596"/>
      <c r="Z307" s="596"/>
      <c r="AA307" s="596"/>
      <c r="AB307" s="596"/>
      <c r="AC307" s="596"/>
      <c r="AD307" s="596"/>
      <c r="AE307" s="596"/>
      <c r="AF307" s="596"/>
      <c r="AG307" s="596"/>
      <c r="AH307" s="596"/>
      <c r="AI307" s="596"/>
      <c r="AJ307" s="596"/>
      <c r="AK307" s="596"/>
      <c r="AL307" s="596"/>
      <c r="AM307" s="596"/>
      <c r="AN307" s="596"/>
      <c r="AO307" s="596"/>
      <c r="AP307" s="596"/>
      <c r="AQ307" s="596"/>
      <c r="AR307" s="596"/>
      <c r="AS307" s="596"/>
      <c r="AT307" s="596"/>
      <c r="AU307" s="596"/>
      <c r="AV307" s="596"/>
      <c r="AW307" s="603">
        <v>1</v>
      </c>
      <c r="AX307" s="603">
        <v>1</v>
      </c>
      <c r="AY307" s="596"/>
    </row>
    <row r="308" spans="1:51" x14ac:dyDescent="0.2">
      <c r="A308" s="599" t="s">
        <v>469</v>
      </c>
      <c r="B308" s="599" t="s">
        <v>301</v>
      </c>
      <c r="C308" s="599" t="s">
        <v>460</v>
      </c>
      <c r="D308" s="603">
        <v>207</v>
      </c>
      <c r="E308" s="603">
        <v>2200</v>
      </c>
      <c r="F308" s="603">
        <v>1</v>
      </c>
      <c r="G308" s="604" t="s">
        <v>63</v>
      </c>
      <c r="H308" s="596"/>
      <c r="I308" s="596"/>
      <c r="J308" s="596"/>
      <c r="K308" s="596"/>
      <c r="L308" s="603">
        <v>2</v>
      </c>
      <c r="M308" s="607" t="s">
        <v>339</v>
      </c>
      <c r="N308" s="596"/>
      <c r="O308" s="596"/>
      <c r="P308" s="625"/>
      <c r="Q308" s="596"/>
      <c r="R308" s="596"/>
      <c r="S308" s="596"/>
      <c r="T308" s="596"/>
      <c r="U308" s="596"/>
      <c r="V308" s="596"/>
      <c r="W308" s="596"/>
      <c r="X308" s="596"/>
      <c r="Y308" s="596"/>
      <c r="Z308" s="596"/>
      <c r="AA308" s="596"/>
      <c r="AB308" s="596"/>
      <c r="AC308" s="596"/>
      <c r="AD308" s="596"/>
      <c r="AE308" s="596"/>
      <c r="AF308" s="596"/>
      <c r="AG308" s="596"/>
      <c r="AH308" s="596"/>
      <c r="AI308" s="596"/>
      <c r="AJ308" s="596"/>
      <c r="AK308" s="596"/>
      <c r="AL308" s="596"/>
      <c r="AM308" s="596"/>
      <c r="AN308" s="596"/>
      <c r="AO308" s="596"/>
      <c r="AP308" s="596"/>
      <c r="AQ308" s="596"/>
      <c r="AR308" s="596"/>
      <c r="AS308" s="596"/>
      <c r="AT308" s="596"/>
      <c r="AU308" s="596"/>
      <c r="AV308" s="596"/>
      <c r="AW308" s="603">
        <v>1</v>
      </c>
      <c r="AX308" s="596"/>
      <c r="AY308" s="596"/>
    </row>
    <row r="309" spans="1:51" x14ac:dyDescent="0.2">
      <c r="A309" s="599" t="s">
        <v>470</v>
      </c>
      <c r="B309" s="599" t="s">
        <v>301</v>
      </c>
      <c r="C309" s="599" t="s">
        <v>460</v>
      </c>
      <c r="D309" s="603">
        <v>207</v>
      </c>
      <c r="E309" s="603">
        <v>2200</v>
      </c>
      <c r="F309" s="603">
        <v>1</v>
      </c>
      <c r="G309" s="604" t="s">
        <v>63</v>
      </c>
      <c r="H309" s="596"/>
      <c r="I309" s="596"/>
      <c r="J309" s="596"/>
      <c r="K309" s="596"/>
      <c r="L309" s="603">
        <v>2</v>
      </c>
      <c r="M309" s="607" t="s">
        <v>339</v>
      </c>
      <c r="N309" s="596"/>
      <c r="O309" s="596"/>
      <c r="P309" s="625"/>
      <c r="Q309" s="596"/>
      <c r="R309" s="596"/>
      <c r="S309" s="596"/>
      <c r="T309" s="596"/>
      <c r="U309" s="596"/>
      <c r="V309" s="596"/>
      <c r="W309" s="596"/>
      <c r="X309" s="596"/>
      <c r="Y309" s="596"/>
      <c r="Z309" s="596"/>
      <c r="AA309" s="596"/>
      <c r="AB309" s="596"/>
      <c r="AC309" s="596"/>
      <c r="AD309" s="596"/>
      <c r="AE309" s="596"/>
      <c r="AF309" s="596"/>
      <c r="AG309" s="596"/>
      <c r="AH309" s="596"/>
      <c r="AI309" s="596"/>
      <c r="AJ309" s="596"/>
      <c r="AK309" s="596"/>
      <c r="AL309" s="596"/>
      <c r="AM309" s="596"/>
      <c r="AN309" s="596"/>
      <c r="AO309" s="596"/>
      <c r="AP309" s="596"/>
      <c r="AQ309" s="596"/>
      <c r="AR309" s="596"/>
      <c r="AS309" s="596"/>
      <c r="AT309" s="596"/>
      <c r="AU309" s="596"/>
      <c r="AV309" s="596"/>
      <c r="AW309" s="603">
        <v>1</v>
      </c>
      <c r="AX309" s="596"/>
      <c r="AY309" s="596"/>
    </row>
    <row r="310" spans="1:51" x14ac:dyDescent="0.2">
      <c r="A310" s="599" t="s">
        <v>471</v>
      </c>
      <c r="B310" s="599" t="s">
        <v>301</v>
      </c>
      <c r="C310" s="599" t="s">
        <v>460</v>
      </c>
      <c r="D310" s="603">
        <v>207</v>
      </c>
      <c r="E310" s="603">
        <v>2200</v>
      </c>
      <c r="F310" s="603">
        <v>1</v>
      </c>
      <c r="G310" s="607" t="s">
        <v>339</v>
      </c>
      <c r="H310" s="596"/>
      <c r="I310" s="596"/>
      <c r="J310" s="596"/>
      <c r="K310" s="596"/>
      <c r="L310" s="603">
        <v>2</v>
      </c>
      <c r="M310" s="607" t="s">
        <v>339</v>
      </c>
      <c r="N310" s="596"/>
      <c r="O310" s="596"/>
      <c r="P310" s="625"/>
      <c r="Q310" s="596"/>
      <c r="R310" s="596"/>
      <c r="S310" s="596"/>
      <c r="T310" s="596"/>
      <c r="U310" s="596"/>
      <c r="V310" s="596"/>
      <c r="W310" s="596"/>
      <c r="X310" s="596"/>
      <c r="Y310" s="596"/>
      <c r="Z310" s="596"/>
      <c r="AA310" s="596"/>
      <c r="AB310" s="596"/>
      <c r="AC310" s="596"/>
      <c r="AD310" s="596"/>
      <c r="AE310" s="596"/>
      <c r="AF310" s="596"/>
      <c r="AG310" s="596"/>
      <c r="AH310" s="596"/>
      <c r="AI310" s="596"/>
      <c r="AJ310" s="596"/>
      <c r="AK310" s="596"/>
      <c r="AL310" s="596"/>
      <c r="AM310" s="596"/>
      <c r="AN310" s="596"/>
      <c r="AO310" s="596"/>
      <c r="AP310" s="596"/>
      <c r="AQ310" s="596"/>
      <c r="AR310" s="596"/>
      <c r="AS310" s="596"/>
      <c r="AT310" s="596"/>
      <c r="AU310" s="596"/>
      <c r="AV310" s="596"/>
      <c r="AW310" s="603">
        <v>1</v>
      </c>
      <c r="AX310" s="596"/>
      <c r="AY310" s="596"/>
    </row>
    <row r="311" spans="1:51" x14ac:dyDescent="0.2">
      <c r="A311" s="599" t="s">
        <v>472</v>
      </c>
      <c r="B311" s="599" t="s">
        <v>301</v>
      </c>
      <c r="C311" s="599" t="s">
        <v>460</v>
      </c>
      <c r="D311" s="603">
        <v>207</v>
      </c>
      <c r="E311" s="603">
        <v>2200</v>
      </c>
      <c r="F311" s="603">
        <v>1</v>
      </c>
      <c r="G311" s="607" t="s">
        <v>339</v>
      </c>
      <c r="H311" s="596"/>
      <c r="I311" s="596"/>
      <c r="J311" s="596"/>
      <c r="K311" s="596"/>
      <c r="L311" s="603">
        <v>2</v>
      </c>
      <c r="M311" s="607" t="s">
        <v>339</v>
      </c>
      <c r="N311" s="596"/>
      <c r="O311" s="596"/>
      <c r="P311" s="625"/>
      <c r="Q311" s="596"/>
      <c r="R311" s="596"/>
      <c r="S311" s="596"/>
      <c r="T311" s="596"/>
      <c r="U311" s="596"/>
      <c r="V311" s="596"/>
      <c r="W311" s="596"/>
      <c r="X311" s="596"/>
      <c r="Y311" s="596"/>
      <c r="Z311" s="596"/>
      <c r="AA311" s="596"/>
      <c r="AB311" s="596"/>
      <c r="AC311" s="596"/>
      <c r="AD311" s="596"/>
      <c r="AE311" s="596"/>
      <c r="AF311" s="596"/>
      <c r="AG311" s="596"/>
      <c r="AH311" s="596"/>
      <c r="AI311" s="596"/>
      <c r="AJ311" s="596"/>
      <c r="AK311" s="596"/>
      <c r="AL311" s="596"/>
      <c r="AM311" s="596"/>
      <c r="AN311" s="596"/>
      <c r="AO311" s="596"/>
      <c r="AP311" s="596"/>
      <c r="AQ311" s="596"/>
      <c r="AR311" s="596"/>
      <c r="AS311" s="596"/>
      <c r="AT311" s="596"/>
      <c r="AU311" s="596"/>
      <c r="AV311" s="596"/>
      <c r="AW311" s="603">
        <v>1</v>
      </c>
      <c r="AX311" s="596"/>
      <c r="AY311" s="596"/>
    </row>
    <row r="312" spans="1:51" x14ac:dyDescent="0.2">
      <c r="A312" s="599" t="s">
        <v>473</v>
      </c>
      <c r="B312" s="596" t="s">
        <v>474</v>
      </c>
      <c r="C312" s="599" t="s">
        <v>460</v>
      </c>
      <c r="D312" s="603">
        <v>207</v>
      </c>
      <c r="E312" s="599" t="s">
        <v>151</v>
      </c>
      <c r="F312" s="603">
        <v>4</v>
      </c>
      <c r="G312" s="607" t="s">
        <v>339</v>
      </c>
      <c r="H312" s="596"/>
      <c r="I312" s="596"/>
      <c r="J312" s="596"/>
      <c r="K312" s="596"/>
      <c r="L312" s="596"/>
      <c r="M312" s="596"/>
      <c r="N312" s="596"/>
      <c r="O312" s="596"/>
      <c r="P312" s="625"/>
      <c r="Q312" s="596"/>
      <c r="R312" s="596"/>
      <c r="S312" s="596"/>
      <c r="T312" s="596"/>
      <c r="U312" s="596"/>
      <c r="V312" s="596"/>
      <c r="W312" s="596"/>
      <c r="X312" s="596"/>
      <c r="Y312" s="596"/>
      <c r="Z312" s="596"/>
      <c r="AA312" s="596"/>
      <c r="AB312" s="596"/>
      <c r="AC312" s="596"/>
      <c r="AD312" s="596"/>
      <c r="AE312" s="596"/>
      <c r="AF312" s="596"/>
      <c r="AG312" s="596"/>
      <c r="AH312" s="596"/>
      <c r="AI312" s="596"/>
      <c r="AJ312" s="596"/>
      <c r="AK312" s="596"/>
      <c r="AL312" s="596"/>
      <c r="AM312" s="596"/>
      <c r="AN312" s="596"/>
      <c r="AO312" s="596"/>
      <c r="AP312" s="596"/>
      <c r="AQ312" s="596"/>
      <c r="AR312" s="596"/>
      <c r="AS312" s="596"/>
      <c r="AT312" s="596"/>
      <c r="AU312" s="596"/>
      <c r="AV312" s="596"/>
      <c r="AW312" s="603">
        <v>2</v>
      </c>
      <c r="AX312" s="596"/>
      <c r="AY312" s="596"/>
    </row>
    <row r="313" spans="1:51" x14ac:dyDescent="0.2">
      <c r="A313" s="599" t="s">
        <v>475</v>
      </c>
      <c r="B313" s="596" t="s">
        <v>474</v>
      </c>
      <c r="C313" s="599" t="s">
        <v>460</v>
      </c>
      <c r="D313" s="603">
        <v>207</v>
      </c>
      <c r="E313" s="599" t="s">
        <v>151</v>
      </c>
      <c r="F313" s="603">
        <v>4</v>
      </c>
      <c r="G313" s="607" t="s">
        <v>339</v>
      </c>
      <c r="H313" s="596"/>
      <c r="I313" s="596"/>
      <c r="J313" s="596"/>
      <c r="K313" s="596"/>
      <c r="L313" s="596"/>
      <c r="M313" s="596"/>
      <c r="N313" s="596"/>
      <c r="O313" s="596"/>
      <c r="P313" s="625"/>
      <c r="Q313" s="596"/>
      <c r="R313" s="596"/>
      <c r="S313" s="596"/>
      <c r="T313" s="596"/>
      <c r="U313" s="596"/>
      <c r="V313" s="596"/>
      <c r="W313" s="596"/>
      <c r="X313" s="596"/>
      <c r="Y313" s="596"/>
      <c r="Z313" s="596"/>
      <c r="AA313" s="596"/>
      <c r="AB313" s="596"/>
      <c r="AC313" s="596"/>
      <c r="AD313" s="596"/>
      <c r="AE313" s="596"/>
      <c r="AF313" s="596"/>
      <c r="AG313" s="596"/>
      <c r="AH313" s="596"/>
      <c r="AI313" s="596"/>
      <c r="AJ313" s="596"/>
      <c r="AK313" s="596"/>
      <c r="AL313" s="596"/>
      <c r="AM313" s="596"/>
      <c r="AN313" s="596"/>
      <c r="AO313" s="596"/>
      <c r="AP313" s="596"/>
      <c r="AQ313" s="596"/>
      <c r="AR313" s="596"/>
      <c r="AS313" s="596"/>
      <c r="AT313" s="596"/>
      <c r="AU313" s="596"/>
      <c r="AV313" s="596"/>
      <c r="AW313" s="603">
        <v>2</v>
      </c>
      <c r="AX313" s="596"/>
      <c r="AY313" s="596"/>
    </row>
    <row r="314" spans="1:51" x14ac:dyDescent="0.2">
      <c r="A314" s="599" t="s">
        <v>476</v>
      </c>
      <c r="B314" s="596" t="s">
        <v>474</v>
      </c>
      <c r="C314" s="599" t="s">
        <v>460</v>
      </c>
      <c r="D314" s="603">
        <v>207</v>
      </c>
      <c r="E314" s="599" t="s">
        <v>151</v>
      </c>
      <c r="F314" s="603">
        <v>4</v>
      </c>
      <c r="G314" s="607" t="s">
        <v>339</v>
      </c>
      <c r="H314" s="596"/>
      <c r="I314" s="596"/>
      <c r="J314" s="596"/>
      <c r="K314" s="596"/>
      <c r="L314" s="596"/>
      <c r="M314" s="596"/>
      <c r="N314" s="596"/>
      <c r="O314" s="596"/>
      <c r="P314" s="625"/>
      <c r="Q314" s="596"/>
      <c r="R314" s="596"/>
      <c r="S314" s="596"/>
      <c r="T314" s="596"/>
      <c r="U314" s="596"/>
      <c r="V314" s="596"/>
      <c r="W314" s="596"/>
      <c r="X314" s="596"/>
      <c r="Y314" s="596"/>
      <c r="Z314" s="596"/>
      <c r="AA314" s="596"/>
      <c r="AB314" s="596"/>
      <c r="AC314" s="596"/>
      <c r="AD314" s="596"/>
      <c r="AE314" s="596"/>
      <c r="AF314" s="596"/>
      <c r="AG314" s="596"/>
      <c r="AH314" s="596"/>
      <c r="AI314" s="596"/>
      <c r="AJ314" s="596"/>
      <c r="AK314" s="596"/>
      <c r="AL314" s="596"/>
      <c r="AM314" s="596"/>
      <c r="AN314" s="596"/>
      <c r="AO314" s="596"/>
      <c r="AP314" s="596"/>
      <c r="AQ314" s="596"/>
      <c r="AR314" s="596"/>
      <c r="AS314" s="596"/>
      <c r="AT314" s="596"/>
      <c r="AU314" s="596"/>
      <c r="AV314" s="596"/>
      <c r="AW314" s="603">
        <v>2</v>
      </c>
      <c r="AX314" s="596"/>
      <c r="AY314" s="596"/>
    </row>
    <row r="315" spans="1:51" x14ac:dyDescent="0.2">
      <c r="A315" s="599" t="s">
        <v>477</v>
      </c>
      <c r="B315" s="596" t="s">
        <v>474</v>
      </c>
      <c r="C315" s="599" t="s">
        <v>460</v>
      </c>
      <c r="D315" s="603">
        <v>207</v>
      </c>
      <c r="E315" s="599" t="s">
        <v>151</v>
      </c>
      <c r="F315" s="603">
        <v>4</v>
      </c>
      <c r="G315" s="607" t="s">
        <v>339</v>
      </c>
      <c r="H315" s="596"/>
      <c r="I315" s="596"/>
      <c r="J315" s="596"/>
      <c r="K315" s="596"/>
      <c r="L315" s="596"/>
      <c r="M315" s="596"/>
      <c r="N315" s="596"/>
      <c r="O315" s="596"/>
      <c r="P315" s="625"/>
      <c r="Q315" s="596"/>
      <c r="R315" s="596"/>
      <c r="S315" s="596"/>
      <c r="T315" s="596"/>
      <c r="U315" s="596"/>
      <c r="V315" s="596"/>
      <c r="W315" s="596"/>
      <c r="X315" s="596"/>
      <c r="Y315" s="596"/>
      <c r="Z315" s="596"/>
      <c r="AA315" s="596"/>
      <c r="AB315" s="596"/>
      <c r="AC315" s="596"/>
      <c r="AD315" s="596"/>
      <c r="AE315" s="596"/>
      <c r="AF315" s="596"/>
      <c r="AG315" s="596"/>
      <c r="AH315" s="596"/>
      <c r="AI315" s="596"/>
      <c r="AJ315" s="596"/>
      <c r="AK315" s="596"/>
      <c r="AL315" s="596"/>
      <c r="AM315" s="596"/>
      <c r="AN315" s="596"/>
      <c r="AO315" s="596"/>
      <c r="AP315" s="596"/>
      <c r="AQ315" s="596"/>
      <c r="AR315" s="596"/>
      <c r="AS315" s="596"/>
      <c r="AT315" s="596"/>
      <c r="AU315" s="596"/>
      <c r="AV315" s="596"/>
      <c r="AW315" s="603">
        <v>2</v>
      </c>
      <c r="AX315" s="596"/>
      <c r="AY315" s="596"/>
    </row>
    <row r="316" spans="1:51" x14ac:dyDescent="0.2">
      <c r="A316" s="943" t="s">
        <v>478</v>
      </c>
      <c r="B316" s="943"/>
      <c r="C316" s="941" t="s">
        <v>61</v>
      </c>
      <c r="D316" s="941"/>
      <c r="E316" s="941"/>
      <c r="F316" s="596"/>
      <c r="G316" s="596"/>
      <c r="H316" s="941" t="s">
        <v>479</v>
      </c>
      <c r="I316" s="941"/>
      <c r="J316" s="596"/>
      <c r="K316" s="596"/>
      <c r="L316" s="941" t="s">
        <v>45</v>
      </c>
      <c r="M316" s="941"/>
      <c r="N316" s="596"/>
      <c r="O316" s="596"/>
      <c r="P316" s="625"/>
      <c r="Q316" s="941" t="s">
        <v>480</v>
      </c>
      <c r="R316" s="941"/>
      <c r="S316" s="941" t="s">
        <v>481</v>
      </c>
      <c r="T316" s="941"/>
      <c r="U316" s="941" t="s">
        <v>482</v>
      </c>
      <c r="V316" s="941"/>
      <c r="W316" s="941" t="s">
        <v>483</v>
      </c>
      <c r="X316" s="941"/>
      <c r="Y316" s="941"/>
      <c r="Z316" s="941"/>
      <c r="AA316" s="941"/>
      <c r="AB316" s="941"/>
      <c r="AC316" s="941"/>
      <c r="AD316" s="941"/>
      <c r="AE316" s="941"/>
      <c r="AF316" s="941"/>
      <c r="AG316" s="941"/>
      <c r="AH316" s="941"/>
      <c r="AI316" s="941"/>
      <c r="AJ316" s="941"/>
      <c r="AK316" s="941"/>
      <c r="AL316" s="941"/>
      <c r="AM316" s="941"/>
      <c r="AN316" s="941"/>
      <c r="AO316" s="941"/>
      <c r="AP316" s="941"/>
      <c r="AQ316" s="941"/>
      <c r="AR316" s="941"/>
      <c r="AS316" s="940" t="s">
        <v>484</v>
      </c>
      <c r="AT316" s="940"/>
      <c r="AU316" s="940"/>
      <c r="AV316" s="940"/>
      <c r="AW316" s="940"/>
      <c r="AX316" s="940"/>
      <c r="AY316" s="940"/>
    </row>
    <row r="317" spans="1:51" x14ac:dyDescent="0.2">
      <c r="A317" s="943"/>
      <c r="B317" s="943"/>
      <c r="C317" s="940" t="s">
        <v>485</v>
      </c>
      <c r="D317" s="940"/>
      <c r="E317" s="940"/>
      <c r="F317" s="596"/>
      <c r="G317" s="596"/>
      <c r="H317" s="941" t="s">
        <v>486</v>
      </c>
      <c r="I317" s="941"/>
      <c r="J317" s="596"/>
      <c r="K317" s="596"/>
      <c r="L317" s="940" t="s">
        <v>485</v>
      </c>
      <c r="M317" s="940"/>
      <c r="N317" s="596"/>
      <c r="O317" s="596"/>
      <c r="P317" s="625"/>
      <c r="Q317" s="942">
        <v>44503</v>
      </c>
      <c r="R317" s="942"/>
      <c r="S317" s="941" t="s">
        <v>487</v>
      </c>
      <c r="T317" s="941"/>
      <c r="U317" s="941" t="s">
        <v>488</v>
      </c>
      <c r="V317" s="941"/>
      <c r="W317" s="940" t="s">
        <v>489</v>
      </c>
      <c r="X317" s="940"/>
      <c r="Y317" s="940"/>
      <c r="Z317" s="940"/>
      <c r="AA317" s="940"/>
      <c r="AB317" s="940"/>
      <c r="AC317" s="940"/>
      <c r="AD317" s="940" t="s">
        <v>490</v>
      </c>
      <c r="AE317" s="940"/>
      <c r="AF317" s="940"/>
      <c r="AG317" s="940"/>
      <c r="AH317" s="940"/>
      <c r="AI317" s="940"/>
      <c r="AJ317" s="940"/>
      <c r="AK317" s="940"/>
      <c r="AL317" s="940" t="s">
        <v>491</v>
      </c>
      <c r="AM317" s="940"/>
      <c r="AN317" s="940"/>
      <c r="AO317" s="940"/>
      <c r="AP317" s="940"/>
      <c r="AQ317" s="940"/>
      <c r="AR317" s="940"/>
      <c r="AS317" s="940"/>
      <c r="AT317" s="940"/>
      <c r="AU317" s="940"/>
      <c r="AV317" s="940"/>
      <c r="AW317" s="940"/>
      <c r="AX317" s="940"/>
      <c r="AY317" s="940"/>
    </row>
    <row r="332" spans="2:2" x14ac:dyDescent="0.2">
      <c r="B332" s="611" t="s">
        <v>483</v>
      </c>
    </row>
    <row r="333" spans="2:2" ht="120" customHeight="1" x14ac:dyDescent="0.2">
      <c r="B333" s="611" t="s">
        <v>492</v>
      </c>
    </row>
    <row r="334" spans="2:2" ht="234.75" customHeight="1" x14ac:dyDescent="0.2">
      <c r="B334" s="611" t="s">
        <v>493</v>
      </c>
    </row>
    <row r="335" spans="2:2" ht="84.75" customHeight="1" x14ac:dyDescent="0.2">
      <c r="B335" s="611" t="s">
        <v>494</v>
      </c>
    </row>
  </sheetData>
  <mergeCells count="84">
    <mergeCell ref="AQ2:AR2"/>
    <mergeCell ref="AS2:AT2"/>
    <mergeCell ref="AM1:AR1"/>
    <mergeCell ref="AS1:AY1"/>
    <mergeCell ref="AU2:AV2"/>
    <mergeCell ref="F3:G3"/>
    <mergeCell ref="H3:I3"/>
    <mergeCell ref="J3:K3"/>
    <mergeCell ref="L3:M3"/>
    <mergeCell ref="N3:O3"/>
    <mergeCell ref="P3:R3"/>
    <mergeCell ref="S3:T3"/>
    <mergeCell ref="AE2:AF2"/>
    <mergeCell ref="AG2:AH2"/>
    <mergeCell ref="AI2:AJ2"/>
    <mergeCell ref="AE3:AF3"/>
    <mergeCell ref="AK2:AL2"/>
    <mergeCell ref="AM2:AN2"/>
    <mergeCell ref="AO2:AP2"/>
    <mergeCell ref="S2:T2"/>
    <mergeCell ref="U2:V2"/>
    <mergeCell ref="W2:X2"/>
    <mergeCell ref="J2:K2"/>
    <mergeCell ref="AC2:AD2"/>
    <mergeCell ref="F2:G2"/>
    <mergeCell ref="H2:I2"/>
    <mergeCell ref="Y2:Z2"/>
    <mergeCell ref="AA2:AB2"/>
    <mergeCell ref="L2:M2"/>
    <mergeCell ref="AM3:AN3"/>
    <mergeCell ref="AO3:AP3"/>
    <mergeCell ref="AQ3:AR3"/>
    <mergeCell ref="U3:V3"/>
    <mergeCell ref="W3:X3"/>
    <mergeCell ref="Y3:Z3"/>
    <mergeCell ref="AA3:AB3"/>
    <mergeCell ref="AC3:AD3"/>
    <mergeCell ref="AS3:AT3"/>
    <mergeCell ref="AU3:AV3"/>
    <mergeCell ref="AM174:AR174"/>
    <mergeCell ref="AS174:AY174"/>
    <mergeCell ref="A5:E5"/>
    <mergeCell ref="F5:AF5"/>
    <mergeCell ref="AG5:AL5"/>
    <mergeCell ref="AM5:AR5"/>
    <mergeCell ref="A1:D3"/>
    <mergeCell ref="F1:AL1"/>
    <mergeCell ref="N2:O2"/>
    <mergeCell ref="P2:R2"/>
    <mergeCell ref="AS5:AY5"/>
    <mergeCell ref="AG3:AH3"/>
    <mergeCell ref="AI3:AJ3"/>
    <mergeCell ref="AK3:AL3"/>
    <mergeCell ref="AS196:AY196"/>
    <mergeCell ref="A266:E266"/>
    <mergeCell ref="AM266:AR266"/>
    <mergeCell ref="AS266:AY266"/>
    <mergeCell ref="A239:E239"/>
    <mergeCell ref="AM239:AR239"/>
    <mergeCell ref="AS239:AY239"/>
    <mergeCell ref="A244:E244"/>
    <mergeCell ref="AM244:AR244"/>
    <mergeCell ref="AS244:AY244"/>
    <mergeCell ref="H316:I316"/>
    <mergeCell ref="L316:M316"/>
    <mergeCell ref="Q316:R316"/>
    <mergeCell ref="A196:E196"/>
    <mergeCell ref="AM196:AR196"/>
    <mergeCell ref="A174:E174"/>
    <mergeCell ref="AS316:AY317"/>
    <mergeCell ref="C317:E317"/>
    <mergeCell ref="H317:I317"/>
    <mergeCell ref="L317:M317"/>
    <mergeCell ref="Q317:R317"/>
    <mergeCell ref="S317:T317"/>
    <mergeCell ref="U317:V317"/>
    <mergeCell ref="W317:AC317"/>
    <mergeCell ref="S316:T316"/>
    <mergeCell ref="AD317:AK317"/>
    <mergeCell ref="AL317:AR317"/>
    <mergeCell ref="U316:V316"/>
    <mergeCell ref="W316:AR316"/>
    <mergeCell ref="A316:B317"/>
    <mergeCell ref="C316:E316"/>
  </mergeCells>
  <phoneticPr fontId="24" type="noConversion"/>
  <pageMargins left="0.7" right="0.7" top="0.75" bottom="0.75" header="0.3" footer="0.3"/>
  <pageSetup paperSize="8" scale="3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313DA-6FD7-47B2-B5D3-542F6D2A341A}">
  <dimension ref="A1:L78"/>
  <sheetViews>
    <sheetView topLeftCell="A20" workbookViewId="0">
      <selection activeCell="B41" sqref="B41"/>
    </sheetView>
  </sheetViews>
  <sheetFormatPr defaultColWidth="9.1640625" defaultRowHeight="15" x14ac:dyDescent="0.2"/>
  <cols>
    <col min="1" max="1" width="9.1640625" style="595"/>
    <col min="2" max="2" width="12.6640625" style="595" bestFit="1" customWidth="1"/>
    <col min="3" max="3" width="35.83203125" style="595" bestFit="1" customWidth="1"/>
    <col min="4" max="4" width="40.33203125" style="595" customWidth="1"/>
    <col min="5" max="5" width="9.83203125" style="595" customWidth="1"/>
    <col min="6" max="6" width="11.6640625" style="595" bestFit="1" customWidth="1"/>
    <col min="7" max="7" width="17.6640625" style="595" customWidth="1"/>
    <col min="8" max="8" width="8.83203125" style="595" customWidth="1"/>
    <col min="9" max="16384" width="9.1640625" style="595"/>
  </cols>
  <sheetData>
    <row r="1" spans="1:12" s="637" customFormat="1" ht="21.4" customHeight="1" x14ac:dyDescent="0.2">
      <c r="D1" s="949" t="s">
        <v>3843</v>
      </c>
      <c r="E1" s="950"/>
      <c r="F1" s="950"/>
      <c r="G1" s="951"/>
      <c r="H1" s="862" t="s">
        <v>3839</v>
      </c>
      <c r="I1" s="862" t="s">
        <v>3840</v>
      </c>
      <c r="L1" s="638"/>
    </row>
    <row r="2" spans="1:12" s="637" customFormat="1" ht="39.950000000000003" customHeight="1" thickBot="1" x14ac:dyDescent="0.25">
      <c r="C2" s="643"/>
      <c r="D2" s="643"/>
      <c r="E2" s="643" t="s">
        <v>3841</v>
      </c>
      <c r="F2" s="862"/>
      <c r="G2" s="862"/>
      <c r="H2" s="862"/>
      <c r="I2" s="862"/>
      <c r="L2" s="638"/>
    </row>
    <row r="3" spans="1:12" s="637" customFormat="1" ht="14.25" x14ac:dyDescent="0.2">
      <c r="A3" s="644"/>
      <c r="B3" s="645"/>
      <c r="C3" s="681" t="s">
        <v>496</v>
      </c>
      <c r="D3" s="948" t="s">
        <v>1715</v>
      </c>
      <c r="E3" s="948"/>
      <c r="F3" s="948"/>
      <c r="G3" s="647"/>
      <c r="H3" s="645"/>
      <c r="I3" s="648"/>
    </row>
    <row r="4" spans="1:12" s="637" customFormat="1" ht="29.25" thickBot="1" x14ac:dyDescent="0.25">
      <c r="A4" s="649" t="s">
        <v>497</v>
      </c>
      <c r="B4" s="650" t="s">
        <v>498</v>
      </c>
      <c r="C4" s="650" t="s">
        <v>45</v>
      </c>
      <c r="D4" s="650" t="s">
        <v>46</v>
      </c>
      <c r="E4" s="650" t="s">
        <v>47</v>
      </c>
      <c r="F4" s="650" t="s">
        <v>501</v>
      </c>
      <c r="G4" s="650" t="s">
        <v>1034</v>
      </c>
      <c r="H4" s="650" t="s">
        <v>50</v>
      </c>
      <c r="I4" s="651" t="s">
        <v>497</v>
      </c>
    </row>
    <row r="5" spans="1:12" ht="30" customHeight="1" x14ac:dyDescent="0.2">
      <c r="A5" s="673" t="s">
        <v>1717</v>
      </c>
      <c r="B5" s="599" t="s">
        <v>105</v>
      </c>
      <c r="C5" s="599" t="s">
        <v>104</v>
      </c>
      <c r="D5" s="599" t="s">
        <v>61</v>
      </c>
      <c r="E5" s="599" t="s">
        <v>62</v>
      </c>
      <c r="F5" s="603">
        <v>0</v>
      </c>
      <c r="G5" s="603">
        <v>1</v>
      </c>
      <c r="H5" s="604" t="s">
        <v>63</v>
      </c>
      <c r="I5" s="673" t="s">
        <v>1717</v>
      </c>
    </row>
    <row r="6" spans="1:12" x14ac:dyDescent="0.2">
      <c r="A6" s="673" t="s">
        <v>1718</v>
      </c>
      <c r="B6" s="599" t="s">
        <v>106</v>
      </c>
      <c r="C6" s="599" t="s">
        <v>104</v>
      </c>
      <c r="D6" s="599" t="s">
        <v>61</v>
      </c>
      <c r="E6" s="599" t="s">
        <v>62</v>
      </c>
      <c r="F6" s="603">
        <v>0</v>
      </c>
      <c r="G6" s="603">
        <v>1</v>
      </c>
      <c r="H6" s="604" t="s">
        <v>63</v>
      </c>
      <c r="I6" s="673" t="s">
        <v>1718</v>
      </c>
    </row>
    <row r="7" spans="1:12" x14ac:dyDescent="0.2">
      <c r="A7" s="673" t="s">
        <v>1719</v>
      </c>
      <c r="B7" s="599" t="s">
        <v>107</v>
      </c>
      <c r="C7" s="599" t="s">
        <v>104</v>
      </c>
      <c r="D7" s="599" t="s">
        <v>61</v>
      </c>
      <c r="E7" s="599" t="s">
        <v>62</v>
      </c>
      <c r="F7" s="603">
        <v>0</v>
      </c>
      <c r="G7" s="603">
        <v>1</v>
      </c>
      <c r="H7" s="604" t="s">
        <v>63</v>
      </c>
      <c r="I7" s="673" t="s">
        <v>1719</v>
      </c>
    </row>
    <row r="8" spans="1:12" x14ac:dyDescent="0.2">
      <c r="A8" s="673" t="s">
        <v>1720</v>
      </c>
      <c r="B8" s="599" t="s">
        <v>108</v>
      </c>
      <c r="C8" s="599" t="s">
        <v>104</v>
      </c>
      <c r="D8" s="599" t="s">
        <v>61</v>
      </c>
      <c r="E8" s="599" t="s">
        <v>62</v>
      </c>
      <c r="F8" s="603">
        <v>0</v>
      </c>
      <c r="G8" s="603">
        <v>1</v>
      </c>
      <c r="H8" s="604" t="s">
        <v>63</v>
      </c>
      <c r="I8" s="673" t="s">
        <v>1720</v>
      </c>
    </row>
    <row r="9" spans="1:12" x14ac:dyDescent="0.2">
      <c r="A9" s="673" t="s">
        <v>1721</v>
      </c>
      <c r="B9" s="599" t="s">
        <v>109</v>
      </c>
      <c r="C9" s="599" t="s">
        <v>104</v>
      </c>
      <c r="D9" s="599" t="s">
        <v>61</v>
      </c>
      <c r="E9" s="599" t="s">
        <v>62</v>
      </c>
      <c r="F9" s="603">
        <v>0</v>
      </c>
      <c r="G9" s="603">
        <v>1</v>
      </c>
      <c r="H9" s="604" t="s">
        <v>63</v>
      </c>
      <c r="I9" s="673" t="s">
        <v>1721</v>
      </c>
    </row>
    <row r="10" spans="1:12" x14ac:dyDescent="0.2">
      <c r="A10" s="673" t="s">
        <v>1722</v>
      </c>
      <c r="B10" s="599" t="s">
        <v>110</v>
      </c>
      <c r="C10" s="599" t="s">
        <v>104</v>
      </c>
      <c r="D10" s="599" t="s">
        <v>61</v>
      </c>
      <c r="E10" s="599" t="s">
        <v>62</v>
      </c>
      <c r="F10" s="603">
        <v>0</v>
      </c>
      <c r="G10" s="603">
        <v>1</v>
      </c>
      <c r="H10" s="604" t="s">
        <v>63</v>
      </c>
      <c r="I10" s="673" t="s">
        <v>1722</v>
      </c>
    </row>
    <row r="11" spans="1:12" x14ac:dyDescent="0.2">
      <c r="A11" s="673" t="s">
        <v>1723</v>
      </c>
      <c r="B11" s="599" t="s">
        <v>111</v>
      </c>
      <c r="C11" s="599" t="s">
        <v>104</v>
      </c>
      <c r="D11" s="599" t="s">
        <v>61</v>
      </c>
      <c r="E11" s="599" t="s">
        <v>62</v>
      </c>
      <c r="F11" s="603">
        <v>0</v>
      </c>
      <c r="G11" s="603">
        <v>1</v>
      </c>
      <c r="H11" s="604" t="s">
        <v>63</v>
      </c>
      <c r="I11" s="673" t="s">
        <v>1723</v>
      </c>
    </row>
    <row r="12" spans="1:12" x14ac:dyDescent="0.2">
      <c r="A12" s="673" t="s">
        <v>1724</v>
      </c>
      <c r="B12" s="599" t="s">
        <v>112</v>
      </c>
      <c r="C12" s="599" t="s">
        <v>104</v>
      </c>
      <c r="D12" s="599" t="s">
        <v>66</v>
      </c>
      <c r="E12" s="599" t="s">
        <v>67</v>
      </c>
      <c r="F12" s="603">
        <v>0</v>
      </c>
      <c r="G12" s="603">
        <v>1</v>
      </c>
      <c r="H12" s="604" t="s">
        <v>63</v>
      </c>
      <c r="I12" s="673" t="s">
        <v>1724</v>
      </c>
    </row>
    <row r="13" spans="1:12" x14ac:dyDescent="0.2">
      <c r="A13" s="673" t="s">
        <v>1725</v>
      </c>
      <c r="B13" s="599" t="s">
        <v>113</v>
      </c>
      <c r="C13" s="599" t="s">
        <v>104</v>
      </c>
      <c r="D13" s="599" t="s">
        <v>66</v>
      </c>
      <c r="E13" s="599" t="s">
        <v>67</v>
      </c>
      <c r="F13" s="603">
        <v>0</v>
      </c>
      <c r="G13" s="603">
        <v>1</v>
      </c>
      <c r="H13" s="604" t="s">
        <v>63</v>
      </c>
      <c r="I13" s="673" t="s">
        <v>1725</v>
      </c>
    </row>
    <row r="14" spans="1:12" x14ac:dyDescent="0.2">
      <c r="A14" s="673" t="s">
        <v>1726</v>
      </c>
      <c r="B14" s="599" t="s">
        <v>114</v>
      </c>
      <c r="C14" s="599" t="s">
        <v>104</v>
      </c>
      <c r="D14" s="599" t="s">
        <v>66</v>
      </c>
      <c r="E14" s="599" t="s">
        <v>67</v>
      </c>
      <c r="F14" s="603">
        <v>0</v>
      </c>
      <c r="G14" s="603">
        <v>1</v>
      </c>
      <c r="H14" s="604" t="s">
        <v>63</v>
      </c>
      <c r="I14" s="673" t="s">
        <v>1726</v>
      </c>
    </row>
    <row r="15" spans="1:12" x14ac:dyDescent="0.2">
      <c r="A15" s="673" t="s">
        <v>1729</v>
      </c>
      <c r="B15" s="599" t="s">
        <v>115</v>
      </c>
      <c r="C15" s="599" t="s">
        <v>104</v>
      </c>
      <c r="D15" s="599" t="s">
        <v>66</v>
      </c>
      <c r="E15" s="599" t="s">
        <v>67</v>
      </c>
      <c r="F15" s="603">
        <v>0</v>
      </c>
      <c r="G15" s="603">
        <v>1</v>
      </c>
      <c r="H15" s="604" t="s">
        <v>63</v>
      </c>
      <c r="I15" s="673" t="s">
        <v>1729</v>
      </c>
    </row>
    <row r="16" spans="1:12" x14ac:dyDescent="0.2">
      <c r="A16" s="673" t="s">
        <v>1731</v>
      </c>
      <c r="B16" s="599" t="s">
        <v>116</v>
      </c>
      <c r="C16" s="599" t="s">
        <v>104</v>
      </c>
      <c r="D16" s="599" t="s">
        <v>66</v>
      </c>
      <c r="E16" s="599" t="s">
        <v>67</v>
      </c>
      <c r="F16" s="603">
        <v>0</v>
      </c>
      <c r="G16" s="603">
        <v>1</v>
      </c>
      <c r="H16" s="604" t="s">
        <v>63</v>
      </c>
      <c r="I16" s="673" t="s">
        <v>1731</v>
      </c>
    </row>
    <row r="17" spans="1:9" x14ac:dyDescent="0.2">
      <c r="A17" s="673" t="s">
        <v>1732</v>
      </c>
      <c r="B17" s="599" t="s">
        <v>117</v>
      </c>
      <c r="C17" s="599" t="s">
        <v>104</v>
      </c>
      <c r="D17" s="599" t="s">
        <v>66</v>
      </c>
      <c r="E17" s="599" t="s">
        <v>67</v>
      </c>
      <c r="F17" s="603">
        <v>0</v>
      </c>
      <c r="G17" s="603">
        <v>1</v>
      </c>
      <c r="H17" s="604" t="s">
        <v>63</v>
      </c>
      <c r="I17" s="673" t="s">
        <v>1732</v>
      </c>
    </row>
    <row r="18" spans="1:9" x14ac:dyDescent="0.2">
      <c r="A18" s="673" t="s">
        <v>1733</v>
      </c>
      <c r="B18" s="599" t="s">
        <v>118</v>
      </c>
      <c r="C18" s="599" t="s">
        <v>104</v>
      </c>
      <c r="D18" s="599" t="s">
        <v>66</v>
      </c>
      <c r="E18" s="599" t="s">
        <v>67</v>
      </c>
      <c r="F18" s="603">
        <v>0</v>
      </c>
      <c r="G18" s="603">
        <v>1</v>
      </c>
      <c r="H18" s="604" t="s">
        <v>63</v>
      </c>
      <c r="I18" s="673" t="s">
        <v>1733</v>
      </c>
    </row>
    <row r="19" spans="1:9" x14ac:dyDescent="0.2">
      <c r="A19" s="673" t="s">
        <v>1734</v>
      </c>
      <c r="B19" s="599" t="s">
        <v>119</v>
      </c>
      <c r="C19" s="599" t="s">
        <v>104</v>
      </c>
      <c r="D19" s="599" t="s">
        <v>66</v>
      </c>
      <c r="E19" s="599" t="s">
        <v>67</v>
      </c>
      <c r="F19" s="603">
        <v>0</v>
      </c>
      <c r="G19" s="603">
        <v>1</v>
      </c>
      <c r="H19" s="604" t="s">
        <v>63</v>
      </c>
      <c r="I19" s="673" t="s">
        <v>1734</v>
      </c>
    </row>
    <row r="20" spans="1:9" x14ac:dyDescent="0.2">
      <c r="A20" s="673" t="s">
        <v>1735</v>
      </c>
      <c r="B20" s="599" t="s">
        <v>120</v>
      </c>
      <c r="C20" s="599" t="s">
        <v>104</v>
      </c>
      <c r="D20" s="599" t="s">
        <v>66</v>
      </c>
      <c r="E20" s="599" t="s">
        <v>67</v>
      </c>
      <c r="F20" s="603">
        <v>0</v>
      </c>
      <c r="G20" s="603">
        <v>1</v>
      </c>
      <c r="H20" s="604" t="s">
        <v>63</v>
      </c>
      <c r="I20" s="673" t="s">
        <v>1735</v>
      </c>
    </row>
    <row r="21" spans="1:9" x14ac:dyDescent="0.2">
      <c r="A21" s="673" t="s">
        <v>1736</v>
      </c>
      <c r="B21" s="599" t="s">
        <v>138</v>
      </c>
      <c r="C21" s="596" t="s">
        <v>139</v>
      </c>
      <c r="D21" s="599" t="s">
        <v>66</v>
      </c>
      <c r="E21" s="599" t="s">
        <v>67</v>
      </c>
      <c r="F21" s="596" t="s">
        <v>72</v>
      </c>
      <c r="G21" s="603">
        <v>2</v>
      </c>
      <c r="H21" s="604" t="s">
        <v>63</v>
      </c>
      <c r="I21" s="673" t="s">
        <v>1736</v>
      </c>
    </row>
    <row r="22" spans="1:9" x14ac:dyDescent="0.2">
      <c r="A22" s="673" t="s">
        <v>1737</v>
      </c>
      <c r="B22" s="599" t="s">
        <v>138</v>
      </c>
      <c r="C22" s="596" t="s">
        <v>139</v>
      </c>
      <c r="D22" s="599" t="s">
        <v>66</v>
      </c>
      <c r="E22" s="599" t="s">
        <v>67</v>
      </c>
      <c r="F22" s="596" t="s">
        <v>72</v>
      </c>
      <c r="G22" s="603"/>
      <c r="H22" s="604" t="s">
        <v>63</v>
      </c>
      <c r="I22" s="673" t="s">
        <v>1737</v>
      </c>
    </row>
    <row r="23" spans="1:9" x14ac:dyDescent="0.2">
      <c r="A23" s="673" t="s">
        <v>1738</v>
      </c>
      <c r="B23" s="599" t="s">
        <v>140</v>
      </c>
      <c r="C23" s="596" t="s">
        <v>139</v>
      </c>
      <c r="D23" s="599" t="s">
        <v>66</v>
      </c>
      <c r="E23" s="599" t="s">
        <v>67</v>
      </c>
      <c r="F23" s="596" t="s">
        <v>72</v>
      </c>
      <c r="G23" s="603">
        <v>2</v>
      </c>
      <c r="H23" s="604" t="s">
        <v>63</v>
      </c>
      <c r="I23" s="673" t="s">
        <v>1738</v>
      </c>
    </row>
    <row r="24" spans="1:9" x14ac:dyDescent="0.2">
      <c r="A24" s="673" t="s">
        <v>1739</v>
      </c>
      <c r="B24" s="599" t="s">
        <v>140</v>
      </c>
      <c r="C24" s="596" t="s">
        <v>139</v>
      </c>
      <c r="D24" s="599" t="s">
        <v>66</v>
      </c>
      <c r="E24" s="599" t="s">
        <v>67</v>
      </c>
      <c r="F24" s="596" t="s">
        <v>72</v>
      </c>
      <c r="G24" s="603"/>
      <c r="H24" s="604" t="s">
        <v>63</v>
      </c>
      <c r="I24" s="673" t="s">
        <v>1739</v>
      </c>
    </row>
    <row r="25" spans="1:9" x14ac:dyDescent="0.2">
      <c r="A25" s="673" t="s">
        <v>1740</v>
      </c>
      <c r="B25" s="599" t="s">
        <v>141</v>
      </c>
      <c r="C25" s="596" t="s">
        <v>139</v>
      </c>
      <c r="D25" s="599" t="s">
        <v>66</v>
      </c>
      <c r="E25" s="599" t="s">
        <v>67</v>
      </c>
      <c r="F25" s="596" t="s">
        <v>72</v>
      </c>
      <c r="G25" s="603">
        <v>2</v>
      </c>
      <c r="H25" s="604" t="s">
        <v>63</v>
      </c>
      <c r="I25" s="673" t="s">
        <v>1740</v>
      </c>
    </row>
    <row r="26" spans="1:9" x14ac:dyDescent="0.2">
      <c r="A26" s="673" t="s">
        <v>1741</v>
      </c>
      <c r="B26" s="599" t="s">
        <v>141</v>
      </c>
      <c r="C26" s="596" t="s">
        <v>139</v>
      </c>
      <c r="D26" s="599" t="s">
        <v>66</v>
      </c>
      <c r="E26" s="599" t="s">
        <v>67</v>
      </c>
      <c r="F26" s="596" t="s">
        <v>72</v>
      </c>
      <c r="G26" s="603"/>
      <c r="H26" s="604" t="s">
        <v>63</v>
      </c>
      <c r="I26" s="673" t="s">
        <v>1741</v>
      </c>
    </row>
    <row r="27" spans="1:9" x14ac:dyDescent="0.2">
      <c r="A27" s="673" t="s">
        <v>1742</v>
      </c>
      <c r="B27" s="599" t="s">
        <v>142</v>
      </c>
      <c r="C27" s="596" t="s">
        <v>139</v>
      </c>
      <c r="D27" s="599" t="s">
        <v>66</v>
      </c>
      <c r="E27" s="599" t="s">
        <v>67</v>
      </c>
      <c r="F27" s="596" t="s">
        <v>72</v>
      </c>
      <c r="G27" s="603">
        <v>2</v>
      </c>
      <c r="H27" s="604" t="s">
        <v>63</v>
      </c>
      <c r="I27" s="673" t="s">
        <v>1742</v>
      </c>
    </row>
    <row r="28" spans="1:9" x14ac:dyDescent="0.2">
      <c r="A28" s="673" t="s">
        <v>1743</v>
      </c>
      <c r="B28" s="599" t="s">
        <v>142</v>
      </c>
      <c r="C28" s="596" t="s">
        <v>139</v>
      </c>
      <c r="D28" s="599" t="s">
        <v>66</v>
      </c>
      <c r="E28" s="599" t="s">
        <v>67</v>
      </c>
      <c r="F28" s="596" t="s">
        <v>72</v>
      </c>
      <c r="G28" s="603"/>
      <c r="H28" s="604" t="s">
        <v>63</v>
      </c>
      <c r="I28" s="673" t="s">
        <v>1743</v>
      </c>
    </row>
    <row r="29" spans="1:9" x14ac:dyDescent="0.2">
      <c r="A29" s="673" t="s">
        <v>1744</v>
      </c>
      <c r="B29" s="599" t="s">
        <v>143</v>
      </c>
      <c r="C29" s="596" t="s">
        <v>139</v>
      </c>
      <c r="D29" s="596" t="s">
        <v>123</v>
      </c>
      <c r="E29" s="596"/>
      <c r="F29" s="596" t="s">
        <v>72</v>
      </c>
      <c r="G29" s="603">
        <v>2</v>
      </c>
      <c r="H29" s="604" t="s">
        <v>63</v>
      </c>
      <c r="I29" s="673" t="s">
        <v>1744</v>
      </c>
    </row>
    <row r="30" spans="1:9" x14ac:dyDescent="0.2">
      <c r="A30" s="673" t="s">
        <v>1745</v>
      </c>
      <c r="B30" s="599" t="s">
        <v>143</v>
      </c>
      <c r="C30" s="596" t="s">
        <v>139</v>
      </c>
      <c r="D30" s="596" t="s">
        <v>123</v>
      </c>
      <c r="E30" s="596"/>
      <c r="F30" s="596" t="s">
        <v>72</v>
      </c>
      <c r="G30" s="603"/>
      <c r="H30" s="604" t="s">
        <v>63</v>
      </c>
      <c r="I30" s="673" t="s">
        <v>1745</v>
      </c>
    </row>
    <row r="31" spans="1:9" x14ac:dyDescent="0.2">
      <c r="A31" s="673" t="s">
        <v>1746</v>
      </c>
      <c r="B31" s="599" t="s">
        <v>144</v>
      </c>
      <c r="C31" s="596" t="s">
        <v>139</v>
      </c>
      <c r="D31" s="596" t="s">
        <v>123</v>
      </c>
      <c r="E31" s="596"/>
      <c r="F31" s="596" t="s">
        <v>72</v>
      </c>
      <c r="G31" s="603">
        <v>2</v>
      </c>
      <c r="H31" s="604" t="s">
        <v>63</v>
      </c>
      <c r="I31" s="673" t="s">
        <v>1746</v>
      </c>
    </row>
    <row r="32" spans="1:9" x14ac:dyDescent="0.2">
      <c r="A32" s="673" t="s">
        <v>1747</v>
      </c>
      <c r="B32" s="599" t="s">
        <v>144</v>
      </c>
      <c r="C32" s="596" t="s">
        <v>139</v>
      </c>
      <c r="D32" s="596" t="s">
        <v>123</v>
      </c>
      <c r="E32" s="596"/>
      <c r="F32" s="596" t="s">
        <v>72</v>
      </c>
      <c r="G32" s="603"/>
      <c r="H32" s="604" t="s">
        <v>63</v>
      </c>
      <c r="I32" s="673" t="s">
        <v>1747</v>
      </c>
    </row>
    <row r="33" spans="1:9" x14ac:dyDescent="0.2">
      <c r="A33" s="673" t="s">
        <v>1748</v>
      </c>
      <c r="B33" s="599" t="s">
        <v>145</v>
      </c>
      <c r="C33" s="596" t="s">
        <v>139</v>
      </c>
      <c r="D33" s="596" t="s">
        <v>123</v>
      </c>
      <c r="E33" s="596"/>
      <c r="F33" s="596" t="s">
        <v>72</v>
      </c>
      <c r="G33" s="603">
        <v>2</v>
      </c>
      <c r="H33" s="604" t="s">
        <v>63</v>
      </c>
      <c r="I33" s="673" t="s">
        <v>1748</v>
      </c>
    </row>
    <row r="34" spans="1:9" x14ac:dyDescent="0.2">
      <c r="A34" s="673" t="s">
        <v>1749</v>
      </c>
      <c r="B34" s="599" t="s">
        <v>145</v>
      </c>
      <c r="C34" s="596" t="s">
        <v>139</v>
      </c>
      <c r="D34" s="596" t="s">
        <v>123</v>
      </c>
      <c r="E34" s="596"/>
      <c r="F34" s="596" t="s">
        <v>72</v>
      </c>
      <c r="G34" s="603"/>
      <c r="H34" s="604" t="s">
        <v>63</v>
      </c>
      <c r="I34" s="673" t="s">
        <v>1749</v>
      </c>
    </row>
    <row r="35" spans="1:9" x14ac:dyDescent="0.2">
      <c r="A35" s="673" t="s">
        <v>1750</v>
      </c>
      <c r="B35" s="599" t="s">
        <v>146</v>
      </c>
      <c r="C35" s="596" t="s">
        <v>139</v>
      </c>
      <c r="D35" s="596" t="s">
        <v>123</v>
      </c>
      <c r="E35" s="596"/>
      <c r="F35" s="596" t="s">
        <v>72</v>
      </c>
      <c r="G35" s="603">
        <v>2</v>
      </c>
      <c r="H35" s="604" t="s">
        <v>63</v>
      </c>
      <c r="I35" s="673" t="s">
        <v>1750</v>
      </c>
    </row>
    <row r="36" spans="1:9" x14ac:dyDescent="0.2">
      <c r="A36" s="673" t="s">
        <v>1751</v>
      </c>
      <c r="B36" s="599" t="s">
        <v>146</v>
      </c>
      <c r="C36" s="596" t="s">
        <v>139</v>
      </c>
      <c r="D36" s="596" t="s">
        <v>123</v>
      </c>
      <c r="E36" s="596"/>
      <c r="F36" s="596" t="s">
        <v>72</v>
      </c>
      <c r="G36" s="603"/>
      <c r="H36" s="604" t="s">
        <v>63</v>
      </c>
      <c r="I36" s="673" t="s">
        <v>1751</v>
      </c>
    </row>
    <row r="37" spans="1:9" x14ac:dyDescent="0.2">
      <c r="A37" s="673" t="s">
        <v>1752</v>
      </c>
      <c r="B37" s="599" t="s">
        <v>147</v>
      </c>
      <c r="C37" s="596" t="s">
        <v>139</v>
      </c>
      <c r="D37" s="596" t="s">
        <v>123</v>
      </c>
      <c r="E37" s="596"/>
      <c r="F37" s="596" t="s">
        <v>72</v>
      </c>
      <c r="G37" s="603">
        <v>2</v>
      </c>
      <c r="H37" s="604" t="s">
        <v>63</v>
      </c>
      <c r="I37" s="673" t="s">
        <v>1752</v>
      </c>
    </row>
    <row r="38" spans="1:9" x14ac:dyDescent="0.2">
      <c r="A38" s="673" t="s">
        <v>1753</v>
      </c>
      <c r="B38" s="599" t="s">
        <v>147</v>
      </c>
      <c r="C38" s="596" t="s">
        <v>139</v>
      </c>
      <c r="D38" s="596" t="s">
        <v>123</v>
      </c>
      <c r="E38" s="596"/>
      <c r="F38" s="596" t="s">
        <v>72</v>
      </c>
      <c r="G38" s="603"/>
      <c r="H38" s="604" t="s">
        <v>63</v>
      </c>
      <c r="I38" s="673" t="s">
        <v>1753</v>
      </c>
    </row>
    <row r="39" spans="1:9" x14ac:dyDescent="0.2">
      <c r="A39" s="673" t="s">
        <v>1754</v>
      </c>
      <c r="B39" s="599" t="s">
        <v>148</v>
      </c>
      <c r="C39" s="596" t="s">
        <v>139</v>
      </c>
      <c r="D39" s="596" t="s">
        <v>123</v>
      </c>
      <c r="E39" s="596"/>
      <c r="F39" s="596" t="s">
        <v>72</v>
      </c>
      <c r="G39" s="603">
        <v>2</v>
      </c>
      <c r="H39" s="604" t="s">
        <v>63</v>
      </c>
      <c r="I39" s="673" t="s">
        <v>1754</v>
      </c>
    </row>
    <row r="40" spans="1:9" x14ac:dyDescent="0.2">
      <c r="A40" s="673" t="s">
        <v>1755</v>
      </c>
      <c r="B40" s="599" t="s">
        <v>148</v>
      </c>
      <c r="C40" s="596" t="s">
        <v>139</v>
      </c>
      <c r="D40" s="596" t="s">
        <v>123</v>
      </c>
      <c r="E40" s="596"/>
      <c r="F40" s="596" t="s">
        <v>72</v>
      </c>
      <c r="G40" s="603"/>
      <c r="H40" s="604" t="s">
        <v>63</v>
      </c>
      <c r="I40" s="673" t="s">
        <v>1755</v>
      </c>
    </row>
    <row r="41" spans="1:9" x14ac:dyDescent="0.2">
      <c r="A41" s="673" t="s">
        <v>1756</v>
      </c>
      <c r="B41" s="599" t="s">
        <v>162</v>
      </c>
      <c r="C41" s="596" t="s">
        <v>163</v>
      </c>
      <c r="D41" s="596" t="s">
        <v>164</v>
      </c>
      <c r="E41" s="596"/>
      <c r="F41" s="603">
        <v>1600</v>
      </c>
      <c r="G41" s="603">
        <v>1</v>
      </c>
      <c r="H41" s="604" t="s">
        <v>63</v>
      </c>
      <c r="I41" s="673" t="s">
        <v>1756</v>
      </c>
    </row>
    <row r="42" spans="1:9" x14ac:dyDescent="0.2">
      <c r="A42" s="673" t="s">
        <v>1757</v>
      </c>
      <c r="B42" s="599" t="s">
        <v>165</v>
      </c>
      <c r="C42" s="596" t="s">
        <v>163</v>
      </c>
      <c r="D42" s="596" t="s">
        <v>164</v>
      </c>
      <c r="E42" s="596"/>
      <c r="F42" s="603">
        <v>1600</v>
      </c>
      <c r="G42" s="603">
        <v>1</v>
      </c>
      <c r="H42" s="604" t="s">
        <v>63</v>
      </c>
      <c r="I42" s="673" t="s">
        <v>1757</v>
      </c>
    </row>
    <row r="43" spans="1:9" x14ac:dyDescent="0.2">
      <c r="A43" s="673" t="s">
        <v>1758</v>
      </c>
      <c r="B43" s="599" t="s">
        <v>166</v>
      </c>
      <c r="C43" s="596" t="s">
        <v>163</v>
      </c>
      <c r="D43" s="596" t="s">
        <v>164</v>
      </c>
      <c r="E43" s="596"/>
      <c r="F43" s="603">
        <v>1600</v>
      </c>
      <c r="G43" s="603">
        <v>1</v>
      </c>
      <c r="H43" s="604" t="s">
        <v>63</v>
      </c>
      <c r="I43" s="673" t="s">
        <v>1758</v>
      </c>
    </row>
    <row r="44" spans="1:9" x14ac:dyDescent="0.2">
      <c r="A44" s="673" t="s">
        <v>1759</v>
      </c>
      <c r="B44" s="599" t="s">
        <v>167</v>
      </c>
      <c r="C44" s="596" t="s">
        <v>163</v>
      </c>
      <c r="D44" s="596" t="s">
        <v>164</v>
      </c>
      <c r="E44" s="596"/>
      <c r="F44" s="603">
        <v>1600</v>
      </c>
      <c r="G44" s="603">
        <v>1</v>
      </c>
      <c r="H44" s="604" t="s">
        <v>63</v>
      </c>
      <c r="I44" s="673" t="s">
        <v>1759</v>
      </c>
    </row>
    <row r="45" spans="1:9" s="936" customFormat="1" x14ac:dyDescent="0.2">
      <c r="A45" s="931" t="s">
        <v>1760</v>
      </c>
      <c r="B45" s="932" t="s">
        <v>168</v>
      </c>
      <c r="C45" s="933" t="s">
        <v>3875</v>
      </c>
      <c r="D45" s="933" t="s">
        <v>3876</v>
      </c>
      <c r="E45" s="933"/>
      <c r="F45" s="934">
        <v>1600</v>
      </c>
      <c r="G45" s="934">
        <v>1</v>
      </c>
      <c r="H45" s="935" t="s">
        <v>63</v>
      </c>
      <c r="I45" s="931" t="s">
        <v>1760</v>
      </c>
    </row>
    <row r="46" spans="1:9" s="936" customFormat="1" x14ac:dyDescent="0.2">
      <c r="A46" s="931" t="s">
        <v>1761</v>
      </c>
      <c r="B46" s="932" t="s">
        <v>169</v>
      </c>
      <c r="C46" s="933" t="s">
        <v>3875</v>
      </c>
      <c r="D46" s="933" t="s">
        <v>3876</v>
      </c>
      <c r="E46" s="933"/>
      <c r="F46" s="934">
        <v>1600</v>
      </c>
      <c r="G46" s="934">
        <v>1</v>
      </c>
      <c r="H46" s="935" t="s">
        <v>63</v>
      </c>
      <c r="I46" s="931" t="s">
        <v>1761</v>
      </c>
    </row>
    <row r="47" spans="1:9" x14ac:dyDescent="0.2">
      <c r="A47" s="673" t="s">
        <v>1762</v>
      </c>
      <c r="B47" s="599" t="s">
        <v>170</v>
      </c>
      <c r="C47" s="599" t="s">
        <v>171</v>
      </c>
      <c r="D47" s="596" t="s">
        <v>172</v>
      </c>
      <c r="E47" s="596"/>
      <c r="F47" s="596" t="s">
        <v>72</v>
      </c>
      <c r="G47" s="603">
        <v>2</v>
      </c>
      <c r="H47" s="604" t="s">
        <v>63</v>
      </c>
      <c r="I47" s="673" t="s">
        <v>1762</v>
      </c>
    </row>
    <row r="48" spans="1:9" x14ac:dyDescent="0.2">
      <c r="A48" s="673" t="s">
        <v>1763</v>
      </c>
      <c r="B48" s="599" t="s">
        <v>170</v>
      </c>
      <c r="C48" s="599" t="s">
        <v>171</v>
      </c>
      <c r="D48" s="596" t="s">
        <v>172</v>
      </c>
      <c r="E48" s="596"/>
      <c r="F48" s="596" t="s">
        <v>72</v>
      </c>
      <c r="G48" s="603"/>
      <c r="H48" s="604" t="s">
        <v>63</v>
      </c>
      <c r="I48" s="673" t="s">
        <v>1763</v>
      </c>
    </row>
    <row r="49" spans="1:9" x14ac:dyDescent="0.2">
      <c r="A49" s="673" t="s">
        <v>1764</v>
      </c>
      <c r="B49" s="599" t="s">
        <v>173</v>
      </c>
      <c r="C49" s="599" t="s">
        <v>171</v>
      </c>
      <c r="D49" s="596" t="s">
        <v>172</v>
      </c>
      <c r="E49" s="596"/>
      <c r="F49" s="596" t="s">
        <v>72</v>
      </c>
      <c r="G49" s="603">
        <v>2</v>
      </c>
      <c r="H49" s="604" t="s">
        <v>63</v>
      </c>
      <c r="I49" s="673" t="s">
        <v>1764</v>
      </c>
    </row>
    <row r="50" spans="1:9" x14ac:dyDescent="0.2">
      <c r="A50" s="673" t="s">
        <v>1765</v>
      </c>
      <c r="B50" s="599" t="s">
        <v>173</v>
      </c>
      <c r="C50" s="599" t="s">
        <v>171</v>
      </c>
      <c r="D50" s="596" t="s">
        <v>172</v>
      </c>
      <c r="E50" s="596"/>
      <c r="F50" s="596" t="s">
        <v>72</v>
      </c>
      <c r="G50" s="603"/>
      <c r="H50" s="604" t="s">
        <v>63</v>
      </c>
      <c r="I50" s="673" t="s">
        <v>1765</v>
      </c>
    </row>
    <row r="51" spans="1:9" x14ac:dyDescent="0.2">
      <c r="A51" s="673" t="s">
        <v>1766</v>
      </c>
      <c r="B51" s="599" t="s">
        <v>174</v>
      </c>
      <c r="C51" s="596" t="s">
        <v>175</v>
      </c>
      <c r="D51" s="599" t="s">
        <v>66</v>
      </c>
      <c r="E51" s="599" t="s">
        <v>67</v>
      </c>
      <c r="F51" s="599" t="s">
        <v>151</v>
      </c>
      <c r="G51" s="603">
        <v>4</v>
      </c>
      <c r="H51" s="604" t="s">
        <v>63</v>
      </c>
      <c r="I51" s="673" t="s">
        <v>1766</v>
      </c>
    </row>
    <row r="52" spans="1:9" x14ac:dyDescent="0.2">
      <c r="A52" s="673" t="s">
        <v>1767</v>
      </c>
      <c r="B52" s="599" t="s">
        <v>174</v>
      </c>
      <c r="C52" s="596" t="s">
        <v>175</v>
      </c>
      <c r="D52" s="599" t="s">
        <v>66</v>
      </c>
      <c r="E52" s="599" t="s">
        <v>67</v>
      </c>
      <c r="F52" s="599" t="s">
        <v>151</v>
      </c>
      <c r="G52" s="859"/>
      <c r="H52" s="604" t="s">
        <v>63</v>
      </c>
      <c r="I52" s="673" t="s">
        <v>1767</v>
      </c>
    </row>
    <row r="53" spans="1:9" x14ac:dyDescent="0.2">
      <c r="A53" s="673" t="s">
        <v>1768</v>
      </c>
      <c r="B53" s="599" t="s">
        <v>174</v>
      </c>
      <c r="C53" s="596" t="s">
        <v>175</v>
      </c>
      <c r="D53" s="599" t="s">
        <v>66</v>
      </c>
      <c r="E53" s="599" t="s">
        <v>67</v>
      </c>
      <c r="F53" s="599" t="s">
        <v>151</v>
      </c>
      <c r="G53" s="859"/>
      <c r="H53" s="604" t="s">
        <v>63</v>
      </c>
      <c r="I53" s="673" t="s">
        <v>1768</v>
      </c>
    </row>
    <row r="54" spans="1:9" x14ac:dyDescent="0.2">
      <c r="A54" s="673" t="s">
        <v>1769</v>
      </c>
      <c r="B54" s="599" t="s">
        <v>174</v>
      </c>
      <c r="C54" s="596" t="s">
        <v>175</v>
      </c>
      <c r="D54" s="599" t="s">
        <v>66</v>
      </c>
      <c r="E54" s="599" t="s">
        <v>67</v>
      </c>
      <c r="F54" s="599" t="s">
        <v>151</v>
      </c>
      <c r="G54" s="859"/>
      <c r="H54" s="604" t="s">
        <v>63</v>
      </c>
      <c r="I54" s="673" t="s">
        <v>1769</v>
      </c>
    </row>
    <row r="55" spans="1:9" x14ac:dyDescent="0.2">
      <c r="A55" s="673" t="s">
        <v>1770</v>
      </c>
      <c r="B55" s="599" t="s">
        <v>176</v>
      </c>
      <c r="C55" s="596" t="s">
        <v>177</v>
      </c>
      <c r="D55" s="599" t="s">
        <v>66</v>
      </c>
      <c r="E55" s="599" t="s">
        <v>67</v>
      </c>
      <c r="F55" s="599" t="s">
        <v>151</v>
      </c>
      <c r="G55" s="603">
        <v>2</v>
      </c>
      <c r="H55" s="604" t="s">
        <v>63</v>
      </c>
      <c r="I55" s="673" t="s">
        <v>1770</v>
      </c>
    </row>
    <row r="56" spans="1:9" x14ac:dyDescent="0.2">
      <c r="A56" s="673" t="s">
        <v>1771</v>
      </c>
      <c r="B56" s="599" t="s">
        <v>176</v>
      </c>
      <c r="C56" s="596" t="s">
        <v>177</v>
      </c>
      <c r="D56" s="599" t="s">
        <v>66</v>
      </c>
      <c r="E56" s="599" t="s">
        <v>67</v>
      </c>
      <c r="F56" s="599" t="s">
        <v>151</v>
      </c>
      <c r="G56" s="603"/>
      <c r="H56" s="604" t="s">
        <v>63</v>
      </c>
      <c r="I56" s="673" t="s">
        <v>1771</v>
      </c>
    </row>
    <row r="57" spans="1:9" x14ac:dyDescent="0.2">
      <c r="A57" s="673" t="s">
        <v>1772</v>
      </c>
      <c r="B57" s="599" t="s">
        <v>178</v>
      </c>
      <c r="C57" s="599" t="s">
        <v>171</v>
      </c>
      <c r="D57" s="599" t="s">
        <v>66</v>
      </c>
      <c r="E57" s="599" t="s">
        <v>67</v>
      </c>
      <c r="F57" s="599" t="s">
        <v>151</v>
      </c>
      <c r="G57" s="603">
        <v>4</v>
      </c>
      <c r="H57" s="604" t="s">
        <v>63</v>
      </c>
      <c r="I57" s="673" t="s">
        <v>1772</v>
      </c>
    </row>
    <row r="58" spans="1:9" x14ac:dyDescent="0.2">
      <c r="A58" s="673" t="s">
        <v>1773</v>
      </c>
      <c r="B58" s="599" t="s">
        <v>178</v>
      </c>
      <c r="C58" s="599" t="s">
        <v>171</v>
      </c>
      <c r="D58" s="599" t="s">
        <v>66</v>
      </c>
      <c r="E58" s="599" t="s">
        <v>67</v>
      </c>
      <c r="F58" s="599" t="s">
        <v>151</v>
      </c>
      <c r="G58" s="859"/>
      <c r="H58" s="604" t="s">
        <v>63</v>
      </c>
      <c r="I58" s="673" t="s">
        <v>1773</v>
      </c>
    </row>
    <row r="59" spans="1:9" x14ac:dyDescent="0.2">
      <c r="A59" s="673" t="s">
        <v>1774</v>
      </c>
      <c r="B59" s="599" t="s">
        <v>178</v>
      </c>
      <c r="C59" s="599" t="s">
        <v>171</v>
      </c>
      <c r="D59" s="599" t="s">
        <v>66</v>
      </c>
      <c r="E59" s="599" t="s">
        <v>67</v>
      </c>
      <c r="F59" s="599" t="s">
        <v>151</v>
      </c>
      <c r="G59" s="859"/>
      <c r="H59" s="604" t="s">
        <v>63</v>
      </c>
      <c r="I59" s="673" t="s">
        <v>1774</v>
      </c>
    </row>
    <row r="60" spans="1:9" x14ac:dyDescent="0.2">
      <c r="A60" s="673" t="s">
        <v>1775</v>
      </c>
      <c r="B60" s="599" t="s">
        <v>178</v>
      </c>
      <c r="C60" s="599" t="s">
        <v>171</v>
      </c>
      <c r="D60" s="599" t="s">
        <v>66</v>
      </c>
      <c r="E60" s="599" t="s">
        <v>67</v>
      </c>
      <c r="F60" s="599" t="s">
        <v>151</v>
      </c>
      <c r="G60" s="859"/>
      <c r="H60" s="604" t="s">
        <v>63</v>
      </c>
      <c r="I60" s="673" t="s">
        <v>1775</v>
      </c>
    </row>
    <row r="61" spans="1:9" x14ac:dyDescent="0.2">
      <c r="A61" s="673" t="s">
        <v>1776</v>
      </c>
      <c r="B61" s="599" t="s">
        <v>179</v>
      </c>
      <c r="C61" s="599" t="s">
        <v>171</v>
      </c>
      <c r="D61" s="599" t="s">
        <v>66</v>
      </c>
      <c r="E61" s="599" t="s">
        <v>67</v>
      </c>
      <c r="F61" s="599" t="s">
        <v>151</v>
      </c>
      <c r="G61" s="603">
        <v>4</v>
      </c>
      <c r="H61" s="604" t="s">
        <v>63</v>
      </c>
      <c r="I61" s="673" t="s">
        <v>1776</v>
      </c>
    </row>
    <row r="62" spans="1:9" x14ac:dyDescent="0.2">
      <c r="A62" s="673" t="s">
        <v>1777</v>
      </c>
      <c r="B62" s="599" t="s">
        <v>179</v>
      </c>
      <c r="C62" s="599" t="s">
        <v>171</v>
      </c>
      <c r="D62" s="599" t="s">
        <v>66</v>
      </c>
      <c r="E62" s="599" t="s">
        <v>67</v>
      </c>
      <c r="F62" s="599" t="s">
        <v>151</v>
      </c>
      <c r="G62" s="859"/>
      <c r="H62" s="604" t="s">
        <v>63</v>
      </c>
      <c r="I62" s="673" t="s">
        <v>1777</v>
      </c>
    </row>
    <row r="63" spans="1:9" x14ac:dyDescent="0.2">
      <c r="A63" s="673" t="s">
        <v>1778</v>
      </c>
      <c r="B63" s="599" t="s">
        <v>179</v>
      </c>
      <c r="C63" s="599" t="s">
        <v>171</v>
      </c>
      <c r="D63" s="599" t="s">
        <v>66</v>
      </c>
      <c r="E63" s="599" t="s">
        <v>67</v>
      </c>
      <c r="F63" s="599" t="s">
        <v>151</v>
      </c>
      <c r="G63" s="859"/>
      <c r="H63" s="604" t="s">
        <v>63</v>
      </c>
      <c r="I63" s="673" t="s">
        <v>1778</v>
      </c>
    </row>
    <row r="64" spans="1:9" x14ac:dyDescent="0.2">
      <c r="A64" s="673" t="s">
        <v>1779</v>
      </c>
      <c r="B64" s="599" t="s">
        <v>179</v>
      </c>
      <c r="C64" s="599" t="s">
        <v>171</v>
      </c>
      <c r="D64" s="599" t="s">
        <v>66</v>
      </c>
      <c r="E64" s="599" t="s">
        <v>67</v>
      </c>
      <c r="F64" s="599" t="s">
        <v>151</v>
      </c>
      <c r="G64" s="859"/>
      <c r="H64" s="604" t="s">
        <v>63</v>
      </c>
      <c r="I64" s="673" t="s">
        <v>1779</v>
      </c>
    </row>
    <row r="65" spans="1:9" x14ac:dyDescent="0.2">
      <c r="A65" s="673" t="s">
        <v>1780</v>
      </c>
      <c r="B65" s="599" t="s">
        <v>180</v>
      </c>
      <c r="C65" s="599" t="s">
        <v>171</v>
      </c>
      <c r="D65" s="599" t="s">
        <v>66</v>
      </c>
      <c r="E65" s="599" t="s">
        <v>67</v>
      </c>
      <c r="F65" s="599" t="s">
        <v>151</v>
      </c>
      <c r="G65" s="603">
        <v>4</v>
      </c>
      <c r="H65" s="604" t="s">
        <v>63</v>
      </c>
      <c r="I65" s="673" t="s">
        <v>1780</v>
      </c>
    </row>
    <row r="66" spans="1:9" x14ac:dyDescent="0.2">
      <c r="A66" s="673" t="s">
        <v>1781</v>
      </c>
      <c r="B66" s="599" t="s">
        <v>180</v>
      </c>
      <c r="C66" s="599" t="s">
        <v>171</v>
      </c>
      <c r="D66" s="599" t="s">
        <v>66</v>
      </c>
      <c r="E66" s="599" t="s">
        <v>67</v>
      </c>
      <c r="F66" s="599" t="s">
        <v>151</v>
      </c>
      <c r="G66" s="859"/>
      <c r="H66" s="604" t="s">
        <v>63</v>
      </c>
      <c r="I66" s="673" t="s">
        <v>1781</v>
      </c>
    </row>
    <row r="67" spans="1:9" x14ac:dyDescent="0.2">
      <c r="A67" s="673" t="s">
        <v>1782</v>
      </c>
      <c r="B67" s="599" t="s">
        <v>180</v>
      </c>
      <c r="C67" s="599" t="s">
        <v>171</v>
      </c>
      <c r="D67" s="599" t="s">
        <v>66</v>
      </c>
      <c r="E67" s="599" t="s">
        <v>67</v>
      </c>
      <c r="F67" s="599" t="s">
        <v>151</v>
      </c>
      <c r="G67" s="859"/>
      <c r="H67" s="604" t="s">
        <v>63</v>
      </c>
      <c r="I67" s="673" t="s">
        <v>1782</v>
      </c>
    </row>
    <row r="68" spans="1:9" x14ac:dyDescent="0.2">
      <c r="A68" s="673" t="s">
        <v>1783</v>
      </c>
      <c r="B68" s="599" t="s">
        <v>180</v>
      </c>
      <c r="C68" s="599" t="s">
        <v>171</v>
      </c>
      <c r="D68" s="599" t="s">
        <v>66</v>
      </c>
      <c r="E68" s="599" t="s">
        <v>67</v>
      </c>
      <c r="F68" s="599" t="s">
        <v>151</v>
      </c>
      <c r="G68" s="859"/>
      <c r="H68" s="604" t="s">
        <v>63</v>
      </c>
      <c r="I68" s="673" t="s">
        <v>1783</v>
      </c>
    </row>
    <row r="69" spans="1:9" x14ac:dyDescent="0.2">
      <c r="A69" s="673" t="s">
        <v>1784</v>
      </c>
      <c r="B69" s="599" t="s">
        <v>181</v>
      </c>
      <c r="C69" s="596" t="s">
        <v>175</v>
      </c>
      <c r="D69" s="599" t="s">
        <v>66</v>
      </c>
      <c r="E69" s="599" t="s">
        <v>67</v>
      </c>
      <c r="F69" s="599" t="s">
        <v>151</v>
      </c>
      <c r="G69" s="603">
        <v>4</v>
      </c>
      <c r="H69" s="604" t="s">
        <v>63</v>
      </c>
      <c r="I69" s="673" t="s">
        <v>1784</v>
      </c>
    </row>
    <row r="70" spans="1:9" x14ac:dyDescent="0.2">
      <c r="A70" s="673" t="s">
        <v>1785</v>
      </c>
      <c r="B70" s="599" t="s">
        <v>181</v>
      </c>
      <c r="C70" s="596" t="s">
        <v>175</v>
      </c>
      <c r="D70" s="599" t="s">
        <v>66</v>
      </c>
      <c r="E70" s="599" t="s">
        <v>67</v>
      </c>
      <c r="F70" s="599" t="s">
        <v>151</v>
      </c>
      <c r="G70" s="859"/>
      <c r="H70" s="604" t="s">
        <v>63</v>
      </c>
      <c r="I70" s="673" t="s">
        <v>1785</v>
      </c>
    </row>
    <row r="71" spans="1:9" x14ac:dyDescent="0.2">
      <c r="A71" s="673" t="s">
        <v>1786</v>
      </c>
      <c r="B71" s="599" t="s">
        <v>181</v>
      </c>
      <c r="C71" s="596" t="s">
        <v>175</v>
      </c>
      <c r="D71" s="599" t="s">
        <v>66</v>
      </c>
      <c r="E71" s="599" t="s">
        <v>67</v>
      </c>
      <c r="F71" s="599" t="s">
        <v>151</v>
      </c>
      <c r="G71" s="859"/>
      <c r="H71" s="604" t="s">
        <v>63</v>
      </c>
      <c r="I71" s="673" t="s">
        <v>1786</v>
      </c>
    </row>
    <row r="72" spans="1:9" x14ac:dyDescent="0.2">
      <c r="A72" s="673" t="s">
        <v>1787</v>
      </c>
      <c r="B72" s="599" t="s">
        <v>181</v>
      </c>
      <c r="C72" s="596" t="s">
        <v>175</v>
      </c>
      <c r="D72" s="599" t="s">
        <v>66</v>
      </c>
      <c r="E72" s="599" t="s">
        <v>67</v>
      </c>
      <c r="F72" s="599" t="s">
        <v>151</v>
      </c>
      <c r="G72" s="859"/>
      <c r="H72" s="604" t="s">
        <v>63</v>
      </c>
      <c r="I72" s="673" t="s">
        <v>1787</v>
      </c>
    </row>
    <row r="73" spans="1:9" x14ac:dyDescent="0.2">
      <c r="A73" s="673" t="s">
        <v>3869</v>
      </c>
      <c r="B73" s="599" t="s">
        <v>182</v>
      </c>
      <c r="C73" s="596" t="s">
        <v>177</v>
      </c>
      <c r="D73" s="599" t="s">
        <v>66</v>
      </c>
      <c r="E73" s="599" t="s">
        <v>67</v>
      </c>
      <c r="F73" s="599" t="s">
        <v>151</v>
      </c>
      <c r="G73" s="603">
        <v>2</v>
      </c>
      <c r="H73" s="604" t="s">
        <v>63</v>
      </c>
      <c r="I73" s="673" t="s">
        <v>3869</v>
      </c>
    </row>
    <row r="74" spans="1:9" x14ac:dyDescent="0.2">
      <c r="A74" s="673" t="s">
        <v>3870</v>
      </c>
      <c r="B74" s="599" t="s">
        <v>182</v>
      </c>
      <c r="C74" s="596" t="s">
        <v>177</v>
      </c>
      <c r="D74" s="599" t="s">
        <v>66</v>
      </c>
      <c r="E74" s="599" t="s">
        <v>67</v>
      </c>
      <c r="F74" s="599" t="s">
        <v>151</v>
      </c>
      <c r="G74" s="603"/>
      <c r="H74" s="604" t="s">
        <v>63</v>
      </c>
      <c r="I74" s="673" t="s">
        <v>3870</v>
      </c>
    </row>
    <row r="75" spans="1:9" x14ac:dyDescent="0.2">
      <c r="A75" s="673" t="s">
        <v>3871</v>
      </c>
      <c r="B75" s="599" t="s">
        <v>198</v>
      </c>
      <c r="C75" s="596" t="s">
        <v>184</v>
      </c>
      <c r="D75" s="599" t="s">
        <v>199</v>
      </c>
      <c r="E75" s="599" t="s">
        <v>200</v>
      </c>
      <c r="F75" s="603">
        <v>300</v>
      </c>
      <c r="G75" s="603">
        <v>2</v>
      </c>
      <c r="H75" s="604" t="s">
        <v>63</v>
      </c>
      <c r="I75" s="673" t="s">
        <v>3871</v>
      </c>
    </row>
    <row r="76" spans="1:9" x14ac:dyDescent="0.2">
      <c r="A76" s="673" t="s">
        <v>3872</v>
      </c>
      <c r="B76" s="599" t="s">
        <v>198</v>
      </c>
      <c r="C76" s="596" t="s">
        <v>184</v>
      </c>
      <c r="D76" s="599" t="s">
        <v>199</v>
      </c>
      <c r="E76" s="599" t="s">
        <v>200</v>
      </c>
      <c r="F76" s="603">
        <v>300</v>
      </c>
      <c r="G76" s="603"/>
      <c r="H76" s="604" t="s">
        <v>63</v>
      </c>
      <c r="I76" s="673" t="s">
        <v>3872</v>
      </c>
    </row>
    <row r="77" spans="1:9" x14ac:dyDescent="0.2">
      <c r="A77" s="673" t="s">
        <v>3873</v>
      </c>
      <c r="B77" s="599" t="s">
        <v>201</v>
      </c>
      <c r="C77" s="596" t="s">
        <v>184</v>
      </c>
      <c r="D77" s="599" t="s">
        <v>199</v>
      </c>
      <c r="E77" s="599" t="s">
        <v>200</v>
      </c>
      <c r="F77" s="603">
        <v>300</v>
      </c>
      <c r="G77" s="603">
        <v>2</v>
      </c>
      <c r="H77" s="604" t="s">
        <v>63</v>
      </c>
      <c r="I77" s="673" t="s">
        <v>3873</v>
      </c>
    </row>
    <row r="78" spans="1:9" x14ac:dyDescent="0.2">
      <c r="A78" s="673" t="s">
        <v>3874</v>
      </c>
      <c r="B78" s="599" t="s">
        <v>201</v>
      </c>
      <c r="C78" s="596" t="s">
        <v>184</v>
      </c>
      <c r="D78" s="599" t="s">
        <v>199</v>
      </c>
      <c r="E78" s="599" t="s">
        <v>200</v>
      </c>
      <c r="F78" s="603">
        <v>300</v>
      </c>
      <c r="G78" s="603"/>
      <c r="H78" s="604" t="s">
        <v>63</v>
      </c>
      <c r="I78" s="673" t="s">
        <v>3874</v>
      </c>
    </row>
  </sheetData>
  <sortState xmlns:xlrd2="http://schemas.microsoft.com/office/spreadsheetml/2017/richdata2" ref="A5:H78">
    <sortCondition ref="A5:A78"/>
    <sortCondition ref="G5:G78"/>
  </sortState>
  <mergeCells count="2">
    <mergeCell ref="D3:F3"/>
    <mergeCell ref="D1:G1"/>
  </mergeCells>
  <phoneticPr fontId="9"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738CF-260C-40D0-9B1A-AE73D4E85B8A}">
  <sheetPr codeName="Sheet2"/>
  <dimension ref="A1:AD54"/>
  <sheetViews>
    <sheetView topLeftCell="A3" workbookViewId="0">
      <selection activeCell="D12" sqref="D12"/>
    </sheetView>
  </sheetViews>
  <sheetFormatPr defaultRowHeight="12.75" x14ac:dyDescent="0.2"/>
  <cols>
    <col min="3" max="3" width="36.1640625" customWidth="1"/>
    <col min="11" max="11" width="21.1640625" customWidth="1"/>
    <col min="28" max="29" width="24" customWidth="1"/>
    <col min="30" max="30" width="20.1640625" bestFit="1" customWidth="1"/>
  </cols>
  <sheetData>
    <row r="1" spans="1:30" s="595" customFormat="1" ht="30" x14ac:dyDescent="0.2">
      <c r="A1" s="940"/>
      <c r="B1" s="940"/>
      <c r="C1" s="940"/>
      <c r="D1" s="940"/>
      <c r="E1" s="597" t="s">
        <v>0</v>
      </c>
      <c r="F1" s="940" t="s">
        <v>1</v>
      </c>
      <c r="G1" s="940"/>
      <c r="H1" s="940"/>
      <c r="I1" s="940"/>
      <c r="J1" s="940"/>
      <c r="K1" s="940"/>
      <c r="L1" s="940"/>
      <c r="M1" s="940"/>
      <c r="N1" s="940"/>
      <c r="O1" s="940"/>
      <c r="P1" s="940"/>
      <c r="Q1" s="940"/>
      <c r="R1" s="940"/>
      <c r="S1" s="940"/>
      <c r="T1" s="940"/>
      <c r="U1" s="940"/>
      <c r="V1" s="940"/>
      <c r="W1" s="946" t="s">
        <v>3</v>
      </c>
      <c r="X1" s="946"/>
      <c r="Y1" s="946"/>
      <c r="Z1" s="946"/>
      <c r="AA1" s="946"/>
    </row>
    <row r="2" spans="1:30" s="595" customFormat="1" ht="42.95" customHeight="1" x14ac:dyDescent="0.2">
      <c r="A2" s="940"/>
      <c r="B2" s="940"/>
      <c r="C2" s="940"/>
      <c r="D2" s="940"/>
      <c r="E2" s="597" t="s">
        <v>4</v>
      </c>
      <c r="F2" s="947" t="s">
        <v>5</v>
      </c>
      <c r="G2" s="947"/>
      <c r="H2" s="947" t="s">
        <v>8</v>
      </c>
      <c r="I2" s="947"/>
      <c r="J2" s="947" t="s">
        <v>9</v>
      </c>
      <c r="K2" s="947"/>
      <c r="L2" s="947" t="s">
        <v>10</v>
      </c>
      <c r="M2" s="947"/>
      <c r="N2" s="947"/>
      <c r="O2" s="947" t="s">
        <v>11</v>
      </c>
      <c r="P2" s="947"/>
      <c r="Q2" s="947" t="s">
        <v>12</v>
      </c>
      <c r="R2" s="947"/>
      <c r="S2" s="947" t="s">
        <v>16</v>
      </c>
      <c r="T2" s="947"/>
      <c r="U2" s="947" t="s">
        <v>18</v>
      </c>
      <c r="V2" s="947"/>
      <c r="W2" s="947" t="s">
        <v>24</v>
      </c>
      <c r="X2" s="947"/>
      <c r="Y2" s="598" t="s">
        <v>26</v>
      </c>
      <c r="Z2" s="598" t="s">
        <v>27</v>
      </c>
      <c r="AA2" s="598" t="s">
        <v>28</v>
      </c>
    </row>
    <row r="3" spans="1:30" s="595" customFormat="1" ht="45" x14ac:dyDescent="0.2">
      <c r="A3" s="940"/>
      <c r="B3" s="940"/>
      <c r="C3" s="940"/>
      <c r="D3" s="940"/>
      <c r="E3" s="596" t="s">
        <v>29</v>
      </c>
      <c r="F3" s="941" t="s">
        <v>30</v>
      </c>
      <c r="G3" s="940"/>
      <c r="H3" s="940" t="s">
        <v>33</v>
      </c>
      <c r="I3" s="940"/>
      <c r="J3" s="940" t="s">
        <v>33</v>
      </c>
      <c r="K3" s="940"/>
      <c r="L3" s="941" t="s">
        <v>34</v>
      </c>
      <c r="M3" s="940"/>
      <c r="N3" s="940"/>
      <c r="O3" s="940" t="s">
        <v>33</v>
      </c>
      <c r="P3" s="940"/>
      <c r="Q3" s="940" t="s">
        <v>35</v>
      </c>
      <c r="R3" s="940"/>
      <c r="S3" s="940" t="s">
        <v>37</v>
      </c>
      <c r="T3" s="940"/>
      <c r="U3" s="940" t="s">
        <v>36</v>
      </c>
      <c r="V3" s="940"/>
      <c r="W3" s="946" t="s">
        <v>40</v>
      </c>
      <c r="X3" s="946"/>
      <c r="Y3" s="598"/>
      <c r="Z3" s="598" t="s">
        <v>42</v>
      </c>
      <c r="AA3" s="600" t="s">
        <v>43</v>
      </c>
    </row>
    <row r="4" spans="1:30" s="595" customFormat="1" ht="68.45" customHeight="1" x14ac:dyDescent="0.2">
      <c r="A4" s="599" t="s">
        <v>44</v>
      </c>
      <c r="B4" s="599" t="s">
        <v>45</v>
      </c>
      <c r="C4" s="599" t="s">
        <v>46</v>
      </c>
      <c r="D4" s="599" t="s">
        <v>47</v>
      </c>
      <c r="E4" s="596" t="s">
        <v>48</v>
      </c>
      <c r="F4" s="596" t="s">
        <v>49</v>
      </c>
      <c r="G4" s="599" t="s">
        <v>50</v>
      </c>
      <c r="H4" s="596" t="s">
        <v>49</v>
      </c>
      <c r="I4" s="599" t="s">
        <v>50</v>
      </c>
      <c r="J4" s="596" t="s">
        <v>49</v>
      </c>
      <c r="K4" s="599" t="s">
        <v>50</v>
      </c>
      <c r="L4" s="625" t="s">
        <v>52</v>
      </c>
      <c r="M4" s="596" t="s">
        <v>53</v>
      </c>
      <c r="N4" s="599" t="s">
        <v>50</v>
      </c>
      <c r="O4" s="596" t="s">
        <v>51</v>
      </c>
      <c r="P4" s="599" t="s">
        <v>50</v>
      </c>
      <c r="Q4" s="596" t="s">
        <v>49</v>
      </c>
      <c r="R4" s="599" t="s">
        <v>54</v>
      </c>
      <c r="S4" s="596" t="s">
        <v>49</v>
      </c>
      <c r="T4" s="599" t="s">
        <v>50</v>
      </c>
      <c r="U4" s="596" t="s">
        <v>49</v>
      </c>
      <c r="V4" s="599" t="s">
        <v>50</v>
      </c>
      <c r="W4" s="598" t="s">
        <v>49</v>
      </c>
      <c r="X4" s="600" t="s">
        <v>54</v>
      </c>
      <c r="Y4" s="598" t="s">
        <v>49</v>
      </c>
      <c r="Z4" s="598" t="s">
        <v>49</v>
      </c>
      <c r="AA4" s="598" t="s">
        <v>49</v>
      </c>
    </row>
    <row r="5" spans="1:30" s="595" customFormat="1" ht="55.7" customHeight="1" x14ac:dyDescent="0.2">
      <c r="A5" s="937" t="s">
        <v>299</v>
      </c>
      <c r="B5" s="938"/>
      <c r="C5" s="938"/>
      <c r="D5" s="938"/>
      <c r="E5" s="939"/>
      <c r="F5" s="628"/>
      <c r="G5" s="628"/>
      <c r="H5" s="628"/>
      <c r="I5" s="628"/>
      <c r="J5" s="628"/>
      <c r="K5" s="628"/>
      <c r="L5" s="628"/>
      <c r="M5" s="628"/>
      <c r="N5" s="628"/>
      <c r="O5" s="628"/>
      <c r="P5" s="628"/>
      <c r="Q5" s="628"/>
      <c r="R5" s="628"/>
      <c r="S5" s="628"/>
      <c r="T5" s="628"/>
      <c r="U5" s="628"/>
      <c r="V5" s="628"/>
      <c r="W5" s="945"/>
      <c r="X5" s="945"/>
      <c r="Y5" s="945"/>
      <c r="Z5" s="945"/>
      <c r="AA5" s="945"/>
      <c r="AB5" s="595" t="s">
        <v>3861</v>
      </c>
      <c r="AD5" s="595" t="s">
        <v>3862</v>
      </c>
    </row>
    <row r="6" spans="1:30" s="595" customFormat="1" ht="14.45" customHeight="1" x14ac:dyDescent="0.2">
      <c r="A6" s="599" t="s">
        <v>300</v>
      </c>
      <c r="B6" s="599" t="s">
        <v>301</v>
      </c>
      <c r="C6" s="678" t="s">
        <v>302</v>
      </c>
      <c r="D6" s="613" t="s">
        <v>303</v>
      </c>
      <c r="E6" s="603">
        <v>2000</v>
      </c>
      <c r="F6" s="596"/>
      <c r="G6" s="596"/>
      <c r="H6" s="603">
        <v>1</v>
      </c>
      <c r="I6" s="604" t="s">
        <v>63</v>
      </c>
      <c r="J6" s="603">
        <v>1</v>
      </c>
      <c r="K6" s="604" t="s">
        <v>63</v>
      </c>
      <c r="L6" s="625"/>
      <c r="M6" s="596"/>
      <c r="N6" s="596"/>
      <c r="O6" s="596"/>
      <c r="P6" s="596"/>
      <c r="Q6" s="596"/>
      <c r="R6" s="596"/>
      <c r="S6" s="596"/>
      <c r="T6" s="596"/>
      <c r="U6" s="596"/>
      <c r="V6" s="596"/>
      <c r="W6" s="596"/>
      <c r="X6" s="596"/>
      <c r="Y6" s="603">
        <v>1</v>
      </c>
      <c r="Z6" s="596"/>
      <c r="AA6" s="596"/>
      <c r="AB6" s="595">
        <f>SUM(F6:X6)</f>
        <v>2</v>
      </c>
      <c r="AC6" s="595" t="s">
        <v>3863</v>
      </c>
      <c r="AD6" s="889">
        <f>SUM(Y6:AA6)</f>
        <v>1</v>
      </c>
    </row>
    <row r="7" spans="1:30" s="595" customFormat="1" ht="14.45" customHeight="1" x14ac:dyDescent="0.2">
      <c r="A7" s="599" t="s">
        <v>304</v>
      </c>
      <c r="B7" s="596" t="s">
        <v>305</v>
      </c>
      <c r="C7" s="678" t="s">
        <v>1696</v>
      </c>
      <c r="D7" s="613" t="s">
        <v>1697</v>
      </c>
      <c r="E7" s="603">
        <v>1200</v>
      </c>
      <c r="F7" s="596"/>
      <c r="G7" s="596"/>
      <c r="H7" s="596"/>
      <c r="I7" s="596"/>
      <c r="J7" s="603">
        <v>1</v>
      </c>
      <c r="K7" s="604" t="s">
        <v>63</v>
      </c>
      <c r="L7" s="625"/>
      <c r="M7" s="596"/>
      <c r="N7" s="596"/>
      <c r="O7" s="596"/>
      <c r="P7" s="596"/>
      <c r="Q7" s="596"/>
      <c r="R7" s="596"/>
      <c r="S7" s="603">
        <v>1</v>
      </c>
      <c r="T7" s="604" t="s">
        <v>63</v>
      </c>
      <c r="U7" s="596"/>
      <c r="V7" s="596"/>
      <c r="W7" s="596"/>
      <c r="X7" s="596"/>
      <c r="Y7" s="596"/>
      <c r="Z7" s="596"/>
      <c r="AA7" s="596"/>
      <c r="AB7" s="595">
        <f t="shared" ref="AB7:AB26" si="0">SUM(F7:X7)</f>
        <v>2</v>
      </c>
      <c r="AC7" s="595" t="s">
        <v>3863</v>
      </c>
      <c r="AD7" s="889">
        <f t="shared" ref="AD7:AD26" si="1">SUM(Y7:AA7)</f>
        <v>0</v>
      </c>
    </row>
    <row r="8" spans="1:30" s="595" customFormat="1" ht="14.45" customHeight="1" x14ac:dyDescent="0.2">
      <c r="A8" s="599" t="s">
        <v>307</v>
      </c>
      <c r="B8" s="599" t="s">
        <v>301</v>
      </c>
      <c r="C8" s="678" t="s">
        <v>1054</v>
      </c>
      <c r="D8" s="613" t="s">
        <v>1055</v>
      </c>
      <c r="E8" s="603">
        <v>2000</v>
      </c>
      <c r="F8" s="596"/>
      <c r="G8" s="596"/>
      <c r="H8" s="603">
        <v>1</v>
      </c>
      <c r="I8" s="604" t="s">
        <v>63</v>
      </c>
      <c r="J8" s="603">
        <v>1</v>
      </c>
      <c r="K8" s="604" t="s">
        <v>63</v>
      </c>
      <c r="L8" s="625"/>
      <c r="M8" s="596"/>
      <c r="N8" s="596"/>
      <c r="O8" s="596"/>
      <c r="P8" s="596"/>
      <c r="Q8" s="596"/>
      <c r="R8" s="596"/>
      <c r="S8" s="596"/>
      <c r="T8" s="596"/>
      <c r="U8" s="596"/>
      <c r="V8" s="596"/>
      <c r="W8" s="596"/>
      <c r="X8" s="596"/>
      <c r="Y8" s="603">
        <v>1</v>
      </c>
      <c r="Z8" s="596"/>
      <c r="AA8" s="596"/>
      <c r="AB8" s="595">
        <f t="shared" si="0"/>
        <v>2</v>
      </c>
      <c r="AC8" s="595" t="s">
        <v>3863</v>
      </c>
      <c r="AD8" s="889">
        <f t="shared" si="1"/>
        <v>1</v>
      </c>
    </row>
    <row r="9" spans="1:30" s="595" customFormat="1" ht="14.45" customHeight="1" x14ac:dyDescent="0.2">
      <c r="A9" s="599" t="s">
        <v>309</v>
      </c>
      <c r="B9" s="596" t="s">
        <v>305</v>
      </c>
      <c r="C9" s="678" t="s">
        <v>1054</v>
      </c>
      <c r="D9" s="613" t="s">
        <v>1055</v>
      </c>
      <c r="E9" s="603">
        <v>1200</v>
      </c>
      <c r="F9" s="596"/>
      <c r="G9" s="596"/>
      <c r="H9" s="596"/>
      <c r="I9" s="596"/>
      <c r="J9" s="603">
        <v>1</v>
      </c>
      <c r="K9" s="604" t="s">
        <v>63</v>
      </c>
      <c r="L9" s="625"/>
      <c r="M9" s="596"/>
      <c r="N9" s="596"/>
      <c r="O9" s="596"/>
      <c r="P9" s="596"/>
      <c r="Q9" s="596"/>
      <c r="R9" s="596"/>
      <c r="S9" s="603">
        <v>1</v>
      </c>
      <c r="T9" s="604" t="s">
        <v>63</v>
      </c>
      <c r="U9" s="596"/>
      <c r="V9" s="596"/>
      <c r="W9" s="596"/>
      <c r="X9" s="596"/>
      <c r="Y9" s="596"/>
      <c r="Z9" s="596"/>
      <c r="AA9" s="596"/>
      <c r="AB9" s="595">
        <f t="shared" si="0"/>
        <v>2</v>
      </c>
      <c r="AC9" s="595" t="s">
        <v>3863</v>
      </c>
      <c r="AD9" s="889">
        <f t="shared" si="1"/>
        <v>0</v>
      </c>
    </row>
    <row r="10" spans="1:30" s="595" customFormat="1" ht="14.45" customHeight="1" x14ac:dyDescent="0.2">
      <c r="A10" s="599" t="s">
        <v>310</v>
      </c>
      <c r="B10" s="599" t="s">
        <v>301</v>
      </c>
      <c r="C10" s="678" t="s">
        <v>1062</v>
      </c>
      <c r="D10" s="613" t="s">
        <v>1059</v>
      </c>
      <c r="E10" s="603">
        <v>2000</v>
      </c>
      <c r="F10" s="596"/>
      <c r="G10" s="596"/>
      <c r="H10" s="603">
        <v>1</v>
      </c>
      <c r="I10" s="604" t="s">
        <v>63</v>
      </c>
      <c r="J10" s="603">
        <v>1</v>
      </c>
      <c r="K10" s="604" t="s">
        <v>63</v>
      </c>
      <c r="L10" s="625"/>
      <c r="M10" s="596"/>
      <c r="N10" s="596"/>
      <c r="O10" s="596"/>
      <c r="P10" s="596"/>
      <c r="Q10" s="596"/>
      <c r="R10" s="596"/>
      <c r="S10" s="596"/>
      <c r="T10" s="596"/>
      <c r="U10" s="596"/>
      <c r="V10" s="596"/>
      <c r="W10" s="596"/>
      <c r="X10" s="596"/>
      <c r="Y10" s="603">
        <v>1</v>
      </c>
      <c r="Z10" s="596"/>
      <c r="AA10" s="596"/>
      <c r="AB10" s="595">
        <f t="shared" si="0"/>
        <v>2</v>
      </c>
      <c r="AC10" s="595" t="s">
        <v>3863</v>
      </c>
      <c r="AD10" s="889">
        <f t="shared" si="1"/>
        <v>1</v>
      </c>
    </row>
    <row r="11" spans="1:30" s="595" customFormat="1" ht="14.45" customHeight="1" x14ac:dyDescent="0.2">
      <c r="A11" s="599" t="s">
        <v>312</v>
      </c>
      <c r="B11" s="596" t="s">
        <v>305</v>
      </c>
      <c r="C11" s="613" t="s">
        <v>1058</v>
      </c>
      <c r="D11" s="613" t="s">
        <v>1059</v>
      </c>
      <c r="E11" s="603">
        <v>1200</v>
      </c>
      <c r="F11" s="596"/>
      <c r="G11" s="596"/>
      <c r="H11" s="596"/>
      <c r="I11" s="596"/>
      <c r="J11" s="603">
        <v>1</v>
      </c>
      <c r="K11" s="604" t="s">
        <v>63</v>
      </c>
      <c r="L11" s="625"/>
      <c r="M11" s="596"/>
      <c r="N11" s="596"/>
      <c r="O11" s="596"/>
      <c r="P11" s="596"/>
      <c r="Q11" s="596"/>
      <c r="R11" s="596"/>
      <c r="S11" s="603">
        <v>1</v>
      </c>
      <c r="T11" s="604" t="s">
        <v>63</v>
      </c>
      <c r="U11" s="596"/>
      <c r="V11" s="596"/>
      <c r="W11" s="596"/>
      <c r="X11" s="596"/>
      <c r="Y11" s="596"/>
      <c r="Z11" s="596"/>
      <c r="AA11" s="596"/>
      <c r="AB11" s="595">
        <f t="shared" si="0"/>
        <v>2</v>
      </c>
      <c r="AC11" s="595" t="s">
        <v>3863</v>
      </c>
      <c r="AD11" s="889">
        <f t="shared" si="1"/>
        <v>0</v>
      </c>
    </row>
    <row r="12" spans="1:30" s="595" customFormat="1" ht="14.45" customHeight="1" x14ac:dyDescent="0.2">
      <c r="A12" s="599" t="s">
        <v>313</v>
      </c>
      <c r="B12" s="599" t="s">
        <v>301</v>
      </c>
      <c r="C12" s="613" t="s">
        <v>1058</v>
      </c>
      <c r="D12" s="613" t="s">
        <v>1063</v>
      </c>
      <c r="E12" s="603">
        <v>2000</v>
      </c>
      <c r="F12" s="596"/>
      <c r="G12" s="596"/>
      <c r="H12" s="603">
        <v>1</v>
      </c>
      <c r="I12" s="604" t="s">
        <v>63</v>
      </c>
      <c r="J12" s="603">
        <v>1</v>
      </c>
      <c r="K12" s="604" t="s">
        <v>63</v>
      </c>
      <c r="L12" s="625"/>
      <c r="M12" s="596"/>
      <c r="N12" s="596"/>
      <c r="O12" s="596"/>
      <c r="P12" s="596"/>
      <c r="Q12" s="596"/>
      <c r="R12" s="596"/>
      <c r="S12" s="596"/>
      <c r="T12" s="596"/>
      <c r="U12" s="596"/>
      <c r="V12" s="596"/>
      <c r="W12" s="596"/>
      <c r="X12" s="596"/>
      <c r="Y12" s="603">
        <v>1</v>
      </c>
      <c r="Z12" s="596"/>
      <c r="AA12" s="596"/>
      <c r="AB12" s="595">
        <f t="shared" si="0"/>
        <v>2</v>
      </c>
      <c r="AC12" s="595" t="s">
        <v>3863</v>
      </c>
      <c r="AD12" s="889">
        <f t="shared" si="1"/>
        <v>1</v>
      </c>
    </row>
    <row r="13" spans="1:30" s="595" customFormat="1" ht="14.45" customHeight="1" x14ac:dyDescent="0.2">
      <c r="A13" s="599" t="s">
        <v>315</v>
      </c>
      <c r="B13" s="596" t="s">
        <v>305</v>
      </c>
      <c r="C13" s="613" t="s">
        <v>1058</v>
      </c>
      <c r="D13" s="613" t="s">
        <v>1063</v>
      </c>
      <c r="E13" s="603">
        <v>1200</v>
      </c>
      <c r="F13" s="596"/>
      <c r="G13" s="596"/>
      <c r="H13" s="596"/>
      <c r="I13" s="596"/>
      <c r="J13" s="603">
        <v>1</v>
      </c>
      <c r="K13" s="604" t="s">
        <v>63</v>
      </c>
      <c r="L13" s="625"/>
      <c r="M13" s="596"/>
      <c r="N13" s="596"/>
      <c r="O13" s="596"/>
      <c r="P13" s="596"/>
      <c r="Q13" s="596"/>
      <c r="R13" s="596"/>
      <c r="S13" s="603">
        <v>1</v>
      </c>
      <c r="T13" s="604" t="s">
        <v>63</v>
      </c>
      <c r="U13" s="596"/>
      <c r="V13" s="596"/>
      <c r="W13" s="596"/>
      <c r="X13" s="596"/>
      <c r="Y13" s="596"/>
      <c r="Z13" s="596"/>
      <c r="AA13" s="596"/>
      <c r="AB13" s="595">
        <f t="shared" si="0"/>
        <v>2</v>
      </c>
      <c r="AC13" s="595" t="s">
        <v>3863</v>
      </c>
      <c r="AD13" s="889">
        <f t="shared" si="1"/>
        <v>0</v>
      </c>
    </row>
    <row r="14" spans="1:30" s="595" customFormat="1" ht="14.45" customHeight="1" x14ac:dyDescent="0.2">
      <c r="A14" s="599" t="s">
        <v>316</v>
      </c>
      <c r="B14" s="599" t="s">
        <v>301</v>
      </c>
      <c r="C14" s="613" t="s">
        <v>1066</v>
      </c>
      <c r="D14" s="613" t="s">
        <v>1067</v>
      </c>
      <c r="E14" s="603">
        <v>2000</v>
      </c>
      <c r="F14" s="596"/>
      <c r="G14" s="596"/>
      <c r="H14" s="603">
        <v>1</v>
      </c>
      <c r="I14" s="604" t="s">
        <v>63</v>
      </c>
      <c r="J14" s="603">
        <v>1</v>
      </c>
      <c r="K14" s="604" t="s">
        <v>63</v>
      </c>
      <c r="L14" s="625"/>
      <c r="M14" s="596"/>
      <c r="N14" s="596"/>
      <c r="O14" s="596"/>
      <c r="P14" s="596"/>
      <c r="Q14" s="596"/>
      <c r="R14" s="596"/>
      <c r="S14" s="596"/>
      <c r="T14" s="596"/>
      <c r="U14" s="596"/>
      <c r="V14" s="596"/>
      <c r="W14" s="596"/>
      <c r="X14" s="596"/>
      <c r="Y14" s="603">
        <v>1</v>
      </c>
      <c r="Z14" s="596"/>
      <c r="AA14" s="596"/>
      <c r="AB14" s="595">
        <f t="shared" si="0"/>
        <v>2</v>
      </c>
      <c r="AC14" s="595" t="s">
        <v>3863</v>
      </c>
      <c r="AD14" s="889">
        <f t="shared" si="1"/>
        <v>1</v>
      </c>
    </row>
    <row r="15" spans="1:30" s="595" customFormat="1" ht="14.45" customHeight="1" x14ac:dyDescent="0.2">
      <c r="A15" s="599" t="s">
        <v>318</v>
      </c>
      <c r="B15" s="596" t="s">
        <v>305</v>
      </c>
      <c r="C15" s="613" t="s">
        <v>1066</v>
      </c>
      <c r="D15" s="613" t="s">
        <v>1067</v>
      </c>
      <c r="E15" s="603">
        <v>1200</v>
      </c>
      <c r="F15" s="596"/>
      <c r="G15" s="596"/>
      <c r="H15" s="596"/>
      <c r="I15" s="596"/>
      <c r="J15" s="603">
        <v>1</v>
      </c>
      <c r="K15" s="604" t="s">
        <v>63</v>
      </c>
      <c r="L15" s="625"/>
      <c r="M15" s="596"/>
      <c r="N15" s="596"/>
      <c r="O15" s="596"/>
      <c r="P15" s="596"/>
      <c r="Q15" s="596"/>
      <c r="R15" s="596"/>
      <c r="S15" s="603">
        <v>1</v>
      </c>
      <c r="T15" s="604" t="s">
        <v>63</v>
      </c>
      <c r="U15" s="596"/>
      <c r="V15" s="596"/>
      <c r="W15" s="596"/>
      <c r="X15" s="596"/>
      <c r="Y15" s="596"/>
      <c r="Z15" s="596"/>
      <c r="AA15" s="596"/>
      <c r="AB15" s="595">
        <f t="shared" si="0"/>
        <v>2</v>
      </c>
      <c r="AC15" s="595" t="s">
        <v>3863</v>
      </c>
      <c r="AD15" s="889">
        <f t="shared" si="1"/>
        <v>0</v>
      </c>
    </row>
    <row r="16" spans="1:30" s="595" customFormat="1" ht="14.45" customHeight="1" x14ac:dyDescent="0.2">
      <c r="A16" s="599" t="s">
        <v>319</v>
      </c>
      <c r="B16" s="599" t="s">
        <v>301</v>
      </c>
      <c r="C16" s="613" t="s">
        <v>1070</v>
      </c>
      <c r="D16" s="613" t="s">
        <v>1071</v>
      </c>
      <c r="E16" s="603">
        <v>2000</v>
      </c>
      <c r="F16" s="596"/>
      <c r="G16" s="596"/>
      <c r="H16" s="603">
        <v>1</v>
      </c>
      <c r="I16" s="604" t="s">
        <v>63</v>
      </c>
      <c r="J16" s="603">
        <v>1</v>
      </c>
      <c r="K16" s="604" t="s">
        <v>63</v>
      </c>
      <c r="L16" s="625"/>
      <c r="M16" s="596"/>
      <c r="N16" s="596"/>
      <c r="O16" s="596"/>
      <c r="P16" s="596"/>
      <c r="Q16" s="596"/>
      <c r="R16" s="596"/>
      <c r="S16" s="596"/>
      <c r="T16" s="596"/>
      <c r="U16" s="596"/>
      <c r="V16" s="596"/>
      <c r="W16" s="596"/>
      <c r="X16" s="596"/>
      <c r="Y16" s="603">
        <v>1</v>
      </c>
      <c r="Z16" s="596"/>
      <c r="AA16" s="596"/>
      <c r="AB16" s="595">
        <f t="shared" si="0"/>
        <v>2</v>
      </c>
      <c r="AC16" s="595" t="s">
        <v>3863</v>
      </c>
      <c r="AD16" s="889">
        <f t="shared" si="1"/>
        <v>1</v>
      </c>
    </row>
    <row r="17" spans="1:30" s="595" customFormat="1" ht="14.45" customHeight="1" x14ac:dyDescent="0.2">
      <c r="A17" s="599" t="s">
        <v>321</v>
      </c>
      <c r="B17" s="596" t="s">
        <v>305</v>
      </c>
      <c r="C17" s="613" t="s">
        <v>1070</v>
      </c>
      <c r="D17" s="613" t="s">
        <v>1071</v>
      </c>
      <c r="E17" s="603">
        <v>1200</v>
      </c>
      <c r="F17" s="596"/>
      <c r="G17" s="596"/>
      <c r="H17" s="596"/>
      <c r="I17" s="596"/>
      <c r="J17" s="603">
        <v>1</v>
      </c>
      <c r="K17" s="604" t="s">
        <v>63</v>
      </c>
      <c r="L17" s="625"/>
      <c r="M17" s="596"/>
      <c r="N17" s="596"/>
      <c r="O17" s="596"/>
      <c r="P17" s="596"/>
      <c r="Q17" s="596"/>
      <c r="R17" s="596"/>
      <c r="S17" s="603">
        <v>1</v>
      </c>
      <c r="T17" s="604" t="s">
        <v>63</v>
      </c>
      <c r="U17" s="596"/>
      <c r="V17" s="596"/>
      <c r="W17" s="596"/>
      <c r="X17" s="596"/>
      <c r="Y17" s="596"/>
      <c r="Z17" s="596"/>
      <c r="AA17" s="596"/>
      <c r="AB17" s="595">
        <f t="shared" si="0"/>
        <v>2</v>
      </c>
      <c r="AC17" s="595" t="s">
        <v>3863</v>
      </c>
      <c r="AD17" s="889">
        <f t="shared" si="1"/>
        <v>0</v>
      </c>
    </row>
    <row r="18" spans="1:30" s="595" customFormat="1" ht="14.45" customHeight="1" x14ac:dyDescent="0.2">
      <c r="A18" s="599" t="s">
        <v>322</v>
      </c>
      <c r="B18" s="599" t="s">
        <v>301</v>
      </c>
      <c r="C18" s="613" t="s">
        <v>3866</v>
      </c>
      <c r="D18" s="613" t="s">
        <v>1075</v>
      </c>
      <c r="E18" s="603">
        <v>2000</v>
      </c>
      <c r="F18" s="596"/>
      <c r="G18" s="596"/>
      <c r="H18" s="603">
        <v>1</v>
      </c>
      <c r="I18" s="604" t="s">
        <v>63</v>
      </c>
      <c r="J18" s="603">
        <v>1</v>
      </c>
      <c r="K18" s="604" t="s">
        <v>63</v>
      </c>
      <c r="L18" s="625"/>
      <c r="M18" s="596"/>
      <c r="N18" s="596"/>
      <c r="O18" s="596"/>
      <c r="P18" s="596"/>
      <c r="Q18" s="596"/>
      <c r="R18" s="596"/>
      <c r="S18" s="596"/>
      <c r="T18" s="596"/>
      <c r="U18" s="596"/>
      <c r="V18" s="596"/>
      <c r="W18" s="596"/>
      <c r="X18" s="596"/>
      <c r="Y18" s="603">
        <v>1</v>
      </c>
      <c r="Z18" s="596"/>
      <c r="AA18" s="596"/>
      <c r="AB18" s="595">
        <f t="shared" si="0"/>
        <v>2</v>
      </c>
      <c r="AC18" s="595" t="s">
        <v>3863</v>
      </c>
      <c r="AD18" s="889">
        <f t="shared" si="1"/>
        <v>1</v>
      </c>
    </row>
    <row r="19" spans="1:30" s="595" customFormat="1" ht="14.45" customHeight="1" x14ac:dyDescent="0.2">
      <c r="A19" s="599" t="s">
        <v>324</v>
      </c>
      <c r="B19" s="599" t="s">
        <v>301</v>
      </c>
      <c r="C19" s="613" t="s">
        <v>2282</v>
      </c>
      <c r="D19" s="613" t="s">
        <v>1078</v>
      </c>
      <c r="E19" s="603">
        <v>2500</v>
      </c>
      <c r="F19" s="596"/>
      <c r="G19" s="596"/>
      <c r="H19" s="603">
        <v>1</v>
      </c>
      <c r="I19" s="604" t="s">
        <v>63</v>
      </c>
      <c r="J19" s="603">
        <v>1</v>
      </c>
      <c r="K19" s="604" t="s">
        <v>63</v>
      </c>
      <c r="L19" s="625"/>
      <c r="M19" s="596"/>
      <c r="N19" s="596"/>
      <c r="O19" s="596"/>
      <c r="P19" s="596"/>
      <c r="Q19" s="596"/>
      <c r="R19" s="596"/>
      <c r="S19" s="596"/>
      <c r="T19" s="596"/>
      <c r="U19" s="596"/>
      <c r="V19" s="596"/>
      <c r="W19" s="596"/>
      <c r="X19" s="596"/>
      <c r="Y19" s="603">
        <v>1</v>
      </c>
      <c r="Z19" s="596"/>
      <c r="AA19" s="596"/>
      <c r="AB19" s="595">
        <f t="shared" si="0"/>
        <v>2</v>
      </c>
      <c r="AC19" s="595" t="s">
        <v>3863</v>
      </c>
      <c r="AD19" s="889">
        <f t="shared" si="1"/>
        <v>1</v>
      </c>
    </row>
    <row r="20" spans="1:30" s="595" customFormat="1" ht="14.45" customHeight="1" x14ac:dyDescent="0.2">
      <c r="A20" s="599" t="s">
        <v>326</v>
      </c>
      <c r="B20" s="599" t="s">
        <v>301</v>
      </c>
      <c r="C20" s="613" t="s">
        <v>3836</v>
      </c>
      <c r="D20" s="613" t="s">
        <v>1081</v>
      </c>
      <c r="E20" s="603">
        <v>2000</v>
      </c>
      <c r="F20" s="596"/>
      <c r="G20" s="596"/>
      <c r="H20" s="603">
        <v>1</v>
      </c>
      <c r="I20" s="604" t="s">
        <v>63</v>
      </c>
      <c r="J20" s="603">
        <v>1</v>
      </c>
      <c r="K20" s="604" t="s">
        <v>63</v>
      </c>
      <c r="L20" s="625"/>
      <c r="M20" s="596"/>
      <c r="N20" s="596"/>
      <c r="O20" s="596"/>
      <c r="P20" s="596"/>
      <c r="Q20" s="596"/>
      <c r="R20" s="596"/>
      <c r="S20" s="596"/>
      <c r="T20" s="596"/>
      <c r="U20" s="596"/>
      <c r="V20" s="596"/>
      <c r="W20" s="596"/>
      <c r="X20" s="596"/>
      <c r="Y20" s="603">
        <v>1</v>
      </c>
      <c r="Z20" s="596"/>
      <c r="AA20" s="596"/>
      <c r="AB20" s="595">
        <f t="shared" si="0"/>
        <v>2</v>
      </c>
      <c r="AC20" s="595" t="s">
        <v>3863</v>
      </c>
      <c r="AD20" s="889">
        <f t="shared" si="1"/>
        <v>1</v>
      </c>
    </row>
    <row r="21" spans="1:30" s="595" customFormat="1" ht="14.45" customHeight="1" x14ac:dyDescent="0.2">
      <c r="A21" s="599" t="s">
        <v>328</v>
      </c>
      <c r="B21" s="596" t="s">
        <v>305</v>
      </c>
      <c r="C21" s="613" t="s">
        <v>3836</v>
      </c>
      <c r="D21" s="613" t="s">
        <v>1081</v>
      </c>
      <c r="E21" s="603">
        <v>1200</v>
      </c>
      <c r="F21" s="596"/>
      <c r="G21" s="596"/>
      <c r="H21" s="596"/>
      <c r="I21" s="596"/>
      <c r="J21" s="603">
        <v>1</v>
      </c>
      <c r="K21" s="604" t="s">
        <v>63</v>
      </c>
      <c r="L21" s="625"/>
      <c r="M21" s="596"/>
      <c r="N21" s="596"/>
      <c r="O21" s="596"/>
      <c r="P21" s="596"/>
      <c r="Q21" s="596"/>
      <c r="R21" s="596"/>
      <c r="S21" s="603">
        <v>1</v>
      </c>
      <c r="T21" s="604" t="s">
        <v>63</v>
      </c>
      <c r="U21" s="596"/>
      <c r="V21" s="596"/>
      <c r="W21" s="596"/>
      <c r="X21" s="596"/>
      <c r="Y21" s="596"/>
      <c r="Z21" s="596"/>
      <c r="AA21" s="596"/>
      <c r="AB21" s="595">
        <f t="shared" si="0"/>
        <v>2</v>
      </c>
      <c r="AC21" s="595" t="s">
        <v>3863</v>
      </c>
      <c r="AD21" s="889">
        <f t="shared" si="1"/>
        <v>0</v>
      </c>
    </row>
    <row r="22" spans="1:30" s="595" customFormat="1" ht="14.45" customHeight="1" x14ac:dyDescent="0.2">
      <c r="A22" s="599" t="s">
        <v>329</v>
      </c>
      <c r="B22" s="596" t="s">
        <v>184</v>
      </c>
      <c r="C22" s="613" t="s">
        <v>3836</v>
      </c>
      <c r="D22" s="613" t="s">
        <v>1081</v>
      </c>
      <c r="E22" s="603">
        <v>1200</v>
      </c>
      <c r="F22" s="603">
        <v>6</v>
      </c>
      <c r="G22" s="604" t="s">
        <v>63</v>
      </c>
      <c r="H22" s="603">
        <v>2</v>
      </c>
      <c r="I22" s="604" t="s">
        <v>63</v>
      </c>
      <c r="J22" s="603">
        <v>1</v>
      </c>
      <c r="K22" s="604" t="s">
        <v>63</v>
      </c>
      <c r="L22" s="626">
        <v>2</v>
      </c>
      <c r="M22" s="603">
        <v>2</v>
      </c>
      <c r="N22" s="604" t="s">
        <v>63</v>
      </c>
      <c r="O22" s="603">
        <v>2</v>
      </c>
      <c r="P22" s="604" t="s">
        <v>63</v>
      </c>
      <c r="Q22" s="603">
        <v>1</v>
      </c>
      <c r="R22" s="605" t="s">
        <v>80</v>
      </c>
      <c r="S22" s="596"/>
      <c r="T22" s="596"/>
      <c r="U22" s="603">
        <v>2</v>
      </c>
      <c r="V22" s="605" t="s">
        <v>80</v>
      </c>
      <c r="W22" s="603">
        <v>1</v>
      </c>
      <c r="X22" s="599" t="s">
        <v>93</v>
      </c>
      <c r="Y22" s="603">
        <v>4</v>
      </c>
      <c r="Z22" s="603">
        <v>3</v>
      </c>
      <c r="AA22" s="603">
        <v>1</v>
      </c>
      <c r="AB22" s="595">
        <f t="shared" si="0"/>
        <v>19</v>
      </c>
      <c r="AC22" s="595" t="s">
        <v>3864</v>
      </c>
      <c r="AD22" s="889">
        <f t="shared" si="1"/>
        <v>8</v>
      </c>
    </row>
    <row r="23" spans="1:30" s="595" customFormat="1" ht="14.45" customHeight="1" x14ac:dyDescent="0.2">
      <c r="A23" s="599" t="s">
        <v>330</v>
      </c>
      <c r="B23" s="596" t="s">
        <v>184</v>
      </c>
      <c r="C23" s="613" t="s">
        <v>2282</v>
      </c>
      <c r="D23" s="929" t="s">
        <v>1078</v>
      </c>
      <c r="E23" s="603">
        <v>500</v>
      </c>
      <c r="F23" s="603">
        <v>4</v>
      </c>
      <c r="G23" s="604" t="s">
        <v>63</v>
      </c>
      <c r="H23" s="603">
        <v>2</v>
      </c>
      <c r="I23" s="604" t="s">
        <v>63</v>
      </c>
      <c r="J23" s="596"/>
      <c r="K23" s="596"/>
      <c r="L23" s="626">
        <v>2</v>
      </c>
      <c r="M23" s="603">
        <v>2</v>
      </c>
      <c r="N23" s="604" t="s">
        <v>63</v>
      </c>
      <c r="O23" s="603">
        <v>2</v>
      </c>
      <c r="P23" s="604" t="s">
        <v>63</v>
      </c>
      <c r="Q23" s="603">
        <v>1</v>
      </c>
      <c r="R23" s="605" t="s">
        <v>80</v>
      </c>
      <c r="S23" s="596"/>
      <c r="T23" s="596"/>
      <c r="U23" s="603">
        <v>2</v>
      </c>
      <c r="V23" s="605" t="s">
        <v>80</v>
      </c>
      <c r="W23" s="596"/>
      <c r="X23" s="596"/>
      <c r="Y23" s="603">
        <v>2</v>
      </c>
      <c r="Z23" s="603">
        <v>2</v>
      </c>
      <c r="AA23" s="603">
        <v>4</v>
      </c>
      <c r="AB23" s="595">
        <f t="shared" si="0"/>
        <v>15</v>
      </c>
      <c r="AC23" s="595" t="s">
        <v>3865</v>
      </c>
      <c r="AD23" s="889">
        <f t="shared" si="1"/>
        <v>8</v>
      </c>
    </row>
    <row r="24" spans="1:30" s="595" customFormat="1" ht="14.45" customHeight="1" x14ac:dyDescent="0.2">
      <c r="A24" s="599" t="s">
        <v>331</v>
      </c>
      <c r="B24" s="599" t="s">
        <v>301</v>
      </c>
      <c r="C24" s="613" t="s">
        <v>1085</v>
      </c>
      <c r="D24" s="929">
        <v>102</v>
      </c>
      <c r="E24" s="603">
        <v>2000</v>
      </c>
      <c r="F24" s="596"/>
      <c r="G24" s="596"/>
      <c r="H24" s="603">
        <v>1</v>
      </c>
      <c r="I24" s="604" t="s">
        <v>63</v>
      </c>
      <c r="J24" s="603">
        <v>1</v>
      </c>
      <c r="K24" s="604" t="s">
        <v>63</v>
      </c>
      <c r="L24" s="625"/>
      <c r="M24" s="596"/>
      <c r="N24" s="596"/>
      <c r="O24" s="596"/>
      <c r="P24" s="596"/>
      <c r="Q24" s="596"/>
      <c r="R24" s="596"/>
      <c r="S24" s="596"/>
      <c r="T24" s="596"/>
      <c r="U24" s="596"/>
      <c r="V24" s="596"/>
      <c r="W24" s="596"/>
      <c r="X24" s="596"/>
      <c r="Y24" s="603">
        <v>1</v>
      </c>
      <c r="Z24" s="596"/>
      <c r="AA24" s="596"/>
      <c r="AB24" s="595">
        <f t="shared" si="0"/>
        <v>2</v>
      </c>
      <c r="AC24" s="595" t="s">
        <v>3863</v>
      </c>
      <c r="AD24" s="889">
        <f t="shared" si="1"/>
        <v>1</v>
      </c>
    </row>
    <row r="25" spans="1:30" s="595" customFormat="1" ht="14.45" customHeight="1" x14ac:dyDescent="0.2">
      <c r="A25" s="599" t="s">
        <v>333</v>
      </c>
      <c r="B25" s="596" t="s">
        <v>184</v>
      </c>
      <c r="C25" s="613" t="s">
        <v>1085</v>
      </c>
      <c r="D25" s="929">
        <v>102</v>
      </c>
      <c r="E25" s="603">
        <v>1100</v>
      </c>
      <c r="F25" s="596"/>
      <c r="G25" s="596"/>
      <c r="H25" s="596"/>
      <c r="I25" s="596"/>
      <c r="J25" s="603">
        <v>1</v>
      </c>
      <c r="K25" s="604" t="s">
        <v>63</v>
      </c>
      <c r="L25" s="625"/>
      <c r="M25" s="596"/>
      <c r="N25" s="596"/>
      <c r="O25" s="603">
        <v>1</v>
      </c>
      <c r="P25" s="604" t="s">
        <v>63</v>
      </c>
      <c r="Q25" s="596"/>
      <c r="R25" s="596"/>
      <c r="S25" s="596"/>
      <c r="T25" s="596"/>
      <c r="U25" s="596"/>
      <c r="V25" s="596"/>
      <c r="W25" s="596"/>
      <c r="X25" s="596"/>
      <c r="Y25" s="596"/>
      <c r="Z25" s="596"/>
      <c r="AA25" s="596"/>
      <c r="AB25" s="595">
        <f t="shared" si="0"/>
        <v>2</v>
      </c>
      <c r="AC25" s="595" t="s">
        <v>3863</v>
      </c>
      <c r="AD25" s="889">
        <f t="shared" si="1"/>
        <v>0</v>
      </c>
    </row>
    <row r="26" spans="1:30" s="595" customFormat="1" ht="14.45" customHeight="1" x14ac:dyDescent="0.2">
      <c r="A26" s="599" t="s">
        <v>334</v>
      </c>
      <c r="B26" s="596" t="s">
        <v>305</v>
      </c>
      <c r="C26" s="613" t="s">
        <v>3867</v>
      </c>
      <c r="D26" s="929">
        <v>212</v>
      </c>
      <c r="E26" s="603">
        <v>1200</v>
      </c>
      <c r="F26" s="596"/>
      <c r="G26" s="596"/>
      <c r="H26" s="596"/>
      <c r="I26" s="596"/>
      <c r="J26" s="603">
        <v>1</v>
      </c>
      <c r="K26" s="604" t="s">
        <v>63</v>
      </c>
      <c r="L26" s="625"/>
      <c r="M26" s="596"/>
      <c r="N26" s="596"/>
      <c r="O26" s="596"/>
      <c r="P26" s="596"/>
      <c r="Q26" s="596"/>
      <c r="R26" s="596"/>
      <c r="S26" s="603">
        <v>1</v>
      </c>
      <c r="T26" s="604" t="s">
        <v>63</v>
      </c>
      <c r="U26" s="596"/>
      <c r="V26" s="596"/>
      <c r="W26" s="596"/>
      <c r="X26" s="596"/>
      <c r="Y26" s="596"/>
      <c r="Z26" s="596"/>
      <c r="AA26" s="596"/>
      <c r="AB26" s="595">
        <f t="shared" si="0"/>
        <v>2</v>
      </c>
      <c r="AC26" s="595" t="s">
        <v>3863</v>
      </c>
      <c r="AD26" s="889">
        <f t="shared" si="1"/>
        <v>0</v>
      </c>
    </row>
    <row r="27" spans="1:30" ht="15" x14ac:dyDescent="0.2">
      <c r="AB27" s="595"/>
      <c r="AC27" s="595"/>
    </row>
    <row r="28" spans="1:30" s="415" customFormat="1" x14ac:dyDescent="0.2">
      <c r="B28" s="969" t="s">
        <v>3331</v>
      </c>
      <c r="C28" s="969"/>
      <c r="D28" s="969"/>
      <c r="E28" s="969"/>
      <c r="F28" s="969"/>
      <c r="G28" s="969"/>
      <c r="J28" s="969" t="s">
        <v>3331</v>
      </c>
      <c r="K28" s="969"/>
      <c r="L28" s="969"/>
      <c r="M28" s="969"/>
      <c r="N28" s="969"/>
      <c r="O28" s="969"/>
    </row>
    <row r="29" spans="1:30" s="415" customFormat="1" x14ac:dyDescent="0.2">
      <c r="B29" s="969"/>
      <c r="C29" s="969"/>
      <c r="D29" s="969"/>
      <c r="E29" s="969"/>
      <c r="F29" s="969"/>
      <c r="G29" s="969"/>
      <c r="J29" s="969"/>
      <c r="K29" s="969"/>
      <c r="L29" s="969"/>
      <c r="M29" s="969"/>
      <c r="N29" s="969"/>
      <c r="O29" s="969"/>
    </row>
    <row r="30" spans="1:30" s="415" customFormat="1" ht="13.5" thickBot="1" x14ac:dyDescent="0.25">
      <c r="B30" s="970"/>
      <c r="C30" s="970"/>
      <c r="D30" s="970"/>
      <c r="E30" s="970"/>
      <c r="F30" s="970"/>
      <c r="G30" s="970"/>
      <c r="J30" s="970"/>
      <c r="K30" s="970"/>
      <c r="L30" s="970"/>
      <c r="M30" s="970"/>
      <c r="N30" s="970"/>
      <c r="O30" s="970"/>
    </row>
    <row r="31" spans="1:30" s="415" customFormat="1" ht="63.75" thickBot="1" x14ac:dyDescent="0.25">
      <c r="B31" s="151" t="s">
        <v>3332</v>
      </c>
      <c r="C31" s="152" t="s">
        <v>3333</v>
      </c>
      <c r="D31" s="152" t="s">
        <v>3334</v>
      </c>
      <c r="E31" s="152" t="s">
        <v>3335</v>
      </c>
      <c r="F31" s="152" t="s">
        <v>3336</v>
      </c>
      <c r="G31" s="153" t="s">
        <v>3337</v>
      </c>
      <c r="J31" s="151" t="s">
        <v>3332</v>
      </c>
      <c r="K31" s="152" t="s">
        <v>3333</v>
      </c>
      <c r="L31" s="152" t="s">
        <v>3334</v>
      </c>
      <c r="M31" s="152" t="s">
        <v>3335</v>
      </c>
      <c r="N31" s="152" t="s">
        <v>3336</v>
      </c>
      <c r="O31" s="153" t="s">
        <v>3337</v>
      </c>
    </row>
    <row r="32" spans="1:30" s="415" customFormat="1" ht="15.75" x14ac:dyDescent="0.2">
      <c r="B32" s="890"/>
      <c r="C32" s="891"/>
      <c r="D32" s="892">
        <v>19</v>
      </c>
      <c r="E32" s="892">
        <v>8.9</v>
      </c>
      <c r="F32" s="893">
        <f t="shared" ref="F32:F33" si="2">(PI()*((E32/2)^2))*D32</f>
        <v>1182.0163819315258</v>
      </c>
      <c r="G32" s="894"/>
      <c r="J32" s="890"/>
      <c r="K32" s="891"/>
      <c r="L32" s="892">
        <v>15</v>
      </c>
      <c r="M32" s="892">
        <v>8.9</v>
      </c>
      <c r="N32" s="893">
        <f t="shared" ref="N32:N33" si="3">(PI()*((M32/2)^2))*L32</f>
        <v>933.17082784067827</v>
      </c>
      <c r="O32" s="894"/>
    </row>
    <row r="33" spans="2:15" s="415" customFormat="1" ht="15.75" x14ac:dyDescent="0.2">
      <c r="B33" s="895"/>
      <c r="C33" s="896"/>
      <c r="D33" s="897"/>
      <c r="E33" s="897"/>
      <c r="F33" s="893">
        <f t="shared" si="2"/>
        <v>0</v>
      </c>
      <c r="G33" s="898"/>
      <c r="J33" s="895"/>
      <c r="K33" s="896"/>
      <c r="L33" s="897"/>
      <c r="M33" s="897"/>
      <c r="N33" s="893">
        <f t="shared" si="3"/>
        <v>0</v>
      </c>
      <c r="O33" s="898"/>
    </row>
    <row r="34" spans="2:15" s="415" customFormat="1" ht="15.75" x14ac:dyDescent="0.2">
      <c r="B34" s="890"/>
      <c r="C34" s="896"/>
      <c r="D34" s="897"/>
      <c r="E34" s="897"/>
      <c r="F34" s="893">
        <f>(PI()*((E34/2)^2))*D34</f>
        <v>0</v>
      </c>
      <c r="G34" s="898"/>
      <c r="J34" s="890"/>
      <c r="K34" s="896"/>
      <c r="L34" s="897"/>
      <c r="M34" s="897"/>
      <c r="N34" s="893">
        <f>(PI()*((M34/2)^2))*L34</f>
        <v>0</v>
      </c>
      <c r="O34" s="898"/>
    </row>
    <row r="35" spans="2:15" s="415" customFormat="1" ht="15" x14ac:dyDescent="0.2">
      <c r="B35" s="899"/>
      <c r="C35" s="900"/>
      <c r="D35" s="900"/>
      <c r="E35" s="900"/>
      <c r="F35" s="901"/>
      <c r="G35" s="902"/>
      <c r="J35" s="899"/>
      <c r="K35" s="900"/>
      <c r="L35" s="900"/>
      <c r="M35" s="900"/>
      <c r="N35" s="901"/>
      <c r="O35" s="902"/>
    </row>
    <row r="36" spans="2:15" s="415" customFormat="1" ht="15" x14ac:dyDescent="0.2">
      <c r="B36" s="899"/>
      <c r="C36" s="900"/>
      <c r="D36" s="900"/>
      <c r="E36" s="900"/>
      <c r="F36" s="901"/>
      <c r="G36" s="902"/>
      <c r="J36" s="899"/>
      <c r="K36" s="900"/>
      <c r="L36" s="900"/>
      <c r="M36" s="900"/>
      <c r="N36" s="901"/>
      <c r="O36" s="902"/>
    </row>
    <row r="37" spans="2:15" s="415" customFormat="1" ht="15.75" thickBot="1" x14ac:dyDescent="0.25">
      <c r="B37" s="903"/>
      <c r="C37" s="904"/>
      <c r="D37" s="904"/>
      <c r="E37" s="904"/>
      <c r="F37" s="905"/>
      <c r="G37" s="906"/>
      <c r="J37" s="903"/>
      <c r="K37" s="904"/>
      <c r="L37" s="904"/>
      <c r="M37" s="904"/>
      <c r="N37" s="905"/>
      <c r="O37" s="906"/>
    </row>
    <row r="38" spans="2:15" s="415" customFormat="1" ht="16.5" thickBot="1" x14ac:dyDescent="0.25">
      <c r="B38" s="907"/>
      <c r="C38" s="908"/>
      <c r="D38" s="909">
        <f>SUM(D32:D36)</f>
        <v>19</v>
      </c>
      <c r="E38" s="909"/>
      <c r="F38" s="910">
        <f>SUM(F32:F37)</f>
        <v>1182.0163819315258</v>
      </c>
      <c r="G38" s="911"/>
      <c r="J38" s="907"/>
      <c r="K38" s="908"/>
      <c r="L38" s="909">
        <f>SUM(L32:L36)</f>
        <v>15</v>
      </c>
      <c r="M38" s="909"/>
      <c r="N38" s="910">
        <f>SUM(N32:N37)</f>
        <v>933.17082784067827</v>
      </c>
      <c r="O38" s="911"/>
    </row>
    <row r="39" spans="2:15" s="415" customFormat="1" ht="18.75" thickBot="1" x14ac:dyDescent="0.25">
      <c r="B39" s="971" t="s">
        <v>3347</v>
      </c>
      <c r="C39" s="971"/>
      <c r="D39" s="971"/>
      <c r="E39" s="971"/>
      <c r="F39" s="971" t="s">
        <v>3348</v>
      </c>
      <c r="G39" s="971"/>
      <c r="J39" s="971" t="s">
        <v>3347</v>
      </c>
      <c r="K39" s="971"/>
      <c r="L39" s="971"/>
      <c r="M39" s="971"/>
      <c r="N39" s="971" t="s">
        <v>3348</v>
      </c>
      <c r="O39" s="971"/>
    </row>
    <row r="40" spans="2:15" s="415" customFormat="1" ht="15.75" x14ac:dyDescent="0.2">
      <c r="B40" s="958" t="s">
        <v>3349</v>
      </c>
      <c r="C40" s="959"/>
      <c r="D40" s="912">
        <v>32</v>
      </c>
      <c r="E40" s="913" t="s">
        <v>3350</v>
      </c>
      <c r="F40" s="956"/>
      <c r="G40" s="957"/>
      <c r="J40" s="958" t="s">
        <v>3349</v>
      </c>
      <c r="K40" s="959"/>
      <c r="L40" s="912">
        <v>32</v>
      </c>
      <c r="M40" s="913" t="s">
        <v>3350</v>
      </c>
      <c r="N40" s="956"/>
      <c r="O40" s="957"/>
    </row>
    <row r="41" spans="2:15" s="415" customFormat="1" ht="15.75" x14ac:dyDescent="0.2">
      <c r="B41" s="954" t="s">
        <v>3351</v>
      </c>
      <c r="C41" s="955"/>
      <c r="D41" s="914">
        <f>D38</f>
        <v>19</v>
      </c>
      <c r="E41" s="915" t="s">
        <v>3352</v>
      </c>
      <c r="F41" s="952"/>
      <c r="G41" s="953"/>
      <c r="J41" s="954" t="s">
        <v>3351</v>
      </c>
      <c r="K41" s="955"/>
      <c r="L41" s="914">
        <f>L38</f>
        <v>15</v>
      </c>
      <c r="M41" s="915" t="s">
        <v>3352</v>
      </c>
      <c r="N41" s="952"/>
      <c r="O41" s="953"/>
    </row>
    <row r="42" spans="2:15" s="415" customFormat="1" ht="15.75" x14ac:dyDescent="0.2">
      <c r="B42" s="954" t="s">
        <v>3353</v>
      </c>
      <c r="C42" s="955"/>
      <c r="D42" s="914">
        <f>MAX(E32:E38)</f>
        <v>8.9</v>
      </c>
      <c r="E42" s="915" t="s">
        <v>3350</v>
      </c>
      <c r="F42" s="952"/>
      <c r="G42" s="953"/>
      <c r="J42" s="954" t="s">
        <v>3353</v>
      </c>
      <c r="K42" s="955"/>
      <c r="L42" s="914">
        <f>MAX(M32:M38)</f>
        <v>8.9</v>
      </c>
      <c r="M42" s="915" t="s">
        <v>3350</v>
      </c>
      <c r="N42" s="952"/>
      <c r="O42" s="953"/>
    </row>
    <row r="43" spans="2:15" s="415" customFormat="1" ht="31.5" x14ac:dyDescent="0.2">
      <c r="B43" s="954" t="s">
        <v>3354</v>
      </c>
      <c r="C43" s="955"/>
      <c r="D43" s="916">
        <f>F38</f>
        <v>1182.0163819315258</v>
      </c>
      <c r="E43" s="917" t="s">
        <v>3355</v>
      </c>
      <c r="F43" s="952"/>
      <c r="G43" s="953"/>
      <c r="J43" s="954" t="s">
        <v>3354</v>
      </c>
      <c r="K43" s="955"/>
      <c r="L43" s="916">
        <f>N38</f>
        <v>933.17082784067827</v>
      </c>
      <c r="M43" s="917" t="s">
        <v>3355</v>
      </c>
      <c r="N43" s="952"/>
      <c r="O43" s="953"/>
    </row>
    <row r="44" spans="2:15" s="415" customFormat="1" ht="31.5" x14ac:dyDescent="0.2">
      <c r="B44" s="960" t="s">
        <v>3356</v>
      </c>
      <c r="C44" s="961"/>
      <c r="D44" s="918">
        <f>(3.14/4)*D40*D40</f>
        <v>803.84</v>
      </c>
      <c r="E44" s="919" t="s">
        <v>3355</v>
      </c>
      <c r="F44" s="952"/>
      <c r="G44" s="953"/>
      <c r="J44" s="960" t="s">
        <v>3356</v>
      </c>
      <c r="K44" s="961"/>
      <c r="L44" s="918">
        <f>(3.14/4)*L40*L40</f>
        <v>803.84</v>
      </c>
      <c r="M44" s="919" t="s">
        <v>3355</v>
      </c>
      <c r="N44" s="952"/>
      <c r="O44" s="953"/>
    </row>
    <row r="45" spans="2:15" s="415" customFormat="1" ht="15.75" x14ac:dyDescent="0.2">
      <c r="B45" s="954" t="s">
        <v>3357</v>
      </c>
      <c r="C45" s="955"/>
      <c r="D45" s="920">
        <f>IF(D38&gt;=3,40%,IF(D38=2,31%,53%))</f>
        <v>0.4</v>
      </c>
      <c r="E45" s="921"/>
      <c r="F45" s="952"/>
      <c r="G45" s="953"/>
      <c r="J45" s="954" t="s">
        <v>3357</v>
      </c>
      <c r="K45" s="955"/>
      <c r="L45" s="920">
        <f>IF(L38&gt;=3,40%,IF(L38=2,31%,53%))</f>
        <v>0.4</v>
      </c>
      <c r="M45" s="921"/>
      <c r="N45" s="952"/>
      <c r="O45" s="953"/>
    </row>
    <row r="46" spans="2:15" s="415" customFormat="1" ht="32.25" thickBot="1" x14ac:dyDescent="0.25">
      <c r="B46" s="964" t="s">
        <v>3358</v>
      </c>
      <c r="C46" s="965"/>
      <c r="D46" s="922">
        <f>D44*D45</f>
        <v>321.53600000000006</v>
      </c>
      <c r="E46" s="923" t="s">
        <v>3355</v>
      </c>
      <c r="F46" s="968"/>
      <c r="G46" s="963"/>
      <c r="J46" s="964" t="s">
        <v>3358</v>
      </c>
      <c r="K46" s="965"/>
      <c r="L46" s="922">
        <f>L44*L45</f>
        <v>321.53600000000006</v>
      </c>
      <c r="M46" s="923" t="s">
        <v>3355</v>
      </c>
      <c r="N46" s="968"/>
      <c r="O46" s="963"/>
    </row>
    <row r="47" spans="2:15" s="415" customFormat="1" ht="18.75" thickBot="1" x14ac:dyDescent="0.25">
      <c r="B47" s="967" t="s">
        <v>3359</v>
      </c>
      <c r="C47" s="967"/>
      <c r="D47" s="967"/>
      <c r="E47" s="967"/>
      <c r="F47" s="924"/>
      <c r="G47" s="924"/>
      <c r="J47" s="967" t="s">
        <v>3359</v>
      </c>
      <c r="K47" s="967"/>
      <c r="L47" s="967"/>
      <c r="M47" s="967"/>
      <c r="N47" s="924"/>
      <c r="O47" s="924"/>
    </row>
    <row r="48" spans="2:15" s="415" customFormat="1" ht="15.75" x14ac:dyDescent="0.2">
      <c r="B48" s="958" t="s">
        <v>3360</v>
      </c>
      <c r="C48" s="959"/>
      <c r="D48" s="925">
        <f>ROUNDUP((D43/D46),0)</f>
        <v>4</v>
      </c>
      <c r="E48" s="926" t="s">
        <v>3361</v>
      </c>
      <c r="F48" s="966"/>
      <c r="G48" s="957"/>
      <c r="J48" s="958" t="s">
        <v>3360</v>
      </c>
      <c r="K48" s="959"/>
      <c r="L48" s="925">
        <f>ROUNDUP((L43/L46),0)</f>
        <v>3</v>
      </c>
      <c r="M48" s="926" t="s">
        <v>3361</v>
      </c>
      <c r="N48" s="966"/>
      <c r="O48" s="957"/>
    </row>
    <row r="49" spans="2:15" s="415" customFormat="1" ht="16.5" thickBot="1" x14ac:dyDescent="0.25">
      <c r="B49" s="964" t="s">
        <v>3362</v>
      </c>
      <c r="C49" s="965"/>
      <c r="D49" s="927">
        <f>D40</f>
        <v>32</v>
      </c>
      <c r="E49" s="928" t="s">
        <v>3350</v>
      </c>
      <c r="F49" s="962"/>
      <c r="G49" s="963"/>
      <c r="J49" s="964" t="s">
        <v>3362</v>
      </c>
      <c r="K49" s="965"/>
      <c r="L49" s="927">
        <f>L40</f>
        <v>32</v>
      </c>
      <c r="M49" s="928" t="s">
        <v>3350</v>
      </c>
      <c r="N49" s="962"/>
      <c r="O49" s="963"/>
    </row>
    <row r="50" spans="2:15" s="415" customFormat="1" x14ac:dyDescent="0.2"/>
    <row r="51" spans="2:15" s="415" customFormat="1" x14ac:dyDescent="0.2"/>
    <row r="52" spans="2:15" s="415" customFormat="1" x14ac:dyDescent="0.2"/>
    <row r="53" spans="2:15" s="415" customFormat="1" x14ac:dyDescent="0.2"/>
    <row r="54" spans="2:15" s="415" customFormat="1" x14ac:dyDescent="0.2"/>
  </sheetData>
  <mergeCells count="67">
    <mergeCell ref="W3:X3"/>
    <mergeCell ref="U3:V3"/>
    <mergeCell ref="O3:P3"/>
    <mergeCell ref="N39:O39"/>
    <mergeCell ref="J39:M39"/>
    <mergeCell ref="J28:O30"/>
    <mergeCell ref="W5:AA5"/>
    <mergeCell ref="J3:K3"/>
    <mergeCell ref="L3:N3"/>
    <mergeCell ref="A1:D3"/>
    <mergeCell ref="F1:V1"/>
    <mergeCell ref="W1:AA1"/>
    <mergeCell ref="F2:G2"/>
    <mergeCell ref="W2:X2"/>
    <mergeCell ref="S2:T2"/>
    <mergeCell ref="U2:V2"/>
    <mergeCell ref="H2:I2"/>
    <mergeCell ref="J2:K2"/>
    <mergeCell ref="L2:N2"/>
    <mergeCell ref="O2:P2"/>
    <mergeCell ref="Q2:R2"/>
    <mergeCell ref="Q3:R3"/>
    <mergeCell ref="S3:T3"/>
    <mergeCell ref="F3:G3"/>
    <mergeCell ref="H3:I3"/>
    <mergeCell ref="A5:E5"/>
    <mergeCell ref="B40:C40"/>
    <mergeCell ref="F40:G40"/>
    <mergeCell ref="B41:C41"/>
    <mergeCell ref="F41:G41"/>
    <mergeCell ref="B28:G30"/>
    <mergeCell ref="B39:E39"/>
    <mergeCell ref="F39:G39"/>
    <mergeCell ref="B42:C42"/>
    <mergeCell ref="F42:G42"/>
    <mergeCell ref="B48:C48"/>
    <mergeCell ref="F48:G48"/>
    <mergeCell ref="B49:C49"/>
    <mergeCell ref="F49:G49"/>
    <mergeCell ref="B43:C43"/>
    <mergeCell ref="F43:G43"/>
    <mergeCell ref="B44:C44"/>
    <mergeCell ref="F44:G44"/>
    <mergeCell ref="B45:C45"/>
    <mergeCell ref="F45:G45"/>
    <mergeCell ref="N46:O46"/>
    <mergeCell ref="J46:K46"/>
    <mergeCell ref="B46:C46"/>
    <mergeCell ref="F46:G46"/>
    <mergeCell ref="B47:E47"/>
    <mergeCell ref="N49:O49"/>
    <mergeCell ref="J49:K49"/>
    <mergeCell ref="N48:O48"/>
    <mergeCell ref="J48:K48"/>
    <mergeCell ref="J47:M47"/>
    <mergeCell ref="N45:O45"/>
    <mergeCell ref="J45:K45"/>
    <mergeCell ref="N44:O44"/>
    <mergeCell ref="J44:K44"/>
    <mergeCell ref="N43:O43"/>
    <mergeCell ref="J43:K43"/>
    <mergeCell ref="N42:O42"/>
    <mergeCell ref="J42:K42"/>
    <mergeCell ref="N41:O41"/>
    <mergeCell ref="J41:K41"/>
    <mergeCell ref="N40:O40"/>
    <mergeCell ref="J40:K40"/>
  </mergeCells>
  <phoneticPr fontId="8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001C-2B8D-4640-9DF3-04E21A3BFA39}">
  <sheetPr codeName="Sheet3">
    <tabColor rgb="FFFF0000"/>
  </sheetPr>
  <dimension ref="A1:N441"/>
  <sheetViews>
    <sheetView view="pageBreakPreview" topLeftCell="C1" zoomScale="115" zoomScaleNormal="85" zoomScaleSheetLayoutView="115" workbookViewId="0">
      <selection activeCell="H209" sqref="H209"/>
    </sheetView>
  </sheetViews>
  <sheetFormatPr defaultColWidth="9.1640625" defaultRowHeight="14.25" x14ac:dyDescent="0.2"/>
  <cols>
    <col min="1" max="1" width="0" style="637" hidden="1" customWidth="1"/>
    <col min="2" max="2" width="9.1640625" style="637" hidden="1" customWidth="1"/>
    <col min="3" max="3" width="10.1640625" style="637" bestFit="1" customWidth="1"/>
    <col min="4" max="4" width="11" style="637" bestFit="1" customWidth="1"/>
    <col min="5" max="5" width="29.6640625" style="637" bestFit="1" customWidth="1"/>
    <col min="6" max="6" width="28.5" style="637" customWidth="1"/>
    <col min="7" max="7" width="10.5" style="637" customWidth="1"/>
    <col min="8" max="8" width="26.6640625" style="637" bestFit="1" customWidth="1"/>
    <col min="9" max="9" width="13.6640625" style="637" customWidth="1"/>
    <col min="10" max="10" width="9.33203125" style="637" bestFit="1" customWidth="1"/>
    <col min="11" max="11" width="9.83203125" style="637" bestFit="1" customWidth="1"/>
    <col min="12" max="12" width="11" style="637" bestFit="1" customWidth="1"/>
    <col min="13" max="13" width="9.1640625" style="637"/>
    <col min="14" max="14" width="27.6640625" style="638" customWidth="1"/>
    <col min="15" max="16384" width="9.1640625" style="637"/>
  </cols>
  <sheetData>
    <row r="1" spans="1:14" ht="22.7" customHeight="1" x14ac:dyDescent="0.2">
      <c r="C1" s="879"/>
      <c r="D1" s="880"/>
      <c r="E1" s="974" t="s">
        <v>3844</v>
      </c>
      <c r="F1" s="974"/>
      <c r="G1" s="974"/>
      <c r="H1" s="974"/>
      <c r="I1" s="974"/>
      <c r="J1" s="881"/>
      <c r="K1" s="882" t="s">
        <v>3839</v>
      </c>
      <c r="L1" s="883" t="s">
        <v>3840</v>
      </c>
      <c r="N1" s="637"/>
    </row>
    <row r="2" spans="1:14" ht="22.7" customHeight="1" thickBot="1" x14ac:dyDescent="0.25">
      <c r="C2" s="884"/>
      <c r="D2" s="885"/>
      <c r="E2" s="799"/>
      <c r="F2" s="972" t="s">
        <v>3841</v>
      </c>
      <c r="G2" s="973"/>
      <c r="H2" s="973"/>
      <c r="I2" s="973"/>
      <c r="J2" s="885"/>
      <c r="K2" s="885"/>
      <c r="L2" s="886"/>
      <c r="N2" s="637"/>
    </row>
    <row r="3" spans="1:14" ht="21.4" customHeight="1" x14ac:dyDescent="0.2">
      <c r="A3" s="637">
        <v>3</v>
      </c>
      <c r="B3" s="637">
        <v>3</v>
      </c>
      <c r="C3" s="878"/>
      <c r="D3" s="861"/>
      <c r="E3" s="641" t="s">
        <v>496</v>
      </c>
      <c r="F3" s="948" t="s">
        <v>30</v>
      </c>
      <c r="G3" s="948"/>
      <c r="H3" s="948"/>
      <c r="I3" s="860"/>
      <c r="J3" s="861"/>
      <c r="K3" s="641"/>
      <c r="L3" s="639"/>
    </row>
    <row r="4" spans="1:14" ht="28.5" x14ac:dyDescent="0.2">
      <c r="A4" s="637">
        <v>4</v>
      </c>
      <c r="B4" s="637">
        <v>4</v>
      </c>
      <c r="C4" s="640" t="s">
        <v>497</v>
      </c>
      <c r="D4" s="641" t="s">
        <v>498</v>
      </c>
      <c r="E4" s="641" t="s">
        <v>45</v>
      </c>
      <c r="F4" s="641" t="s">
        <v>46</v>
      </c>
      <c r="G4" s="641" t="s">
        <v>47</v>
      </c>
      <c r="H4" s="641" t="s">
        <v>501</v>
      </c>
      <c r="I4" s="641" t="s">
        <v>1034</v>
      </c>
      <c r="J4" s="641" t="s">
        <v>50</v>
      </c>
      <c r="K4" s="641" t="s">
        <v>497</v>
      </c>
      <c r="L4" s="639" t="s">
        <v>1035</v>
      </c>
      <c r="M4" s="642"/>
      <c r="N4" s="637"/>
    </row>
    <row r="5" spans="1:14" ht="18" customHeight="1" x14ac:dyDescent="0.2">
      <c r="A5" s="637">
        <v>5</v>
      </c>
      <c r="B5" s="637">
        <v>5</v>
      </c>
      <c r="C5" s="875" t="s">
        <v>2291</v>
      </c>
      <c r="D5" s="875" t="s">
        <v>59</v>
      </c>
      <c r="E5" s="875" t="s">
        <v>1037</v>
      </c>
      <c r="F5" s="875" t="s">
        <v>61</v>
      </c>
      <c r="G5" s="875" t="s">
        <v>62</v>
      </c>
      <c r="H5" s="876">
        <v>1100</v>
      </c>
      <c r="I5" s="876">
        <v>1</v>
      </c>
      <c r="J5" s="875" t="s">
        <v>63</v>
      </c>
      <c r="K5" s="875" t="s">
        <v>2291</v>
      </c>
      <c r="L5" s="643">
        <v>1</v>
      </c>
      <c r="N5" s="637"/>
    </row>
    <row r="6" spans="1:14" ht="18" customHeight="1" x14ac:dyDescent="0.2">
      <c r="A6" s="637">
        <v>6</v>
      </c>
      <c r="B6" s="637">
        <v>7</v>
      </c>
      <c r="C6" s="875" t="s">
        <v>2292</v>
      </c>
      <c r="D6" s="875" t="s">
        <v>64</v>
      </c>
      <c r="E6" s="875" t="s">
        <v>65</v>
      </c>
      <c r="F6" s="875" t="s">
        <v>66</v>
      </c>
      <c r="G6" s="875" t="s">
        <v>67</v>
      </c>
      <c r="H6" s="875" t="s">
        <v>68</v>
      </c>
      <c r="I6" s="876">
        <v>1</v>
      </c>
      <c r="J6" s="875" t="s">
        <v>63</v>
      </c>
      <c r="K6" s="875" t="s">
        <v>2292</v>
      </c>
      <c r="L6" s="643">
        <v>2</v>
      </c>
    </row>
    <row r="7" spans="1:14" ht="18" customHeight="1" x14ac:dyDescent="0.2">
      <c r="A7" s="637">
        <v>7</v>
      </c>
      <c r="B7" s="637">
        <v>8</v>
      </c>
      <c r="C7" s="875" t="s">
        <v>2293</v>
      </c>
      <c r="D7" s="875" t="s">
        <v>70</v>
      </c>
      <c r="E7" s="875" t="s">
        <v>2294</v>
      </c>
      <c r="F7" s="875" t="s">
        <v>66</v>
      </c>
      <c r="G7" s="875" t="s">
        <v>67</v>
      </c>
      <c r="H7" s="875" t="s">
        <v>1040</v>
      </c>
      <c r="I7" s="876">
        <v>1</v>
      </c>
      <c r="J7" s="875" t="s">
        <v>63</v>
      </c>
      <c r="K7" s="875" t="s">
        <v>2293</v>
      </c>
      <c r="L7" s="643">
        <v>3</v>
      </c>
    </row>
    <row r="8" spans="1:14" ht="18" customHeight="1" x14ac:dyDescent="0.2">
      <c r="A8" s="637">
        <v>8</v>
      </c>
      <c r="B8" s="637">
        <v>9</v>
      </c>
      <c r="C8" s="875" t="s">
        <v>2295</v>
      </c>
      <c r="D8" s="875" t="s">
        <v>93</v>
      </c>
      <c r="E8" s="875" t="s">
        <v>1650</v>
      </c>
      <c r="F8" s="875" t="s">
        <v>95</v>
      </c>
      <c r="G8" s="876">
        <v>220</v>
      </c>
      <c r="H8" s="876">
        <v>500</v>
      </c>
      <c r="I8" s="876">
        <v>2</v>
      </c>
      <c r="J8" s="875" t="s">
        <v>63</v>
      </c>
      <c r="K8" s="875" t="s">
        <v>2295</v>
      </c>
      <c r="L8" s="643">
        <v>4</v>
      </c>
    </row>
    <row r="9" spans="1:14" ht="18" customHeight="1" x14ac:dyDescent="0.2">
      <c r="A9" s="637">
        <v>9</v>
      </c>
      <c r="B9" s="637">
        <v>10.1785714285714</v>
      </c>
      <c r="C9" s="875" t="s">
        <v>2296</v>
      </c>
      <c r="D9" s="875" t="s">
        <v>93</v>
      </c>
      <c r="E9" s="875" t="s">
        <v>1650</v>
      </c>
      <c r="F9" s="875" t="s">
        <v>95</v>
      </c>
      <c r="G9" s="876">
        <v>220</v>
      </c>
      <c r="H9" s="876">
        <v>500</v>
      </c>
      <c r="I9" s="875"/>
      <c r="J9" s="875" t="s">
        <v>63</v>
      </c>
      <c r="K9" s="875" t="s">
        <v>2296</v>
      </c>
      <c r="L9" s="643">
        <v>5</v>
      </c>
    </row>
    <row r="10" spans="1:14" ht="18" customHeight="1" x14ac:dyDescent="0.2">
      <c r="A10" s="637">
        <v>10</v>
      </c>
      <c r="B10" s="637">
        <v>11.3571428571429</v>
      </c>
      <c r="C10" s="875" t="s">
        <v>2297</v>
      </c>
      <c r="D10" s="875" t="s">
        <v>80</v>
      </c>
      <c r="E10" s="875" t="s">
        <v>2298</v>
      </c>
      <c r="F10" s="875" t="s">
        <v>1004</v>
      </c>
      <c r="G10" s="875"/>
      <c r="H10" s="876">
        <v>0</v>
      </c>
      <c r="I10" s="876">
        <v>10</v>
      </c>
      <c r="J10" s="875" t="s">
        <v>63</v>
      </c>
      <c r="K10" s="875" t="s">
        <v>2297</v>
      </c>
      <c r="L10" s="643">
        <v>6</v>
      </c>
    </row>
    <row r="11" spans="1:14" ht="18" customHeight="1" x14ac:dyDescent="0.2">
      <c r="A11" s="637">
        <v>11</v>
      </c>
      <c r="B11" s="637">
        <v>12.535714285714301</v>
      </c>
      <c r="C11" s="875" t="s">
        <v>2299</v>
      </c>
      <c r="D11" s="875" t="s">
        <v>80</v>
      </c>
      <c r="E11" s="643"/>
      <c r="F11" s="643"/>
      <c r="G11" s="643"/>
      <c r="H11" s="643"/>
      <c r="I11" s="643"/>
      <c r="J11" s="875" t="s">
        <v>63</v>
      </c>
      <c r="K11" s="875" t="s">
        <v>2299</v>
      </c>
      <c r="L11" s="643">
        <v>7</v>
      </c>
    </row>
    <row r="12" spans="1:14" ht="18" customHeight="1" x14ac:dyDescent="0.2">
      <c r="A12" s="637">
        <v>12</v>
      </c>
      <c r="B12" s="637">
        <v>13.714285714285699</v>
      </c>
      <c r="C12" s="875" t="s">
        <v>2300</v>
      </c>
      <c r="D12" s="875" t="s">
        <v>80</v>
      </c>
      <c r="E12" s="643"/>
      <c r="F12" s="643"/>
      <c r="G12" s="643"/>
      <c r="H12" s="643"/>
      <c r="I12" s="643"/>
      <c r="J12" s="875" t="s">
        <v>63</v>
      </c>
      <c r="K12" s="875" t="s">
        <v>2300</v>
      </c>
      <c r="L12" s="643">
        <v>8</v>
      </c>
    </row>
    <row r="13" spans="1:14" ht="18" customHeight="1" x14ac:dyDescent="0.2">
      <c r="A13" s="637">
        <v>13</v>
      </c>
      <c r="B13" s="637">
        <v>14.8928571428571</v>
      </c>
      <c r="C13" s="875" t="s">
        <v>2301</v>
      </c>
      <c r="D13" s="875" t="s">
        <v>80</v>
      </c>
      <c r="E13" s="643"/>
      <c r="F13" s="643"/>
      <c r="G13" s="643"/>
      <c r="H13" s="643"/>
      <c r="I13" s="643"/>
      <c r="J13" s="875" t="s">
        <v>63</v>
      </c>
      <c r="K13" s="875" t="s">
        <v>2301</v>
      </c>
      <c r="L13" s="643">
        <v>9</v>
      </c>
    </row>
    <row r="14" spans="1:14" ht="18" customHeight="1" x14ac:dyDescent="0.2">
      <c r="A14" s="637">
        <v>14</v>
      </c>
      <c r="B14" s="637">
        <v>16.071428571428601</v>
      </c>
      <c r="C14" s="875" t="s">
        <v>2302</v>
      </c>
      <c r="D14" s="875" t="s">
        <v>80</v>
      </c>
      <c r="E14" s="643"/>
      <c r="F14" s="643"/>
      <c r="G14" s="643"/>
      <c r="H14" s="643"/>
      <c r="I14" s="643"/>
      <c r="J14" s="875" t="s">
        <v>63</v>
      </c>
      <c r="K14" s="875" t="s">
        <v>2302</v>
      </c>
      <c r="L14" s="643">
        <v>10</v>
      </c>
    </row>
    <row r="15" spans="1:14" ht="18" customHeight="1" x14ac:dyDescent="0.2">
      <c r="A15" s="637">
        <v>15</v>
      </c>
      <c r="B15" s="637">
        <v>17.25</v>
      </c>
      <c r="C15" s="875" t="s">
        <v>2303</v>
      </c>
      <c r="D15" s="875" t="s">
        <v>80</v>
      </c>
      <c r="E15" s="643"/>
      <c r="F15" s="643"/>
      <c r="G15" s="643"/>
      <c r="H15" s="643"/>
      <c r="I15" s="643"/>
      <c r="J15" s="875" t="s">
        <v>63</v>
      </c>
      <c r="K15" s="875" t="s">
        <v>2303</v>
      </c>
      <c r="L15" s="643">
        <v>11</v>
      </c>
    </row>
    <row r="16" spans="1:14" ht="18" customHeight="1" x14ac:dyDescent="0.2">
      <c r="A16" s="637">
        <v>16</v>
      </c>
      <c r="B16" s="637">
        <v>18.428571428571399</v>
      </c>
      <c r="C16" s="875" t="s">
        <v>2304</v>
      </c>
      <c r="D16" s="875" t="s">
        <v>80</v>
      </c>
      <c r="E16" s="643"/>
      <c r="F16" s="643"/>
      <c r="G16" s="643"/>
      <c r="H16" s="643"/>
      <c r="I16" s="643"/>
      <c r="J16" s="875" t="s">
        <v>63</v>
      </c>
      <c r="K16" s="875" t="s">
        <v>2304</v>
      </c>
      <c r="L16" s="643">
        <v>12</v>
      </c>
    </row>
    <row r="17" spans="1:12" ht="18" customHeight="1" x14ac:dyDescent="0.2">
      <c r="A17" s="637">
        <v>17</v>
      </c>
      <c r="B17" s="637">
        <v>19.6071428571429</v>
      </c>
      <c r="C17" s="875" t="s">
        <v>2305</v>
      </c>
      <c r="D17" s="875" t="s">
        <v>80</v>
      </c>
      <c r="E17" s="643"/>
      <c r="F17" s="643"/>
      <c r="G17" s="643"/>
      <c r="H17" s="643"/>
      <c r="I17" s="643"/>
      <c r="J17" s="875" t="s">
        <v>63</v>
      </c>
      <c r="K17" s="875" t="s">
        <v>2305</v>
      </c>
      <c r="L17" s="643">
        <v>13</v>
      </c>
    </row>
    <row r="18" spans="1:12" ht="18" customHeight="1" x14ac:dyDescent="0.2">
      <c r="A18" s="637">
        <v>18</v>
      </c>
      <c r="B18" s="637">
        <v>20.785714285714299</v>
      </c>
      <c r="C18" s="875" t="s">
        <v>2306</v>
      </c>
      <c r="D18" s="875" t="s">
        <v>80</v>
      </c>
      <c r="E18" s="643"/>
      <c r="F18" s="643"/>
      <c r="G18" s="643"/>
      <c r="H18" s="643"/>
      <c r="I18" s="643"/>
      <c r="J18" s="875" t="s">
        <v>63</v>
      </c>
      <c r="K18" s="875" t="s">
        <v>2306</v>
      </c>
      <c r="L18" s="643">
        <v>14</v>
      </c>
    </row>
    <row r="19" spans="1:12" ht="18" customHeight="1" x14ac:dyDescent="0.2">
      <c r="A19" s="637">
        <v>19</v>
      </c>
      <c r="B19" s="637">
        <v>21.964285714285701</v>
      </c>
      <c r="C19" s="875" t="s">
        <v>2307</v>
      </c>
      <c r="D19" s="875" t="s">
        <v>80</v>
      </c>
      <c r="E19" s="643"/>
      <c r="F19" s="643"/>
      <c r="G19" s="643"/>
      <c r="H19" s="643"/>
      <c r="I19" s="643"/>
      <c r="J19" s="875" t="s">
        <v>63</v>
      </c>
      <c r="K19" s="875" t="s">
        <v>2307</v>
      </c>
      <c r="L19" s="643">
        <v>15</v>
      </c>
    </row>
    <row r="20" spans="1:12" ht="18" customHeight="1" x14ac:dyDescent="0.2">
      <c r="A20" s="637">
        <v>20</v>
      </c>
      <c r="B20" s="637">
        <v>23.142857142857199</v>
      </c>
      <c r="C20" s="875" t="s">
        <v>2308</v>
      </c>
      <c r="D20" s="875" t="s">
        <v>80</v>
      </c>
      <c r="E20" s="875" t="s">
        <v>2298</v>
      </c>
      <c r="F20" s="875" t="s">
        <v>1004</v>
      </c>
      <c r="G20" s="875"/>
      <c r="H20" s="876">
        <v>0</v>
      </c>
      <c r="I20" s="876">
        <v>10</v>
      </c>
      <c r="J20" s="875" t="s">
        <v>63</v>
      </c>
      <c r="K20" s="875" t="s">
        <v>2308</v>
      </c>
      <c r="L20" s="643">
        <v>16</v>
      </c>
    </row>
    <row r="21" spans="1:12" ht="18" customHeight="1" x14ac:dyDescent="0.2">
      <c r="A21" s="637">
        <v>21</v>
      </c>
      <c r="B21" s="637">
        <v>24.321428571428601</v>
      </c>
      <c r="C21" s="875" t="s">
        <v>2309</v>
      </c>
      <c r="D21" s="875" t="s">
        <v>80</v>
      </c>
      <c r="E21" s="643"/>
      <c r="F21" s="643"/>
      <c r="G21" s="643"/>
      <c r="H21" s="643"/>
      <c r="I21" s="643"/>
      <c r="J21" s="875" t="s">
        <v>63</v>
      </c>
      <c r="K21" s="875" t="s">
        <v>2309</v>
      </c>
      <c r="L21" s="643">
        <v>17</v>
      </c>
    </row>
    <row r="22" spans="1:12" ht="18" customHeight="1" x14ac:dyDescent="0.2">
      <c r="A22" s="637">
        <v>22</v>
      </c>
      <c r="B22" s="637">
        <v>25.5</v>
      </c>
      <c r="C22" s="875" t="s">
        <v>2310</v>
      </c>
      <c r="D22" s="875" t="s">
        <v>80</v>
      </c>
      <c r="E22" s="643"/>
      <c r="F22" s="643"/>
      <c r="G22" s="643"/>
      <c r="H22" s="643"/>
      <c r="I22" s="643"/>
      <c r="J22" s="875" t="s">
        <v>63</v>
      </c>
      <c r="K22" s="875" t="s">
        <v>2310</v>
      </c>
      <c r="L22" s="643">
        <v>18</v>
      </c>
    </row>
    <row r="23" spans="1:12" ht="18" customHeight="1" x14ac:dyDescent="0.2">
      <c r="A23" s="637">
        <v>23</v>
      </c>
      <c r="B23" s="637">
        <v>26.678571428571399</v>
      </c>
      <c r="C23" s="875" t="s">
        <v>2311</v>
      </c>
      <c r="D23" s="875" t="s">
        <v>80</v>
      </c>
      <c r="E23" s="643"/>
      <c r="F23" s="643"/>
      <c r="G23" s="643"/>
      <c r="H23" s="643"/>
      <c r="I23" s="643"/>
      <c r="J23" s="875" t="s">
        <v>63</v>
      </c>
      <c r="K23" s="875" t="s">
        <v>2311</v>
      </c>
      <c r="L23" s="643">
        <v>19</v>
      </c>
    </row>
    <row r="24" spans="1:12" ht="18" customHeight="1" x14ac:dyDescent="0.2">
      <c r="A24" s="637">
        <v>24</v>
      </c>
      <c r="B24" s="637">
        <v>27.8571428571429</v>
      </c>
      <c r="C24" s="875" t="s">
        <v>2312</v>
      </c>
      <c r="D24" s="875" t="s">
        <v>80</v>
      </c>
      <c r="E24" s="643"/>
      <c r="F24" s="643"/>
      <c r="G24" s="643"/>
      <c r="H24" s="643"/>
      <c r="I24" s="643"/>
      <c r="J24" s="875" t="s">
        <v>63</v>
      </c>
      <c r="K24" s="875" t="s">
        <v>2312</v>
      </c>
      <c r="L24" s="643">
        <v>20</v>
      </c>
    </row>
    <row r="25" spans="1:12" ht="18" customHeight="1" x14ac:dyDescent="0.2">
      <c r="A25" s="637">
        <v>25</v>
      </c>
      <c r="B25" s="637">
        <v>29.035714285714299</v>
      </c>
      <c r="C25" s="875" t="s">
        <v>2313</v>
      </c>
      <c r="D25" s="875" t="s">
        <v>80</v>
      </c>
      <c r="E25" s="643"/>
      <c r="F25" s="643"/>
      <c r="G25" s="643"/>
      <c r="H25" s="643"/>
      <c r="I25" s="643"/>
      <c r="J25" s="875" t="s">
        <v>63</v>
      </c>
      <c r="K25" s="875" t="s">
        <v>2313</v>
      </c>
      <c r="L25" s="643">
        <v>21</v>
      </c>
    </row>
    <row r="26" spans="1:12" ht="18" customHeight="1" x14ac:dyDescent="0.2">
      <c r="A26" s="637">
        <v>26</v>
      </c>
      <c r="B26" s="637">
        <v>30.214285714285701</v>
      </c>
      <c r="C26" s="875" t="s">
        <v>2314</v>
      </c>
      <c r="D26" s="875" t="s">
        <v>80</v>
      </c>
      <c r="E26" s="643"/>
      <c r="F26" s="643"/>
      <c r="G26" s="643"/>
      <c r="H26" s="643"/>
      <c r="I26" s="643"/>
      <c r="J26" s="875" t="s">
        <v>63</v>
      </c>
      <c r="K26" s="875" t="s">
        <v>2314</v>
      </c>
      <c r="L26" s="643">
        <v>22</v>
      </c>
    </row>
    <row r="27" spans="1:12" ht="18" customHeight="1" x14ac:dyDescent="0.2">
      <c r="A27" s="637">
        <v>27</v>
      </c>
      <c r="B27" s="637">
        <v>31.392857142857199</v>
      </c>
      <c r="C27" s="875" t="s">
        <v>2315</v>
      </c>
      <c r="D27" s="875" t="s">
        <v>80</v>
      </c>
      <c r="E27" s="643"/>
      <c r="F27" s="643"/>
      <c r="G27" s="643"/>
      <c r="H27" s="643"/>
      <c r="I27" s="643"/>
      <c r="J27" s="875" t="s">
        <v>63</v>
      </c>
      <c r="K27" s="875" t="s">
        <v>2315</v>
      </c>
      <c r="L27" s="643">
        <v>23</v>
      </c>
    </row>
    <row r="28" spans="1:12" ht="18" customHeight="1" x14ac:dyDescent="0.2">
      <c r="A28" s="637">
        <v>28</v>
      </c>
      <c r="B28" s="637">
        <v>32.571428571428598</v>
      </c>
      <c r="C28" s="875" t="s">
        <v>2316</v>
      </c>
      <c r="D28" s="875" t="s">
        <v>80</v>
      </c>
      <c r="E28" s="643"/>
      <c r="F28" s="643"/>
      <c r="G28" s="643"/>
      <c r="H28" s="643"/>
      <c r="I28" s="643"/>
      <c r="J28" s="875" t="s">
        <v>63</v>
      </c>
      <c r="K28" s="875" t="s">
        <v>2316</v>
      </c>
      <c r="L28" s="652">
        <v>24</v>
      </c>
    </row>
    <row r="29" spans="1:12" ht="18" customHeight="1" x14ac:dyDescent="0.2">
      <c r="A29" s="637">
        <v>29</v>
      </c>
      <c r="B29" s="637">
        <v>33.75</v>
      </c>
      <c r="C29" s="875" t="s">
        <v>2317</v>
      </c>
      <c r="D29" s="875" t="s">
        <v>80</v>
      </c>
      <c r="E29" s="875" t="s">
        <v>2298</v>
      </c>
      <c r="F29" s="875" t="s">
        <v>1004</v>
      </c>
      <c r="G29" s="875"/>
      <c r="H29" s="876">
        <v>0</v>
      </c>
      <c r="I29" s="876"/>
      <c r="J29" s="875" t="s">
        <v>63</v>
      </c>
      <c r="K29" s="875" t="s">
        <v>2317</v>
      </c>
      <c r="L29" s="643">
        <v>1</v>
      </c>
    </row>
    <row r="30" spans="1:12" ht="18" customHeight="1" x14ac:dyDescent="0.2">
      <c r="A30" s="637">
        <v>30</v>
      </c>
      <c r="B30" s="637">
        <v>34.928571428571402</v>
      </c>
      <c r="C30" s="875" t="s">
        <v>2318</v>
      </c>
      <c r="D30" s="875" t="s">
        <v>103</v>
      </c>
      <c r="E30" s="875" t="s">
        <v>104</v>
      </c>
      <c r="F30" s="875" t="s">
        <v>61</v>
      </c>
      <c r="G30" s="875" t="s">
        <v>62</v>
      </c>
      <c r="H30" s="876">
        <v>0</v>
      </c>
      <c r="I30" s="876">
        <v>2</v>
      </c>
      <c r="J30" s="875" t="s">
        <v>63</v>
      </c>
      <c r="K30" s="875" t="s">
        <v>2318</v>
      </c>
      <c r="L30" s="643">
        <v>2</v>
      </c>
    </row>
    <row r="31" spans="1:12" ht="18" customHeight="1" x14ac:dyDescent="0.2">
      <c r="A31" s="637">
        <v>31</v>
      </c>
      <c r="B31" s="637">
        <v>36.107142857142897</v>
      </c>
      <c r="C31" s="875" t="s">
        <v>2319</v>
      </c>
      <c r="D31" s="875" t="s">
        <v>103</v>
      </c>
      <c r="E31" s="875"/>
      <c r="F31" s="875"/>
      <c r="G31" s="875"/>
      <c r="H31" s="876"/>
      <c r="I31" s="876"/>
      <c r="J31" s="875" t="s">
        <v>63</v>
      </c>
      <c r="K31" s="875" t="s">
        <v>2319</v>
      </c>
      <c r="L31" s="643">
        <v>3</v>
      </c>
    </row>
    <row r="32" spans="1:12" ht="18" customHeight="1" x14ac:dyDescent="0.2">
      <c r="A32" s="637">
        <v>32</v>
      </c>
      <c r="B32" s="637">
        <v>37.285714285714299</v>
      </c>
      <c r="C32" s="875" t="s">
        <v>2320</v>
      </c>
      <c r="D32" s="875" t="s">
        <v>105</v>
      </c>
      <c r="E32" s="875" t="s">
        <v>104</v>
      </c>
      <c r="F32" s="875" t="s">
        <v>61</v>
      </c>
      <c r="G32" s="875" t="s">
        <v>62</v>
      </c>
      <c r="H32" s="876">
        <v>0</v>
      </c>
      <c r="I32" s="876">
        <v>2</v>
      </c>
      <c r="J32" s="875" t="s">
        <v>63</v>
      </c>
      <c r="K32" s="875" t="s">
        <v>2320</v>
      </c>
      <c r="L32" s="643">
        <v>4</v>
      </c>
    </row>
    <row r="33" spans="1:12" ht="18" customHeight="1" x14ac:dyDescent="0.2">
      <c r="A33" s="637">
        <v>33</v>
      </c>
      <c r="B33" s="637">
        <v>38.464285714285701</v>
      </c>
      <c r="C33" s="875" t="s">
        <v>2321</v>
      </c>
      <c r="D33" s="875"/>
      <c r="E33" s="875"/>
      <c r="F33" s="875"/>
      <c r="G33" s="875"/>
      <c r="H33" s="876"/>
      <c r="I33" s="876"/>
      <c r="J33" s="875" t="s">
        <v>63</v>
      </c>
      <c r="K33" s="875" t="s">
        <v>2321</v>
      </c>
      <c r="L33" s="643">
        <v>5</v>
      </c>
    </row>
    <row r="34" spans="1:12" ht="18" customHeight="1" x14ac:dyDescent="0.2">
      <c r="A34" s="637">
        <v>34</v>
      </c>
      <c r="B34" s="637">
        <v>39.642857142857203</v>
      </c>
      <c r="C34" s="875" t="s">
        <v>2322</v>
      </c>
      <c r="D34" s="875" t="s">
        <v>106</v>
      </c>
      <c r="E34" s="875" t="s">
        <v>104</v>
      </c>
      <c r="F34" s="875" t="s">
        <v>61</v>
      </c>
      <c r="G34" s="875" t="s">
        <v>62</v>
      </c>
      <c r="H34" s="876">
        <v>0</v>
      </c>
      <c r="I34" s="876">
        <v>2</v>
      </c>
      <c r="J34" s="875" t="s">
        <v>63</v>
      </c>
      <c r="K34" s="875" t="s">
        <v>2322</v>
      </c>
      <c r="L34" s="643">
        <v>6</v>
      </c>
    </row>
    <row r="35" spans="1:12" ht="18" customHeight="1" x14ac:dyDescent="0.2">
      <c r="A35" s="637">
        <v>35</v>
      </c>
      <c r="B35" s="637">
        <v>40.821428571428598</v>
      </c>
      <c r="C35" s="875" t="s">
        <v>2323</v>
      </c>
      <c r="D35" s="875"/>
      <c r="E35" s="875"/>
      <c r="F35" s="875"/>
      <c r="G35" s="875"/>
      <c r="H35" s="876"/>
      <c r="I35" s="876"/>
      <c r="J35" s="875" t="s">
        <v>63</v>
      </c>
      <c r="K35" s="875" t="s">
        <v>2323</v>
      </c>
      <c r="L35" s="643">
        <v>7</v>
      </c>
    </row>
    <row r="36" spans="1:12" ht="18" customHeight="1" x14ac:dyDescent="0.2">
      <c r="A36" s="637">
        <v>36</v>
      </c>
      <c r="B36" s="637">
        <v>42</v>
      </c>
      <c r="C36" s="875" t="s">
        <v>2324</v>
      </c>
      <c r="D36" s="875" t="s">
        <v>107</v>
      </c>
      <c r="E36" s="875" t="s">
        <v>104</v>
      </c>
      <c r="F36" s="875" t="s">
        <v>61</v>
      </c>
      <c r="G36" s="875" t="s">
        <v>62</v>
      </c>
      <c r="H36" s="876">
        <v>0</v>
      </c>
      <c r="I36" s="876">
        <v>2</v>
      </c>
      <c r="J36" s="875" t="s">
        <v>63</v>
      </c>
      <c r="K36" s="875" t="s">
        <v>2324</v>
      </c>
      <c r="L36" s="643">
        <v>8</v>
      </c>
    </row>
    <row r="37" spans="1:12" ht="18" customHeight="1" x14ac:dyDescent="0.2">
      <c r="A37" s="637">
        <v>37</v>
      </c>
      <c r="B37" s="637">
        <v>43.178571428571402</v>
      </c>
      <c r="C37" s="875" t="s">
        <v>2325</v>
      </c>
      <c r="D37" s="875"/>
      <c r="E37" s="875"/>
      <c r="F37" s="875"/>
      <c r="G37" s="875"/>
      <c r="H37" s="876"/>
      <c r="I37" s="876"/>
      <c r="J37" s="875" t="s">
        <v>63</v>
      </c>
      <c r="K37" s="875" t="s">
        <v>2325</v>
      </c>
      <c r="L37" s="643">
        <v>9</v>
      </c>
    </row>
    <row r="38" spans="1:12" ht="18" customHeight="1" x14ac:dyDescent="0.2">
      <c r="A38" s="637">
        <v>38</v>
      </c>
      <c r="B38" s="637">
        <v>44.357142857142897</v>
      </c>
      <c r="C38" s="875" t="s">
        <v>2326</v>
      </c>
      <c r="D38" s="875" t="s">
        <v>108</v>
      </c>
      <c r="E38" s="875" t="s">
        <v>104</v>
      </c>
      <c r="F38" s="875" t="s">
        <v>61</v>
      </c>
      <c r="G38" s="875" t="s">
        <v>62</v>
      </c>
      <c r="H38" s="876">
        <v>0</v>
      </c>
      <c r="I38" s="876">
        <v>2</v>
      </c>
      <c r="J38" s="875" t="s">
        <v>63</v>
      </c>
      <c r="K38" s="875" t="s">
        <v>2326</v>
      </c>
      <c r="L38" s="643">
        <v>10</v>
      </c>
    </row>
    <row r="39" spans="1:12" ht="18" customHeight="1" x14ac:dyDescent="0.2">
      <c r="A39" s="637">
        <v>39</v>
      </c>
      <c r="B39" s="637">
        <v>45.535714285714299</v>
      </c>
      <c r="C39" s="875" t="s">
        <v>2327</v>
      </c>
      <c r="D39" s="875"/>
      <c r="E39" s="875"/>
      <c r="F39" s="875"/>
      <c r="G39" s="875"/>
      <c r="H39" s="876"/>
      <c r="I39" s="876"/>
      <c r="J39" s="875" t="s">
        <v>63</v>
      </c>
      <c r="K39" s="875" t="s">
        <v>2327</v>
      </c>
      <c r="L39" s="643">
        <v>11</v>
      </c>
    </row>
    <row r="40" spans="1:12" ht="18" customHeight="1" x14ac:dyDescent="0.2">
      <c r="A40" s="637">
        <v>40</v>
      </c>
      <c r="B40" s="637">
        <v>46.714285714285701</v>
      </c>
      <c r="C40" s="875" t="s">
        <v>2328</v>
      </c>
      <c r="D40" s="875" t="s">
        <v>109</v>
      </c>
      <c r="E40" s="875" t="s">
        <v>104</v>
      </c>
      <c r="F40" s="875" t="s">
        <v>61</v>
      </c>
      <c r="G40" s="875" t="s">
        <v>62</v>
      </c>
      <c r="H40" s="876">
        <v>0</v>
      </c>
      <c r="I40" s="876">
        <v>2</v>
      </c>
      <c r="J40" s="875" t="s">
        <v>63</v>
      </c>
      <c r="K40" s="875" t="s">
        <v>2328</v>
      </c>
      <c r="L40" s="643">
        <v>12</v>
      </c>
    </row>
    <row r="41" spans="1:12" ht="18" customHeight="1" x14ac:dyDescent="0.2">
      <c r="A41" s="637">
        <v>41</v>
      </c>
      <c r="B41" s="637">
        <v>47.892857142857203</v>
      </c>
      <c r="C41" s="875" t="s">
        <v>2329</v>
      </c>
      <c r="D41" s="875"/>
      <c r="E41" s="875"/>
      <c r="F41" s="875"/>
      <c r="G41" s="875"/>
      <c r="H41" s="876"/>
      <c r="I41" s="876"/>
      <c r="J41" s="875" t="s">
        <v>63</v>
      </c>
      <c r="K41" s="875" t="s">
        <v>2329</v>
      </c>
      <c r="L41" s="643">
        <v>13</v>
      </c>
    </row>
    <row r="42" spans="1:12" ht="18" customHeight="1" x14ac:dyDescent="0.2">
      <c r="A42" s="637">
        <v>42</v>
      </c>
      <c r="B42" s="637">
        <v>49.071428571428598</v>
      </c>
      <c r="C42" s="875" t="s">
        <v>2330</v>
      </c>
      <c r="D42" s="875" t="s">
        <v>110</v>
      </c>
      <c r="E42" s="875" t="s">
        <v>104</v>
      </c>
      <c r="F42" s="875" t="s">
        <v>61</v>
      </c>
      <c r="G42" s="875" t="s">
        <v>62</v>
      </c>
      <c r="H42" s="876">
        <v>0</v>
      </c>
      <c r="I42" s="876">
        <v>2</v>
      </c>
      <c r="J42" s="875" t="s">
        <v>63</v>
      </c>
      <c r="K42" s="875" t="s">
        <v>2330</v>
      </c>
      <c r="L42" s="643">
        <v>14</v>
      </c>
    </row>
    <row r="43" spans="1:12" ht="18" customHeight="1" x14ac:dyDescent="0.2">
      <c r="A43" s="637">
        <v>43</v>
      </c>
      <c r="B43" s="637">
        <v>50.25</v>
      </c>
      <c r="C43" s="875" t="s">
        <v>2331</v>
      </c>
      <c r="D43" s="875"/>
      <c r="E43" s="875"/>
      <c r="F43" s="875"/>
      <c r="G43" s="875"/>
      <c r="H43" s="876"/>
      <c r="I43" s="876"/>
      <c r="J43" s="875" t="s">
        <v>63</v>
      </c>
      <c r="K43" s="875" t="s">
        <v>2331</v>
      </c>
      <c r="L43" s="643">
        <v>15</v>
      </c>
    </row>
    <row r="44" spans="1:12" ht="18" customHeight="1" x14ac:dyDescent="0.2">
      <c r="A44" s="637">
        <v>44</v>
      </c>
      <c r="B44" s="637">
        <v>51.428571428571502</v>
      </c>
      <c r="C44" s="875" t="s">
        <v>2332</v>
      </c>
      <c r="D44" s="875" t="s">
        <v>111</v>
      </c>
      <c r="E44" s="875" t="s">
        <v>104</v>
      </c>
      <c r="F44" s="875" t="s">
        <v>61</v>
      </c>
      <c r="G44" s="875" t="s">
        <v>62</v>
      </c>
      <c r="H44" s="876">
        <v>0</v>
      </c>
      <c r="I44" s="876">
        <v>2</v>
      </c>
      <c r="J44" s="875" t="s">
        <v>63</v>
      </c>
      <c r="K44" s="875" t="s">
        <v>2332</v>
      </c>
      <c r="L44" s="643">
        <v>16</v>
      </c>
    </row>
    <row r="45" spans="1:12" ht="18" customHeight="1" x14ac:dyDescent="0.2">
      <c r="A45" s="637">
        <v>45</v>
      </c>
      <c r="B45" s="637">
        <v>52.607142857142897</v>
      </c>
      <c r="C45" s="875" t="s">
        <v>2333</v>
      </c>
      <c r="D45" s="875"/>
      <c r="E45" s="875"/>
      <c r="F45" s="875"/>
      <c r="G45" s="875"/>
      <c r="H45" s="876"/>
      <c r="I45" s="876"/>
      <c r="J45" s="875" t="s">
        <v>63</v>
      </c>
      <c r="K45" s="875" t="s">
        <v>2333</v>
      </c>
      <c r="L45" s="643">
        <v>17</v>
      </c>
    </row>
    <row r="46" spans="1:12" ht="18" customHeight="1" x14ac:dyDescent="0.2">
      <c r="A46" s="637">
        <v>46</v>
      </c>
      <c r="B46" s="637">
        <v>53.785714285714299</v>
      </c>
      <c r="C46" s="875" t="s">
        <v>2334</v>
      </c>
      <c r="D46" s="875" t="s">
        <v>112</v>
      </c>
      <c r="E46" s="875" t="s">
        <v>104</v>
      </c>
      <c r="F46" s="875" t="s">
        <v>66</v>
      </c>
      <c r="G46" s="875" t="s">
        <v>67</v>
      </c>
      <c r="H46" s="876">
        <v>0</v>
      </c>
      <c r="I46" s="876">
        <v>2</v>
      </c>
      <c r="J46" s="875" t="s">
        <v>63</v>
      </c>
      <c r="K46" s="875" t="s">
        <v>2334</v>
      </c>
      <c r="L46" s="643">
        <v>18</v>
      </c>
    </row>
    <row r="47" spans="1:12" ht="18" customHeight="1" x14ac:dyDescent="0.2">
      <c r="A47" s="637">
        <v>47</v>
      </c>
      <c r="B47" s="637">
        <v>54.964285714285701</v>
      </c>
      <c r="C47" s="875" t="s">
        <v>2335</v>
      </c>
      <c r="D47" s="875"/>
      <c r="E47" s="875"/>
      <c r="F47" s="875"/>
      <c r="G47" s="875"/>
      <c r="H47" s="876"/>
      <c r="I47" s="876"/>
      <c r="J47" s="875" t="s">
        <v>63</v>
      </c>
      <c r="K47" s="875" t="s">
        <v>2335</v>
      </c>
      <c r="L47" s="643">
        <v>19</v>
      </c>
    </row>
    <row r="48" spans="1:12" ht="18" customHeight="1" x14ac:dyDescent="0.2">
      <c r="A48" s="637">
        <v>48</v>
      </c>
      <c r="B48" s="637">
        <v>56.142857142857203</v>
      </c>
      <c r="C48" s="875" t="s">
        <v>2336</v>
      </c>
      <c r="D48" s="875" t="s">
        <v>113</v>
      </c>
      <c r="E48" s="875" t="s">
        <v>104</v>
      </c>
      <c r="F48" s="875" t="s">
        <v>66</v>
      </c>
      <c r="G48" s="875" t="s">
        <v>67</v>
      </c>
      <c r="H48" s="876">
        <v>0</v>
      </c>
      <c r="I48" s="876">
        <v>2</v>
      </c>
      <c r="J48" s="875" t="s">
        <v>63</v>
      </c>
      <c r="K48" s="875" t="s">
        <v>2336</v>
      </c>
      <c r="L48" s="643">
        <v>20</v>
      </c>
    </row>
    <row r="49" spans="1:12" ht="18" customHeight="1" x14ac:dyDescent="0.2">
      <c r="A49" s="637">
        <v>49</v>
      </c>
      <c r="B49" s="637">
        <v>57.321428571428598</v>
      </c>
      <c r="C49" s="875" t="s">
        <v>2337</v>
      </c>
      <c r="D49" s="875"/>
      <c r="E49" s="875"/>
      <c r="F49" s="875"/>
      <c r="G49" s="875"/>
      <c r="H49" s="876"/>
      <c r="I49" s="876"/>
      <c r="J49" s="875" t="s">
        <v>63</v>
      </c>
      <c r="K49" s="875" t="s">
        <v>2337</v>
      </c>
      <c r="L49" s="643">
        <v>21</v>
      </c>
    </row>
    <row r="50" spans="1:12" ht="18" customHeight="1" x14ac:dyDescent="0.2">
      <c r="A50" s="637">
        <v>50</v>
      </c>
      <c r="B50" s="637">
        <v>58.5</v>
      </c>
      <c r="C50" s="875" t="s">
        <v>2338</v>
      </c>
      <c r="D50" s="875" t="s">
        <v>114</v>
      </c>
      <c r="E50" s="875" t="s">
        <v>104</v>
      </c>
      <c r="F50" s="875" t="s">
        <v>66</v>
      </c>
      <c r="G50" s="875" t="s">
        <v>67</v>
      </c>
      <c r="H50" s="876">
        <v>0</v>
      </c>
      <c r="I50" s="876">
        <v>2</v>
      </c>
      <c r="J50" s="875" t="s">
        <v>63</v>
      </c>
      <c r="K50" s="875" t="s">
        <v>2338</v>
      </c>
      <c r="L50" s="643">
        <v>22</v>
      </c>
    </row>
    <row r="51" spans="1:12" ht="18" customHeight="1" x14ac:dyDescent="0.2">
      <c r="A51" s="637">
        <v>51</v>
      </c>
      <c r="B51" s="637">
        <v>59.678571428571502</v>
      </c>
      <c r="C51" s="875" t="s">
        <v>2339</v>
      </c>
      <c r="D51" s="875"/>
      <c r="E51" s="875"/>
      <c r="F51" s="875"/>
      <c r="G51" s="875"/>
      <c r="H51" s="876"/>
      <c r="I51" s="876"/>
      <c r="J51" s="875" t="s">
        <v>63</v>
      </c>
      <c r="K51" s="875" t="s">
        <v>2339</v>
      </c>
      <c r="L51" s="643">
        <v>23</v>
      </c>
    </row>
    <row r="52" spans="1:12" ht="18" customHeight="1" x14ac:dyDescent="0.2">
      <c r="A52" s="637">
        <v>52</v>
      </c>
      <c r="B52" s="637">
        <v>60.857142857142897</v>
      </c>
      <c r="C52" s="875" t="s">
        <v>2340</v>
      </c>
      <c r="D52" s="875" t="s">
        <v>115</v>
      </c>
      <c r="E52" s="875" t="s">
        <v>104</v>
      </c>
      <c r="F52" s="875" t="s">
        <v>66</v>
      </c>
      <c r="G52" s="875" t="s">
        <v>67</v>
      </c>
      <c r="H52" s="876">
        <v>0</v>
      </c>
      <c r="I52" s="876">
        <v>2</v>
      </c>
      <c r="J52" s="875" t="s">
        <v>63</v>
      </c>
      <c r="K52" s="875" t="s">
        <v>2340</v>
      </c>
      <c r="L52" s="652">
        <v>24</v>
      </c>
    </row>
    <row r="53" spans="1:12" ht="18" customHeight="1" x14ac:dyDescent="0.2">
      <c r="A53" s="637">
        <v>53</v>
      </c>
      <c r="B53" s="637">
        <v>62.035714285714299</v>
      </c>
      <c r="C53" s="875" t="s">
        <v>2341</v>
      </c>
      <c r="D53" s="875"/>
      <c r="E53" s="875"/>
      <c r="F53" s="875"/>
      <c r="G53" s="875"/>
      <c r="H53" s="876"/>
      <c r="I53" s="876"/>
      <c r="J53" s="875" t="s">
        <v>63</v>
      </c>
      <c r="K53" s="875" t="s">
        <v>2341</v>
      </c>
      <c r="L53" s="643">
        <v>1</v>
      </c>
    </row>
    <row r="54" spans="1:12" ht="18" customHeight="1" x14ac:dyDescent="0.2">
      <c r="A54" s="637">
        <v>54</v>
      </c>
      <c r="B54" s="637">
        <v>63.214285714285701</v>
      </c>
      <c r="C54" s="875" t="s">
        <v>2342</v>
      </c>
      <c r="D54" s="875" t="s">
        <v>116</v>
      </c>
      <c r="E54" s="875" t="s">
        <v>104</v>
      </c>
      <c r="F54" s="875" t="s">
        <v>66</v>
      </c>
      <c r="G54" s="875" t="s">
        <v>67</v>
      </c>
      <c r="H54" s="876">
        <v>0</v>
      </c>
      <c r="I54" s="876">
        <v>2</v>
      </c>
      <c r="J54" s="875" t="s">
        <v>63</v>
      </c>
      <c r="K54" s="875" t="s">
        <v>2342</v>
      </c>
      <c r="L54" s="643">
        <v>2</v>
      </c>
    </row>
    <row r="55" spans="1:12" ht="18" customHeight="1" x14ac:dyDescent="0.2">
      <c r="A55" s="637">
        <v>55</v>
      </c>
      <c r="B55" s="637">
        <v>64.392857142857196</v>
      </c>
      <c r="C55" s="875" t="s">
        <v>2343</v>
      </c>
      <c r="D55" s="875"/>
      <c r="E55" s="875"/>
      <c r="F55" s="875"/>
      <c r="G55" s="875"/>
      <c r="H55" s="876"/>
      <c r="I55" s="876"/>
      <c r="J55" s="875" t="s">
        <v>63</v>
      </c>
      <c r="K55" s="875" t="s">
        <v>2343</v>
      </c>
      <c r="L55" s="643">
        <v>3</v>
      </c>
    </row>
    <row r="56" spans="1:12" ht="18" customHeight="1" x14ac:dyDescent="0.2">
      <c r="A56" s="637">
        <v>56</v>
      </c>
      <c r="B56" s="637">
        <v>65.571428571428598</v>
      </c>
      <c r="C56" s="877" t="s">
        <v>3799</v>
      </c>
      <c r="D56" s="875" t="s">
        <v>117</v>
      </c>
      <c r="E56" s="875" t="s">
        <v>104</v>
      </c>
      <c r="F56" s="875" t="s">
        <v>66</v>
      </c>
      <c r="G56" s="875" t="s">
        <v>67</v>
      </c>
      <c r="H56" s="876">
        <v>0</v>
      </c>
      <c r="I56" s="876">
        <v>2</v>
      </c>
      <c r="J56" s="875" t="s">
        <v>63</v>
      </c>
      <c r="K56" s="875" t="s">
        <v>2344</v>
      </c>
      <c r="L56" s="643">
        <v>4</v>
      </c>
    </row>
    <row r="57" spans="1:12" ht="18" customHeight="1" x14ac:dyDescent="0.2">
      <c r="A57" s="637">
        <v>57</v>
      </c>
      <c r="B57" s="637">
        <v>66.75</v>
      </c>
      <c r="C57" s="875" t="s">
        <v>2345</v>
      </c>
      <c r="D57" s="875"/>
      <c r="E57" s="875"/>
      <c r="F57" s="875"/>
      <c r="G57" s="875"/>
      <c r="H57" s="876"/>
      <c r="I57" s="876"/>
      <c r="J57" s="875" t="s">
        <v>63</v>
      </c>
      <c r="K57" s="875" t="s">
        <v>2345</v>
      </c>
      <c r="L57" s="643">
        <v>5</v>
      </c>
    </row>
    <row r="58" spans="1:12" ht="18" customHeight="1" x14ac:dyDescent="0.2">
      <c r="A58" s="637">
        <v>58</v>
      </c>
      <c r="B58" s="637">
        <v>67.928571428571502</v>
      </c>
      <c r="C58" s="875" t="s">
        <v>2346</v>
      </c>
      <c r="D58" s="875" t="s">
        <v>118</v>
      </c>
      <c r="E58" s="875" t="s">
        <v>104</v>
      </c>
      <c r="F58" s="875" t="s">
        <v>66</v>
      </c>
      <c r="G58" s="875" t="s">
        <v>67</v>
      </c>
      <c r="H58" s="876">
        <v>0</v>
      </c>
      <c r="I58" s="876">
        <v>2</v>
      </c>
      <c r="J58" s="875" t="s">
        <v>63</v>
      </c>
      <c r="K58" s="875" t="s">
        <v>2346</v>
      </c>
      <c r="L58" s="643">
        <v>6</v>
      </c>
    </row>
    <row r="59" spans="1:12" ht="18" customHeight="1" x14ac:dyDescent="0.2">
      <c r="A59" s="637">
        <v>59</v>
      </c>
      <c r="B59" s="637">
        <v>69.107142857142904</v>
      </c>
      <c r="C59" s="875" t="s">
        <v>2347</v>
      </c>
      <c r="D59" s="875"/>
      <c r="E59" s="875"/>
      <c r="F59" s="875"/>
      <c r="G59" s="875"/>
      <c r="H59" s="876"/>
      <c r="I59" s="876"/>
      <c r="J59" s="875" t="s">
        <v>63</v>
      </c>
      <c r="K59" s="875" t="s">
        <v>2347</v>
      </c>
      <c r="L59" s="643">
        <v>7</v>
      </c>
    </row>
    <row r="60" spans="1:12" ht="18" customHeight="1" x14ac:dyDescent="0.2">
      <c r="A60" s="637">
        <v>60</v>
      </c>
      <c r="B60" s="637">
        <v>70.285714285714306</v>
      </c>
      <c r="C60" s="875" t="s">
        <v>2348</v>
      </c>
      <c r="D60" s="875" t="s">
        <v>119</v>
      </c>
      <c r="E60" s="875" t="s">
        <v>104</v>
      </c>
      <c r="F60" s="875" t="s">
        <v>66</v>
      </c>
      <c r="G60" s="875" t="s">
        <v>67</v>
      </c>
      <c r="H60" s="876">
        <v>0</v>
      </c>
      <c r="I60" s="876">
        <v>2</v>
      </c>
      <c r="J60" s="875" t="s">
        <v>63</v>
      </c>
      <c r="K60" s="875" t="s">
        <v>2348</v>
      </c>
      <c r="L60" s="643">
        <v>8</v>
      </c>
    </row>
    <row r="61" spans="1:12" ht="18" customHeight="1" x14ac:dyDescent="0.2">
      <c r="A61" s="637">
        <v>61</v>
      </c>
      <c r="B61" s="637">
        <v>71.464285714285694</v>
      </c>
      <c r="C61" s="875" t="s">
        <v>2349</v>
      </c>
      <c r="D61" s="875"/>
      <c r="E61" s="875"/>
      <c r="F61" s="875"/>
      <c r="G61" s="875"/>
      <c r="H61" s="876"/>
      <c r="I61" s="876"/>
      <c r="J61" s="875" t="s">
        <v>63</v>
      </c>
      <c r="K61" s="875" t="s">
        <v>2349</v>
      </c>
      <c r="L61" s="643">
        <v>9</v>
      </c>
    </row>
    <row r="62" spans="1:12" ht="18" customHeight="1" x14ac:dyDescent="0.2">
      <c r="A62" s="637">
        <v>62</v>
      </c>
      <c r="B62" s="637">
        <v>72.642857142857196</v>
      </c>
      <c r="C62" s="875" t="s">
        <v>2350</v>
      </c>
      <c r="D62" s="875" t="s">
        <v>120</v>
      </c>
      <c r="E62" s="875" t="s">
        <v>104</v>
      </c>
      <c r="F62" s="875" t="s">
        <v>66</v>
      </c>
      <c r="G62" s="875" t="s">
        <v>67</v>
      </c>
      <c r="H62" s="876">
        <v>0</v>
      </c>
      <c r="I62" s="876">
        <v>2</v>
      </c>
      <c r="J62" s="875" t="s">
        <v>63</v>
      </c>
      <c r="K62" s="875" t="s">
        <v>2350</v>
      </c>
      <c r="L62" s="643">
        <v>10</v>
      </c>
    </row>
    <row r="63" spans="1:12" ht="18" customHeight="1" x14ac:dyDescent="0.2">
      <c r="A63" s="637">
        <v>63</v>
      </c>
      <c r="B63" s="637">
        <v>73.821428571428598</v>
      </c>
      <c r="C63" s="875" t="s">
        <v>2351</v>
      </c>
      <c r="D63" s="875"/>
      <c r="E63" s="875"/>
      <c r="F63" s="875"/>
      <c r="G63" s="875"/>
      <c r="H63" s="876"/>
      <c r="I63" s="876"/>
      <c r="J63" s="875" t="s">
        <v>63</v>
      </c>
      <c r="K63" s="875" t="s">
        <v>2351</v>
      </c>
      <c r="L63" s="643">
        <v>11</v>
      </c>
    </row>
    <row r="64" spans="1:12" ht="18" customHeight="1" x14ac:dyDescent="0.2">
      <c r="A64" s="637">
        <v>64</v>
      </c>
      <c r="B64" s="637">
        <v>75</v>
      </c>
      <c r="C64" s="875" t="s">
        <v>2352</v>
      </c>
      <c r="D64" s="875" t="s">
        <v>121</v>
      </c>
      <c r="E64" s="875" t="s">
        <v>1477</v>
      </c>
      <c r="F64" s="875" t="s">
        <v>1175</v>
      </c>
      <c r="G64" s="875"/>
      <c r="H64" s="876">
        <v>150</v>
      </c>
      <c r="I64" s="876">
        <v>1</v>
      </c>
      <c r="J64" s="875" t="s">
        <v>63</v>
      </c>
      <c r="K64" s="875" t="s">
        <v>2352</v>
      </c>
      <c r="L64" s="643">
        <v>12</v>
      </c>
    </row>
    <row r="65" spans="1:12" ht="18" customHeight="1" x14ac:dyDescent="0.2">
      <c r="A65" s="637">
        <v>65</v>
      </c>
      <c r="B65" s="637">
        <v>76.178571428571502</v>
      </c>
      <c r="C65" s="875" t="s">
        <v>2353</v>
      </c>
      <c r="D65" s="875" t="s">
        <v>125</v>
      </c>
      <c r="E65" s="875" t="s">
        <v>1477</v>
      </c>
      <c r="F65" s="875" t="s">
        <v>1175</v>
      </c>
      <c r="G65" s="875"/>
      <c r="H65" s="876">
        <v>150</v>
      </c>
      <c r="I65" s="876">
        <v>1</v>
      </c>
      <c r="J65" s="875" t="s">
        <v>63</v>
      </c>
      <c r="K65" s="875" t="s">
        <v>2353</v>
      </c>
      <c r="L65" s="643">
        <v>13</v>
      </c>
    </row>
    <row r="66" spans="1:12" ht="18" customHeight="1" x14ac:dyDescent="0.2">
      <c r="A66" s="637">
        <v>66</v>
      </c>
      <c r="B66" s="637">
        <v>77.357142857142904</v>
      </c>
      <c r="C66" s="875" t="s">
        <v>2354</v>
      </c>
      <c r="D66" s="875" t="s">
        <v>138</v>
      </c>
      <c r="E66" s="875" t="s">
        <v>1170</v>
      </c>
      <c r="F66" s="875" t="s">
        <v>66</v>
      </c>
      <c r="G66" s="875" t="s">
        <v>67</v>
      </c>
      <c r="H66" s="875" t="s">
        <v>1040</v>
      </c>
      <c r="I66" s="876">
        <v>2</v>
      </c>
      <c r="J66" s="875" t="s">
        <v>63</v>
      </c>
      <c r="K66" s="875" t="s">
        <v>2354</v>
      </c>
      <c r="L66" s="643">
        <v>14</v>
      </c>
    </row>
    <row r="67" spans="1:12" ht="18" customHeight="1" x14ac:dyDescent="0.2">
      <c r="A67" s="637">
        <v>67</v>
      </c>
      <c r="B67" s="637">
        <v>78.535714285714306</v>
      </c>
      <c r="C67" s="875" t="s">
        <v>2355</v>
      </c>
      <c r="D67" s="875"/>
      <c r="E67" s="875"/>
      <c r="F67" s="875"/>
      <c r="G67" s="875"/>
      <c r="H67" s="875"/>
      <c r="I67" s="876"/>
      <c r="J67" s="875" t="s">
        <v>63</v>
      </c>
      <c r="K67" s="875" t="s">
        <v>2355</v>
      </c>
      <c r="L67" s="643">
        <v>15</v>
      </c>
    </row>
    <row r="68" spans="1:12" ht="18" customHeight="1" x14ac:dyDescent="0.2">
      <c r="A68" s="637">
        <v>68</v>
      </c>
      <c r="B68" s="637">
        <v>79.714285714285793</v>
      </c>
      <c r="C68" s="875" t="s">
        <v>2356</v>
      </c>
      <c r="D68" s="875" t="s">
        <v>140</v>
      </c>
      <c r="E68" s="875" t="s">
        <v>1170</v>
      </c>
      <c r="F68" s="875" t="s">
        <v>66</v>
      </c>
      <c r="G68" s="875" t="s">
        <v>67</v>
      </c>
      <c r="H68" s="875" t="s">
        <v>1040</v>
      </c>
      <c r="I68" s="876">
        <v>2</v>
      </c>
      <c r="J68" s="875" t="s">
        <v>63</v>
      </c>
      <c r="K68" s="875" t="s">
        <v>2356</v>
      </c>
      <c r="L68" s="643">
        <v>16</v>
      </c>
    </row>
    <row r="69" spans="1:12" ht="18" customHeight="1" x14ac:dyDescent="0.2">
      <c r="A69" s="637">
        <v>69</v>
      </c>
      <c r="B69" s="637">
        <v>80.892857142857196</v>
      </c>
      <c r="C69" s="875" t="s">
        <v>2357</v>
      </c>
      <c r="D69" s="875"/>
      <c r="E69" s="875"/>
      <c r="F69" s="875"/>
      <c r="G69" s="875"/>
      <c r="H69" s="875"/>
      <c r="I69" s="876"/>
      <c r="J69" s="875" t="s">
        <v>63</v>
      </c>
      <c r="K69" s="875" t="s">
        <v>2357</v>
      </c>
      <c r="L69" s="643">
        <v>17</v>
      </c>
    </row>
    <row r="70" spans="1:12" ht="18" customHeight="1" x14ac:dyDescent="0.2">
      <c r="A70" s="637">
        <v>70</v>
      </c>
      <c r="B70" s="637">
        <v>82.071428571428598</v>
      </c>
      <c r="C70" s="875" t="s">
        <v>2358</v>
      </c>
      <c r="D70" s="875" t="s">
        <v>141</v>
      </c>
      <c r="E70" s="875" t="s">
        <v>1170</v>
      </c>
      <c r="F70" s="875" t="s">
        <v>66</v>
      </c>
      <c r="G70" s="875" t="s">
        <v>67</v>
      </c>
      <c r="H70" s="875" t="s">
        <v>1040</v>
      </c>
      <c r="I70" s="876">
        <v>2</v>
      </c>
      <c r="J70" s="875" t="s">
        <v>63</v>
      </c>
      <c r="K70" s="875" t="s">
        <v>2358</v>
      </c>
      <c r="L70" s="643">
        <v>18</v>
      </c>
    </row>
    <row r="71" spans="1:12" ht="18" customHeight="1" x14ac:dyDescent="0.2">
      <c r="A71" s="637">
        <v>71</v>
      </c>
      <c r="B71" s="637">
        <v>83.25</v>
      </c>
      <c r="C71" s="875" t="s">
        <v>2359</v>
      </c>
      <c r="D71" s="875"/>
      <c r="E71" s="875"/>
      <c r="F71" s="875"/>
      <c r="G71" s="875"/>
      <c r="H71" s="875"/>
      <c r="I71" s="876"/>
      <c r="J71" s="875" t="s">
        <v>63</v>
      </c>
      <c r="K71" s="875" t="s">
        <v>2359</v>
      </c>
      <c r="L71" s="643">
        <v>19</v>
      </c>
    </row>
    <row r="72" spans="1:12" ht="18" customHeight="1" x14ac:dyDescent="0.2">
      <c r="A72" s="637">
        <v>72</v>
      </c>
      <c r="B72" s="637">
        <v>84.428571428571502</v>
      </c>
      <c r="C72" s="875" t="s">
        <v>2360</v>
      </c>
      <c r="D72" s="875" t="s">
        <v>142</v>
      </c>
      <c r="E72" s="875" t="s">
        <v>1170</v>
      </c>
      <c r="F72" s="875" t="s">
        <v>66</v>
      </c>
      <c r="G72" s="875" t="s">
        <v>67</v>
      </c>
      <c r="H72" s="875" t="s">
        <v>1040</v>
      </c>
      <c r="I72" s="876">
        <v>2</v>
      </c>
      <c r="J72" s="875" t="s">
        <v>63</v>
      </c>
      <c r="K72" s="875" t="s">
        <v>2360</v>
      </c>
      <c r="L72" s="643">
        <v>20</v>
      </c>
    </row>
    <row r="73" spans="1:12" ht="18" customHeight="1" x14ac:dyDescent="0.2">
      <c r="A73" s="637">
        <v>73</v>
      </c>
      <c r="B73" s="637">
        <v>85.607142857142904</v>
      </c>
      <c r="C73" s="875" t="s">
        <v>2361</v>
      </c>
      <c r="D73" s="875"/>
      <c r="E73" s="875"/>
      <c r="F73" s="875"/>
      <c r="G73" s="875"/>
      <c r="H73" s="875"/>
      <c r="I73" s="876"/>
      <c r="J73" s="875" t="s">
        <v>63</v>
      </c>
      <c r="K73" s="875" t="s">
        <v>2361</v>
      </c>
      <c r="L73" s="643">
        <v>21</v>
      </c>
    </row>
    <row r="74" spans="1:12" ht="18" customHeight="1" x14ac:dyDescent="0.2">
      <c r="A74" s="637">
        <v>74</v>
      </c>
      <c r="B74" s="637">
        <v>86.785714285714306</v>
      </c>
      <c r="C74" s="875" t="s">
        <v>2362</v>
      </c>
      <c r="D74" s="875" t="s">
        <v>143</v>
      </c>
      <c r="E74" s="875" t="s">
        <v>1170</v>
      </c>
      <c r="F74" s="875" t="s">
        <v>1175</v>
      </c>
      <c r="G74" s="875"/>
      <c r="H74" s="875" t="s">
        <v>1040</v>
      </c>
      <c r="I74" s="876">
        <v>2</v>
      </c>
      <c r="J74" s="875" t="s">
        <v>63</v>
      </c>
      <c r="K74" s="875" t="s">
        <v>2362</v>
      </c>
      <c r="L74" s="643">
        <v>22</v>
      </c>
    </row>
    <row r="75" spans="1:12" ht="18" customHeight="1" x14ac:dyDescent="0.2">
      <c r="A75" s="637">
        <v>75</v>
      </c>
      <c r="B75" s="637">
        <v>87.964285714285793</v>
      </c>
      <c r="C75" s="875" t="s">
        <v>2363</v>
      </c>
      <c r="D75" s="875"/>
      <c r="E75" s="875"/>
      <c r="F75" s="875"/>
      <c r="G75" s="875"/>
      <c r="H75" s="875"/>
      <c r="I75" s="876"/>
      <c r="J75" s="875" t="s">
        <v>63</v>
      </c>
      <c r="K75" s="875" t="s">
        <v>2363</v>
      </c>
      <c r="L75" s="643">
        <v>23</v>
      </c>
    </row>
    <row r="76" spans="1:12" ht="18" customHeight="1" x14ac:dyDescent="0.2">
      <c r="A76" s="637">
        <v>76</v>
      </c>
      <c r="B76" s="637">
        <v>89.142857142857196</v>
      </c>
      <c r="C76" s="875" t="s">
        <v>2364</v>
      </c>
      <c r="D76" s="875" t="s">
        <v>144</v>
      </c>
      <c r="E76" s="875" t="s">
        <v>1170</v>
      </c>
      <c r="F76" s="875" t="s">
        <v>1175</v>
      </c>
      <c r="G76" s="875"/>
      <c r="H76" s="875" t="s">
        <v>1040</v>
      </c>
      <c r="I76" s="876">
        <v>2</v>
      </c>
      <c r="J76" s="875" t="s">
        <v>63</v>
      </c>
      <c r="K76" s="875" t="s">
        <v>2364</v>
      </c>
      <c r="L76" s="652">
        <v>24</v>
      </c>
    </row>
    <row r="77" spans="1:12" ht="18" customHeight="1" x14ac:dyDescent="0.2">
      <c r="A77" s="637">
        <v>77</v>
      </c>
      <c r="B77" s="637">
        <v>90.321428571428598</v>
      </c>
      <c r="C77" s="875" t="s">
        <v>2365</v>
      </c>
      <c r="D77" s="875"/>
      <c r="E77" s="875"/>
      <c r="F77" s="875"/>
      <c r="G77" s="875"/>
      <c r="H77" s="875"/>
      <c r="I77" s="876"/>
      <c r="J77" s="875" t="s">
        <v>63</v>
      </c>
      <c r="K77" s="875" t="s">
        <v>2365</v>
      </c>
      <c r="L77" s="643">
        <v>1</v>
      </c>
    </row>
    <row r="78" spans="1:12" ht="18" customHeight="1" x14ac:dyDescent="0.2">
      <c r="A78" s="637">
        <v>78</v>
      </c>
      <c r="B78" s="637">
        <v>91.5</v>
      </c>
      <c r="C78" s="875" t="s">
        <v>2366</v>
      </c>
      <c r="D78" s="875" t="s">
        <v>145</v>
      </c>
      <c r="E78" s="875" t="s">
        <v>1170</v>
      </c>
      <c r="F78" s="875" t="s">
        <v>1175</v>
      </c>
      <c r="G78" s="875"/>
      <c r="H78" s="875" t="s">
        <v>1040</v>
      </c>
      <c r="I78" s="876">
        <v>2</v>
      </c>
      <c r="J78" s="875" t="s">
        <v>63</v>
      </c>
      <c r="K78" s="875" t="s">
        <v>2366</v>
      </c>
      <c r="L78" s="643">
        <v>2</v>
      </c>
    </row>
    <row r="79" spans="1:12" ht="18" customHeight="1" x14ac:dyDescent="0.2">
      <c r="A79" s="637">
        <v>79</v>
      </c>
      <c r="B79" s="637">
        <v>92.678571428571502</v>
      </c>
      <c r="C79" s="875" t="s">
        <v>2367</v>
      </c>
      <c r="D79" s="875"/>
      <c r="E79" s="875"/>
      <c r="F79" s="875"/>
      <c r="G79" s="875"/>
      <c r="H79" s="875"/>
      <c r="I79" s="876"/>
      <c r="J79" s="875" t="s">
        <v>63</v>
      </c>
      <c r="K79" s="875" t="s">
        <v>2367</v>
      </c>
      <c r="L79" s="643">
        <v>3</v>
      </c>
    </row>
    <row r="80" spans="1:12" ht="18" customHeight="1" x14ac:dyDescent="0.2">
      <c r="A80" s="637">
        <v>80</v>
      </c>
      <c r="B80" s="637">
        <v>93.857142857142904</v>
      </c>
      <c r="C80" s="875" t="s">
        <v>2368</v>
      </c>
      <c r="D80" s="875" t="s">
        <v>146</v>
      </c>
      <c r="E80" s="875" t="s">
        <v>1170</v>
      </c>
      <c r="F80" s="875" t="s">
        <v>1175</v>
      </c>
      <c r="G80" s="875"/>
      <c r="H80" s="875" t="s">
        <v>1040</v>
      </c>
      <c r="I80" s="876">
        <v>2</v>
      </c>
      <c r="J80" s="875" t="s">
        <v>63</v>
      </c>
      <c r="K80" s="875" t="s">
        <v>2368</v>
      </c>
      <c r="L80" s="643">
        <v>4</v>
      </c>
    </row>
    <row r="81" spans="1:12" ht="18" customHeight="1" x14ac:dyDescent="0.2">
      <c r="A81" s="637">
        <v>81</v>
      </c>
      <c r="B81" s="637">
        <v>95.035714285714306</v>
      </c>
      <c r="C81" s="875" t="s">
        <v>2369</v>
      </c>
      <c r="D81" s="875"/>
      <c r="E81" s="875"/>
      <c r="F81" s="875"/>
      <c r="G81" s="875"/>
      <c r="H81" s="875"/>
      <c r="I81" s="876"/>
      <c r="J81" s="875" t="s">
        <v>63</v>
      </c>
      <c r="K81" s="875" t="s">
        <v>2369</v>
      </c>
      <c r="L81" s="643">
        <v>5</v>
      </c>
    </row>
    <row r="82" spans="1:12" ht="18" customHeight="1" x14ac:dyDescent="0.2">
      <c r="A82" s="637">
        <v>82</v>
      </c>
      <c r="B82" s="637">
        <v>96.214285714285793</v>
      </c>
      <c r="C82" s="875" t="s">
        <v>2370</v>
      </c>
      <c r="D82" s="875" t="s">
        <v>147</v>
      </c>
      <c r="E82" s="875" t="s">
        <v>1170</v>
      </c>
      <c r="F82" s="875" t="s">
        <v>1175</v>
      </c>
      <c r="G82" s="875"/>
      <c r="H82" s="875" t="s">
        <v>1040</v>
      </c>
      <c r="I82" s="876">
        <v>2</v>
      </c>
      <c r="J82" s="875" t="s">
        <v>63</v>
      </c>
      <c r="K82" s="875" t="s">
        <v>2370</v>
      </c>
      <c r="L82" s="643">
        <v>6</v>
      </c>
    </row>
    <row r="83" spans="1:12" ht="18" customHeight="1" x14ac:dyDescent="0.2">
      <c r="A83" s="637">
        <v>83</v>
      </c>
      <c r="B83" s="637">
        <v>97.392857142857196</v>
      </c>
      <c r="C83" s="875" t="s">
        <v>2371</v>
      </c>
      <c r="D83" s="875"/>
      <c r="E83" s="875"/>
      <c r="F83" s="875"/>
      <c r="G83" s="875"/>
      <c r="H83" s="875"/>
      <c r="I83" s="876"/>
      <c r="J83" s="875" t="s">
        <v>63</v>
      </c>
      <c r="K83" s="875" t="s">
        <v>2371</v>
      </c>
      <c r="L83" s="643">
        <v>7</v>
      </c>
    </row>
    <row r="84" spans="1:12" ht="18" customHeight="1" x14ac:dyDescent="0.2">
      <c r="A84" s="637">
        <v>84</v>
      </c>
      <c r="B84" s="637">
        <v>98.571428571428598</v>
      </c>
      <c r="C84" s="875" t="s">
        <v>2372</v>
      </c>
      <c r="D84" s="875" t="s">
        <v>148</v>
      </c>
      <c r="E84" s="875" t="s">
        <v>1170</v>
      </c>
      <c r="F84" s="875" t="s">
        <v>1175</v>
      </c>
      <c r="G84" s="875"/>
      <c r="H84" s="875" t="s">
        <v>1040</v>
      </c>
      <c r="I84" s="876">
        <v>2</v>
      </c>
      <c r="J84" s="875" t="s">
        <v>63</v>
      </c>
      <c r="K84" s="875" t="s">
        <v>2372</v>
      </c>
      <c r="L84" s="643">
        <v>8</v>
      </c>
    </row>
    <row r="85" spans="1:12" ht="18" customHeight="1" x14ac:dyDescent="0.2">
      <c r="A85" s="637">
        <v>85</v>
      </c>
      <c r="B85" s="637">
        <v>99.75</v>
      </c>
      <c r="C85" s="875" t="s">
        <v>2373</v>
      </c>
      <c r="D85" s="875"/>
      <c r="E85" s="875"/>
      <c r="F85" s="875"/>
      <c r="G85" s="875"/>
      <c r="H85" s="875"/>
      <c r="I85" s="876"/>
      <c r="J85" s="875" t="s">
        <v>63</v>
      </c>
      <c r="K85" s="875" t="s">
        <v>2373</v>
      </c>
      <c r="L85" s="643">
        <v>9</v>
      </c>
    </row>
    <row r="86" spans="1:12" ht="18" customHeight="1" x14ac:dyDescent="0.2">
      <c r="A86" s="637">
        <v>86</v>
      </c>
      <c r="B86" s="637">
        <v>100.928571428571</v>
      </c>
      <c r="C86" s="875" t="s">
        <v>2374</v>
      </c>
      <c r="D86" s="875" t="s">
        <v>149</v>
      </c>
      <c r="E86" s="875" t="s">
        <v>610</v>
      </c>
      <c r="F86" s="875" t="s">
        <v>61</v>
      </c>
      <c r="G86" s="875" t="s">
        <v>62</v>
      </c>
      <c r="H86" s="875" t="s">
        <v>151</v>
      </c>
      <c r="I86" s="876">
        <v>3</v>
      </c>
      <c r="J86" s="875" t="s">
        <v>63</v>
      </c>
      <c r="K86" s="875" t="s">
        <v>2374</v>
      </c>
      <c r="L86" s="643">
        <v>10</v>
      </c>
    </row>
    <row r="87" spans="1:12" ht="18" customHeight="1" x14ac:dyDescent="0.2">
      <c r="A87" s="637">
        <v>87</v>
      </c>
      <c r="B87" s="637">
        <v>102.107142857143</v>
      </c>
      <c r="C87" s="875" t="s">
        <v>2375</v>
      </c>
      <c r="D87" s="875"/>
      <c r="E87" s="875"/>
      <c r="F87" s="875"/>
      <c r="G87" s="875"/>
      <c r="H87" s="875"/>
      <c r="I87" s="876"/>
      <c r="J87" s="875" t="s">
        <v>63</v>
      </c>
      <c r="K87" s="875" t="s">
        <v>2375</v>
      </c>
      <c r="L87" s="643">
        <v>11</v>
      </c>
    </row>
    <row r="88" spans="1:12" ht="18" customHeight="1" x14ac:dyDescent="0.2">
      <c r="A88" s="637">
        <v>88</v>
      </c>
      <c r="B88" s="637">
        <v>103.28571428571399</v>
      </c>
      <c r="C88" s="875" t="s">
        <v>2376</v>
      </c>
      <c r="D88" s="875"/>
      <c r="E88" s="875"/>
      <c r="F88" s="875"/>
      <c r="G88" s="875"/>
      <c r="H88" s="875"/>
      <c r="I88" s="876"/>
      <c r="J88" s="875" t="s">
        <v>63</v>
      </c>
      <c r="K88" s="875" t="s">
        <v>2376</v>
      </c>
      <c r="L88" s="643">
        <v>12</v>
      </c>
    </row>
    <row r="89" spans="1:12" ht="18" customHeight="1" x14ac:dyDescent="0.2">
      <c r="A89" s="637">
        <v>89</v>
      </c>
      <c r="B89" s="637">
        <v>104.46428571428601</v>
      </c>
      <c r="C89" s="875" t="s">
        <v>2377</v>
      </c>
      <c r="D89" s="875" t="s">
        <v>152</v>
      </c>
      <c r="E89" s="875" t="s">
        <v>610</v>
      </c>
      <c r="F89" s="875" t="s">
        <v>61</v>
      </c>
      <c r="G89" s="875" t="s">
        <v>62</v>
      </c>
      <c r="H89" s="875" t="s">
        <v>151</v>
      </c>
      <c r="I89" s="876">
        <v>3</v>
      </c>
      <c r="J89" s="875" t="s">
        <v>63</v>
      </c>
      <c r="K89" s="875" t="s">
        <v>2377</v>
      </c>
      <c r="L89" s="643">
        <v>13</v>
      </c>
    </row>
    <row r="90" spans="1:12" ht="18" customHeight="1" x14ac:dyDescent="0.2">
      <c r="A90" s="637">
        <v>90</v>
      </c>
      <c r="B90" s="637">
        <v>105.642857142857</v>
      </c>
      <c r="C90" s="875" t="s">
        <v>2378</v>
      </c>
      <c r="D90" s="875"/>
      <c r="E90" s="875"/>
      <c r="F90" s="875"/>
      <c r="G90" s="875"/>
      <c r="H90" s="875"/>
      <c r="I90" s="876"/>
      <c r="J90" s="875" t="s">
        <v>63</v>
      </c>
      <c r="K90" s="875" t="s">
        <v>2378</v>
      </c>
      <c r="L90" s="643">
        <v>14</v>
      </c>
    </row>
    <row r="91" spans="1:12" ht="18" customHeight="1" x14ac:dyDescent="0.2">
      <c r="A91" s="637">
        <v>91</v>
      </c>
      <c r="B91" s="637">
        <v>106.821428571429</v>
      </c>
      <c r="C91" s="875" t="s">
        <v>2379</v>
      </c>
      <c r="D91" s="875"/>
      <c r="E91" s="875"/>
      <c r="F91" s="875"/>
      <c r="G91" s="875"/>
      <c r="H91" s="875"/>
      <c r="I91" s="876"/>
      <c r="J91" s="875" t="s">
        <v>63</v>
      </c>
      <c r="K91" s="875" t="s">
        <v>2379</v>
      </c>
      <c r="L91" s="643">
        <v>15</v>
      </c>
    </row>
    <row r="92" spans="1:12" ht="18" customHeight="1" x14ac:dyDescent="0.2">
      <c r="A92" s="637">
        <v>92</v>
      </c>
      <c r="B92" s="637">
        <v>108</v>
      </c>
      <c r="C92" s="875" t="s">
        <v>2380</v>
      </c>
      <c r="D92" s="875" t="s">
        <v>153</v>
      </c>
      <c r="E92" s="875" t="s">
        <v>610</v>
      </c>
      <c r="F92" s="875" t="s">
        <v>61</v>
      </c>
      <c r="G92" s="875" t="s">
        <v>62</v>
      </c>
      <c r="H92" s="875" t="s">
        <v>151</v>
      </c>
      <c r="I92" s="876">
        <v>3</v>
      </c>
      <c r="J92" s="875" t="s">
        <v>63</v>
      </c>
      <c r="K92" s="875" t="s">
        <v>2380</v>
      </c>
      <c r="L92" s="643">
        <v>16</v>
      </c>
    </row>
    <row r="93" spans="1:12" ht="18" customHeight="1" x14ac:dyDescent="0.2">
      <c r="A93" s="637">
        <v>93</v>
      </c>
      <c r="B93" s="637">
        <v>109.178571428571</v>
      </c>
      <c r="C93" s="875" t="s">
        <v>2381</v>
      </c>
      <c r="D93" s="875"/>
      <c r="E93" s="875"/>
      <c r="F93" s="875"/>
      <c r="G93" s="875"/>
      <c r="H93" s="875"/>
      <c r="I93" s="876"/>
      <c r="J93" s="875" t="s">
        <v>63</v>
      </c>
      <c r="K93" s="875" t="s">
        <v>2381</v>
      </c>
      <c r="L93" s="643">
        <v>17</v>
      </c>
    </row>
    <row r="94" spans="1:12" ht="18" customHeight="1" x14ac:dyDescent="0.2">
      <c r="A94" s="637">
        <v>94</v>
      </c>
      <c r="B94" s="637">
        <v>110.357142857143</v>
      </c>
      <c r="C94" s="875" t="s">
        <v>2382</v>
      </c>
      <c r="D94" s="875"/>
      <c r="E94" s="875"/>
      <c r="F94" s="875"/>
      <c r="G94" s="875"/>
      <c r="H94" s="875"/>
      <c r="I94" s="876"/>
      <c r="J94" s="875" t="s">
        <v>63</v>
      </c>
      <c r="K94" s="875" t="s">
        <v>2382</v>
      </c>
      <c r="L94" s="643">
        <v>18</v>
      </c>
    </row>
    <row r="95" spans="1:12" ht="18" customHeight="1" x14ac:dyDescent="0.2">
      <c r="A95" s="637">
        <v>95</v>
      </c>
      <c r="B95" s="637">
        <v>111.53571428571399</v>
      </c>
      <c r="C95" s="875" t="s">
        <v>2383</v>
      </c>
      <c r="D95" s="875" t="s">
        <v>154</v>
      </c>
      <c r="E95" s="875" t="s">
        <v>610</v>
      </c>
      <c r="F95" s="875" t="s">
        <v>61</v>
      </c>
      <c r="G95" s="875" t="s">
        <v>62</v>
      </c>
      <c r="H95" s="875" t="s">
        <v>151</v>
      </c>
      <c r="I95" s="876">
        <v>3</v>
      </c>
      <c r="J95" s="875" t="s">
        <v>63</v>
      </c>
      <c r="K95" s="875" t="s">
        <v>2383</v>
      </c>
      <c r="L95" s="643">
        <v>19</v>
      </c>
    </row>
    <row r="96" spans="1:12" ht="18" customHeight="1" x14ac:dyDescent="0.2">
      <c r="A96" s="637">
        <v>96</v>
      </c>
      <c r="B96" s="637">
        <v>112.71428571428601</v>
      </c>
      <c r="C96" s="875" t="s">
        <v>2384</v>
      </c>
      <c r="D96" s="875"/>
      <c r="E96" s="875"/>
      <c r="F96" s="875"/>
      <c r="G96" s="875"/>
      <c r="H96" s="875"/>
      <c r="I96" s="876"/>
      <c r="J96" s="875" t="s">
        <v>63</v>
      </c>
      <c r="K96" s="875" t="s">
        <v>2384</v>
      </c>
      <c r="L96" s="643">
        <v>20</v>
      </c>
    </row>
    <row r="97" spans="1:12" ht="18" customHeight="1" x14ac:dyDescent="0.2">
      <c r="A97" s="637">
        <v>97</v>
      </c>
      <c r="B97" s="637">
        <v>113.892857142857</v>
      </c>
      <c r="C97" s="875" t="s">
        <v>2385</v>
      </c>
      <c r="D97" s="875"/>
      <c r="E97" s="875"/>
      <c r="F97" s="875"/>
      <c r="G97" s="875"/>
      <c r="H97" s="875"/>
      <c r="I97" s="876"/>
      <c r="J97" s="875" t="s">
        <v>63</v>
      </c>
      <c r="K97" s="875" t="s">
        <v>2385</v>
      </c>
      <c r="L97" s="643">
        <v>21</v>
      </c>
    </row>
    <row r="98" spans="1:12" ht="18" customHeight="1" x14ac:dyDescent="0.2">
      <c r="A98" s="637">
        <v>98</v>
      </c>
      <c r="B98" s="637">
        <v>115.071428571429</v>
      </c>
      <c r="C98" s="875" t="s">
        <v>2386</v>
      </c>
      <c r="D98" s="875" t="s">
        <v>155</v>
      </c>
      <c r="E98" s="875" t="s">
        <v>635</v>
      </c>
      <c r="F98" s="875" t="s">
        <v>66</v>
      </c>
      <c r="G98" s="875" t="s">
        <v>67</v>
      </c>
      <c r="H98" s="875" t="s">
        <v>151</v>
      </c>
      <c r="I98" s="876">
        <v>3</v>
      </c>
      <c r="J98" s="875" t="s">
        <v>63</v>
      </c>
      <c r="K98" s="875" t="s">
        <v>2386</v>
      </c>
      <c r="L98" s="643">
        <v>22</v>
      </c>
    </row>
    <row r="99" spans="1:12" ht="18" customHeight="1" x14ac:dyDescent="0.2">
      <c r="A99" s="637">
        <v>99</v>
      </c>
      <c r="B99" s="637">
        <v>116.25</v>
      </c>
      <c r="C99" s="875" t="s">
        <v>2387</v>
      </c>
      <c r="D99" s="875"/>
      <c r="E99" s="875"/>
      <c r="F99" s="875"/>
      <c r="G99" s="875"/>
      <c r="H99" s="875"/>
      <c r="I99" s="876"/>
      <c r="J99" s="875" t="s">
        <v>63</v>
      </c>
      <c r="K99" s="875" t="s">
        <v>2387</v>
      </c>
      <c r="L99" s="643">
        <v>23</v>
      </c>
    </row>
    <row r="100" spans="1:12" ht="18" customHeight="1" x14ac:dyDescent="0.2">
      <c r="A100" s="637">
        <v>100</v>
      </c>
      <c r="B100" s="637">
        <v>117.428571428571</v>
      </c>
      <c r="C100" s="875" t="s">
        <v>2388</v>
      </c>
      <c r="D100" s="875"/>
      <c r="E100" s="875"/>
      <c r="F100" s="875"/>
      <c r="G100" s="875"/>
      <c r="H100" s="875"/>
      <c r="I100" s="876"/>
      <c r="J100" s="875" t="s">
        <v>63</v>
      </c>
      <c r="K100" s="875" t="s">
        <v>2388</v>
      </c>
      <c r="L100" s="652">
        <v>24</v>
      </c>
    </row>
    <row r="101" spans="1:12" ht="18" customHeight="1" x14ac:dyDescent="0.2">
      <c r="A101" s="637">
        <v>101</v>
      </c>
      <c r="B101" s="637">
        <v>118.607142857143</v>
      </c>
      <c r="C101" s="875" t="s">
        <v>2389</v>
      </c>
      <c r="D101" s="875" t="s">
        <v>157</v>
      </c>
      <c r="E101" s="875" t="s">
        <v>610</v>
      </c>
      <c r="F101" s="875" t="s">
        <v>753</v>
      </c>
      <c r="G101" s="875"/>
      <c r="H101" s="875" t="s">
        <v>1197</v>
      </c>
      <c r="I101" s="876">
        <v>3</v>
      </c>
      <c r="J101" s="875" t="s">
        <v>63</v>
      </c>
      <c r="K101" s="875" t="s">
        <v>2389</v>
      </c>
      <c r="L101" s="643">
        <v>1</v>
      </c>
    </row>
    <row r="102" spans="1:12" ht="18" customHeight="1" x14ac:dyDescent="0.2">
      <c r="A102" s="637">
        <v>102</v>
      </c>
      <c r="B102" s="637">
        <v>119.78571428571399</v>
      </c>
      <c r="C102" s="875" t="s">
        <v>2390</v>
      </c>
      <c r="D102" s="875"/>
      <c r="E102" s="875"/>
      <c r="F102" s="875"/>
      <c r="G102" s="875"/>
      <c r="H102" s="875"/>
      <c r="I102" s="876"/>
      <c r="J102" s="875" t="s">
        <v>63</v>
      </c>
      <c r="K102" s="875" t="s">
        <v>2390</v>
      </c>
      <c r="L102" s="643">
        <v>2</v>
      </c>
    </row>
    <row r="103" spans="1:12" ht="18" customHeight="1" x14ac:dyDescent="0.2">
      <c r="A103" s="637">
        <v>103</v>
      </c>
      <c r="B103" s="637">
        <v>120.96428571428601</v>
      </c>
      <c r="C103" s="875" t="s">
        <v>2391</v>
      </c>
      <c r="D103" s="875"/>
      <c r="E103" s="875"/>
      <c r="F103" s="875"/>
      <c r="G103" s="875"/>
      <c r="H103" s="875"/>
      <c r="I103" s="876"/>
      <c r="J103" s="875" t="s">
        <v>63</v>
      </c>
      <c r="K103" s="875" t="s">
        <v>2391</v>
      </c>
      <c r="L103" s="643">
        <v>3</v>
      </c>
    </row>
    <row r="104" spans="1:12" ht="18" customHeight="1" x14ac:dyDescent="0.2">
      <c r="A104" s="637">
        <v>104</v>
      </c>
      <c r="B104" s="637">
        <v>122.142857142857</v>
      </c>
      <c r="C104" s="875" t="s">
        <v>2392</v>
      </c>
      <c r="D104" s="875" t="s">
        <v>160</v>
      </c>
      <c r="E104" s="875" t="s">
        <v>610</v>
      </c>
      <c r="F104" s="875" t="s">
        <v>753</v>
      </c>
      <c r="G104" s="875"/>
      <c r="H104" s="875" t="s">
        <v>1197</v>
      </c>
      <c r="I104" s="876">
        <v>3</v>
      </c>
      <c r="J104" s="875" t="s">
        <v>63</v>
      </c>
      <c r="K104" s="875" t="s">
        <v>2392</v>
      </c>
      <c r="L104" s="643">
        <v>4</v>
      </c>
    </row>
    <row r="105" spans="1:12" ht="18" customHeight="1" x14ac:dyDescent="0.2">
      <c r="A105" s="637">
        <v>105</v>
      </c>
      <c r="B105" s="637">
        <v>123.321428571429</v>
      </c>
      <c r="C105" s="875" t="s">
        <v>2393</v>
      </c>
      <c r="D105" s="875"/>
      <c r="E105" s="875"/>
      <c r="F105" s="875"/>
      <c r="G105" s="875"/>
      <c r="H105" s="875"/>
      <c r="I105" s="876"/>
      <c r="J105" s="875" t="s">
        <v>63</v>
      </c>
      <c r="K105" s="875" t="s">
        <v>2393</v>
      </c>
      <c r="L105" s="643">
        <v>5</v>
      </c>
    </row>
    <row r="106" spans="1:12" ht="18" customHeight="1" x14ac:dyDescent="0.2">
      <c r="A106" s="637">
        <v>106</v>
      </c>
      <c r="B106" s="637">
        <v>124.5</v>
      </c>
      <c r="C106" s="875" t="s">
        <v>2394</v>
      </c>
      <c r="D106" s="875"/>
      <c r="E106" s="875"/>
      <c r="F106" s="875"/>
      <c r="G106" s="875"/>
      <c r="H106" s="875"/>
      <c r="I106" s="876"/>
      <c r="J106" s="875" t="s">
        <v>63</v>
      </c>
      <c r="K106" s="875" t="s">
        <v>2394</v>
      </c>
      <c r="L106" s="643">
        <v>6</v>
      </c>
    </row>
    <row r="107" spans="1:12" ht="18" customHeight="1" x14ac:dyDescent="0.2">
      <c r="A107" s="637">
        <v>107</v>
      </c>
      <c r="B107" s="637">
        <v>125.678571428571</v>
      </c>
      <c r="C107" s="875" t="s">
        <v>2395</v>
      </c>
      <c r="D107" s="875" t="s">
        <v>161</v>
      </c>
      <c r="E107" s="875" t="s">
        <v>610</v>
      </c>
      <c r="F107" s="875" t="s">
        <v>753</v>
      </c>
      <c r="G107" s="875"/>
      <c r="H107" s="875" t="s">
        <v>1197</v>
      </c>
      <c r="I107" s="876">
        <v>3</v>
      </c>
      <c r="J107" s="875" t="s">
        <v>63</v>
      </c>
      <c r="K107" s="875" t="s">
        <v>2395</v>
      </c>
      <c r="L107" s="643">
        <v>7</v>
      </c>
    </row>
    <row r="108" spans="1:12" ht="18" customHeight="1" x14ac:dyDescent="0.2">
      <c r="A108" s="637">
        <v>108</v>
      </c>
      <c r="B108" s="637">
        <v>126.857142857143</v>
      </c>
      <c r="C108" s="875" t="s">
        <v>2396</v>
      </c>
      <c r="D108" s="875"/>
      <c r="E108" s="875"/>
      <c r="F108" s="875"/>
      <c r="G108" s="875"/>
      <c r="H108" s="875"/>
      <c r="I108" s="876"/>
      <c r="J108" s="875" t="s">
        <v>63</v>
      </c>
      <c r="K108" s="875" t="s">
        <v>2396</v>
      </c>
      <c r="L108" s="643">
        <v>8</v>
      </c>
    </row>
    <row r="109" spans="1:12" ht="18" customHeight="1" x14ac:dyDescent="0.2">
      <c r="A109" s="637">
        <v>109</v>
      </c>
      <c r="B109" s="637">
        <v>128.03571428571399</v>
      </c>
      <c r="C109" s="875" t="s">
        <v>2397</v>
      </c>
      <c r="D109" s="875"/>
      <c r="E109" s="875"/>
      <c r="F109" s="875"/>
      <c r="G109" s="875"/>
      <c r="H109" s="875"/>
      <c r="I109" s="876"/>
      <c r="J109" s="875" t="s">
        <v>63</v>
      </c>
      <c r="K109" s="875" t="s">
        <v>2397</v>
      </c>
      <c r="L109" s="643">
        <v>9</v>
      </c>
    </row>
    <row r="110" spans="1:12" ht="18" customHeight="1" x14ac:dyDescent="0.2">
      <c r="A110" s="637">
        <v>110</v>
      </c>
      <c r="B110" s="637">
        <v>129.21428571428601</v>
      </c>
      <c r="C110" s="875" t="s">
        <v>2398</v>
      </c>
      <c r="D110" s="875" t="s">
        <v>170</v>
      </c>
      <c r="E110" s="875" t="s">
        <v>171</v>
      </c>
      <c r="F110" s="875" t="s">
        <v>1207</v>
      </c>
      <c r="G110" s="875"/>
      <c r="H110" s="875" t="s">
        <v>1040</v>
      </c>
      <c r="I110" s="876">
        <v>1</v>
      </c>
      <c r="J110" s="875" t="s">
        <v>63</v>
      </c>
      <c r="K110" s="875" t="s">
        <v>2398</v>
      </c>
      <c r="L110" s="643">
        <v>10</v>
      </c>
    </row>
    <row r="111" spans="1:12" ht="18" customHeight="1" x14ac:dyDescent="0.2">
      <c r="A111" s="637">
        <v>111</v>
      </c>
      <c r="B111" s="637">
        <v>130.392857142857</v>
      </c>
      <c r="C111" s="875" t="s">
        <v>2399</v>
      </c>
      <c r="D111" s="875" t="s">
        <v>173</v>
      </c>
      <c r="E111" s="875" t="s">
        <v>171</v>
      </c>
      <c r="F111" s="875" t="s">
        <v>1207</v>
      </c>
      <c r="G111" s="875"/>
      <c r="H111" s="875" t="s">
        <v>1040</v>
      </c>
      <c r="I111" s="876">
        <v>1</v>
      </c>
      <c r="J111" s="875" t="s">
        <v>63</v>
      </c>
      <c r="K111" s="875" t="s">
        <v>2399</v>
      </c>
      <c r="L111" s="643">
        <v>11</v>
      </c>
    </row>
    <row r="112" spans="1:12" ht="18" customHeight="1" x14ac:dyDescent="0.2">
      <c r="A112" s="637">
        <v>112</v>
      </c>
      <c r="B112" s="637">
        <v>131.57142857142901</v>
      </c>
      <c r="C112" s="875" t="s">
        <v>2400</v>
      </c>
      <c r="D112" s="875" t="s">
        <v>174</v>
      </c>
      <c r="E112" s="875" t="s">
        <v>660</v>
      </c>
      <c r="F112" s="875" t="s">
        <v>66</v>
      </c>
      <c r="G112" s="875" t="s">
        <v>67</v>
      </c>
      <c r="H112" s="875" t="s">
        <v>151</v>
      </c>
      <c r="I112" s="876">
        <v>1</v>
      </c>
      <c r="J112" s="875" t="s">
        <v>63</v>
      </c>
      <c r="K112" s="875" t="s">
        <v>2400</v>
      </c>
      <c r="L112" s="643">
        <v>12</v>
      </c>
    </row>
    <row r="113" spans="1:12" ht="18" customHeight="1" x14ac:dyDescent="0.2">
      <c r="A113" s="637">
        <v>113</v>
      </c>
      <c r="B113" s="637">
        <v>132.75</v>
      </c>
      <c r="C113" s="875" t="s">
        <v>2401</v>
      </c>
      <c r="D113" s="875" t="s">
        <v>176</v>
      </c>
      <c r="E113" s="875" t="s">
        <v>1212</v>
      </c>
      <c r="F113" s="875" t="s">
        <v>66</v>
      </c>
      <c r="G113" s="875" t="s">
        <v>67</v>
      </c>
      <c r="H113" s="875" t="s">
        <v>151</v>
      </c>
      <c r="I113" s="876">
        <v>1</v>
      </c>
      <c r="J113" s="875" t="s">
        <v>63</v>
      </c>
      <c r="K113" s="875" t="s">
        <v>2401</v>
      </c>
      <c r="L113" s="643">
        <v>13</v>
      </c>
    </row>
    <row r="114" spans="1:12" ht="18" customHeight="1" x14ac:dyDescent="0.2">
      <c r="A114" s="637">
        <v>114</v>
      </c>
      <c r="B114" s="637">
        <v>133.92857142857099</v>
      </c>
      <c r="C114" s="875" t="s">
        <v>2402</v>
      </c>
      <c r="D114" s="875" t="s">
        <v>178</v>
      </c>
      <c r="E114" s="875" t="s">
        <v>171</v>
      </c>
      <c r="F114" s="875" t="s">
        <v>66</v>
      </c>
      <c r="G114" s="875" t="s">
        <v>67</v>
      </c>
      <c r="H114" s="875" t="s">
        <v>151</v>
      </c>
      <c r="I114" s="876">
        <v>1</v>
      </c>
      <c r="J114" s="875" t="s">
        <v>63</v>
      </c>
      <c r="K114" s="875" t="s">
        <v>2402</v>
      </c>
      <c r="L114" s="643">
        <v>14</v>
      </c>
    </row>
    <row r="115" spans="1:12" ht="18" customHeight="1" x14ac:dyDescent="0.2">
      <c r="A115" s="637">
        <v>115</v>
      </c>
      <c r="B115" s="637">
        <v>135.107142857143</v>
      </c>
      <c r="C115" s="875" t="s">
        <v>2403</v>
      </c>
      <c r="D115" s="875" t="s">
        <v>179</v>
      </c>
      <c r="E115" s="875" t="s">
        <v>171</v>
      </c>
      <c r="F115" s="875" t="s">
        <v>66</v>
      </c>
      <c r="G115" s="875" t="s">
        <v>67</v>
      </c>
      <c r="H115" s="875" t="s">
        <v>151</v>
      </c>
      <c r="I115" s="876">
        <v>1</v>
      </c>
      <c r="J115" s="875" t="s">
        <v>63</v>
      </c>
      <c r="K115" s="875" t="s">
        <v>2403</v>
      </c>
      <c r="L115" s="643">
        <v>15</v>
      </c>
    </row>
    <row r="116" spans="1:12" ht="18" customHeight="1" x14ac:dyDescent="0.2">
      <c r="A116" s="637">
        <v>116</v>
      </c>
      <c r="B116" s="637">
        <v>136.28571428571399</v>
      </c>
      <c r="C116" s="875" t="s">
        <v>2404</v>
      </c>
      <c r="D116" s="875" t="s">
        <v>180</v>
      </c>
      <c r="E116" s="875" t="s">
        <v>171</v>
      </c>
      <c r="F116" s="875" t="s">
        <v>66</v>
      </c>
      <c r="G116" s="875" t="s">
        <v>67</v>
      </c>
      <c r="H116" s="875" t="s">
        <v>151</v>
      </c>
      <c r="I116" s="876">
        <v>1</v>
      </c>
      <c r="J116" s="875" t="s">
        <v>63</v>
      </c>
      <c r="K116" s="875" t="s">
        <v>2404</v>
      </c>
      <c r="L116" s="643">
        <v>16</v>
      </c>
    </row>
    <row r="117" spans="1:12" ht="18" customHeight="1" x14ac:dyDescent="0.2">
      <c r="A117" s="637">
        <v>117</v>
      </c>
      <c r="B117" s="637">
        <v>137.46428571428601</v>
      </c>
      <c r="C117" s="875" t="s">
        <v>2405</v>
      </c>
      <c r="D117" s="875" t="s">
        <v>181</v>
      </c>
      <c r="E117" s="875" t="s">
        <v>660</v>
      </c>
      <c r="F117" s="875" t="s">
        <v>66</v>
      </c>
      <c r="G117" s="875" t="s">
        <v>67</v>
      </c>
      <c r="H117" s="875" t="s">
        <v>151</v>
      </c>
      <c r="I117" s="876">
        <v>1</v>
      </c>
      <c r="J117" s="875" t="s">
        <v>63</v>
      </c>
      <c r="K117" s="875" t="s">
        <v>2405</v>
      </c>
      <c r="L117" s="643">
        <v>17</v>
      </c>
    </row>
    <row r="118" spans="1:12" ht="18" customHeight="1" x14ac:dyDescent="0.2">
      <c r="A118" s="637">
        <v>118</v>
      </c>
      <c r="B118" s="637">
        <v>138.642857142857</v>
      </c>
      <c r="C118" s="875" t="s">
        <v>2406</v>
      </c>
      <c r="D118" s="875" t="s">
        <v>182</v>
      </c>
      <c r="E118" s="875" t="s">
        <v>1212</v>
      </c>
      <c r="F118" s="875" t="s">
        <v>66</v>
      </c>
      <c r="G118" s="875" t="s">
        <v>67</v>
      </c>
      <c r="H118" s="875" t="s">
        <v>151</v>
      </c>
      <c r="I118" s="876">
        <v>1</v>
      </c>
      <c r="J118" s="875" t="s">
        <v>63</v>
      </c>
      <c r="K118" s="875" t="s">
        <v>2406</v>
      </c>
      <c r="L118" s="643">
        <v>18</v>
      </c>
    </row>
    <row r="119" spans="1:12" ht="18" customHeight="1" x14ac:dyDescent="0.2">
      <c r="A119" s="637">
        <v>119</v>
      </c>
      <c r="B119" s="637">
        <v>139.82142857142901</v>
      </c>
      <c r="C119" s="875" t="s">
        <v>2407</v>
      </c>
      <c r="D119" s="875" t="s">
        <v>183</v>
      </c>
      <c r="E119" s="875" t="s">
        <v>693</v>
      </c>
      <c r="F119" s="875" t="s">
        <v>694</v>
      </c>
      <c r="G119" s="875" t="s">
        <v>186</v>
      </c>
      <c r="H119" s="876">
        <v>300</v>
      </c>
      <c r="I119" s="876">
        <v>1</v>
      </c>
      <c r="J119" s="875" t="s">
        <v>63</v>
      </c>
      <c r="K119" s="875" t="s">
        <v>2407</v>
      </c>
      <c r="L119" s="643">
        <v>19</v>
      </c>
    </row>
    <row r="120" spans="1:12" ht="18" customHeight="1" x14ac:dyDescent="0.2">
      <c r="A120" s="637">
        <v>120</v>
      </c>
      <c r="B120" s="637">
        <v>141</v>
      </c>
      <c r="C120" s="875" t="s">
        <v>2408</v>
      </c>
      <c r="D120" s="875" t="s">
        <v>187</v>
      </c>
      <c r="E120" s="875" t="s">
        <v>693</v>
      </c>
      <c r="F120" s="875" t="s">
        <v>694</v>
      </c>
      <c r="G120" s="875" t="s">
        <v>186</v>
      </c>
      <c r="H120" s="876">
        <v>300</v>
      </c>
      <c r="I120" s="876">
        <v>1</v>
      </c>
      <c r="J120" s="875" t="s">
        <v>63</v>
      </c>
      <c r="K120" s="875" t="s">
        <v>2408</v>
      </c>
      <c r="L120" s="643">
        <v>20</v>
      </c>
    </row>
    <row r="121" spans="1:12" ht="18" customHeight="1" x14ac:dyDescent="0.2">
      <c r="A121" s="637">
        <v>121</v>
      </c>
      <c r="B121" s="637">
        <v>142.17857142857099</v>
      </c>
      <c r="C121" s="875" t="s">
        <v>2409</v>
      </c>
      <c r="D121" s="875" t="s">
        <v>188</v>
      </c>
      <c r="E121" s="875" t="s">
        <v>693</v>
      </c>
      <c r="F121" s="875" t="s">
        <v>694</v>
      </c>
      <c r="G121" s="875" t="s">
        <v>186</v>
      </c>
      <c r="H121" s="876">
        <v>300</v>
      </c>
      <c r="I121" s="876">
        <v>1</v>
      </c>
      <c r="J121" s="875" t="s">
        <v>63</v>
      </c>
      <c r="K121" s="875" t="s">
        <v>2409</v>
      </c>
      <c r="L121" s="643">
        <v>21</v>
      </c>
    </row>
    <row r="122" spans="1:12" ht="18" customHeight="1" x14ac:dyDescent="0.2">
      <c r="A122" s="637">
        <v>122</v>
      </c>
      <c r="B122" s="637">
        <v>143.357142857143</v>
      </c>
      <c r="C122" s="875" t="s">
        <v>2410</v>
      </c>
      <c r="D122" s="875" t="s">
        <v>189</v>
      </c>
      <c r="E122" s="875" t="s">
        <v>699</v>
      </c>
      <c r="F122" s="875" t="s">
        <v>61</v>
      </c>
      <c r="G122" s="875" t="s">
        <v>62</v>
      </c>
      <c r="H122" s="876">
        <v>300</v>
      </c>
      <c r="I122" s="876">
        <v>2</v>
      </c>
      <c r="J122" s="875" t="s">
        <v>63</v>
      </c>
      <c r="K122" s="875" t="s">
        <v>2410</v>
      </c>
      <c r="L122" s="643">
        <v>22</v>
      </c>
    </row>
    <row r="123" spans="1:12" ht="18" customHeight="1" x14ac:dyDescent="0.2">
      <c r="A123" s="637">
        <v>123</v>
      </c>
      <c r="B123" s="637">
        <v>144.53571428571399</v>
      </c>
      <c r="C123" s="875" t="s">
        <v>2411</v>
      </c>
      <c r="D123" s="875"/>
      <c r="E123" s="875"/>
      <c r="F123" s="875"/>
      <c r="G123" s="875"/>
      <c r="H123" s="876"/>
      <c r="I123" s="876"/>
      <c r="J123" s="875" t="s">
        <v>63</v>
      </c>
      <c r="K123" s="875" t="s">
        <v>2411</v>
      </c>
      <c r="L123" s="643">
        <v>23</v>
      </c>
    </row>
    <row r="124" spans="1:12" ht="18" customHeight="1" x14ac:dyDescent="0.2">
      <c r="A124" s="637">
        <v>124</v>
      </c>
      <c r="B124" s="637">
        <v>145.71428571428601</v>
      </c>
      <c r="C124" s="875" t="s">
        <v>2412</v>
      </c>
      <c r="D124" s="875" t="s">
        <v>191</v>
      </c>
      <c r="E124" s="875" t="s">
        <v>699</v>
      </c>
      <c r="F124" s="875" t="s">
        <v>1046</v>
      </c>
      <c r="G124" s="875" t="s">
        <v>130</v>
      </c>
      <c r="H124" s="876">
        <v>300</v>
      </c>
      <c r="I124" s="876">
        <v>2</v>
      </c>
      <c r="J124" s="875" t="s">
        <v>63</v>
      </c>
      <c r="K124" s="875" t="s">
        <v>2412</v>
      </c>
      <c r="L124" s="652">
        <v>24</v>
      </c>
    </row>
    <row r="125" spans="1:12" ht="18" customHeight="1" x14ac:dyDescent="0.2">
      <c r="A125" s="637">
        <v>125</v>
      </c>
      <c r="B125" s="637">
        <v>146.892857142857</v>
      </c>
      <c r="C125" s="875" t="s">
        <v>2413</v>
      </c>
      <c r="D125" s="875"/>
      <c r="E125" s="875"/>
      <c r="F125" s="875"/>
      <c r="G125" s="875"/>
      <c r="H125" s="876"/>
      <c r="I125" s="876"/>
      <c r="J125" s="875" t="s">
        <v>63</v>
      </c>
      <c r="K125" s="875" t="s">
        <v>2413</v>
      </c>
      <c r="L125" s="643">
        <v>1</v>
      </c>
    </row>
    <row r="126" spans="1:12" ht="18" customHeight="1" x14ac:dyDescent="0.2">
      <c r="A126" s="637">
        <v>126</v>
      </c>
      <c r="B126" s="637">
        <v>148.07142857142901</v>
      </c>
      <c r="C126" s="875" t="s">
        <v>2414</v>
      </c>
      <c r="D126" s="875" t="s">
        <v>192</v>
      </c>
      <c r="E126" s="875" t="s">
        <v>699</v>
      </c>
      <c r="F126" s="875" t="s">
        <v>61</v>
      </c>
      <c r="G126" s="875" t="s">
        <v>62</v>
      </c>
      <c r="H126" s="876">
        <v>300</v>
      </c>
      <c r="I126" s="876">
        <v>2</v>
      </c>
      <c r="J126" s="875" t="s">
        <v>63</v>
      </c>
      <c r="K126" s="875" t="s">
        <v>2414</v>
      </c>
      <c r="L126" s="643">
        <v>2</v>
      </c>
    </row>
    <row r="127" spans="1:12" ht="18" customHeight="1" x14ac:dyDescent="0.2">
      <c r="A127" s="637">
        <v>127</v>
      </c>
      <c r="B127" s="637">
        <v>149.25</v>
      </c>
      <c r="C127" s="875" t="s">
        <v>2415</v>
      </c>
      <c r="D127" s="875"/>
      <c r="E127" s="875"/>
      <c r="F127" s="875"/>
      <c r="G127" s="875"/>
      <c r="H127" s="876"/>
      <c r="I127" s="876"/>
      <c r="J127" s="875" t="s">
        <v>63</v>
      </c>
      <c r="K127" s="875" t="s">
        <v>2415</v>
      </c>
      <c r="L127" s="643">
        <v>3</v>
      </c>
    </row>
    <row r="128" spans="1:12" ht="18" customHeight="1" x14ac:dyDescent="0.2">
      <c r="A128" s="637">
        <v>128</v>
      </c>
      <c r="B128" s="637">
        <v>150.42857142857201</v>
      </c>
      <c r="C128" s="875" t="s">
        <v>2416</v>
      </c>
      <c r="D128" s="875" t="s">
        <v>193</v>
      </c>
      <c r="E128" s="875" t="s">
        <v>693</v>
      </c>
      <c r="F128" s="875" t="s">
        <v>61</v>
      </c>
      <c r="G128" s="875" t="s">
        <v>62</v>
      </c>
      <c r="H128" s="876">
        <v>300</v>
      </c>
      <c r="I128" s="876">
        <v>2</v>
      </c>
      <c r="J128" s="875" t="s">
        <v>63</v>
      </c>
      <c r="K128" s="875" t="s">
        <v>2416</v>
      </c>
      <c r="L128" s="643">
        <v>4</v>
      </c>
    </row>
    <row r="129" spans="1:12" ht="18" customHeight="1" x14ac:dyDescent="0.2">
      <c r="A129" s="637">
        <v>129</v>
      </c>
      <c r="B129" s="637">
        <v>151.607142857143</v>
      </c>
      <c r="C129" s="875" t="s">
        <v>2417</v>
      </c>
      <c r="D129" s="875"/>
      <c r="E129" s="875"/>
      <c r="F129" s="875"/>
      <c r="G129" s="875"/>
      <c r="H129" s="876"/>
      <c r="I129" s="876"/>
      <c r="J129" s="875" t="s">
        <v>63</v>
      </c>
      <c r="K129" s="875" t="s">
        <v>2417</v>
      </c>
      <c r="L129" s="643">
        <v>5</v>
      </c>
    </row>
    <row r="130" spans="1:12" ht="18" customHeight="1" x14ac:dyDescent="0.2">
      <c r="A130" s="637">
        <v>130</v>
      </c>
      <c r="B130" s="637">
        <v>152.78571428571399</v>
      </c>
      <c r="C130" s="875" t="s">
        <v>2418</v>
      </c>
      <c r="D130" s="875" t="s">
        <v>194</v>
      </c>
      <c r="E130" s="875" t="s">
        <v>693</v>
      </c>
      <c r="F130" s="875" t="s">
        <v>61</v>
      </c>
      <c r="G130" s="875" t="s">
        <v>62</v>
      </c>
      <c r="H130" s="876">
        <v>300</v>
      </c>
      <c r="I130" s="876">
        <v>2</v>
      </c>
      <c r="J130" s="875" t="s">
        <v>63</v>
      </c>
      <c r="K130" s="875" t="s">
        <v>2418</v>
      </c>
      <c r="L130" s="643">
        <v>6</v>
      </c>
    </row>
    <row r="131" spans="1:12" ht="18" customHeight="1" x14ac:dyDescent="0.2">
      <c r="A131" s="637">
        <v>131</v>
      </c>
      <c r="B131" s="637">
        <v>153.96428571428601</v>
      </c>
      <c r="C131" s="875" t="s">
        <v>2419</v>
      </c>
      <c r="D131" s="875"/>
      <c r="E131" s="875"/>
      <c r="F131" s="875"/>
      <c r="G131" s="875"/>
      <c r="H131" s="876"/>
      <c r="I131" s="876"/>
      <c r="J131" s="875" t="s">
        <v>63</v>
      </c>
      <c r="K131" s="875" t="s">
        <v>2419</v>
      </c>
      <c r="L131" s="643">
        <v>7</v>
      </c>
    </row>
    <row r="132" spans="1:12" ht="18" customHeight="1" x14ac:dyDescent="0.2">
      <c r="A132" s="637">
        <v>132</v>
      </c>
      <c r="B132" s="637">
        <v>155.142857142857</v>
      </c>
      <c r="C132" s="875" t="s">
        <v>2420</v>
      </c>
      <c r="D132" s="875" t="s">
        <v>195</v>
      </c>
      <c r="E132" s="875" t="s">
        <v>2421</v>
      </c>
      <c r="F132" s="875" t="s">
        <v>61</v>
      </c>
      <c r="G132" s="875" t="s">
        <v>62</v>
      </c>
      <c r="H132" s="876">
        <v>300</v>
      </c>
      <c r="I132" s="876">
        <v>1</v>
      </c>
      <c r="J132" s="875" t="s">
        <v>63</v>
      </c>
      <c r="K132" s="875" t="s">
        <v>2420</v>
      </c>
      <c r="L132" s="643">
        <v>8</v>
      </c>
    </row>
    <row r="133" spans="1:12" ht="18" customHeight="1" x14ac:dyDescent="0.2">
      <c r="A133" s="637">
        <v>133</v>
      </c>
      <c r="B133" s="637">
        <v>156.32142857142901</v>
      </c>
      <c r="C133" s="875" t="s">
        <v>2422</v>
      </c>
      <c r="D133" s="875" t="s">
        <v>198</v>
      </c>
      <c r="E133" s="875" t="s">
        <v>693</v>
      </c>
      <c r="F133" s="875" t="s">
        <v>199</v>
      </c>
      <c r="G133" s="875" t="s">
        <v>200</v>
      </c>
      <c r="H133" s="876">
        <v>300</v>
      </c>
      <c r="I133" s="876">
        <v>2</v>
      </c>
      <c r="J133" s="875" t="s">
        <v>63</v>
      </c>
      <c r="K133" s="875" t="s">
        <v>2422</v>
      </c>
      <c r="L133" s="643">
        <v>9</v>
      </c>
    </row>
    <row r="134" spans="1:12" ht="18" customHeight="1" x14ac:dyDescent="0.2">
      <c r="A134" s="637">
        <v>134</v>
      </c>
      <c r="B134" s="637">
        <v>157.5</v>
      </c>
      <c r="C134" s="875" t="s">
        <v>2423</v>
      </c>
      <c r="D134" s="875"/>
      <c r="E134" s="875"/>
      <c r="F134" s="875"/>
      <c r="G134" s="875"/>
      <c r="H134" s="876"/>
      <c r="I134" s="876"/>
      <c r="J134" s="875" t="s">
        <v>63</v>
      </c>
      <c r="K134" s="875" t="s">
        <v>2423</v>
      </c>
      <c r="L134" s="643">
        <v>10</v>
      </c>
    </row>
    <row r="135" spans="1:12" ht="18" customHeight="1" x14ac:dyDescent="0.2">
      <c r="A135" s="637">
        <v>135</v>
      </c>
      <c r="B135" s="637">
        <v>158.67857142857201</v>
      </c>
      <c r="C135" s="875" t="s">
        <v>2424</v>
      </c>
      <c r="D135" s="875" t="s">
        <v>201</v>
      </c>
      <c r="E135" s="875" t="s">
        <v>693</v>
      </c>
      <c r="F135" s="875" t="s">
        <v>199</v>
      </c>
      <c r="G135" s="875" t="s">
        <v>200</v>
      </c>
      <c r="H135" s="876">
        <v>300</v>
      </c>
      <c r="I135" s="876">
        <v>2</v>
      </c>
      <c r="J135" s="875" t="s">
        <v>63</v>
      </c>
      <c r="K135" s="875" t="s">
        <v>2424</v>
      </c>
      <c r="L135" s="643">
        <v>11</v>
      </c>
    </row>
    <row r="136" spans="1:12" ht="18" customHeight="1" x14ac:dyDescent="0.2">
      <c r="A136" s="637">
        <v>136</v>
      </c>
      <c r="B136" s="637">
        <v>159.857142857143</v>
      </c>
      <c r="C136" s="875" t="s">
        <v>2425</v>
      </c>
      <c r="D136" s="875"/>
      <c r="E136" s="875"/>
      <c r="F136" s="875"/>
      <c r="G136" s="875"/>
      <c r="H136" s="876"/>
      <c r="I136" s="876"/>
      <c r="J136" s="875" t="s">
        <v>63</v>
      </c>
      <c r="K136" s="875" t="s">
        <v>2425</v>
      </c>
      <c r="L136" s="643">
        <v>12</v>
      </c>
    </row>
    <row r="137" spans="1:12" ht="18" customHeight="1" x14ac:dyDescent="0.2">
      <c r="A137" s="637">
        <v>137</v>
      </c>
      <c r="B137" s="637">
        <v>161.03571428571399</v>
      </c>
      <c r="C137" s="875" t="s">
        <v>2426</v>
      </c>
      <c r="D137" s="875" t="s">
        <v>202</v>
      </c>
      <c r="E137" s="875" t="s">
        <v>693</v>
      </c>
      <c r="F137" s="875" t="s">
        <v>736</v>
      </c>
      <c r="G137" s="875">
        <v>218</v>
      </c>
      <c r="H137" s="876">
        <v>300</v>
      </c>
      <c r="I137" s="876">
        <v>2</v>
      </c>
      <c r="J137" s="875" t="s">
        <v>63</v>
      </c>
      <c r="K137" s="875" t="s">
        <v>2426</v>
      </c>
      <c r="L137" s="643">
        <v>13</v>
      </c>
    </row>
    <row r="138" spans="1:12" ht="18" customHeight="1" x14ac:dyDescent="0.2">
      <c r="A138" s="637">
        <v>138</v>
      </c>
      <c r="B138" s="637">
        <v>162.21428571428601</v>
      </c>
      <c r="C138" s="875" t="s">
        <v>2427</v>
      </c>
      <c r="D138" s="875"/>
      <c r="E138" s="875"/>
      <c r="F138" s="875"/>
      <c r="G138" s="875"/>
      <c r="H138" s="876"/>
      <c r="I138" s="876"/>
      <c r="J138" s="875" t="s">
        <v>63</v>
      </c>
      <c r="K138" s="875" t="s">
        <v>2427</v>
      </c>
      <c r="L138" s="643">
        <v>14</v>
      </c>
    </row>
    <row r="139" spans="1:12" ht="18" customHeight="1" x14ac:dyDescent="0.2">
      <c r="A139" s="637">
        <v>139</v>
      </c>
      <c r="B139" s="637">
        <v>163.392857142857</v>
      </c>
      <c r="C139" s="875" t="s">
        <v>2428</v>
      </c>
      <c r="D139" s="875" t="s">
        <v>203</v>
      </c>
      <c r="E139" s="875" t="s">
        <v>693</v>
      </c>
      <c r="F139" s="875" t="s">
        <v>736</v>
      </c>
      <c r="G139" s="875">
        <v>219</v>
      </c>
      <c r="H139" s="876">
        <v>300</v>
      </c>
      <c r="I139" s="876">
        <v>2</v>
      </c>
      <c r="J139" s="875" t="s">
        <v>63</v>
      </c>
      <c r="K139" s="875" t="s">
        <v>2428</v>
      </c>
      <c r="L139" s="643">
        <v>15</v>
      </c>
    </row>
    <row r="140" spans="1:12" ht="18" customHeight="1" x14ac:dyDescent="0.2">
      <c r="A140" s="637">
        <v>140</v>
      </c>
      <c r="B140" s="637">
        <v>164.57142857142901</v>
      </c>
      <c r="C140" s="875" t="s">
        <v>2429</v>
      </c>
      <c r="D140" s="875"/>
      <c r="E140" s="875"/>
      <c r="F140" s="875"/>
      <c r="G140" s="875"/>
      <c r="H140" s="876"/>
      <c r="I140" s="876"/>
      <c r="J140" s="875" t="s">
        <v>63</v>
      </c>
      <c r="K140" s="875" t="s">
        <v>2429</v>
      </c>
      <c r="L140" s="643">
        <v>16</v>
      </c>
    </row>
    <row r="141" spans="1:12" ht="18" customHeight="1" x14ac:dyDescent="0.2">
      <c r="A141" s="637">
        <v>141</v>
      </c>
      <c r="B141" s="637">
        <v>165.75</v>
      </c>
      <c r="C141" s="875" t="s">
        <v>2430</v>
      </c>
      <c r="D141" s="875" t="s">
        <v>204</v>
      </c>
      <c r="E141" s="875" t="s">
        <v>693</v>
      </c>
      <c r="F141" s="875" t="s">
        <v>736</v>
      </c>
      <c r="G141" s="875">
        <v>218</v>
      </c>
      <c r="H141" s="876">
        <v>300</v>
      </c>
      <c r="I141" s="876">
        <v>2</v>
      </c>
      <c r="J141" s="875" t="s">
        <v>63</v>
      </c>
      <c r="K141" s="875" t="s">
        <v>2430</v>
      </c>
      <c r="L141" s="643">
        <v>17</v>
      </c>
    </row>
    <row r="142" spans="1:12" ht="18" customHeight="1" x14ac:dyDescent="0.2">
      <c r="A142" s="637">
        <v>142</v>
      </c>
      <c r="B142" s="637">
        <v>166.92857142857201</v>
      </c>
      <c r="C142" s="875" t="s">
        <v>2431</v>
      </c>
      <c r="D142" s="875"/>
      <c r="E142" s="875"/>
      <c r="F142" s="875"/>
      <c r="G142" s="875"/>
      <c r="H142" s="876"/>
      <c r="I142" s="876"/>
      <c r="J142" s="875" t="s">
        <v>63</v>
      </c>
      <c r="K142" s="875" t="s">
        <v>2431</v>
      </c>
      <c r="L142" s="643">
        <v>18</v>
      </c>
    </row>
    <row r="143" spans="1:12" ht="18" customHeight="1" x14ac:dyDescent="0.2">
      <c r="A143" s="637">
        <v>143</v>
      </c>
      <c r="B143" s="637">
        <v>168.107142857143</v>
      </c>
      <c r="C143" s="875" t="s">
        <v>2432</v>
      </c>
      <c r="D143" s="875" t="s">
        <v>205</v>
      </c>
      <c r="E143" s="875" t="s">
        <v>693</v>
      </c>
      <c r="F143" s="875" t="s">
        <v>736</v>
      </c>
      <c r="G143" s="875">
        <v>219</v>
      </c>
      <c r="H143" s="876">
        <v>300</v>
      </c>
      <c r="I143" s="876">
        <v>2</v>
      </c>
      <c r="J143" s="875" t="s">
        <v>63</v>
      </c>
      <c r="K143" s="875" t="s">
        <v>2432</v>
      </c>
      <c r="L143" s="643">
        <v>19</v>
      </c>
    </row>
    <row r="144" spans="1:12" ht="18" customHeight="1" x14ac:dyDescent="0.2">
      <c r="A144" s="637">
        <v>144</v>
      </c>
      <c r="B144" s="637">
        <v>169.28571428571399</v>
      </c>
      <c r="C144" s="875" t="s">
        <v>2433</v>
      </c>
      <c r="D144" s="875"/>
      <c r="E144" s="875"/>
      <c r="F144" s="875"/>
      <c r="G144" s="875"/>
      <c r="H144" s="876"/>
      <c r="I144" s="876"/>
      <c r="J144" s="875" t="s">
        <v>63</v>
      </c>
      <c r="K144" s="875" t="s">
        <v>2433</v>
      </c>
      <c r="L144" s="643">
        <v>20</v>
      </c>
    </row>
    <row r="145" spans="1:12" ht="18" customHeight="1" x14ac:dyDescent="0.2">
      <c r="A145" s="637">
        <v>145</v>
      </c>
      <c r="B145" s="637">
        <v>170.46428571428601</v>
      </c>
      <c r="C145" s="875" t="s">
        <v>2434</v>
      </c>
      <c r="D145" s="875" t="s">
        <v>206</v>
      </c>
      <c r="E145" s="875" t="s">
        <v>693</v>
      </c>
      <c r="F145" s="875" t="s">
        <v>1581</v>
      </c>
      <c r="G145" s="875"/>
      <c r="H145" s="876">
        <v>300</v>
      </c>
      <c r="I145" s="876">
        <v>2</v>
      </c>
      <c r="J145" s="875" t="s">
        <v>63</v>
      </c>
      <c r="K145" s="875" t="s">
        <v>2434</v>
      </c>
      <c r="L145" s="643">
        <v>21</v>
      </c>
    </row>
    <row r="146" spans="1:12" ht="18" customHeight="1" x14ac:dyDescent="0.2">
      <c r="A146" s="637">
        <v>146</v>
      </c>
      <c r="B146" s="637">
        <v>171.642857142857</v>
      </c>
      <c r="C146" s="875" t="s">
        <v>2435</v>
      </c>
      <c r="D146" s="875"/>
      <c r="E146" s="875"/>
      <c r="F146" s="875"/>
      <c r="G146" s="875"/>
      <c r="H146" s="876"/>
      <c r="I146" s="876"/>
      <c r="J146" s="875" t="s">
        <v>63</v>
      </c>
      <c r="K146" s="875" t="s">
        <v>2435</v>
      </c>
      <c r="L146" s="643">
        <v>22</v>
      </c>
    </row>
    <row r="147" spans="1:12" ht="18" customHeight="1" x14ac:dyDescent="0.2">
      <c r="A147" s="637">
        <v>147</v>
      </c>
      <c r="B147" s="637">
        <v>172.82142857142901</v>
      </c>
      <c r="C147" s="875" t="s">
        <v>2436</v>
      </c>
      <c r="D147" s="875" t="s">
        <v>208</v>
      </c>
      <c r="E147" s="875" t="s">
        <v>693</v>
      </c>
      <c r="F147" s="875" t="s">
        <v>1581</v>
      </c>
      <c r="G147" s="875"/>
      <c r="H147" s="876">
        <v>300</v>
      </c>
      <c r="I147" s="876">
        <v>2</v>
      </c>
      <c r="J147" s="875" t="s">
        <v>63</v>
      </c>
      <c r="K147" s="875" t="s">
        <v>2436</v>
      </c>
      <c r="L147" s="643">
        <v>23</v>
      </c>
    </row>
    <row r="148" spans="1:12" ht="18" customHeight="1" x14ac:dyDescent="0.2">
      <c r="A148" s="637">
        <v>148</v>
      </c>
      <c r="B148" s="637">
        <v>174</v>
      </c>
      <c r="C148" s="875" t="s">
        <v>2437</v>
      </c>
      <c r="D148" s="875"/>
      <c r="E148" s="875"/>
      <c r="F148" s="875"/>
      <c r="G148" s="875"/>
      <c r="H148" s="876"/>
      <c r="I148" s="876"/>
      <c r="J148" s="875" t="s">
        <v>63</v>
      </c>
      <c r="K148" s="875" t="s">
        <v>2437</v>
      </c>
      <c r="L148" s="652">
        <v>24</v>
      </c>
    </row>
    <row r="149" spans="1:12" ht="18" customHeight="1" x14ac:dyDescent="0.2">
      <c r="A149" s="637">
        <v>149</v>
      </c>
      <c r="B149" s="637">
        <v>175.17857142857201</v>
      </c>
      <c r="C149" s="875" t="s">
        <v>2438</v>
      </c>
      <c r="D149" s="875" t="s">
        <v>209</v>
      </c>
      <c r="E149" s="875" t="s">
        <v>693</v>
      </c>
      <c r="F149" s="875" t="s">
        <v>1581</v>
      </c>
      <c r="G149" s="875"/>
      <c r="H149" s="876">
        <v>300</v>
      </c>
      <c r="I149" s="876">
        <v>2</v>
      </c>
      <c r="J149" s="875" t="s">
        <v>63</v>
      </c>
      <c r="K149" s="875" t="s">
        <v>2438</v>
      </c>
      <c r="L149" s="643">
        <v>1</v>
      </c>
    </row>
    <row r="150" spans="1:12" ht="18" customHeight="1" x14ac:dyDescent="0.2">
      <c r="A150" s="637">
        <v>150</v>
      </c>
      <c r="B150" s="637">
        <v>176.357142857143</v>
      </c>
      <c r="C150" s="875" t="s">
        <v>2439</v>
      </c>
      <c r="D150" s="875"/>
      <c r="E150" s="875"/>
      <c r="F150" s="875"/>
      <c r="G150" s="875"/>
      <c r="H150" s="876"/>
      <c r="I150" s="876"/>
      <c r="J150" s="875" t="s">
        <v>63</v>
      </c>
      <c r="K150" s="875" t="s">
        <v>2439</v>
      </c>
      <c r="L150" s="643">
        <v>2</v>
      </c>
    </row>
    <row r="151" spans="1:12" ht="18" customHeight="1" x14ac:dyDescent="0.2">
      <c r="A151" s="637">
        <v>151</v>
      </c>
      <c r="B151" s="637">
        <v>177.53571428571399</v>
      </c>
      <c r="C151" s="875" t="s">
        <v>2440</v>
      </c>
      <c r="D151" s="875" t="s">
        <v>210</v>
      </c>
      <c r="E151" s="875" t="s">
        <v>693</v>
      </c>
      <c r="F151" s="875" t="s">
        <v>1581</v>
      </c>
      <c r="G151" s="875"/>
      <c r="H151" s="876">
        <v>300</v>
      </c>
      <c r="I151" s="876">
        <v>2</v>
      </c>
      <c r="J151" s="875" t="s">
        <v>63</v>
      </c>
      <c r="K151" s="875" t="s">
        <v>2440</v>
      </c>
      <c r="L151" s="643">
        <v>3</v>
      </c>
    </row>
    <row r="152" spans="1:12" ht="18" customHeight="1" x14ac:dyDescent="0.2">
      <c r="A152" s="637">
        <v>152</v>
      </c>
      <c r="B152" s="637">
        <v>178.71428571428601</v>
      </c>
      <c r="C152" s="875" t="s">
        <v>2441</v>
      </c>
      <c r="D152" s="875"/>
      <c r="E152" s="875"/>
      <c r="F152" s="875"/>
      <c r="G152" s="875"/>
      <c r="H152" s="876"/>
      <c r="I152" s="876"/>
      <c r="J152" s="875" t="s">
        <v>63</v>
      </c>
      <c r="K152" s="875" t="s">
        <v>2441</v>
      </c>
      <c r="L152" s="643">
        <v>4</v>
      </c>
    </row>
    <row r="153" spans="1:12" ht="18" customHeight="1" x14ac:dyDescent="0.2">
      <c r="A153" s="637">
        <v>153</v>
      </c>
      <c r="B153" s="637">
        <v>179.892857142857</v>
      </c>
      <c r="C153" s="875" t="s">
        <v>2442</v>
      </c>
      <c r="D153" s="875" t="s">
        <v>211</v>
      </c>
      <c r="E153" s="875" t="s">
        <v>693</v>
      </c>
      <c r="F153" s="875" t="s">
        <v>753</v>
      </c>
      <c r="G153" s="875"/>
      <c r="H153" s="876">
        <v>300</v>
      </c>
      <c r="I153" s="876">
        <v>4</v>
      </c>
      <c r="J153" s="875" t="s">
        <v>63</v>
      </c>
      <c r="K153" s="875" t="s">
        <v>2442</v>
      </c>
      <c r="L153" s="643">
        <v>5</v>
      </c>
    </row>
    <row r="154" spans="1:12" ht="18" customHeight="1" x14ac:dyDescent="0.2">
      <c r="A154" s="637">
        <v>154</v>
      </c>
      <c r="B154" s="637">
        <v>181.07142857142901</v>
      </c>
      <c r="C154" s="875" t="s">
        <v>2443</v>
      </c>
      <c r="D154" s="875"/>
      <c r="E154" s="875"/>
      <c r="F154" s="875"/>
      <c r="G154" s="875"/>
      <c r="H154" s="876"/>
      <c r="I154" s="876"/>
      <c r="J154" s="875" t="s">
        <v>63</v>
      </c>
      <c r="K154" s="875" t="s">
        <v>2443</v>
      </c>
      <c r="L154" s="643">
        <v>6</v>
      </c>
    </row>
    <row r="155" spans="1:12" ht="18" customHeight="1" x14ac:dyDescent="0.2">
      <c r="A155" s="637">
        <v>155</v>
      </c>
      <c r="B155" s="637">
        <v>182.25</v>
      </c>
      <c r="C155" s="875" t="s">
        <v>2444</v>
      </c>
      <c r="D155" s="875"/>
      <c r="E155" s="875"/>
      <c r="F155" s="875"/>
      <c r="G155" s="875"/>
      <c r="H155" s="876"/>
      <c r="I155" s="876"/>
      <c r="J155" s="875" t="s">
        <v>63</v>
      </c>
      <c r="K155" s="875" t="s">
        <v>2444</v>
      </c>
      <c r="L155" s="643">
        <v>7</v>
      </c>
    </row>
    <row r="156" spans="1:12" ht="18" customHeight="1" x14ac:dyDescent="0.2">
      <c r="A156" s="637">
        <v>156</v>
      </c>
      <c r="B156" s="637">
        <v>183.42857142857201</v>
      </c>
      <c r="C156" s="875" t="s">
        <v>2445</v>
      </c>
      <c r="D156" s="875"/>
      <c r="E156" s="875"/>
      <c r="F156" s="875"/>
      <c r="G156" s="875"/>
      <c r="H156" s="876"/>
      <c r="I156" s="876"/>
      <c r="J156" s="875" t="s">
        <v>63</v>
      </c>
      <c r="K156" s="875" t="s">
        <v>2445</v>
      </c>
      <c r="L156" s="643">
        <v>8</v>
      </c>
    </row>
    <row r="157" spans="1:12" ht="18" customHeight="1" x14ac:dyDescent="0.2">
      <c r="A157" s="637">
        <v>157</v>
      </c>
      <c r="B157" s="637">
        <v>184.607142857143</v>
      </c>
      <c r="C157" s="875" t="s">
        <v>2446</v>
      </c>
      <c r="D157" s="875" t="s">
        <v>212</v>
      </c>
      <c r="E157" s="875" t="s">
        <v>693</v>
      </c>
      <c r="F157" s="875" t="s">
        <v>753</v>
      </c>
      <c r="G157" s="875"/>
      <c r="H157" s="876">
        <v>300</v>
      </c>
      <c r="I157" s="876">
        <v>4</v>
      </c>
      <c r="J157" s="875" t="s">
        <v>63</v>
      </c>
      <c r="K157" s="875" t="s">
        <v>2446</v>
      </c>
      <c r="L157" s="643">
        <v>9</v>
      </c>
    </row>
    <row r="158" spans="1:12" ht="18" customHeight="1" x14ac:dyDescent="0.2">
      <c r="A158" s="637">
        <v>158</v>
      </c>
      <c r="B158" s="637">
        <v>185.78571428571399</v>
      </c>
      <c r="C158" s="875" t="s">
        <v>2447</v>
      </c>
      <c r="D158" s="875"/>
      <c r="E158" s="875"/>
      <c r="F158" s="875"/>
      <c r="G158" s="875"/>
      <c r="H158" s="876"/>
      <c r="I158" s="876"/>
      <c r="J158" s="875" t="s">
        <v>63</v>
      </c>
      <c r="K158" s="875" t="s">
        <v>2447</v>
      </c>
      <c r="L158" s="643">
        <v>10</v>
      </c>
    </row>
    <row r="159" spans="1:12" ht="18" customHeight="1" x14ac:dyDescent="0.2">
      <c r="A159" s="637">
        <v>159</v>
      </c>
      <c r="B159" s="637">
        <v>186.96428571428601</v>
      </c>
      <c r="C159" s="875" t="s">
        <v>2448</v>
      </c>
      <c r="D159" s="875"/>
      <c r="E159" s="875"/>
      <c r="F159" s="875"/>
      <c r="G159" s="875"/>
      <c r="H159" s="876"/>
      <c r="I159" s="876"/>
      <c r="J159" s="875" t="s">
        <v>63</v>
      </c>
      <c r="K159" s="875" t="s">
        <v>2448</v>
      </c>
      <c r="L159" s="643">
        <v>11</v>
      </c>
    </row>
    <row r="160" spans="1:12" ht="18" customHeight="1" x14ac:dyDescent="0.2">
      <c r="A160" s="637">
        <v>160</v>
      </c>
      <c r="B160" s="637">
        <v>188.142857142857</v>
      </c>
      <c r="C160" s="875" t="s">
        <v>2449</v>
      </c>
      <c r="D160" s="875"/>
      <c r="E160" s="875"/>
      <c r="F160" s="875"/>
      <c r="G160" s="875"/>
      <c r="H160" s="876"/>
      <c r="I160" s="876"/>
      <c r="J160" s="875" t="s">
        <v>63</v>
      </c>
      <c r="K160" s="875" t="s">
        <v>2449</v>
      </c>
      <c r="L160" s="643">
        <v>12</v>
      </c>
    </row>
    <row r="161" spans="1:12" ht="18" customHeight="1" x14ac:dyDescent="0.2">
      <c r="A161" s="637">
        <v>161</v>
      </c>
      <c r="C161" s="875" t="s">
        <v>2450</v>
      </c>
      <c r="D161" s="875" t="s">
        <v>213</v>
      </c>
      <c r="E161" s="875" t="s">
        <v>693</v>
      </c>
      <c r="F161" s="875" t="s">
        <v>753</v>
      </c>
      <c r="G161" s="875"/>
      <c r="H161" s="876">
        <v>300</v>
      </c>
      <c r="I161" s="876">
        <v>4</v>
      </c>
      <c r="J161" s="875" t="s">
        <v>63</v>
      </c>
      <c r="K161" s="875" t="s">
        <v>2450</v>
      </c>
      <c r="L161" s="643">
        <v>13</v>
      </c>
    </row>
    <row r="162" spans="1:12" ht="18" customHeight="1" x14ac:dyDescent="0.2">
      <c r="A162" s="637">
        <v>162</v>
      </c>
      <c r="B162" s="637">
        <v>96</v>
      </c>
      <c r="C162" s="875" t="s">
        <v>2451</v>
      </c>
      <c r="D162" s="875"/>
      <c r="E162" s="875"/>
      <c r="F162" s="875"/>
      <c r="G162" s="875"/>
      <c r="H162" s="876"/>
      <c r="I162" s="876"/>
      <c r="J162" s="875" t="s">
        <v>63</v>
      </c>
      <c r="K162" s="875" t="s">
        <v>2451</v>
      </c>
      <c r="L162" s="643">
        <v>14</v>
      </c>
    </row>
    <row r="163" spans="1:12" ht="18" customHeight="1" x14ac:dyDescent="0.2">
      <c r="A163" s="637">
        <v>163</v>
      </c>
      <c r="C163" s="875" t="s">
        <v>2452</v>
      </c>
      <c r="D163" s="875"/>
      <c r="E163" s="875"/>
      <c r="F163" s="875"/>
      <c r="G163" s="875"/>
      <c r="H163" s="876"/>
      <c r="I163" s="876"/>
      <c r="J163" s="875" t="s">
        <v>63</v>
      </c>
      <c r="K163" s="875" t="s">
        <v>2452</v>
      </c>
      <c r="L163" s="643">
        <v>15</v>
      </c>
    </row>
    <row r="164" spans="1:12" ht="18" customHeight="1" x14ac:dyDescent="0.2">
      <c r="A164" s="637">
        <v>164</v>
      </c>
      <c r="B164" s="637">
        <v>97</v>
      </c>
      <c r="C164" s="875" t="s">
        <v>2453</v>
      </c>
      <c r="D164" s="875"/>
      <c r="E164" s="875"/>
      <c r="F164" s="875"/>
      <c r="G164" s="875"/>
      <c r="H164" s="876"/>
      <c r="I164" s="876"/>
      <c r="J164" s="875" t="s">
        <v>63</v>
      </c>
      <c r="K164" s="875" t="s">
        <v>2453</v>
      </c>
      <c r="L164" s="643">
        <v>16</v>
      </c>
    </row>
    <row r="165" spans="1:12" ht="18" customHeight="1" x14ac:dyDescent="0.2">
      <c r="A165" s="637">
        <v>165</v>
      </c>
      <c r="C165" s="875" t="s">
        <v>2454</v>
      </c>
      <c r="D165" s="875" t="s">
        <v>214</v>
      </c>
      <c r="E165" s="875" t="s">
        <v>693</v>
      </c>
      <c r="F165" s="875" t="s">
        <v>753</v>
      </c>
      <c r="G165" s="875"/>
      <c r="H165" s="876">
        <v>300</v>
      </c>
      <c r="I165" s="876">
        <v>4</v>
      </c>
      <c r="J165" s="875" t="s">
        <v>63</v>
      </c>
      <c r="K165" s="875" t="s">
        <v>2454</v>
      </c>
      <c r="L165" s="643">
        <v>17</v>
      </c>
    </row>
    <row r="166" spans="1:12" ht="18" customHeight="1" x14ac:dyDescent="0.2">
      <c r="A166" s="637">
        <v>166</v>
      </c>
      <c r="B166" s="637">
        <v>98</v>
      </c>
      <c r="C166" s="875" t="s">
        <v>2455</v>
      </c>
      <c r="D166" s="875"/>
      <c r="E166" s="875"/>
      <c r="F166" s="875"/>
      <c r="G166" s="875"/>
      <c r="H166" s="876"/>
      <c r="I166" s="876"/>
      <c r="J166" s="875" t="s">
        <v>63</v>
      </c>
      <c r="K166" s="875" t="s">
        <v>2455</v>
      </c>
      <c r="L166" s="643">
        <v>18</v>
      </c>
    </row>
    <row r="167" spans="1:12" ht="18" customHeight="1" x14ac:dyDescent="0.2">
      <c r="A167" s="637">
        <v>167</v>
      </c>
      <c r="C167" s="875" t="s">
        <v>2456</v>
      </c>
      <c r="D167" s="875"/>
      <c r="E167" s="875"/>
      <c r="F167" s="875"/>
      <c r="G167" s="875"/>
      <c r="H167" s="876"/>
      <c r="I167" s="876"/>
      <c r="J167" s="875" t="s">
        <v>63</v>
      </c>
      <c r="K167" s="875" t="s">
        <v>2456</v>
      </c>
      <c r="L167" s="643">
        <v>19</v>
      </c>
    </row>
    <row r="168" spans="1:12" ht="18" customHeight="1" x14ac:dyDescent="0.2">
      <c r="A168" s="637">
        <v>168</v>
      </c>
      <c r="B168" s="637">
        <v>99</v>
      </c>
      <c r="C168" s="875" t="s">
        <v>2457</v>
      </c>
      <c r="D168" s="875"/>
      <c r="E168" s="875"/>
      <c r="F168" s="875"/>
      <c r="G168" s="875"/>
      <c r="H168" s="876"/>
      <c r="I168" s="876"/>
      <c r="J168" s="875" t="s">
        <v>63</v>
      </c>
      <c r="K168" s="875" t="s">
        <v>2457</v>
      </c>
      <c r="L168" s="643">
        <v>20</v>
      </c>
    </row>
    <row r="169" spans="1:12" ht="18" customHeight="1" x14ac:dyDescent="0.2">
      <c r="A169" s="637">
        <v>169</v>
      </c>
      <c r="C169" s="875" t="s">
        <v>2458</v>
      </c>
      <c r="D169" s="875" t="s">
        <v>329</v>
      </c>
      <c r="E169" s="875" t="s">
        <v>693</v>
      </c>
      <c r="F169" s="875" t="s">
        <v>1706</v>
      </c>
      <c r="G169" s="875" t="s">
        <v>1081</v>
      </c>
      <c r="H169" s="876">
        <v>1200</v>
      </c>
      <c r="I169" s="876">
        <v>6</v>
      </c>
      <c r="J169" s="875" t="s">
        <v>63</v>
      </c>
      <c r="K169" s="875" t="s">
        <v>2458</v>
      </c>
      <c r="L169" s="643">
        <v>21</v>
      </c>
    </row>
    <row r="170" spans="1:12" ht="18" customHeight="1" x14ac:dyDescent="0.2">
      <c r="A170" s="637">
        <v>170</v>
      </c>
      <c r="B170" s="637">
        <v>100</v>
      </c>
      <c r="C170" s="875" t="s">
        <v>2459</v>
      </c>
      <c r="D170" s="875"/>
      <c r="E170" s="875"/>
      <c r="F170" s="875"/>
      <c r="G170" s="875"/>
      <c r="H170" s="876"/>
      <c r="I170" s="876"/>
      <c r="J170" s="875" t="s">
        <v>63</v>
      </c>
      <c r="K170" s="875" t="s">
        <v>2459</v>
      </c>
      <c r="L170" s="643">
        <v>22</v>
      </c>
    </row>
    <row r="171" spans="1:12" ht="18" customHeight="1" x14ac:dyDescent="0.2">
      <c r="A171" s="637">
        <v>171</v>
      </c>
      <c r="C171" s="875" t="s">
        <v>2460</v>
      </c>
      <c r="D171" s="875"/>
      <c r="E171" s="875"/>
      <c r="F171" s="875"/>
      <c r="G171" s="875"/>
      <c r="H171" s="876"/>
      <c r="I171" s="876"/>
      <c r="J171" s="875" t="s">
        <v>63</v>
      </c>
      <c r="K171" s="875" t="s">
        <v>2460</v>
      </c>
      <c r="L171" s="643">
        <v>23</v>
      </c>
    </row>
    <row r="172" spans="1:12" ht="18" customHeight="1" x14ac:dyDescent="0.2">
      <c r="A172" s="637">
        <v>172</v>
      </c>
      <c r="B172" s="637">
        <v>101</v>
      </c>
      <c r="C172" s="875" t="s">
        <v>2461</v>
      </c>
      <c r="D172" s="875"/>
      <c r="E172" s="875"/>
      <c r="F172" s="875"/>
      <c r="G172" s="875"/>
      <c r="H172" s="876"/>
      <c r="I172" s="876"/>
      <c r="J172" s="875" t="s">
        <v>63</v>
      </c>
      <c r="K172" s="875" t="s">
        <v>2461</v>
      </c>
      <c r="L172" s="652">
        <v>24</v>
      </c>
    </row>
    <row r="173" spans="1:12" ht="18" customHeight="1" x14ac:dyDescent="0.2">
      <c r="A173" s="637">
        <v>173</v>
      </c>
      <c r="C173" s="875" t="s">
        <v>2462</v>
      </c>
      <c r="D173" s="875"/>
      <c r="E173" s="875"/>
      <c r="F173" s="875"/>
      <c r="G173" s="875"/>
      <c r="H173" s="876"/>
      <c r="I173" s="876"/>
      <c r="J173" s="875" t="s">
        <v>63</v>
      </c>
      <c r="K173" s="875" t="s">
        <v>2462</v>
      </c>
      <c r="L173" s="643">
        <v>1</v>
      </c>
    </row>
    <row r="174" spans="1:12" ht="18" customHeight="1" x14ac:dyDescent="0.2">
      <c r="A174" s="637">
        <v>174</v>
      </c>
      <c r="B174" s="637">
        <v>102</v>
      </c>
      <c r="C174" s="875" t="s">
        <v>2463</v>
      </c>
      <c r="D174" s="875"/>
      <c r="E174" s="875"/>
      <c r="F174" s="875"/>
      <c r="G174" s="875"/>
      <c r="H174" s="876"/>
      <c r="I174" s="876"/>
      <c r="J174" s="875" t="s">
        <v>63</v>
      </c>
      <c r="K174" s="875" t="s">
        <v>2463</v>
      </c>
      <c r="L174" s="643">
        <v>2</v>
      </c>
    </row>
    <row r="175" spans="1:12" ht="18" customHeight="1" x14ac:dyDescent="0.2">
      <c r="A175" s="637">
        <v>175</v>
      </c>
      <c r="C175" s="875" t="s">
        <v>2464</v>
      </c>
      <c r="D175" s="875" t="s">
        <v>330</v>
      </c>
      <c r="E175" s="875" t="s">
        <v>693</v>
      </c>
      <c r="F175" s="875" t="s">
        <v>1077</v>
      </c>
      <c r="G175" s="875" t="s">
        <v>1078</v>
      </c>
      <c r="H175" s="876">
        <v>500</v>
      </c>
      <c r="I175" s="876">
        <v>4</v>
      </c>
      <c r="J175" s="875" t="s">
        <v>63</v>
      </c>
      <c r="K175" s="875" t="s">
        <v>2464</v>
      </c>
      <c r="L175" s="643">
        <v>3</v>
      </c>
    </row>
    <row r="176" spans="1:12" ht="18" customHeight="1" x14ac:dyDescent="0.2">
      <c r="A176" s="637">
        <v>176</v>
      </c>
      <c r="B176" s="637">
        <v>322</v>
      </c>
      <c r="C176" s="875" t="s">
        <v>2465</v>
      </c>
      <c r="D176" s="875"/>
      <c r="E176" s="875"/>
      <c r="F176" s="875"/>
      <c r="G176" s="875"/>
      <c r="H176" s="876"/>
      <c r="I176" s="876"/>
      <c r="J176" s="875" t="s">
        <v>63</v>
      </c>
      <c r="K176" s="875" t="s">
        <v>2465</v>
      </c>
      <c r="L176" s="643">
        <v>4</v>
      </c>
    </row>
    <row r="177" spans="1:12" ht="18" customHeight="1" x14ac:dyDescent="0.2">
      <c r="A177" s="637">
        <v>177</v>
      </c>
      <c r="B177" s="637">
        <v>323</v>
      </c>
      <c r="C177" s="875" t="s">
        <v>2466</v>
      </c>
      <c r="D177" s="875"/>
      <c r="E177" s="875"/>
      <c r="F177" s="875"/>
      <c r="G177" s="875"/>
      <c r="H177" s="876"/>
      <c r="I177" s="876"/>
      <c r="J177" s="875" t="s">
        <v>63</v>
      </c>
      <c r="K177" s="875" t="s">
        <v>2466</v>
      </c>
      <c r="L177" s="643">
        <v>5</v>
      </c>
    </row>
    <row r="178" spans="1:12" ht="18" customHeight="1" x14ac:dyDescent="0.2">
      <c r="A178" s="637">
        <v>178</v>
      </c>
      <c r="B178" s="637">
        <v>103</v>
      </c>
      <c r="C178" s="875" t="s">
        <v>2467</v>
      </c>
      <c r="D178" s="875"/>
      <c r="E178" s="875"/>
      <c r="F178" s="875"/>
      <c r="G178" s="875"/>
      <c r="H178" s="876"/>
      <c r="I178" s="876"/>
      <c r="J178" s="875" t="s">
        <v>63</v>
      </c>
      <c r="K178" s="875" t="s">
        <v>2467</v>
      </c>
      <c r="L178" s="643">
        <v>6</v>
      </c>
    </row>
    <row r="179" spans="1:12" ht="18" customHeight="1" x14ac:dyDescent="0.2">
      <c r="A179" s="637">
        <v>179</v>
      </c>
      <c r="B179" s="637">
        <v>323</v>
      </c>
      <c r="C179" s="875" t="s">
        <v>2468</v>
      </c>
      <c r="D179" s="875" t="s">
        <v>421</v>
      </c>
      <c r="E179" s="875" t="s">
        <v>2469</v>
      </c>
      <c r="F179" s="875" t="s">
        <v>2470</v>
      </c>
      <c r="G179" s="875" t="s">
        <v>424</v>
      </c>
      <c r="H179" s="876">
        <v>0</v>
      </c>
      <c r="I179" s="876">
        <v>5</v>
      </c>
      <c r="J179" s="875" t="s">
        <v>63</v>
      </c>
      <c r="K179" s="875" t="s">
        <v>2468</v>
      </c>
      <c r="L179" s="643">
        <v>7</v>
      </c>
    </row>
    <row r="180" spans="1:12" ht="18" customHeight="1" x14ac:dyDescent="0.2">
      <c r="A180" s="637">
        <v>180</v>
      </c>
      <c r="B180" s="637">
        <v>192</v>
      </c>
      <c r="C180" s="875" t="s">
        <v>2471</v>
      </c>
      <c r="D180" s="643"/>
      <c r="E180" s="643"/>
      <c r="F180" s="643"/>
      <c r="G180" s="643"/>
      <c r="H180" s="643"/>
      <c r="I180" s="643"/>
      <c r="J180" s="875" t="s">
        <v>63</v>
      </c>
      <c r="K180" s="875" t="s">
        <v>2471</v>
      </c>
      <c r="L180" s="643">
        <v>8</v>
      </c>
    </row>
    <row r="181" spans="1:12" ht="18" customHeight="1" x14ac:dyDescent="0.2">
      <c r="A181" s="637">
        <v>181</v>
      </c>
      <c r="C181" s="875" t="s">
        <v>2472</v>
      </c>
      <c r="D181" s="643"/>
      <c r="E181" s="643"/>
      <c r="F181" s="643"/>
      <c r="G181" s="643"/>
      <c r="H181" s="643"/>
      <c r="I181" s="643"/>
      <c r="J181" s="875" t="s">
        <v>63</v>
      </c>
      <c r="K181" s="875" t="s">
        <v>2472</v>
      </c>
      <c r="L181" s="643">
        <v>9</v>
      </c>
    </row>
    <row r="182" spans="1:12" ht="18" customHeight="1" x14ac:dyDescent="0.2">
      <c r="A182" s="637">
        <v>182</v>
      </c>
      <c r="B182" s="637">
        <v>322</v>
      </c>
      <c r="C182" s="875" t="s">
        <v>2473</v>
      </c>
      <c r="D182" s="643"/>
      <c r="E182" s="643"/>
      <c r="F182" s="643"/>
      <c r="G182" s="643"/>
      <c r="H182" s="643"/>
      <c r="I182" s="643"/>
      <c r="J182" s="875" t="s">
        <v>63</v>
      </c>
      <c r="K182" s="875" t="s">
        <v>2473</v>
      </c>
      <c r="L182" s="643">
        <v>10</v>
      </c>
    </row>
    <row r="183" spans="1:12" ht="18" customHeight="1" x14ac:dyDescent="0.2">
      <c r="A183" s="637">
        <v>183</v>
      </c>
      <c r="B183" s="637">
        <v>323</v>
      </c>
      <c r="C183" s="875" t="s">
        <v>2474</v>
      </c>
      <c r="D183" s="875"/>
      <c r="E183" s="875"/>
      <c r="F183" s="875"/>
      <c r="G183" s="876"/>
      <c r="H183" s="876"/>
      <c r="I183" s="876"/>
      <c r="J183" s="875" t="s">
        <v>63</v>
      </c>
      <c r="K183" s="875" t="s">
        <v>2474</v>
      </c>
      <c r="L183" s="643">
        <v>11</v>
      </c>
    </row>
    <row r="184" spans="1:12" ht="18" customHeight="1" x14ac:dyDescent="0.2">
      <c r="A184" s="637">
        <v>184</v>
      </c>
      <c r="C184" s="875" t="s">
        <v>2475</v>
      </c>
      <c r="D184" s="875" t="s">
        <v>421</v>
      </c>
      <c r="E184" s="875" t="s">
        <v>2469</v>
      </c>
      <c r="F184" s="875" t="s">
        <v>2470</v>
      </c>
      <c r="G184" s="875" t="s">
        <v>424</v>
      </c>
      <c r="H184" s="876">
        <v>0</v>
      </c>
      <c r="I184" s="876">
        <v>5</v>
      </c>
      <c r="J184" s="875" t="s">
        <v>63</v>
      </c>
      <c r="K184" s="875" t="s">
        <v>2475</v>
      </c>
      <c r="L184" s="643">
        <v>12</v>
      </c>
    </row>
    <row r="185" spans="1:12" ht="18" customHeight="1" x14ac:dyDescent="0.2">
      <c r="A185" s="637">
        <v>185</v>
      </c>
      <c r="B185" s="637">
        <v>322</v>
      </c>
      <c r="C185" s="875" t="s">
        <v>2476</v>
      </c>
      <c r="D185" s="643"/>
      <c r="E185" s="643"/>
      <c r="F185" s="643"/>
      <c r="G185" s="643"/>
      <c r="H185" s="643"/>
      <c r="I185" s="643"/>
      <c r="J185" s="875" t="s">
        <v>63</v>
      </c>
      <c r="K185" s="875" t="s">
        <v>2476</v>
      </c>
      <c r="L185" s="643">
        <v>13</v>
      </c>
    </row>
    <row r="186" spans="1:12" ht="18" customHeight="1" x14ac:dyDescent="0.2">
      <c r="A186" s="637">
        <v>186</v>
      </c>
      <c r="B186" s="637">
        <v>193</v>
      </c>
      <c r="C186" s="875" t="s">
        <v>2477</v>
      </c>
      <c r="D186" s="643"/>
      <c r="E186" s="643"/>
      <c r="F186" s="643"/>
      <c r="G186" s="643"/>
      <c r="H186" s="643"/>
      <c r="I186" s="643"/>
      <c r="J186" s="875" t="s">
        <v>63</v>
      </c>
      <c r="K186" s="875" t="s">
        <v>2477</v>
      </c>
      <c r="L186" s="643">
        <v>14</v>
      </c>
    </row>
    <row r="187" spans="1:12" ht="18" customHeight="1" x14ac:dyDescent="0.2">
      <c r="A187" s="637">
        <v>187</v>
      </c>
      <c r="C187" s="875" t="s">
        <v>2478</v>
      </c>
      <c r="D187" s="643"/>
      <c r="E187" s="643"/>
      <c r="F187" s="643"/>
      <c r="G187" s="643"/>
      <c r="H187" s="643"/>
      <c r="I187" s="643"/>
      <c r="J187" s="875" t="s">
        <v>63</v>
      </c>
      <c r="K187" s="875" t="s">
        <v>2478</v>
      </c>
      <c r="L187" s="643">
        <v>15</v>
      </c>
    </row>
    <row r="188" spans="1:12" ht="18" customHeight="1" x14ac:dyDescent="0.2">
      <c r="A188" s="637">
        <v>188</v>
      </c>
      <c r="B188" s="637">
        <v>322</v>
      </c>
      <c r="C188" s="875" t="s">
        <v>2479</v>
      </c>
      <c r="D188" s="875"/>
      <c r="E188" s="875"/>
      <c r="F188" s="875"/>
      <c r="G188" s="876"/>
      <c r="H188" s="876"/>
      <c r="I188" s="876"/>
      <c r="J188" s="875" t="s">
        <v>63</v>
      </c>
      <c r="K188" s="875" t="s">
        <v>2479</v>
      </c>
      <c r="L188" s="643">
        <v>16</v>
      </c>
    </row>
    <row r="189" spans="1:12" ht="18" customHeight="1" x14ac:dyDescent="0.2">
      <c r="A189" s="637">
        <v>189</v>
      </c>
      <c r="B189" s="637">
        <v>323</v>
      </c>
      <c r="C189" s="875" t="s">
        <v>2480</v>
      </c>
      <c r="D189" s="875" t="s">
        <v>425</v>
      </c>
      <c r="E189" s="875" t="s">
        <v>693</v>
      </c>
      <c r="F189" s="875" t="s">
        <v>426</v>
      </c>
      <c r="G189" s="875" t="s">
        <v>427</v>
      </c>
      <c r="H189" s="876">
        <v>0</v>
      </c>
      <c r="I189" s="876">
        <v>2</v>
      </c>
      <c r="J189" s="875" t="s">
        <v>63</v>
      </c>
      <c r="K189" s="875" t="s">
        <v>2480</v>
      </c>
      <c r="L189" s="643">
        <v>17</v>
      </c>
    </row>
    <row r="190" spans="1:12" ht="18" customHeight="1" x14ac:dyDescent="0.2">
      <c r="A190" s="637">
        <v>190</v>
      </c>
      <c r="B190" s="637">
        <v>198</v>
      </c>
      <c r="C190" s="875" t="s">
        <v>2481</v>
      </c>
      <c r="D190" s="875"/>
      <c r="E190" s="875"/>
      <c r="F190" s="875"/>
      <c r="G190" s="875"/>
      <c r="H190" s="876"/>
      <c r="I190" s="876"/>
      <c r="J190" s="875" t="s">
        <v>63</v>
      </c>
      <c r="K190" s="875" t="s">
        <v>2481</v>
      </c>
      <c r="L190" s="643">
        <v>18</v>
      </c>
    </row>
    <row r="191" spans="1:12" ht="18" customHeight="1" x14ac:dyDescent="0.2">
      <c r="A191" s="637">
        <v>191</v>
      </c>
      <c r="B191" s="637">
        <v>199</v>
      </c>
      <c r="C191" s="875" t="s">
        <v>2482</v>
      </c>
      <c r="D191" s="875" t="s">
        <v>428</v>
      </c>
      <c r="E191" s="875" t="s">
        <v>693</v>
      </c>
      <c r="F191" s="875" t="s">
        <v>426</v>
      </c>
      <c r="G191" s="875" t="s">
        <v>427</v>
      </c>
      <c r="H191" s="876">
        <v>300</v>
      </c>
      <c r="I191" s="876">
        <v>2</v>
      </c>
      <c r="J191" s="875" t="s">
        <v>63</v>
      </c>
      <c r="K191" s="875" t="s">
        <v>2482</v>
      </c>
      <c r="L191" s="643">
        <v>19</v>
      </c>
    </row>
    <row r="192" spans="1:12" ht="18" customHeight="1" x14ac:dyDescent="0.2">
      <c r="A192" s="637">
        <v>192</v>
      </c>
      <c r="C192" s="875" t="s">
        <v>2483</v>
      </c>
      <c r="D192" s="875"/>
      <c r="E192" s="875"/>
      <c r="F192" s="875"/>
      <c r="G192" s="875"/>
      <c r="H192" s="876"/>
      <c r="I192" s="876"/>
      <c r="J192" s="875" t="s">
        <v>63</v>
      </c>
      <c r="K192" s="875" t="s">
        <v>2483</v>
      </c>
      <c r="L192" s="643">
        <v>20</v>
      </c>
    </row>
    <row r="193" spans="1:12" ht="18" customHeight="1" x14ac:dyDescent="0.2">
      <c r="A193" s="637">
        <v>193</v>
      </c>
      <c r="B193" s="637">
        <v>322</v>
      </c>
      <c r="C193" s="875" t="s">
        <v>2484</v>
      </c>
      <c r="D193" s="875" t="s">
        <v>429</v>
      </c>
      <c r="E193" s="875" t="s">
        <v>693</v>
      </c>
      <c r="F193" s="875" t="s">
        <v>426</v>
      </c>
      <c r="G193" s="875" t="s">
        <v>427</v>
      </c>
      <c r="H193" s="876">
        <v>0</v>
      </c>
      <c r="I193" s="876">
        <v>2</v>
      </c>
      <c r="J193" s="875" t="s">
        <v>63</v>
      </c>
      <c r="K193" s="875" t="s">
        <v>2484</v>
      </c>
      <c r="L193" s="643">
        <v>21</v>
      </c>
    </row>
    <row r="194" spans="1:12" ht="18" customHeight="1" x14ac:dyDescent="0.2">
      <c r="A194" s="637">
        <v>194</v>
      </c>
      <c r="B194" s="637">
        <v>323</v>
      </c>
      <c r="C194" s="875" t="s">
        <v>2485</v>
      </c>
      <c r="D194" s="875"/>
      <c r="E194" s="875"/>
      <c r="F194" s="875"/>
      <c r="G194" s="875"/>
      <c r="H194" s="876"/>
      <c r="I194" s="876"/>
      <c r="J194" s="875" t="s">
        <v>63</v>
      </c>
      <c r="K194" s="875" t="s">
        <v>2485</v>
      </c>
      <c r="L194" s="643">
        <v>22</v>
      </c>
    </row>
    <row r="195" spans="1:12" ht="18" customHeight="1" x14ac:dyDescent="0.2">
      <c r="A195" s="637">
        <v>195</v>
      </c>
      <c r="B195" s="637">
        <v>200</v>
      </c>
      <c r="C195" s="875" t="s">
        <v>2486</v>
      </c>
      <c r="D195" s="875" t="s">
        <v>438</v>
      </c>
      <c r="E195" s="875" t="s">
        <v>301</v>
      </c>
      <c r="F195" s="875" t="s">
        <v>426</v>
      </c>
      <c r="G195" s="875" t="s">
        <v>427</v>
      </c>
      <c r="H195" s="876">
        <v>2200</v>
      </c>
      <c r="I195" s="876">
        <v>1</v>
      </c>
      <c r="J195" s="875" t="s">
        <v>63</v>
      </c>
      <c r="K195" s="875" t="s">
        <v>2486</v>
      </c>
      <c r="L195" s="643">
        <v>23</v>
      </c>
    </row>
    <row r="196" spans="1:12" ht="18" customHeight="1" x14ac:dyDescent="0.2">
      <c r="A196" s="637">
        <v>196</v>
      </c>
      <c r="B196" s="637">
        <v>322</v>
      </c>
      <c r="C196" s="875" t="s">
        <v>2487</v>
      </c>
      <c r="D196" s="875" t="s">
        <v>459</v>
      </c>
      <c r="E196" s="875" t="s">
        <v>693</v>
      </c>
      <c r="F196" s="875" t="s">
        <v>460</v>
      </c>
      <c r="G196" s="876">
        <v>113</v>
      </c>
      <c r="H196" s="876">
        <v>0</v>
      </c>
      <c r="I196" s="876">
        <v>2</v>
      </c>
      <c r="J196" s="875" t="s">
        <v>63</v>
      </c>
      <c r="K196" s="875" t="s">
        <v>2487</v>
      </c>
      <c r="L196" s="652">
        <v>24</v>
      </c>
    </row>
    <row r="197" spans="1:12" ht="18" customHeight="1" x14ac:dyDescent="0.2">
      <c r="C197" s="875" t="s">
        <v>2488</v>
      </c>
      <c r="D197" s="643"/>
      <c r="E197" s="643"/>
      <c r="F197" s="643"/>
      <c r="G197" s="643"/>
      <c r="H197" s="643"/>
      <c r="I197" s="643"/>
      <c r="J197" s="875" t="s">
        <v>63</v>
      </c>
      <c r="K197" s="875" t="s">
        <v>2488</v>
      </c>
      <c r="L197" s="643">
        <v>1</v>
      </c>
    </row>
    <row r="198" spans="1:12" ht="18" customHeight="1" x14ac:dyDescent="0.2">
      <c r="C198" s="875" t="s">
        <v>2489</v>
      </c>
      <c r="D198" s="875" t="s">
        <v>463</v>
      </c>
      <c r="E198" s="875" t="s">
        <v>301</v>
      </c>
      <c r="F198" s="875" t="s">
        <v>460</v>
      </c>
      <c r="G198" s="876">
        <v>113</v>
      </c>
      <c r="H198" s="876">
        <v>2200</v>
      </c>
      <c r="I198" s="876">
        <v>1</v>
      </c>
      <c r="J198" s="875" t="s">
        <v>63</v>
      </c>
      <c r="K198" s="875" t="s">
        <v>2489</v>
      </c>
      <c r="L198" s="643">
        <v>2</v>
      </c>
    </row>
    <row r="199" spans="1:12" ht="18" customHeight="1" x14ac:dyDescent="0.2">
      <c r="C199" s="875">
        <v>194</v>
      </c>
      <c r="D199" s="875" t="s">
        <v>464</v>
      </c>
      <c r="E199" s="875" t="s">
        <v>301</v>
      </c>
      <c r="F199" s="875" t="s">
        <v>460</v>
      </c>
      <c r="G199" s="876">
        <v>113</v>
      </c>
      <c r="H199" s="876">
        <v>2200</v>
      </c>
      <c r="I199" s="876">
        <v>1</v>
      </c>
      <c r="J199" s="875" t="s">
        <v>63</v>
      </c>
      <c r="K199" s="875" t="s">
        <v>2490</v>
      </c>
      <c r="L199" s="643">
        <v>3</v>
      </c>
    </row>
    <row r="200" spans="1:12" ht="18" customHeight="1" x14ac:dyDescent="0.2">
      <c r="C200" s="875" t="s">
        <v>2491</v>
      </c>
      <c r="D200" s="875" t="s">
        <v>469</v>
      </c>
      <c r="E200" s="875" t="s">
        <v>301</v>
      </c>
      <c r="F200" s="875" t="s">
        <v>460</v>
      </c>
      <c r="G200" s="876">
        <v>207</v>
      </c>
      <c r="H200" s="876">
        <v>2200</v>
      </c>
      <c r="I200" s="876">
        <v>1</v>
      </c>
      <c r="J200" s="875" t="s">
        <v>63</v>
      </c>
      <c r="K200" s="875" t="s">
        <v>2491</v>
      </c>
      <c r="L200" s="643">
        <v>4</v>
      </c>
    </row>
    <row r="201" spans="1:12" ht="18" customHeight="1" x14ac:dyDescent="0.2">
      <c r="C201" s="875" t="s">
        <v>2492</v>
      </c>
      <c r="D201" s="875" t="s">
        <v>470</v>
      </c>
      <c r="E201" s="875" t="s">
        <v>301</v>
      </c>
      <c r="F201" s="875" t="s">
        <v>460</v>
      </c>
      <c r="G201" s="876">
        <v>207</v>
      </c>
      <c r="H201" s="876">
        <v>2200</v>
      </c>
      <c r="I201" s="876">
        <v>1</v>
      </c>
      <c r="J201" s="875" t="s">
        <v>63</v>
      </c>
      <c r="K201" s="875" t="s">
        <v>2492</v>
      </c>
      <c r="L201" s="643">
        <v>5</v>
      </c>
    </row>
    <row r="202" spans="1:12" ht="18" customHeight="1" x14ac:dyDescent="0.2">
      <c r="C202" s="875" t="s">
        <v>2493</v>
      </c>
      <c r="D202" s="875" t="s">
        <v>78</v>
      </c>
      <c r="E202" s="643"/>
      <c r="F202" s="643"/>
      <c r="G202" s="643"/>
      <c r="H202" s="643"/>
      <c r="I202" s="643">
        <v>4</v>
      </c>
      <c r="J202" s="875" t="s">
        <v>63</v>
      </c>
      <c r="K202" s="875" t="s">
        <v>2493</v>
      </c>
      <c r="L202" s="643">
        <v>6</v>
      </c>
    </row>
    <row r="203" spans="1:12" ht="18" customHeight="1" x14ac:dyDescent="0.2">
      <c r="C203" s="875" t="s">
        <v>2494</v>
      </c>
      <c r="D203" s="875"/>
      <c r="E203" s="643"/>
      <c r="F203" s="643"/>
      <c r="G203" s="643"/>
      <c r="H203" s="643"/>
      <c r="I203" s="643"/>
      <c r="J203" s="875" t="s">
        <v>63</v>
      </c>
      <c r="K203" s="875" t="s">
        <v>2494</v>
      </c>
      <c r="L203" s="643">
        <v>7</v>
      </c>
    </row>
    <row r="204" spans="1:12" ht="18" customHeight="1" x14ac:dyDescent="0.2">
      <c r="C204" s="875" t="s">
        <v>2495</v>
      </c>
      <c r="D204" s="875"/>
      <c r="E204" s="643"/>
      <c r="F204" s="643"/>
      <c r="G204" s="643"/>
      <c r="H204" s="643"/>
      <c r="I204" s="643"/>
      <c r="J204" s="875" t="s">
        <v>63</v>
      </c>
      <c r="K204" s="875" t="s">
        <v>2495</v>
      </c>
      <c r="L204" s="643">
        <v>8</v>
      </c>
    </row>
    <row r="205" spans="1:12" ht="18" customHeight="1" x14ac:dyDescent="0.2">
      <c r="C205" s="875" t="s">
        <v>2496</v>
      </c>
      <c r="D205" s="875"/>
      <c r="E205" s="643"/>
      <c r="F205" s="643"/>
      <c r="G205" s="643"/>
      <c r="H205" s="643"/>
      <c r="I205" s="643"/>
      <c r="J205" s="875" t="s">
        <v>63</v>
      </c>
      <c r="K205" s="875" t="s">
        <v>2496</v>
      </c>
      <c r="L205" s="643">
        <v>9</v>
      </c>
    </row>
    <row r="206" spans="1:12" ht="18" customHeight="1" x14ac:dyDescent="0.2">
      <c r="C206" s="875" t="s">
        <v>2497</v>
      </c>
      <c r="D206" s="875"/>
      <c r="E206" s="643"/>
      <c r="F206" s="643"/>
      <c r="G206" s="643"/>
      <c r="H206" s="643"/>
      <c r="I206" s="643"/>
      <c r="J206" s="875" t="s">
        <v>63</v>
      </c>
      <c r="K206" s="875" t="s">
        <v>2497</v>
      </c>
      <c r="L206" s="643">
        <v>10</v>
      </c>
    </row>
    <row r="207" spans="1:12" ht="18" customHeight="1" x14ac:dyDescent="0.2">
      <c r="C207" s="875" t="s">
        <v>2498</v>
      </c>
      <c r="D207" s="875"/>
      <c r="E207" s="643"/>
      <c r="F207" s="643"/>
      <c r="G207" s="643"/>
      <c r="H207" s="643"/>
      <c r="I207" s="643"/>
      <c r="J207" s="875" t="s">
        <v>63</v>
      </c>
      <c r="K207" s="875" t="s">
        <v>2498</v>
      </c>
      <c r="L207" s="643">
        <v>11</v>
      </c>
    </row>
    <row r="208" spans="1:12" ht="18" customHeight="1" x14ac:dyDescent="0.2">
      <c r="C208" s="875" t="s">
        <v>2499</v>
      </c>
      <c r="D208" s="875"/>
      <c r="E208" s="643"/>
      <c r="F208" s="643"/>
      <c r="G208" s="643"/>
      <c r="H208" s="643"/>
      <c r="I208" s="643"/>
      <c r="J208" s="875" t="s">
        <v>63</v>
      </c>
      <c r="K208" s="875" t="s">
        <v>2499</v>
      </c>
      <c r="L208" s="643">
        <v>12</v>
      </c>
    </row>
    <row r="209" spans="1:12" ht="18" customHeight="1" x14ac:dyDescent="0.2">
      <c r="C209" s="875" t="s">
        <v>2500</v>
      </c>
      <c r="D209" s="875"/>
      <c r="E209" s="643"/>
      <c r="F209" s="643"/>
      <c r="G209" s="643"/>
      <c r="H209" s="643"/>
      <c r="I209" s="643"/>
      <c r="J209" s="875" t="s">
        <v>63</v>
      </c>
      <c r="K209" s="875" t="s">
        <v>2500</v>
      </c>
      <c r="L209" s="643">
        <v>13</v>
      </c>
    </row>
    <row r="210" spans="1:12" ht="18" customHeight="1" x14ac:dyDescent="0.2">
      <c r="C210" s="875" t="s">
        <v>2501</v>
      </c>
      <c r="D210" s="875"/>
      <c r="E210" s="643"/>
      <c r="F210" s="643"/>
      <c r="G210" s="643"/>
      <c r="H210" s="643"/>
      <c r="I210" s="643"/>
      <c r="J210" s="875" t="s">
        <v>63</v>
      </c>
      <c r="K210" s="875" t="s">
        <v>2501</v>
      </c>
      <c r="L210" s="643">
        <v>14</v>
      </c>
    </row>
    <row r="211" spans="1:12" ht="18" customHeight="1" x14ac:dyDescent="0.2">
      <c r="C211" s="875" t="s">
        <v>2502</v>
      </c>
      <c r="D211" s="875"/>
      <c r="E211" s="643"/>
      <c r="F211" s="643"/>
      <c r="G211" s="643"/>
      <c r="H211" s="643"/>
      <c r="I211" s="643"/>
      <c r="J211" s="875" t="s">
        <v>63</v>
      </c>
      <c r="K211" s="875" t="s">
        <v>2502</v>
      </c>
      <c r="L211" s="643">
        <v>15</v>
      </c>
    </row>
    <row r="212" spans="1:12" ht="18" customHeight="1" x14ac:dyDescent="0.2">
      <c r="C212" s="875" t="s">
        <v>2503</v>
      </c>
      <c r="D212" s="875"/>
      <c r="E212" s="643"/>
      <c r="F212" s="643"/>
      <c r="G212" s="643"/>
      <c r="H212" s="643"/>
      <c r="I212" s="643"/>
      <c r="J212" s="875" t="s">
        <v>63</v>
      </c>
      <c r="K212" s="875" t="s">
        <v>2503</v>
      </c>
      <c r="L212" s="643">
        <v>16</v>
      </c>
    </row>
    <row r="213" spans="1:12" ht="18" customHeight="1" x14ac:dyDescent="0.2">
      <c r="C213" s="887" t="s">
        <v>2504</v>
      </c>
      <c r="D213" s="791" t="s">
        <v>340</v>
      </c>
      <c r="E213" s="791"/>
      <c r="F213" s="791"/>
      <c r="G213" s="791"/>
      <c r="H213" s="791"/>
      <c r="I213" s="791">
        <v>4</v>
      </c>
      <c r="J213" s="791" t="s">
        <v>339</v>
      </c>
      <c r="K213" s="875" t="s">
        <v>2504</v>
      </c>
      <c r="L213" s="643">
        <v>17</v>
      </c>
    </row>
    <row r="214" spans="1:12" ht="18" customHeight="1" x14ac:dyDescent="0.2">
      <c r="C214" s="887" t="s">
        <v>2505</v>
      </c>
      <c r="D214" s="791"/>
      <c r="E214" s="791"/>
      <c r="F214" s="791"/>
      <c r="G214" s="791"/>
      <c r="H214" s="791"/>
      <c r="I214" s="791"/>
      <c r="J214" s="791" t="s">
        <v>339</v>
      </c>
      <c r="K214" s="875" t="s">
        <v>2505</v>
      </c>
      <c r="L214" s="643">
        <v>18</v>
      </c>
    </row>
    <row r="215" spans="1:12" ht="18" customHeight="1" x14ac:dyDescent="0.2">
      <c r="C215" s="887" t="s">
        <v>2506</v>
      </c>
      <c r="D215" s="791"/>
      <c r="E215" s="791"/>
      <c r="F215" s="791"/>
      <c r="G215" s="791"/>
      <c r="H215" s="791"/>
      <c r="I215" s="791"/>
      <c r="J215" s="791" t="s">
        <v>339</v>
      </c>
      <c r="K215" s="875" t="s">
        <v>2506</v>
      </c>
      <c r="L215" s="643">
        <v>19</v>
      </c>
    </row>
    <row r="216" spans="1:12" ht="18" customHeight="1" x14ac:dyDescent="0.2">
      <c r="C216" s="887" t="s">
        <v>2507</v>
      </c>
      <c r="D216" s="791"/>
      <c r="E216" s="791"/>
      <c r="F216" s="791"/>
      <c r="G216" s="791"/>
      <c r="H216" s="791"/>
      <c r="I216" s="791"/>
      <c r="J216" s="791" t="s">
        <v>339</v>
      </c>
      <c r="K216" s="875" t="s">
        <v>2507</v>
      </c>
      <c r="L216" s="643">
        <v>20</v>
      </c>
    </row>
    <row r="217" spans="1:12" ht="18" customHeight="1" x14ac:dyDescent="0.2">
      <c r="C217" s="887" t="s">
        <v>2508</v>
      </c>
      <c r="D217" s="791" t="s">
        <v>343</v>
      </c>
      <c r="E217" s="791"/>
      <c r="F217" s="791"/>
      <c r="G217" s="791"/>
      <c r="H217" s="791"/>
      <c r="I217" s="791">
        <v>4</v>
      </c>
      <c r="J217" s="791" t="s">
        <v>339</v>
      </c>
      <c r="K217" s="875" t="s">
        <v>2508</v>
      </c>
      <c r="L217" s="643">
        <v>21</v>
      </c>
    </row>
    <row r="218" spans="1:12" ht="18" customHeight="1" x14ac:dyDescent="0.2">
      <c r="C218" s="887" t="s">
        <v>2509</v>
      </c>
      <c r="D218" s="791"/>
      <c r="E218" s="791"/>
      <c r="F218" s="791"/>
      <c r="G218" s="791"/>
      <c r="H218" s="791"/>
      <c r="I218" s="791"/>
      <c r="J218" s="791" t="s">
        <v>339</v>
      </c>
      <c r="K218" s="875" t="s">
        <v>2509</v>
      </c>
      <c r="L218" s="643">
        <v>22</v>
      </c>
    </row>
    <row r="219" spans="1:12" ht="18" customHeight="1" x14ac:dyDescent="0.2">
      <c r="C219" s="887" t="s">
        <v>2510</v>
      </c>
      <c r="D219" s="791"/>
      <c r="E219" s="791"/>
      <c r="F219" s="791"/>
      <c r="G219" s="791"/>
      <c r="H219" s="791"/>
      <c r="I219" s="791"/>
      <c r="J219" s="791" t="s">
        <v>339</v>
      </c>
      <c r="K219" s="875" t="s">
        <v>2510</v>
      </c>
      <c r="L219" s="643">
        <v>23</v>
      </c>
    </row>
    <row r="220" spans="1:12" ht="18" customHeight="1" x14ac:dyDescent="0.2">
      <c r="C220" s="887" t="s">
        <v>2511</v>
      </c>
      <c r="D220" s="791"/>
      <c r="E220" s="791"/>
      <c r="F220" s="791"/>
      <c r="G220" s="791"/>
      <c r="H220" s="791"/>
      <c r="I220" s="791"/>
      <c r="J220" s="791" t="s">
        <v>339</v>
      </c>
      <c r="K220" s="875" t="s">
        <v>2511</v>
      </c>
      <c r="L220" s="652">
        <v>24</v>
      </c>
    </row>
    <row r="221" spans="1:12" ht="18" customHeight="1" x14ac:dyDescent="0.2">
      <c r="A221" s="637">
        <v>197</v>
      </c>
      <c r="B221" s="637">
        <v>323</v>
      </c>
      <c r="C221" s="887" t="s">
        <v>2512</v>
      </c>
      <c r="D221" s="887" t="s">
        <v>339</v>
      </c>
      <c r="E221" s="887" t="s">
        <v>2298</v>
      </c>
      <c r="F221" s="887" t="s">
        <v>1651</v>
      </c>
      <c r="G221" s="888">
        <v>209</v>
      </c>
      <c r="H221" s="888">
        <v>0</v>
      </c>
      <c r="I221" s="887">
        <v>5</v>
      </c>
      <c r="J221" s="887" t="s">
        <v>421</v>
      </c>
      <c r="K221" s="875" t="s">
        <v>2512</v>
      </c>
      <c r="L221" s="643">
        <v>1</v>
      </c>
    </row>
    <row r="222" spans="1:12" ht="18" customHeight="1" x14ac:dyDescent="0.2">
      <c r="A222" s="637">
        <v>198</v>
      </c>
      <c r="C222" s="887" t="s">
        <v>2513</v>
      </c>
      <c r="D222" s="791"/>
      <c r="E222" s="791"/>
      <c r="F222" s="791"/>
      <c r="G222" s="791"/>
      <c r="H222" s="791"/>
      <c r="I222" s="791"/>
      <c r="J222" s="887" t="s">
        <v>421</v>
      </c>
      <c r="K222" s="875" t="s">
        <v>2513</v>
      </c>
      <c r="L222" s="643">
        <v>2</v>
      </c>
    </row>
    <row r="223" spans="1:12" ht="18" customHeight="1" x14ac:dyDescent="0.2">
      <c r="A223" s="637">
        <v>199</v>
      </c>
      <c r="B223" s="637">
        <v>201</v>
      </c>
      <c r="C223" s="887" t="s">
        <v>2514</v>
      </c>
      <c r="D223" s="791"/>
      <c r="E223" s="791"/>
      <c r="F223" s="791"/>
      <c r="G223" s="791"/>
      <c r="H223" s="791"/>
      <c r="I223" s="791"/>
      <c r="J223" s="887" t="s">
        <v>421</v>
      </c>
      <c r="K223" s="875" t="s">
        <v>2514</v>
      </c>
      <c r="L223" s="643">
        <v>3</v>
      </c>
    </row>
    <row r="224" spans="1:12" ht="18" customHeight="1" x14ac:dyDescent="0.2">
      <c r="A224" s="637">
        <v>200</v>
      </c>
      <c r="B224" s="637">
        <v>202</v>
      </c>
      <c r="C224" s="887" t="s">
        <v>2515</v>
      </c>
      <c r="D224" s="887"/>
      <c r="E224" s="887"/>
      <c r="F224" s="887"/>
      <c r="G224" s="888"/>
      <c r="H224" s="888"/>
      <c r="I224" s="888"/>
      <c r="J224" s="887" t="s">
        <v>421</v>
      </c>
      <c r="K224" s="875" t="s">
        <v>2515</v>
      </c>
      <c r="L224" s="643">
        <v>4</v>
      </c>
    </row>
    <row r="225" spans="1:12" ht="18" customHeight="1" x14ac:dyDescent="0.2">
      <c r="A225" s="637">
        <v>201</v>
      </c>
      <c r="B225" s="637">
        <v>322</v>
      </c>
      <c r="C225" s="887" t="s">
        <v>2516</v>
      </c>
      <c r="D225" s="887"/>
      <c r="E225" s="887"/>
      <c r="F225" s="887"/>
      <c r="G225" s="888"/>
      <c r="H225" s="887"/>
      <c r="I225" s="888"/>
      <c r="J225" s="887" t="s">
        <v>421</v>
      </c>
      <c r="K225" s="875" t="s">
        <v>2516</v>
      </c>
      <c r="L225" s="643">
        <v>5</v>
      </c>
    </row>
    <row r="226" spans="1:12" ht="18" customHeight="1" x14ac:dyDescent="0.2">
      <c r="A226" s="637">
        <v>202</v>
      </c>
      <c r="B226" s="637">
        <v>323</v>
      </c>
      <c r="C226" s="887" t="s">
        <v>2517</v>
      </c>
      <c r="D226" s="887" t="s">
        <v>339</v>
      </c>
      <c r="E226" s="887" t="s">
        <v>2298</v>
      </c>
      <c r="F226" s="887" t="s">
        <v>1651</v>
      </c>
      <c r="G226" s="888">
        <v>209</v>
      </c>
      <c r="H226" s="888">
        <v>0</v>
      </c>
      <c r="I226" s="887">
        <v>5</v>
      </c>
      <c r="J226" s="887" t="s">
        <v>421</v>
      </c>
      <c r="K226" s="875" t="s">
        <v>2517</v>
      </c>
      <c r="L226" s="643">
        <v>6</v>
      </c>
    </row>
    <row r="227" spans="1:12" ht="18" customHeight="1" x14ac:dyDescent="0.2">
      <c r="C227" s="887" t="s">
        <v>2518</v>
      </c>
      <c r="D227" s="791"/>
      <c r="E227" s="791"/>
      <c r="F227" s="791"/>
      <c r="G227" s="791"/>
      <c r="H227" s="791"/>
      <c r="I227" s="791"/>
      <c r="J227" s="887" t="s">
        <v>421</v>
      </c>
      <c r="K227" s="875" t="s">
        <v>2518</v>
      </c>
      <c r="L227" s="643">
        <v>7</v>
      </c>
    </row>
    <row r="228" spans="1:12" ht="18" customHeight="1" x14ac:dyDescent="0.2">
      <c r="C228" s="887" t="s">
        <v>2519</v>
      </c>
      <c r="D228" s="791"/>
      <c r="E228" s="791"/>
      <c r="F228" s="791"/>
      <c r="G228" s="791"/>
      <c r="H228" s="791"/>
      <c r="I228" s="791"/>
      <c r="J228" s="887" t="s">
        <v>421</v>
      </c>
      <c r="K228" s="875" t="s">
        <v>2519</v>
      </c>
      <c r="L228" s="643">
        <v>8</v>
      </c>
    </row>
    <row r="229" spans="1:12" ht="18" customHeight="1" x14ac:dyDescent="0.2">
      <c r="C229" s="887" t="s">
        <v>2520</v>
      </c>
      <c r="D229" s="887"/>
      <c r="E229" s="887"/>
      <c r="F229" s="887"/>
      <c r="G229" s="888"/>
      <c r="H229" s="888"/>
      <c r="I229" s="888"/>
      <c r="J229" s="887" t="s">
        <v>421</v>
      </c>
      <c r="K229" s="875" t="s">
        <v>2520</v>
      </c>
      <c r="L229" s="643">
        <v>9</v>
      </c>
    </row>
    <row r="230" spans="1:12" ht="18" customHeight="1" x14ac:dyDescent="0.2">
      <c r="C230" s="887" t="s">
        <v>2521</v>
      </c>
      <c r="D230" s="887"/>
      <c r="E230" s="887"/>
      <c r="F230" s="887"/>
      <c r="G230" s="888"/>
      <c r="H230" s="887"/>
      <c r="I230" s="888"/>
      <c r="J230" s="887" t="s">
        <v>421</v>
      </c>
      <c r="K230" s="875" t="s">
        <v>2521</v>
      </c>
      <c r="L230" s="643">
        <v>10</v>
      </c>
    </row>
    <row r="231" spans="1:12" ht="18" customHeight="1" x14ac:dyDescent="0.2">
      <c r="C231" s="887" t="s">
        <v>2522</v>
      </c>
      <c r="D231" s="791"/>
      <c r="E231" s="791"/>
      <c r="F231" s="791"/>
      <c r="G231" s="791"/>
      <c r="H231" s="791"/>
      <c r="I231" s="791"/>
      <c r="J231" s="887" t="s">
        <v>421</v>
      </c>
      <c r="K231" s="875" t="s">
        <v>2522</v>
      </c>
      <c r="L231" s="643">
        <v>11</v>
      </c>
    </row>
    <row r="232" spans="1:12" ht="18" customHeight="1" x14ac:dyDescent="0.2">
      <c r="C232" s="887" t="s">
        <v>2523</v>
      </c>
      <c r="D232" s="791" t="s">
        <v>461</v>
      </c>
      <c r="E232" s="791"/>
      <c r="F232" s="791"/>
      <c r="G232" s="791"/>
      <c r="H232" s="791"/>
      <c r="I232" s="791">
        <v>2</v>
      </c>
      <c r="J232" s="887" t="s">
        <v>421</v>
      </c>
      <c r="K232" s="875" t="s">
        <v>2523</v>
      </c>
      <c r="L232" s="643">
        <v>12</v>
      </c>
    </row>
    <row r="233" spans="1:12" ht="18" customHeight="1" x14ac:dyDescent="0.2">
      <c r="C233" s="887" t="s">
        <v>2524</v>
      </c>
      <c r="D233" s="791"/>
      <c r="E233" s="791"/>
      <c r="F233" s="791"/>
      <c r="G233" s="791"/>
      <c r="H233" s="791"/>
      <c r="I233" s="791"/>
      <c r="J233" s="887" t="s">
        <v>421</v>
      </c>
      <c r="K233" s="875" t="s">
        <v>2524</v>
      </c>
      <c r="L233" s="643">
        <v>13</v>
      </c>
    </row>
    <row r="234" spans="1:12" ht="18" customHeight="1" x14ac:dyDescent="0.2">
      <c r="C234" s="887" t="s">
        <v>2525</v>
      </c>
      <c r="D234" s="791"/>
      <c r="E234" s="791"/>
      <c r="F234" s="791"/>
      <c r="G234" s="791"/>
      <c r="H234" s="791"/>
      <c r="I234" s="791"/>
      <c r="J234" s="887" t="s">
        <v>421</v>
      </c>
      <c r="K234" s="875" t="s">
        <v>2525</v>
      </c>
      <c r="L234" s="643">
        <v>14</v>
      </c>
    </row>
    <row r="235" spans="1:12" ht="18" customHeight="1" x14ac:dyDescent="0.2">
      <c r="C235" s="887" t="s">
        <v>2526</v>
      </c>
      <c r="D235" s="791"/>
      <c r="E235" s="791"/>
      <c r="F235" s="791"/>
      <c r="G235" s="791"/>
      <c r="H235" s="791"/>
      <c r="I235" s="791"/>
      <c r="J235" s="887" t="s">
        <v>421</v>
      </c>
      <c r="K235" s="875" t="s">
        <v>2526</v>
      </c>
      <c r="L235" s="643">
        <v>15</v>
      </c>
    </row>
    <row r="236" spans="1:12" ht="18" customHeight="1" x14ac:dyDescent="0.2">
      <c r="C236" s="887" t="s">
        <v>2527</v>
      </c>
      <c r="D236" s="791"/>
      <c r="E236" s="791"/>
      <c r="F236" s="791"/>
      <c r="G236" s="791"/>
      <c r="H236" s="791"/>
      <c r="I236" s="791"/>
      <c r="J236" s="887" t="s">
        <v>421</v>
      </c>
      <c r="K236" s="875" t="s">
        <v>2527</v>
      </c>
      <c r="L236" s="643">
        <v>16</v>
      </c>
    </row>
    <row r="237" spans="1:12" ht="18" customHeight="1" x14ac:dyDescent="0.2">
      <c r="C237" s="887" t="s">
        <v>2528</v>
      </c>
      <c r="D237" s="791"/>
      <c r="E237" s="791"/>
      <c r="F237" s="791"/>
      <c r="G237" s="791"/>
      <c r="H237" s="791"/>
      <c r="I237" s="791"/>
      <c r="J237" s="887" t="s">
        <v>421</v>
      </c>
      <c r="K237" s="875" t="s">
        <v>2528</v>
      </c>
      <c r="L237" s="643">
        <v>17</v>
      </c>
    </row>
    <row r="238" spans="1:12" ht="18" customHeight="1" x14ac:dyDescent="0.2">
      <c r="C238" s="887" t="s">
        <v>2529</v>
      </c>
      <c r="D238" s="791"/>
      <c r="E238" s="791"/>
      <c r="F238" s="791"/>
      <c r="G238" s="791"/>
      <c r="H238" s="791"/>
      <c r="I238" s="791"/>
      <c r="J238" s="887" t="s">
        <v>421</v>
      </c>
      <c r="K238" s="875" t="s">
        <v>2529</v>
      </c>
      <c r="L238" s="643">
        <v>18</v>
      </c>
    </row>
    <row r="239" spans="1:12" ht="18" customHeight="1" x14ac:dyDescent="0.2">
      <c r="C239" s="887" t="s">
        <v>2530</v>
      </c>
      <c r="D239" s="791"/>
      <c r="E239" s="791"/>
      <c r="F239" s="791"/>
      <c r="G239" s="791"/>
      <c r="H239" s="791"/>
      <c r="I239" s="791"/>
      <c r="J239" s="887" t="s">
        <v>421</v>
      </c>
      <c r="K239" s="875" t="s">
        <v>2530</v>
      </c>
      <c r="L239" s="643">
        <v>19</v>
      </c>
    </row>
    <row r="240" spans="1:12" ht="18" customHeight="1" x14ac:dyDescent="0.2">
      <c r="C240" s="887" t="s">
        <v>2531</v>
      </c>
      <c r="D240" s="791"/>
      <c r="E240" s="791"/>
      <c r="F240" s="791"/>
      <c r="G240" s="791"/>
      <c r="H240" s="791"/>
      <c r="I240" s="791"/>
      <c r="J240" s="887" t="s">
        <v>421</v>
      </c>
      <c r="K240" s="875" t="s">
        <v>2531</v>
      </c>
      <c r="L240" s="643">
        <v>20</v>
      </c>
    </row>
    <row r="241" spans="1:12" ht="18" customHeight="1" x14ac:dyDescent="0.2">
      <c r="C241" s="887" t="s">
        <v>2532</v>
      </c>
      <c r="D241" s="791"/>
      <c r="E241" s="791"/>
      <c r="F241" s="791"/>
      <c r="G241" s="791"/>
      <c r="H241" s="791"/>
      <c r="I241" s="791"/>
      <c r="J241" s="887" t="s">
        <v>421</v>
      </c>
      <c r="K241" s="875" t="s">
        <v>2532</v>
      </c>
      <c r="L241" s="643">
        <v>21</v>
      </c>
    </row>
    <row r="242" spans="1:12" ht="18" customHeight="1" x14ac:dyDescent="0.2">
      <c r="C242" s="887" t="s">
        <v>2533</v>
      </c>
      <c r="D242" s="791"/>
      <c r="E242" s="791"/>
      <c r="F242" s="791"/>
      <c r="G242" s="791"/>
      <c r="H242" s="791"/>
      <c r="I242" s="791"/>
      <c r="J242" s="887" t="s">
        <v>421</v>
      </c>
      <c r="K242" s="875" t="s">
        <v>2533</v>
      </c>
      <c r="L242" s="643">
        <v>22</v>
      </c>
    </row>
    <row r="243" spans="1:12" ht="18" customHeight="1" x14ac:dyDescent="0.2">
      <c r="C243" s="887" t="s">
        <v>2534</v>
      </c>
      <c r="D243" s="791" t="s">
        <v>337</v>
      </c>
      <c r="E243" s="887" t="s">
        <v>1029</v>
      </c>
      <c r="F243" s="791" t="s">
        <v>775</v>
      </c>
      <c r="G243" s="791"/>
      <c r="H243" s="791"/>
      <c r="I243" s="791"/>
      <c r="J243" s="887" t="s">
        <v>421</v>
      </c>
      <c r="K243" s="875" t="s">
        <v>2534</v>
      </c>
      <c r="L243" s="643">
        <v>23</v>
      </c>
    </row>
    <row r="244" spans="1:12" ht="18" customHeight="1" x14ac:dyDescent="0.2">
      <c r="C244" s="887" t="s">
        <v>2535</v>
      </c>
      <c r="D244" s="791" t="s">
        <v>345</v>
      </c>
      <c r="E244" s="887" t="s">
        <v>1029</v>
      </c>
      <c r="F244" s="791" t="s">
        <v>808</v>
      </c>
      <c r="G244" s="791"/>
      <c r="H244" s="791"/>
      <c r="I244" s="791"/>
      <c r="J244" s="887" t="s">
        <v>421</v>
      </c>
      <c r="K244" s="875" t="s">
        <v>2535</v>
      </c>
      <c r="L244" s="652">
        <v>24</v>
      </c>
    </row>
    <row r="245" spans="1:12" ht="18" customHeight="1" x14ac:dyDescent="0.2">
      <c r="A245" s="637">
        <v>203</v>
      </c>
      <c r="C245" s="875" t="s">
        <v>2536</v>
      </c>
      <c r="D245" s="875" t="s">
        <v>91</v>
      </c>
      <c r="E245" s="875" t="s">
        <v>1029</v>
      </c>
      <c r="F245" s="875" t="s">
        <v>1004</v>
      </c>
      <c r="G245" s="875"/>
      <c r="H245" s="876">
        <v>500</v>
      </c>
      <c r="I245" s="876">
        <v>4</v>
      </c>
      <c r="J245" s="875" t="s">
        <v>80</v>
      </c>
      <c r="K245" s="875" t="s">
        <v>2536</v>
      </c>
      <c r="L245" s="643">
        <v>1</v>
      </c>
    </row>
    <row r="246" spans="1:12" ht="18" customHeight="1" x14ac:dyDescent="0.2">
      <c r="A246" s="637">
        <v>204</v>
      </c>
      <c r="B246" s="637">
        <v>322</v>
      </c>
      <c r="C246" s="875" t="s">
        <v>2537</v>
      </c>
      <c r="D246" s="643"/>
      <c r="E246" s="643"/>
      <c r="F246" s="643"/>
      <c r="G246" s="643"/>
      <c r="H246" s="643"/>
      <c r="I246" s="643"/>
      <c r="J246" s="875" t="s">
        <v>80</v>
      </c>
      <c r="K246" s="875" t="s">
        <v>2537</v>
      </c>
      <c r="L246" s="643">
        <v>2</v>
      </c>
    </row>
    <row r="247" spans="1:12" ht="18" customHeight="1" x14ac:dyDescent="0.2">
      <c r="A247" s="637">
        <v>205</v>
      </c>
      <c r="B247" s="637">
        <v>323</v>
      </c>
      <c r="C247" s="875" t="s">
        <v>2538</v>
      </c>
      <c r="D247" s="643"/>
      <c r="E247" s="643"/>
      <c r="F247" s="643"/>
      <c r="G247" s="643"/>
      <c r="H247" s="643"/>
      <c r="I247" s="643"/>
      <c r="J247" s="875" t="s">
        <v>80</v>
      </c>
      <c r="K247" s="875" t="s">
        <v>2538</v>
      </c>
      <c r="L247" s="643">
        <v>3</v>
      </c>
    </row>
    <row r="248" spans="1:12" ht="18" customHeight="1" x14ac:dyDescent="0.2">
      <c r="A248" s="637">
        <v>206</v>
      </c>
      <c r="B248" s="637">
        <v>104</v>
      </c>
      <c r="C248" s="875" t="s">
        <v>2539</v>
      </c>
      <c r="D248" s="875"/>
      <c r="E248" s="875"/>
      <c r="F248" s="875"/>
      <c r="G248" s="875"/>
      <c r="H248" s="876"/>
      <c r="I248" s="876"/>
      <c r="J248" s="875" t="s">
        <v>80</v>
      </c>
      <c r="K248" s="875" t="s">
        <v>2539</v>
      </c>
      <c r="L248" s="643">
        <v>4</v>
      </c>
    </row>
    <row r="249" spans="1:12" ht="18" customHeight="1" x14ac:dyDescent="0.2">
      <c r="A249" s="637">
        <v>207</v>
      </c>
      <c r="C249" s="875" t="s">
        <v>2540</v>
      </c>
      <c r="D249" s="875" t="s">
        <v>78</v>
      </c>
      <c r="E249" s="875" t="s">
        <v>952</v>
      </c>
      <c r="F249" s="875" t="s">
        <v>66</v>
      </c>
      <c r="G249" s="875" t="s">
        <v>67</v>
      </c>
      <c r="H249" s="876">
        <v>0</v>
      </c>
      <c r="I249" s="876">
        <v>4</v>
      </c>
      <c r="J249" s="875" t="s">
        <v>80</v>
      </c>
      <c r="K249" s="875" t="s">
        <v>2540</v>
      </c>
      <c r="L249" s="643">
        <v>5</v>
      </c>
    </row>
    <row r="250" spans="1:12" ht="18" customHeight="1" x14ac:dyDescent="0.2">
      <c r="A250" s="637">
        <v>208</v>
      </c>
      <c r="B250" s="637">
        <v>322</v>
      </c>
      <c r="C250" s="875" t="s">
        <v>2541</v>
      </c>
      <c r="D250" s="875"/>
      <c r="E250" s="643"/>
      <c r="F250" s="643"/>
      <c r="G250" s="643"/>
      <c r="H250" s="643"/>
      <c r="I250" s="643"/>
      <c r="J250" s="875" t="s">
        <v>80</v>
      </c>
      <c r="K250" s="875" t="s">
        <v>2541</v>
      </c>
      <c r="L250" s="643">
        <v>6</v>
      </c>
    </row>
    <row r="251" spans="1:12" ht="18" customHeight="1" x14ac:dyDescent="0.2">
      <c r="A251" s="637">
        <v>209</v>
      </c>
      <c r="B251" s="637">
        <v>323</v>
      </c>
      <c r="C251" s="875" t="s">
        <v>2542</v>
      </c>
      <c r="D251" s="875"/>
      <c r="E251" s="643"/>
      <c r="F251" s="643"/>
      <c r="G251" s="643"/>
      <c r="H251" s="643"/>
      <c r="I251" s="643"/>
      <c r="J251" s="875" t="s">
        <v>80</v>
      </c>
      <c r="K251" s="875" t="s">
        <v>2542</v>
      </c>
      <c r="L251" s="643">
        <v>7</v>
      </c>
    </row>
    <row r="252" spans="1:12" ht="18" customHeight="1" x14ac:dyDescent="0.2">
      <c r="A252" s="637">
        <v>210</v>
      </c>
      <c r="B252" s="637">
        <v>105</v>
      </c>
      <c r="C252" s="875" t="s">
        <v>2543</v>
      </c>
      <c r="D252" s="875"/>
      <c r="E252" s="643"/>
      <c r="F252" s="643"/>
      <c r="G252" s="643"/>
      <c r="H252" s="643"/>
      <c r="I252" s="643"/>
      <c r="J252" s="875" t="s">
        <v>80</v>
      </c>
      <c r="K252" s="875" t="s">
        <v>2543</v>
      </c>
      <c r="L252" s="643">
        <v>8</v>
      </c>
    </row>
    <row r="253" spans="1:12" ht="18" customHeight="1" x14ac:dyDescent="0.2">
      <c r="A253" s="637">
        <v>211</v>
      </c>
      <c r="C253" s="875" t="s">
        <v>2544</v>
      </c>
      <c r="D253" s="875" t="s">
        <v>83</v>
      </c>
      <c r="E253" s="875" t="s">
        <v>977</v>
      </c>
      <c r="F253" s="875" t="s">
        <v>66</v>
      </c>
      <c r="G253" s="875" t="s">
        <v>67</v>
      </c>
      <c r="H253" s="875" t="s">
        <v>978</v>
      </c>
      <c r="I253" s="876">
        <v>4</v>
      </c>
      <c r="J253" s="875" t="s">
        <v>80</v>
      </c>
      <c r="K253" s="875" t="s">
        <v>2544</v>
      </c>
      <c r="L253" s="643">
        <v>9</v>
      </c>
    </row>
    <row r="254" spans="1:12" ht="18" customHeight="1" x14ac:dyDescent="0.2">
      <c r="A254" s="637">
        <v>212</v>
      </c>
      <c r="B254" s="637">
        <v>322</v>
      </c>
      <c r="C254" s="875" t="s">
        <v>2545</v>
      </c>
      <c r="D254" s="875"/>
      <c r="E254" s="643"/>
      <c r="F254" s="643"/>
      <c r="G254" s="643"/>
      <c r="H254" s="643"/>
      <c r="I254" s="643"/>
      <c r="J254" s="875" t="s">
        <v>80</v>
      </c>
      <c r="K254" s="875" t="s">
        <v>2545</v>
      </c>
      <c r="L254" s="643">
        <v>10</v>
      </c>
    </row>
    <row r="255" spans="1:12" ht="18" customHeight="1" x14ac:dyDescent="0.2">
      <c r="C255" s="875" t="s">
        <v>2546</v>
      </c>
      <c r="D255" s="875"/>
      <c r="E255" s="643"/>
      <c r="F255" s="643"/>
      <c r="G255" s="643"/>
      <c r="H255" s="643"/>
      <c r="I255" s="643"/>
      <c r="J255" s="875" t="s">
        <v>80</v>
      </c>
      <c r="K255" s="875" t="s">
        <v>2546</v>
      </c>
      <c r="L255" s="643">
        <v>11</v>
      </c>
    </row>
    <row r="256" spans="1:12" ht="18" customHeight="1" x14ac:dyDescent="0.2">
      <c r="C256" s="875" t="s">
        <v>2547</v>
      </c>
      <c r="D256" s="875"/>
      <c r="E256" s="643"/>
      <c r="F256" s="643"/>
      <c r="G256" s="643"/>
      <c r="H256" s="643"/>
      <c r="I256" s="643"/>
      <c r="J256" s="875" t="s">
        <v>80</v>
      </c>
      <c r="K256" s="875" t="s">
        <v>2547</v>
      </c>
      <c r="L256" s="643">
        <v>12</v>
      </c>
    </row>
    <row r="257" spans="1:12" ht="18" customHeight="1" x14ac:dyDescent="0.2">
      <c r="C257" s="875" t="s">
        <v>2548</v>
      </c>
      <c r="D257" s="875" t="s">
        <v>86</v>
      </c>
      <c r="E257" s="875" t="s">
        <v>1455</v>
      </c>
      <c r="F257" s="875" t="s">
        <v>1004</v>
      </c>
      <c r="G257" s="875"/>
      <c r="H257" s="876">
        <v>500</v>
      </c>
      <c r="I257" s="876">
        <v>4</v>
      </c>
      <c r="J257" s="875" t="s">
        <v>80</v>
      </c>
      <c r="K257" s="875" t="s">
        <v>2548</v>
      </c>
      <c r="L257" s="643">
        <v>13</v>
      </c>
    </row>
    <row r="258" spans="1:12" ht="18" customHeight="1" x14ac:dyDescent="0.2">
      <c r="C258" s="875" t="s">
        <v>2549</v>
      </c>
      <c r="D258" s="875"/>
      <c r="E258" s="643"/>
      <c r="F258" s="643"/>
      <c r="G258" s="643"/>
      <c r="H258" s="643"/>
      <c r="I258" s="643"/>
      <c r="J258" s="875" t="s">
        <v>80</v>
      </c>
      <c r="K258" s="875" t="s">
        <v>2549</v>
      </c>
      <c r="L258" s="643">
        <v>14</v>
      </c>
    </row>
    <row r="259" spans="1:12" ht="18" customHeight="1" x14ac:dyDescent="0.2">
      <c r="C259" s="875" t="s">
        <v>2550</v>
      </c>
      <c r="D259" s="875"/>
      <c r="E259" s="643"/>
      <c r="F259" s="643"/>
      <c r="G259" s="643"/>
      <c r="H259" s="643"/>
      <c r="I259" s="643"/>
      <c r="J259" s="875" t="s">
        <v>80</v>
      </c>
      <c r="K259" s="875" t="s">
        <v>2550</v>
      </c>
      <c r="L259" s="643">
        <v>15</v>
      </c>
    </row>
    <row r="260" spans="1:12" ht="18" customHeight="1" x14ac:dyDescent="0.2">
      <c r="C260" s="875" t="s">
        <v>2551</v>
      </c>
      <c r="D260" s="875"/>
      <c r="E260" s="643"/>
      <c r="F260" s="643"/>
      <c r="G260" s="643"/>
      <c r="H260" s="643"/>
      <c r="I260" s="643"/>
      <c r="J260" s="875" t="s">
        <v>80</v>
      </c>
      <c r="K260" s="875" t="s">
        <v>2551</v>
      </c>
      <c r="L260" s="643">
        <v>16</v>
      </c>
    </row>
    <row r="261" spans="1:12" ht="18" customHeight="1" x14ac:dyDescent="0.2">
      <c r="C261" s="875" t="s">
        <v>2552</v>
      </c>
      <c r="D261" s="875" t="s">
        <v>89</v>
      </c>
      <c r="E261" s="875" t="s">
        <v>1003</v>
      </c>
      <c r="F261" s="875" t="s">
        <v>1004</v>
      </c>
      <c r="G261" s="875"/>
      <c r="H261" s="876">
        <v>500</v>
      </c>
      <c r="I261" s="876">
        <v>4</v>
      </c>
      <c r="J261" s="875" t="s">
        <v>80</v>
      </c>
      <c r="K261" s="875" t="s">
        <v>2552</v>
      </c>
      <c r="L261" s="643">
        <v>17</v>
      </c>
    </row>
    <row r="262" spans="1:12" ht="18" customHeight="1" x14ac:dyDescent="0.2">
      <c r="C262" s="875" t="s">
        <v>2553</v>
      </c>
      <c r="D262" s="875"/>
      <c r="E262" s="875"/>
      <c r="F262" s="875"/>
      <c r="G262" s="875"/>
      <c r="H262" s="876"/>
      <c r="I262" s="876"/>
      <c r="J262" s="875" t="s">
        <v>80</v>
      </c>
      <c r="K262" s="875" t="s">
        <v>2553</v>
      </c>
      <c r="L262" s="643">
        <v>18</v>
      </c>
    </row>
    <row r="263" spans="1:12" ht="18" customHeight="1" x14ac:dyDescent="0.2">
      <c r="C263" s="875" t="s">
        <v>2554</v>
      </c>
      <c r="D263" s="875"/>
      <c r="E263" s="643"/>
      <c r="F263" s="643"/>
      <c r="G263" s="643"/>
      <c r="H263" s="643"/>
      <c r="I263" s="643"/>
      <c r="J263" s="875" t="s">
        <v>80</v>
      </c>
      <c r="K263" s="875" t="s">
        <v>2554</v>
      </c>
      <c r="L263" s="643">
        <v>19</v>
      </c>
    </row>
    <row r="264" spans="1:12" ht="18" customHeight="1" x14ac:dyDescent="0.2">
      <c r="C264" s="875" t="s">
        <v>2555</v>
      </c>
      <c r="D264" s="875"/>
      <c r="E264" s="643"/>
      <c r="F264" s="643"/>
      <c r="G264" s="643"/>
      <c r="H264" s="643"/>
      <c r="I264" s="643"/>
      <c r="J264" s="875" t="s">
        <v>80</v>
      </c>
      <c r="K264" s="875" t="s">
        <v>2555</v>
      </c>
      <c r="L264" s="643">
        <v>20</v>
      </c>
    </row>
    <row r="265" spans="1:12" ht="18" customHeight="1" x14ac:dyDescent="0.2">
      <c r="C265" s="875" t="s">
        <v>2556</v>
      </c>
      <c r="D265" s="643"/>
      <c r="E265" s="643"/>
      <c r="F265" s="643"/>
      <c r="G265" s="643"/>
      <c r="H265" s="643"/>
      <c r="I265" s="643"/>
      <c r="J265" s="643"/>
      <c r="K265" s="875" t="s">
        <v>2556</v>
      </c>
      <c r="L265" s="643">
        <v>21</v>
      </c>
    </row>
    <row r="266" spans="1:12" ht="18" customHeight="1" x14ac:dyDescent="0.2">
      <c r="C266" s="875" t="s">
        <v>2557</v>
      </c>
      <c r="D266" s="643"/>
      <c r="E266" s="643"/>
      <c r="F266" s="643"/>
      <c r="G266" s="643"/>
      <c r="H266" s="643"/>
      <c r="I266" s="643"/>
      <c r="J266" s="643"/>
      <c r="K266" s="875" t="s">
        <v>2557</v>
      </c>
      <c r="L266" s="643">
        <v>22</v>
      </c>
    </row>
    <row r="267" spans="1:12" ht="18" customHeight="1" x14ac:dyDescent="0.2">
      <c r="C267" s="875" t="s">
        <v>2558</v>
      </c>
      <c r="D267" s="643"/>
      <c r="E267" s="643"/>
      <c r="F267" s="643"/>
      <c r="G267" s="643"/>
      <c r="H267" s="643"/>
      <c r="I267" s="643"/>
      <c r="J267" s="643"/>
      <c r="K267" s="875" t="s">
        <v>2558</v>
      </c>
      <c r="L267" s="643">
        <v>23</v>
      </c>
    </row>
    <row r="268" spans="1:12" ht="18" customHeight="1" x14ac:dyDescent="0.2">
      <c r="C268" s="875" t="s">
        <v>2559</v>
      </c>
      <c r="D268" s="643"/>
      <c r="E268" s="643"/>
      <c r="F268" s="643"/>
      <c r="G268" s="643"/>
      <c r="H268" s="643"/>
      <c r="I268" s="643"/>
      <c r="J268" s="643"/>
      <c r="K268" s="875" t="s">
        <v>2559</v>
      </c>
      <c r="L268" s="652">
        <v>24</v>
      </c>
    </row>
    <row r="269" spans="1:12" ht="18" customHeight="1" x14ac:dyDescent="0.2">
      <c r="C269" s="875" t="s">
        <v>2560</v>
      </c>
      <c r="D269" s="875" t="s">
        <v>347</v>
      </c>
      <c r="E269" s="875" t="s">
        <v>693</v>
      </c>
      <c r="F269" s="875" t="s">
        <v>808</v>
      </c>
      <c r="G269" s="876">
        <v>205</v>
      </c>
      <c r="H269" s="876">
        <v>0</v>
      </c>
      <c r="I269" s="876">
        <v>4</v>
      </c>
      <c r="J269" s="875" t="s">
        <v>339</v>
      </c>
      <c r="K269" s="875" t="s">
        <v>2560</v>
      </c>
      <c r="L269" s="643">
        <v>1</v>
      </c>
    </row>
    <row r="270" spans="1:12" ht="18" customHeight="1" x14ac:dyDescent="0.2">
      <c r="C270" s="875" t="s">
        <v>2561</v>
      </c>
      <c r="D270" s="643"/>
      <c r="E270" s="643"/>
      <c r="F270" s="643"/>
      <c r="G270" s="643"/>
      <c r="H270" s="643"/>
      <c r="I270" s="643"/>
      <c r="J270" s="875" t="s">
        <v>339</v>
      </c>
      <c r="K270" s="875" t="s">
        <v>2561</v>
      </c>
      <c r="L270" s="643">
        <v>2</v>
      </c>
    </row>
    <row r="271" spans="1:12" ht="18" customHeight="1" x14ac:dyDescent="0.2">
      <c r="A271" s="637">
        <v>227</v>
      </c>
      <c r="B271" s="637">
        <v>213</v>
      </c>
      <c r="C271" s="875" t="s">
        <v>2562</v>
      </c>
      <c r="D271" s="643"/>
      <c r="E271" s="643"/>
      <c r="F271" s="643"/>
      <c r="G271" s="643"/>
      <c r="H271" s="643"/>
      <c r="I271" s="643"/>
      <c r="J271" s="875" t="s">
        <v>339</v>
      </c>
      <c r="K271" s="875" t="s">
        <v>2562</v>
      </c>
      <c r="L271" s="643">
        <v>3</v>
      </c>
    </row>
    <row r="272" spans="1:12" ht="18" customHeight="1" x14ac:dyDescent="0.2">
      <c r="A272" s="637">
        <v>228</v>
      </c>
      <c r="B272" s="637">
        <v>214</v>
      </c>
      <c r="C272" s="875" t="s">
        <v>2563</v>
      </c>
      <c r="D272" s="875"/>
      <c r="E272" s="875"/>
      <c r="F272" s="875"/>
      <c r="G272" s="876"/>
      <c r="H272" s="876"/>
      <c r="I272" s="876"/>
      <c r="J272" s="875" t="s">
        <v>339</v>
      </c>
      <c r="K272" s="875" t="s">
        <v>2563</v>
      </c>
      <c r="L272" s="643">
        <v>4</v>
      </c>
    </row>
    <row r="273" spans="1:12" ht="18" customHeight="1" x14ac:dyDescent="0.2">
      <c r="A273" s="637">
        <v>229</v>
      </c>
      <c r="B273" s="637">
        <v>215</v>
      </c>
      <c r="C273" s="875" t="s">
        <v>2564</v>
      </c>
      <c r="D273" s="875" t="s">
        <v>348</v>
      </c>
      <c r="E273" s="875" t="s">
        <v>693</v>
      </c>
      <c r="F273" s="875" t="s">
        <v>808</v>
      </c>
      <c r="G273" s="876">
        <v>205</v>
      </c>
      <c r="H273" s="876">
        <v>0</v>
      </c>
      <c r="I273" s="876">
        <v>4</v>
      </c>
      <c r="J273" s="875" t="s">
        <v>339</v>
      </c>
      <c r="K273" s="875" t="s">
        <v>2564</v>
      </c>
      <c r="L273" s="643">
        <v>5</v>
      </c>
    </row>
    <row r="274" spans="1:12" ht="18" customHeight="1" x14ac:dyDescent="0.2">
      <c r="A274" s="637">
        <v>230</v>
      </c>
      <c r="B274" s="637">
        <v>216</v>
      </c>
      <c r="C274" s="875" t="s">
        <v>2565</v>
      </c>
      <c r="D274" s="643"/>
      <c r="E274" s="643"/>
      <c r="F274" s="643"/>
      <c r="G274" s="643"/>
      <c r="H274" s="643"/>
      <c r="I274" s="643"/>
      <c r="J274" s="875" t="s">
        <v>339</v>
      </c>
      <c r="K274" s="875" t="s">
        <v>2565</v>
      </c>
      <c r="L274" s="643">
        <v>6</v>
      </c>
    </row>
    <row r="275" spans="1:12" ht="18" customHeight="1" x14ac:dyDescent="0.2">
      <c r="A275" s="637">
        <v>231</v>
      </c>
      <c r="B275" s="637">
        <v>217</v>
      </c>
      <c r="C275" s="875" t="s">
        <v>2566</v>
      </c>
      <c r="D275" s="643"/>
      <c r="E275" s="643"/>
      <c r="F275" s="643"/>
      <c r="G275" s="643"/>
      <c r="H275" s="643"/>
      <c r="I275" s="643"/>
      <c r="J275" s="875" t="s">
        <v>339</v>
      </c>
      <c r="K275" s="875" t="s">
        <v>2566</v>
      </c>
      <c r="L275" s="643">
        <v>7</v>
      </c>
    </row>
    <row r="276" spans="1:12" ht="18" customHeight="1" x14ac:dyDescent="0.2">
      <c r="A276" s="637">
        <v>232</v>
      </c>
      <c r="B276" s="637">
        <v>221</v>
      </c>
      <c r="C276" s="875" t="s">
        <v>2567</v>
      </c>
      <c r="D276" s="875"/>
      <c r="E276" s="875"/>
      <c r="F276" s="875"/>
      <c r="G276" s="876"/>
      <c r="H276" s="876"/>
      <c r="I276" s="876"/>
      <c r="J276" s="875" t="s">
        <v>339</v>
      </c>
      <c r="K276" s="875" t="s">
        <v>2567</v>
      </c>
      <c r="L276" s="643">
        <v>8</v>
      </c>
    </row>
    <row r="277" spans="1:12" ht="18" customHeight="1" x14ac:dyDescent="0.2">
      <c r="C277" s="875" t="s">
        <v>2568</v>
      </c>
      <c r="D277" s="875" t="s">
        <v>349</v>
      </c>
      <c r="E277" s="875" t="s">
        <v>350</v>
      </c>
      <c r="F277" s="875" t="s">
        <v>775</v>
      </c>
      <c r="G277" s="876">
        <v>206</v>
      </c>
      <c r="H277" s="875" t="s">
        <v>899</v>
      </c>
      <c r="I277" s="876">
        <v>1</v>
      </c>
      <c r="J277" s="875" t="s">
        <v>339</v>
      </c>
      <c r="K277" s="875" t="s">
        <v>2568</v>
      </c>
      <c r="L277" s="643">
        <v>9</v>
      </c>
    </row>
    <row r="278" spans="1:12" ht="18" customHeight="1" x14ac:dyDescent="0.2">
      <c r="C278" s="875" t="s">
        <v>2569</v>
      </c>
      <c r="D278" s="875" t="s">
        <v>352</v>
      </c>
      <c r="E278" s="875" t="s">
        <v>350</v>
      </c>
      <c r="F278" s="875" t="s">
        <v>775</v>
      </c>
      <c r="G278" s="876">
        <v>206</v>
      </c>
      <c r="H278" s="875" t="s">
        <v>899</v>
      </c>
      <c r="I278" s="876">
        <v>1</v>
      </c>
      <c r="J278" s="875" t="s">
        <v>339</v>
      </c>
      <c r="K278" s="875" t="s">
        <v>2569</v>
      </c>
      <c r="L278" s="643">
        <v>10</v>
      </c>
    </row>
    <row r="279" spans="1:12" ht="18" customHeight="1" x14ac:dyDescent="0.2">
      <c r="C279" s="875" t="s">
        <v>2570</v>
      </c>
      <c r="D279" s="875" t="s">
        <v>353</v>
      </c>
      <c r="E279" s="875" t="s">
        <v>350</v>
      </c>
      <c r="F279" s="875" t="s">
        <v>775</v>
      </c>
      <c r="G279" s="876">
        <v>206</v>
      </c>
      <c r="H279" s="875" t="s">
        <v>899</v>
      </c>
      <c r="I279" s="876">
        <v>1</v>
      </c>
      <c r="J279" s="875" t="s">
        <v>339</v>
      </c>
      <c r="K279" s="875" t="s">
        <v>2570</v>
      </c>
      <c r="L279" s="643">
        <v>11</v>
      </c>
    </row>
    <row r="280" spans="1:12" ht="18" customHeight="1" x14ac:dyDescent="0.2">
      <c r="C280" s="875" t="s">
        <v>2571</v>
      </c>
      <c r="D280" s="875" t="s">
        <v>354</v>
      </c>
      <c r="E280" s="875" t="s">
        <v>350</v>
      </c>
      <c r="F280" s="875" t="s">
        <v>775</v>
      </c>
      <c r="G280" s="876">
        <v>206</v>
      </c>
      <c r="H280" s="875" t="s">
        <v>899</v>
      </c>
      <c r="I280" s="876">
        <v>1</v>
      </c>
      <c r="J280" s="875" t="s">
        <v>339</v>
      </c>
      <c r="K280" s="875" t="s">
        <v>2571</v>
      </c>
      <c r="L280" s="643">
        <v>12</v>
      </c>
    </row>
    <row r="281" spans="1:12" ht="18" customHeight="1" x14ac:dyDescent="0.2">
      <c r="C281" s="875" t="s">
        <v>2572</v>
      </c>
      <c r="D281" s="875" t="s">
        <v>355</v>
      </c>
      <c r="E281" s="875" t="s">
        <v>350</v>
      </c>
      <c r="F281" s="875" t="s">
        <v>775</v>
      </c>
      <c r="G281" s="876">
        <v>206</v>
      </c>
      <c r="H281" s="875" t="s">
        <v>899</v>
      </c>
      <c r="I281" s="876">
        <v>1</v>
      </c>
      <c r="J281" s="875" t="s">
        <v>339</v>
      </c>
      <c r="K281" s="875" t="s">
        <v>2572</v>
      </c>
      <c r="L281" s="643">
        <v>13</v>
      </c>
    </row>
    <row r="282" spans="1:12" ht="18" customHeight="1" x14ac:dyDescent="0.2">
      <c r="C282" s="875" t="s">
        <v>2573</v>
      </c>
      <c r="D282" s="875" t="s">
        <v>356</v>
      </c>
      <c r="E282" s="875" t="s">
        <v>350</v>
      </c>
      <c r="F282" s="875" t="s">
        <v>775</v>
      </c>
      <c r="G282" s="876">
        <v>206</v>
      </c>
      <c r="H282" s="875" t="s">
        <v>899</v>
      </c>
      <c r="I282" s="876">
        <v>1</v>
      </c>
      <c r="J282" s="875" t="s">
        <v>339</v>
      </c>
      <c r="K282" s="875" t="s">
        <v>2573</v>
      </c>
      <c r="L282" s="643">
        <v>14</v>
      </c>
    </row>
    <row r="283" spans="1:12" ht="18" customHeight="1" x14ac:dyDescent="0.2">
      <c r="C283" s="875" t="s">
        <v>2574</v>
      </c>
      <c r="D283" s="875" t="s">
        <v>357</v>
      </c>
      <c r="E283" s="875" t="s">
        <v>350</v>
      </c>
      <c r="F283" s="875" t="s">
        <v>775</v>
      </c>
      <c r="G283" s="876">
        <v>206</v>
      </c>
      <c r="H283" s="875" t="s">
        <v>899</v>
      </c>
      <c r="I283" s="876">
        <v>1</v>
      </c>
      <c r="J283" s="875" t="s">
        <v>339</v>
      </c>
      <c r="K283" s="875" t="s">
        <v>2574</v>
      </c>
      <c r="L283" s="643">
        <v>15</v>
      </c>
    </row>
    <row r="284" spans="1:12" ht="18" customHeight="1" x14ac:dyDescent="0.2">
      <c r="C284" s="875" t="s">
        <v>2575</v>
      </c>
      <c r="D284" s="875" t="s">
        <v>358</v>
      </c>
      <c r="E284" s="875" t="s">
        <v>350</v>
      </c>
      <c r="F284" s="875" t="s">
        <v>775</v>
      </c>
      <c r="G284" s="876">
        <v>206</v>
      </c>
      <c r="H284" s="875" t="s">
        <v>899</v>
      </c>
      <c r="I284" s="876">
        <v>1</v>
      </c>
      <c r="J284" s="875" t="s">
        <v>339</v>
      </c>
      <c r="K284" s="875" t="s">
        <v>2575</v>
      </c>
      <c r="L284" s="643">
        <v>16</v>
      </c>
    </row>
    <row r="285" spans="1:12" ht="18" customHeight="1" x14ac:dyDescent="0.2">
      <c r="C285" s="875" t="s">
        <v>2576</v>
      </c>
      <c r="D285" s="875" t="s">
        <v>359</v>
      </c>
      <c r="E285" s="875" t="s">
        <v>364</v>
      </c>
      <c r="F285" s="875" t="s">
        <v>775</v>
      </c>
      <c r="G285" s="876">
        <v>206</v>
      </c>
      <c r="H285" s="875" t="s">
        <v>899</v>
      </c>
      <c r="I285" s="876">
        <v>1</v>
      </c>
      <c r="J285" s="875" t="s">
        <v>339</v>
      </c>
      <c r="K285" s="875" t="s">
        <v>2576</v>
      </c>
      <c r="L285" s="643">
        <v>17</v>
      </c>
    </row>
    <row r="286" spans="1:12" ht="18" customHeight="1" x14ac:dyDescent="0.2">
      <c r="C286" s="875" t="s">
        <v>2577</v>
      </c>
      <c r="D286" s="875" t="s">
        <v>361</v>
      </c>
      <c r="E286" s="875" t="s">
        <v>364</v>
      </c>
      <c r="F286" s="875" t="s">
        <v>775</v>
      </c>
      <c r="G286" s="876">
        <v>206</v>
      </c>
      <c r="H286" s="875" t="s">
        <v>899</v>
      </c>
      <c r="I286" s="876">
        <v>1</v>
      </c>
      <c r="J286" s="875" t="s">
        <v>339</v>
      </c>
      <c r="K286" s="875" t="s">
        <v>2577</v>
      </c>
      <c r="L286" s="643">
        <v>18</v>
      </c>
    </row>
    <row r="287" spans="1:12" ht="18" customHeight="1" x14ac:dyDescent="0.2">
      <c r="C287" s="875" t="s">
        <v>2578</v>
      </c>
      <c r="D287" s="875" t="s">
        <v>362</v>
      </c>
      <c r="E287" s="875" t="s">
        <v>364</v>
      </c>
      <c r="F287" s="875" t="s">
        <v>775</v>
      </c>
      <c r="G287" s="876">
        <v>206</v>
      </c>
      <c r="H287" s="875" t="s">
        <v>899</v>
      </c>
      <c r="I287" s="876">
        <v>1</v>
      </c>
      <c r="J287" s="875" t="s">
        <v>339</v>
      </c>
      <c r="K287" s="875" t="s">
        <v>2578</v>
      </c>
      <c r="L287" s="643">
        <v>19</v>
      </c>
    </row>
    <row r="288" spans="1:12" ht="18" customHeight="1" x14ac:dyDescent="0.2">
      <c r="A288" s="637">
        <v>243</v>
      </c>
      <c r="B288" s="637">
        <v>232</v>
      </c>
      <c r="C288" s="875" t="s">
        <v>2579</v>
      </c>
      <c r="D288" s="875" t="s">
        <v>363</v>
      </c>
      <c r="E288" s="875" t="s">
        <v>364</v>
      </c>
      <c r="F288" s="875" t="s">
        <v>775</v>
      </c>
      <c r="G288" s="876">
        <v>206</v>
      </c>
      <c r="H288" s="875" t="s">
        <v>899</v>
      </c>
      <c r="I288" s="876">
        <v>1</v>
      </c>
      <c r="J288" s="875" t="s">
        <v>339</v>
      </c>
      <c r="K288" s="875" t="s">
        <v>2579</v>
      </c>
      <c r="L288" s="643">
        <v>20</v>
      </c>
    </row>
    <row r="289" spans="1:12" ht="18" customHeight="1" x14ac:dyDescent="0.2">
      <c r="A289" s="637">
        <v>244</v>
      </c>
      <c r="B289" s="637">
        <v>233</v>
      </c>
      <c r="C289" s="875" t="s">
        <v>2580</v>
      </c>
      <c r="D289" s="875" t="s">
        <v>365</v>
      </c>
      <c r="E289" s="875" t="s">
        <v>65</v>
      </c>
      <c r="F289" s="875" t="s">
        <v>775</v>
      </c>
      <c r="G289" s="876">
        <v>206</v>
      </c>
      <c r="H289" s="875" t="s">
        <v>899</v>
      </c>
      <c r="I289" s="876">
        <v>1</v>
      </c>
      <c r="J289" s="875" t="s">
        <v>339</v>
      </c>
      <c r="K289" s="875" t="s">
        <v>2580</v>
      </c>
      <c r="L289" s="643">
        <v>21</v>
      </c>
    </row>
    <row r="290" spans="1:12" ht="18" customHeight="1" x14ac:dyDescent="0.2">
      <c r="A290" s="637">
        <v>245</v>
      </c>
      <c r="B290" s="637">
        <v>234</v>
      </c>
      <c r="C290" s="875" t="s">
        <v>2581</v>
      </c>
      <c r="D290" s="875" t="s">
        <v>366</v>
      </c>
      <c r="E290" s="875" t="s">
        <v>65</v>
      </c>
      <c r="F290" s="875" t="s">
        <v>775</v>
      </c>
      <c r="G290" s="876">
        <v>206</v>
      </c>
      <c r="H290" s="875" t="s">
        <v>899</v>
      </c>
      <c r="I290" s="876">
        <v>1</v>
      </c>
      <c r="J290" s="875" t="s">
        <v>339</v>
      </c>
      <c r="K290" s="875" t="s">
        <v>2581</v>
      </c>
      <c r="L290" s="643">
        <v>22</v>
      </c>
    </row>
    <row r="291" spans="1:12" ht="18" customHeight="1" x14ac:dyDescent="0.2">
      <c r="A291" s="637">
        <v>246</v>
      </c>
      <c r="B291" s="637">
        <v>239</v>
      </c>
      <c r="C291" s="875" t="s">
        <v>2582</v>
      </c>
      <c r="D291" s="875" t="s">
        <v>371</v>
      </c>
      <c r="E291" s="875" t="s">
        <v>350</v>
      </c>
      <c r="F291" s="875" t="s">
        <v>808</v>
      </c>
      <c r="G291" s="876">
        <v>205</v>
      </c>
      <c r="H291" s="875" t="s">
        <v>899</v>
      </c>
      <c r="I291" s="876">
        <v>1</v>
      </c>
      <c r="J291" s="875" t="s">
        <v>339</v>
      </c>
      <c r="K291" s="875" t="s">
        <v>2582</v>
      </c>
      <c r="L291" s="643">
        <v>23</v>
      </c>
    </row>
    <row r="292" spans="1:12" ht="18" customHeight="1" x14ac:dyDescent="0.2">
      <c r="A292" s="637">
        <v>247</v>
      </c>
      <c r="B292" s="637">
        <v>322</v>
      </c>
      <c r="C292" s="875" t="s">
        <v>2583</v>
      </c>
      <c r="D292" s="875" t="s">
        <v>372</v>
      </c>
      <c r="E292" s="875" t="s">
        <v>350</v>
      </c>
      <c r="F292" s="875" t="s">
        <v>808</v>
      </c>
      <c r="G292" s="876">
        <v>205</v>
      </c>
      <c r="H292" s="875" t="s">
        <v>899</v>
      </c>
      <c r="I292" s="876">
        <v>1</v>
      </c>
      <c r="J292" s="875" t="s">
        <v>339</v>
      </c>
      <c r="K292" s="875" t="s">
        <v>2583</v>
      </c>
      <c r="L292" s="652">
        <v>24</v>
      </c>
    </row>
    <row r="293" spans="1:12" ht="18" customHeight="1" x14ac:dyDescent="0.2">
      <c r="A293" s="637">
        <v>248</v>
      </c>
      <c r="B293" s="637">
        <v>323</v>
      </c>
      <c r="C293" s="875" t="s">
        <v>2584</v>
      </c>
      <c r="D293" s="875" t="s">
        <v>373</v>
      </c>
      <c r="E293" s="875" t="s">
        <v>350</v>
      </c>
      <c r="F293" s="875" t="s">
        <v>808</v>
      </c>
      <c r="G293" s="876">
        <v>205</v>
      </c>
      <c r="H293" s="875" t="s">
        <v>899</v>
      </c>
      <c r="I293" s="876">
        <v>1</v>
      </c>
      <c r="J293" s="875" t="s">
        <v>339</v>
      </c>
      <c r="K293" s="875" t="s">
        <v>2584</v>
      </c>
      <c r="L293" s="643">
        <v>1</v>
      </c>
    </row>
    <row r="294" spans="1:12" ht="18" customHeight="1" x14ac:dyDescent="0.2">
      <c r="A294" s="637">
        <v>249</v>
      </c>
      <c r="C294" s="875" t="s">
        <v>2585</v>
      </c>
      <c r="D294" s="875" t="s">
        <v>374</v>
      </c>
      <c r="E294" s="875" t="s">
        <v>350</v>
      </c>
      <c r="F294" s="875" t="s">
        <v>808</v>
      </c>
      <c r="G294" s="876">
        <v>205</v>
      </c>
      <c r="H294" s="875" t="s">
        <v>899</v>
      </c>
      <c r="I294" s="876">
        <v>1</v>
      </c>
      <c r="J294" s="875" t="s">
        <v>339</v>
      </c>
      <c r="K294" s="875" t="s">
        <v>2585</v>
      </c>
      <c r="L294" s="643">
        <v>2</v>
      </c>
    </row>
    <row r="295" spans="1:12" ht="18" customHeight="1" x14ac:dyDescent="0.2">
      <c r="A295" s="637">
        <v>250</v>
      </c>
      <c r="C295" s="875" t="s">
        <v>2586</v>
      </c>
      <c r="D295" s="875" t="s">
        <v>375</v>
      </c>
      <c r="E295" s="875" t="s">
        <v>350</v>
      </c>
      <c r="F295" s="875" t="s">
        <v>808</v>
      </c>
      <c r="G295" s="876">
        <v>205</v>
      </c>
      <c r="H295" s="875" t="s">
        <v>899</v>
      </c>
      <c r="I295" s="876">
        <v>1</v>
      </c>
      <c r="J295" s="875" t="s">
        <v>339</v>
      </c>
      <c r="K295" s="875" t="s">
        <v>2586</v>
      </c>
      <c r="L295" s="643">
        <v>3</v>
      </c>
    </row>
    <row r="296" spans="1:12" ht="18" customHeight="1" x14ac:dyDescent="0.2">
      <c r="A296" s="637">
        <v>251</v>
      </c>
      <c r="B296" s="637">
        <v>240</v>
      </c>
      <c r="C296" s="875" t="s">
        <v>2587</v>
      </c>
      <c r="D296" s="875" t="s">
        <v>376</v>
      </c>
      <c r="E296" s="875" t="s">
        <v>350</v>
      </c>
      <c r="F296" s="875" t="s">
        <v>808</v>
      </c>
      <c r="G296" s="876">
        <v>205</v>
      </c>
      <c r="H296" s="875" t="s">
        <v>899</v>
      </c>
      <c r="I296" s="876">
        <v>1</v>
      </c>
      <c r="J296" s="875" t="s">
        <v>339</v>
      </c>
      <c r="K296" s="875" t="s">
        <v>2587</v>
      </c>
      <c r="L296" s="643">
        <v>4</v>
      </c>
    </row>
    <row r="297" spans="1:12" ht="18" customHeight="1" x14ac:dyDescent="0.2">
      <c r="A297" s="637">
        <v>252</v>
      </c>
      <c r="B297" s="637">
        <v>322</v>
      </c>
      <c r="C297" s="875" t="s">
        <v>2588</v>
      </c>
      <c r="D297" s="875" t="s">
        <v>377</v>
      </c>
      <c r="E297" s="875" t="s">
        <v>350</v>
      </c>
      <c r="F297" s="875" t="s">
        <v>808</v>
      </c>
      <c r="G297" s="876">
        <v>205</v>
      </c>
      <c r="H297" s="875" t="s">
        <v>899</v>
      </c>
      <c r="I297" s="876">
        <v>1</v>
      </c>
      <c r="J297" s="875" t="s">
        <v>339</v>
      </c>
      <c r="K297" s="875" t="s">
        <v>2588</v>
      </c>
      <c r="L297" s="643">
        <v>5</v>
      </c>
    </row>
    <row r="298" spans="1:12" ht="18" customHeight="1" x14ac:dyDescent="0.2">
      <c r="A298" s="637">
        <v>253</v>
      </c>
      <c r="B298" s="637">
        <v>323</v>
      </c>
      <c r="C298" s="875" t="s">
        <v>2589</v>
      </c>
      <c r="D298" s="875" t="s">
        <v>378</v>
      </c>
      <c r="E298" s="875" t="s">
        <v>350</v>
      </c>
      <c r="F298" s="875" t="s">
        <v>808</v>
      </c>
      <c r="G298" s="876">
        <v>205</v>
      </c>
      <c r="H298" s="875" t="s">
        <v>899</v>
      </c>
      <c r="I298" s="876">
        <v>1</v>
      </c>
      <c r="J298" s="875" t="s">
        <v>339</v>
      </c>
      <c r="K298" s="875" t="s">
        <v>2589</v>
      </c>
      <c r="L298" s="643">
        <v>6</v>
      </c>
    </row>
    <row r="299" spans="1:12" ht="18" customHeight="1" x14ac:dyDescent="0.2">
      <c r="A299" s="637">
        <v>254</v>
      </c>
      <c r="C299" s="875" t="s">
        <v>2590</v>
      </c>
      <c r="D299" s="875" t="s">
        <v>380</v>
      </c>
      <c r="E299" s="875" t="s">
        <v>364</v>
      </c>
      <c r="F299" s="875" t="s">
        <v>808</v>
      </c>
      <c r="G299" s="876">
        <v>205</v>
      </c>
      <c r="H299" s="875" t="s">
        <v>899</v>
      </c>
      <c r="I299" s="876">
        <v>1</v>
      </c>
      <c r="J299" s="875" t="s">
        <v>339</v>
      </c>
      <c r="K299" s="875" t="s">
        <v>2590</v>
      </c>
      <c r="L299" s="643">
        <v>7</v>
      </c>
    </row>
    <row r="300" spans="1:12" ht="18" customHeight="1" x14ac:dyDescent="0.2">
      <c r="A300" s="637">
        <v>255</v>
      </c>
      <c r="C300" s="875" t="s">
        <v>2591</v>
      </c>
      <c r="D300" s="875" t="s">
        <v>381</v>
      </c>
      <c r="E300" s="875" t="s">
        <v>364</v>
      </c>
      <c r="F300" s="875" t="s">
        <v>808</v>
      </c>
      <c r="G300" s="876">
        <v>205</v>
      </c>
      <c r="H300" s="875" t="s">
        <v>899</v>
      </c>
      <c r="I300" s="876">
        <v>1</v>
      </c>
      <c r="J300" s="875" t="s">
        <v>339</v>
      </c>
      <c r="K300" s="875" t="s">
        <v>2591</v>
      </c>
      <c r="L300" s="643">
        <v>8</v>
      </c>
    </row>
    <row r="301" spans="1:12" ht="18" customHeight="1" x14ac:dyDescent="0.2">
      <c r="A301" s="637">
        <v>256</v>
      </c>
      <c r="B301" s="637">
        <v>242</v>
      </c>
      <c r="C301" s="875" t="s">
        <v>2592</v>
      </c>
      <c r="D301" s="875" t="s">
        <v>382</v>
      </c>
      <c r="E301" s="875" t="s">
        <v>364</v>
      </c>
      <c r="F301" s="875" t="s">
        <v>808</v>
      </c>
      <c r="G301" s="876">
        <v>205</v>
      </c>
      <c r="H301" s="875" t="s">
        <v>899</v>
      </c>
      <c r="I301" s="876">
        <v>1</v>
      </c>
      <c r="J301" s="875" t="s">
        <v>339</v>
      </c>
      <c r="K301" s="875" t="s">
        <v>2592</v>
      </c>
      <c r="L301" s="643">
        <v>9</v>
      </c>
    </row>
    <row r="302" spans="1:12" ht="18" customHeight="1" x14ac:dyDescent="0.2">
      <c r="A302" s="637">
        <v>257</v>
      </c>
      <c r="B302" s="637">
        <v>243</v>
      </c>
      <c r="C302" s="875" t="s">
        <v>2593</v>
      </c>
      <c r="D302" s="875" t="s">
        <v>383</v>
      </c>
      <c r="E302" s="875" t="s">
        <v>364</v>
      </c>
      <c r="F302" s="875" t="s">
        <v>808</v>
      </c>
      <c r="G302" s="876">
        <v>205</v>
      </c>
      <c r="H302" s="875" t="s">
        <v>899</v>
      </c>
      <c r="I302" s="876">
        <v>1</v>
      </c>
      <c r="J302" s="875" t="s">
        <v>339</v>
      </c>
      <c r="K302" s="875" t="s">
        <v>2593</v>
      </c>
      <c r="L302" s="643">
        <v>10</v>
      </c>
    </row>
    <row r="303" spans="1:12" ht="18" customHeight="1" x14ac:dyDescent="0.2">
      <c r="A303" s="637">
        <v>258</v>
      </c>
      <c r="B303" s="637">
        <v>244</v>
      </c>
      <c r="C303" s="875" t="s">
        <v>2594</v>
      </c>
      <c r="D303" s="875" t="s">
        <v>384</v>
      </c>
      <c r="E303" s="875" t="s">
        <v>65</v>
      </c>
      <c r="F303" s="875" t="s">
        <v>808</v>
      </c>
      <c r="G303" s="876">
        <v>205</v>
      </c>
      <c r="H303" s="875" t="s">
        <v>899</v>
      </c>
      <c r="I303" s="876">
        <v>1</v>
      </c>
      <c r="J303" s="875" t="s">
        <v>339</v>
      </c>
      <c r="K303" s="875" t="s">
        <v>2594</v>
      </c>
      <c r="L303" s="643">
        <v>11</v>
      </c>
    </row>
    <row r="304" spans="1:12" ht="18" customHeight="1" x14ac:dyDescent="0.2">
      <c r="A304" s="637">
        <v>259</v>
      </c>
      <c r="B304" s="637">
        <v>245</v>
      </c>
      <c r="C304" s="875" t="s">
        <v>2595</v>
      </c>
      <c r="D304" s="875" t="s">
        <v>385</v>
      </c>
      <c r="E304" s="875" t="s">
        <v>65</v>
      </c>
      <c r="F304" s="875" t="s">
        <v>808</v>
      </c>
      <c r="G304" s="876">
        <v>205</v>
      </c>
      <c r="H304" s="875" t="s">
        <v>899</v>
      </c>
      <c r="I304" s="876">
        <v>1</v>
      </c>
      <c r="J304" s="875" t="s">
        <v>339</v>
      </c>
      <c r="K304" s="875" t="s">
        <v>2595</v>
      </c>
      <c r="L304" s="643">
        <v>12</v>
      </c>
    </row>
    <row r="305" spans="1:12" ht="18" customHeight="1" x14ac:dyDescent="0.2">
      <c r="A305" s="637">
        <v>260</v>
      </c>
      <c r="B305" s="637">
        <v>247</v>
      </c>
      <c r="C305" s="875" t="s">
        <v>2596</v>
      </c>
      <c r="D305" s="875" t="s">
        <v>393</v>
      </c>
      <c r="E305" s="875" t="s">
        <v>350</v>
      </c>
      <c r="F305" s="875" t="s">
        <v>910</v>
      </c>
      <c r="G305" s="876">
        <v>204</v>
      </c>
      <c r="H305" s="875" t="s">
        <v>151</v>
      </c>
      <c r="I305" s="876">
        <v>1</v>
      </c>
      <c r="J305" s="875" t="s">
        <v>339</v>
      </c>
      <c r="K305" s="875" t="s">
        <v>2596</v>
      </c>
      <c r="L305" s="643">
        <v>13</v>
      </c>
    </row>
    <row r="306" spans="1:12" ht="18" customHeight="1" x14ac:dyDescent="0.2">
      <c r="A306" s="637">
        <v>261</v>
      </c>
      <c r="B306" s="637">
        <v>248</v>
      </c>
      <c r="C306" s="875" t="s">
        <v>2597</v>
      </c>
      <c r="D306" s="875" t="s">
        <v>395</v>
      </c>
      <c r="E306" s="875" t="s">
        <v>350</v>
      </c>
      <c r="F306" s="875" t="s">
        <v>910</v>
      </c>
      <c r="G306" s="876">
        <v>204</v>
      </c>
      <c r="H306" s="875" t="s">
        <v>151</v>
      </c>
      <c r="I306" s="876">
        <v>1</v>
      </c>
      <c r="J306" s="875" t="s">
        <v>339</v>
      </c>
      <c r="K306" s="875" t="s">
        <v>2597</v>
      </c>
      <c r="L306" s="643">
        <v>14</v>
      </c>
    </row>
    <row r="307" spans="1:12" ht="18" customHeight="1" x14ac:dyDescent="0.2">
      <c r="A307" s="637">
        <v>262</v>
      </c>
      <c r="B307" s="637">
        <v>322</v>
      </c>
      <c r="C307" s="875" t="s">
        <v>2598</v>
      </c>
      <c r="D307" s="875" t="s">
        <v>396</v>
      </c>
      <c r="E307" s="875" t="s">
        <v>350</v>
      </c>
      <c r="F307" s="875" t="s">
        <v>910</v>
      </c>
      <c r="G307" s="876">
        <v>204</v>
      </c>
      <c r="H307" s="875" t="s">
        <v>151</v>
      </c>
      <c r="I307" s="876">
        <v>1</v>
      </c>
      <c r="J307" s="875" t="s">
        <v>339</v>
      </c>
      <c r="K307" s="875" t="s">
        <v>2598</v>
      </c>
      <c r="L307" s="643">
        <v>15</v>
      </c>
    </row>
    <row r="308" spans="1:12" ht="18" customHeight="1" x14ac:dyDescent="0.2">
      <c r="A308" s="637">
        <v>263</v>
      </c>
      <c r="B308" s="637">
        <v>323</v>
      </c>
      <c r="C308" s="875" t="s">
        <v>2599</v>
      </c>
      <c r="D308" s="875" t="s">
        <v>397</v>
      </c>
      <c r="E308" s="875" t="s">
        <v>350</v>
      </c>
      <c r="F308" s="875" t="s">
        <v>910</v>
      </c>
      <c r="G308" s="876">
        <v>204</v>
      </c>
      <c r="H308" s="875" t="s">
        <v>151</v>
      </c>
      <c r="I308" s="876">
        <v>1</v>
      </c>
      <c r="J308" s="875" t="s">
        <v>339</v>
      </c>
      <c r="K308" s="875" t="s">
        <v>2599</v>
      </c>
      <c r="L308" s="643">
        <v>16</v>
      </c>
    </row>
    <row r="309" spans="1:12" ht="18" customHeight="1" x14ac:dyDescent="0.2">
      <c r="A309" s="637">
        <v>264</v>
      </c>
      <c r="C309" s="875" t="s">
        <v>2600</v>
      </c>
      <c r="D309" s="875" t="s">
        <v>399</v>
      </c>
      <c r="E309" s="875" t="s">
        <v>1029</v>
      </c>
      <c r="F309" s="875" t="s">
        <v>910</v>
      </c>
      <c r="G309" s="876">
        <v>203</v>
      </c>
      <c r="H309" s="876">
        <v>1100</v>
      </c>
      <c r="I309" s="876">
        <v>1</v>
      </c>
      <c r="J309" s="875" t="s">
        <v>339</v>
      </c>
      <c r="K309" s="875" t="s">
        <v>2600</v>
      </c>
      <c r="L309" s="643">
        <v>17</v>
      </c>
    </row>
    <row r="310" spans="1:12" ht="18" customHeight="1" x14ac:dyDescent="0.2">
      <c r="A310" s="637">
        <v>265</v>
      </c>
      <c r="B310" s="637">
        <v>249</v>
      </c>
      <c r="C310" s="875" t="s">
        <v>2601</v>
      </c>
      <c r="D310" s="875" t="s">
        <v>400</v>
      </c>
      <c r="E310" s="875" t="s">
        <v>693</v>
      </c>
      <c r="F310" s="875" t="s">
        <v>910</v>
      </c>
      <c r="G310" s="876">
        <v>203</v>
      </c>
      <c r="H310" s="876">
        <v>300</v>
      </c>
      <c r="I310" s="876">
        <v>4</v>
      </c>
      <c r="J310" s="875" t="s">
        <v>339</v>
      </c>
      <c r="K310" s="875" t="s">
        <v>2601</v>
      </c>
      <c r="L310" s="643">
        <v>18</v>
      </c>
    </row>
    <row r="311" spans="1:12" ht="18" customHeight="1" x14ac:dyDescent="0.2">
      <c r="A311" s="637">
        <v>266</v>
      </c>
      <c r="B311" s="637">
        <v>322</v>
      </c>
      <c r="C311" s="875" t="s">
        <v>2602</v>
      </c>
      <c r="D311" s="875" t="s">
        <v>400</v>
      </c>
      <c r="E311" s="875" t="s">
        <v>693</v>
      </c>
      <c r="F311" s="875" t="s">
        <v>910</v>
      </c>
      <c r="G311" s="876">
        <v>203</v>
      </c>
      <c r="H311" s="876">
        <v>300</v>
      </c>
      <c r="I311" s="643"/>
      <c r="J311" s="875" t="s">
        <v>339</v>
      </c>
      <c r="K311" s="875" t="s">
        <v>2602</v>
      </c>
      <c r="L311" s="643">
        <v>19</v>
      </c>
    </row>
    <row r="312" spans="1:12" ht="18" customHeight="1" x14ac:dyDescent="0.2">
      <c r="A312" s="637">
        <v>267</v>
      </c>
      <c r="B312" s="637">
        <v>323</v>
      </c>
      <c r="C312" s="875" t="s">
        <v>2603</v>
      </c>
      <c r="D312" s="875" t="s">
        <v>400</v>
      </c>
      <c r="E312" s="875" t="s">
        <v>693</v>
      </c>
      <c r="F312" s="875" t="s">
        <v>910</v>
      </c>
      <c r="G312" s="876">
        <v>203</v>
      </c>
      <c r="H312" s="876">
        <v>300</v>
      </c>
      <c r="I312" s="643"/>
      <c r="J312" s="875" t="s">
        <v>339</v>
      </c>
      <c r="K312" s="875" t="s">
        <v>2603</v>
      </c>
      <c r="L312" s="643">
        <v>20</v>
      </c>
    </row>
    <row r="313" spans="1:12" ht="18" customHeight="1" x14ac:dyDescent="0.2">
      <c r="A313" s="637">
        <v>268</v>
      </c>
      <c r="C313" s="875" t="s">
        <v>2604</v>
      </c>
      <c r="D313" s="875" t="s">
        <v>400</v>
      </c>
      <c r="E313" s="875" t="s">
        <v>693</v>
      </c>
      <c r="F313" s="875" t="s">
        <v>910</v>
      </c>
      <c r="G313" s="876">
        <v>203</v>
      </c>
      <c r="H313" s="876">
        <v>300</v>
      </c>
      <c r="I313" s="876"/>
      <c r="J313" s="875" t="s">
        <v>339</v>
      </c>
      <c r="K313" s="875" t="s">
        <v>2604</v>
      </c>
      <c r="L313" s="643">
        <v>21</v>
      </c>
    </row>
    <row r="314" spans="1:12" ht="18" customHeight="1" x14ac:dyDescent="0.2">
      <c r="A314" s="637">
        <v>269</v>
      </c>
      <c r="B314" s="637">
        <v>250</v>
      </c>
      <c r="C314" s="875" t="s">
        <v>2605</v>
      </c>
      <c r="D314" s="875" t="s">
        <v>401</v>
      </c>
      <c r="E314" s="875" t="s">
        <v>693</v>
      </c>
      <c r="F314" s="875" t="s">
        <v>910</v>
      </c>
      <c r="G314" s="876">
        <v>203</v>
      </c>
      <c r="H314" s="876">
        <v>300</v>
      </c>
      <c r="I314" s="876">
        <v>4</v>
      </c>
      <c r="J314" s="875" t="s">
        <v>339</v>
      </c>
      <c r="K314" s="875" t="s">
        <v>2605</v>
      </c>
      <c r="L314" s="643">
        <v>22</v>
      </c>
    </row>
    <row r="315" spans="1:12" ht="18" customHeight="1" x14ac:dyDescent="0.2">
      <c r="A315" s="637">
        <v>270</v>
      </c>
      <c r="B315" s="637">
        <v>322</v>
      </c>
      <c r="C315" s="875" t="s">
        <v>2606</v>
      </c>
      <c r="D315" s="643"/>
      <c r="E315" s="643"/>
      <c r="F315" s="643"/>
      <c r="G315" s="643"/>
      <c r="H315" s="643"/>
      <c r="I315" s="643"/>
      <c r="J315" s="875" t="s">
        <v>339</v>
      </c>
      <c r="K315" s="875" t="s">
        <v>2606</v>
      </c>
      <c r="L315" s="643">
        <v>23</v>
      </c>
    </row>
    <row r="316" spans="1:12" ht="18" customHeight="1" x14ac:dyDescent="0.2">
      <c r="A316" s="637">
        <v>271</v>
      </c>
      <c r="B316" s="637">
        <v>323</v>
      </c>
      <c r="C316" s="875" t="s">
        <v>2607</v>
      </c>
      <c r="D316" s="643"/>
      <c r="E316" s="643"/>
      <c r="F316" s="643"/>
      <c r="G316" s="643"/>
      <c r="H316" s="643"/>
      <c r="I316" s="643"/>
      <c r="J316" s="875" t="s">
        <v>339</v>
      </c>
      <c r="K316" s="875" t="s">
        <v>2607</v>
      </c>
      <c r="L316" s="652">
        <v>24</v>
      </c>
    </row>
    <row r="317" spans="1:12" ht="18" customHeight="1" x14ac:dyDescent="0.2">
      <c r="A317" s="637">
        <v>272</v>
      </c>
      <c r="C317" s="875" t="s">
        <v>2608</v>
      </c>
      <c r="D317" s="875"/>
      <c r="E317" s="875"/>
      <c r="F317" s="875"/>
      <c r="G317" s="876"/>
      <c r="H317" s="876"/>
      <c r="I317" s="876"/>
      <c r="J317" s="875" t="s">
        <v>339</v>
      </c>
      <c r="K317" s="875" t="s">
        <v>2608</v>
      </c>
      <c r="L317" s="643">
        <v>1</v>
      </c>
    </row>
    <row r="318" spans="1:12" ht="18" customHeight="1" x14ac:dyDescent="0.2">
      <c r="A318" s="637">
        <v>273</v>
      </c>
      <c r="B318" s="637">
        <v>251</v>
      </c>
      <c r="C318" s="875" t="s">
        <v>2609</v>
      </c>
      <c r="D318" s="875" t="s">
        <v>402</v>
      </c>
      <c r="E318" s="875" t="s">
        <v>693</v>
      </c>
      <c r="F318" s="875" t="s">
        <v>398</v>
      </c>
      <c r="G318" s="876">
        <v>203</v>
      </c>
      <c r="H318" s="876">
        <v>0</v>
      </c>
      <c r="I318" s="876">
        <v>4</v>
      </c>
      <c r="J318" s="875" t="s">
        <v>339</v>
      </c>
      <c r="K318" s="875" t="s">
        <v>2609</v>
      </c>
      <c r="L318" s="643">
        <v>2</v>
      </c>
    </row>
    <row r="319" spans="1:12" ht="18" customHeight="1" x14ac:dyDescent="0.2">
      <c r="A319" s="637">
        <v>274</v>
      </c>
      <c r="B319" s="637">
        <v>252</v>
      </c>
      <c r="C319" s="875" t="s">
        <v>2610</v>
      </c>
      <c r="D319" s="643"/>
      <c r="E319" s="643"/>
      <c r="F319" s="643"/>
      <c r="G319" s="643"/>
      <c r="H319" s="643"/>
      <c r="I319" s="643"/>
      <c r="J319" s="875" t="s">
        <v>339</v>
      </c>
      <c r="K319" s="875" t="s">
        <v>2610</v>
      </c>
      <c r="L319" s="643">
        <v>3</v>
      </c>
    </row>
    <row r="320" spans="1:12" ht="18" customHeight="1" x14ac:dyDescent="0.2">
      <c r="A320" s="637">
        <v>275</v>
      </c>
      <c r="B320" s="637">
        <v>253</v>
      </c>
      <c r="C320" s="875" t="s">
        <v>2611</v>
      </c>
      <c r="D320" s="643"/>
      <c r="E320" s="643"/>
      <c r="F320" s="643"/>
      <c r="G320" s="643"/>
      <c r="H320" s="643"/>
      <c r="I320" s="643"/>
      <c r="J320" s="875" t="s">
        <v>339</v>
      </c>
      <c r="K320" s="875" t="s">
        <v>2611</v>
      </c>
      <c r="L320" s="643">
        <v>4</v>
      </c>
    </row>
    <row r="321" spans="1:12" ht="18" customHeight="1" x14ac:dyDescent="0.2">
      <c r="A321" s="637">
        <v>276</v>
      </c>
      <c r="B321" s="637">
        <v>254</v>
      </c>
      <c r="C321" s="875" t="s">
        <v>2612</v>
      </c>
      <c r="D321" s="875" t="s">
        <v>402</v>
      </c>
      <c r="E321" s="875" t="s">
        <v>693</v>
      </c>
      <c r="F321" s="875" t="s">
        <v>398</v>
      </c>
      <c r="G321" s="876">
        <v>203</v>
      </c>
      <c r="H321" s="876">
        <v>0</v>
      </c>
      <c r="I321" s="876"/>
      <c r="J321" s="875" t="s">
        <v>339</v>
      </c>
      <c r="K321" s="875" t="s">
        <v>2612</v>
      </c>
      <c r="L321" s="643">
        <v>5</v>
      </c>
    </row>
    <row r="322" spans="1:12" ht="18" customHeight="1" x14ac:dyDescent="0.2">
      <c r="A322" s="637">
        <v>277</v>
      </c>
      <c r="B322" s="637">
        <v>255</v>
      </c>
      <c r="C322" s="875" t="s">
        <v>2613</v>
      </c>
      <c r="D322" s="875" t="s">
        <v>403</v>
      </c>
      <c r="E322" s="875" t="s">
        <v>1341</v>
      </c>
      <c r="F322" s="875" t="s">
        <v>398</v>
      </c>
      <c r="G322" s="876">
        <v>203</v>
      </c>
      <c r="H322" s="875" t="s">
        <v>899</v>
      </c>
      <c r="I322" s="876">
        <v>1</v>
      </c>
      <c r="J322" s="875" t="s">
        <v>339</v>
      </c>
      <c r="K322" s="875" t="s">
        <v>2613</v>
      </c>
      <c r="L322" s="643">
        <v>6</v>
      </c>
    </row>
    <row r="323" spans="1:12" ht="18" customHeight="1" x14ac:dyDescent="0.2">
      <c r="A323" s="637">
        <v>278</v>
      </c>
      <c r="B323" s="637">
        <v>256</v>
      </c>
      <c r="C323" s="875" t="s">
        <v>2614</v>
      </c>
      <c r="D323" s="875" t="s">
        <v>404</v>
      </c>
      <c r="E323" s="875" t="s">
        <v>1341</v>
      </c>
      <c r="F323" s="875" t="s">
        <v>398</v>
      </c>
      <c r="G323" s="876">
        <v>203</v>
      </c>
      <c r="H323" s="875" t="s">
        <v>899</v>
      </c>
      <c r="I323" s="876">
        <v>1</v>
      </c>
      <c r="J323" s="875" t="s">
        <v>339</v>
      </c>
      <c r="K323" s="875" t="s">
        <v>2614</v>
      </c>
      <c r="L323" s="643">
        <v>7</v>
      </c>
    </row>
    <row r="324" spans="1:12" ht="18" customHeight="1" x14ac:dyDescent="0.2">
      <c r="A324" s="637">
        <v>279</v>
      </c>
      <c r="B324" s="637">
        <v>257</v>
      </c>
      <c r="C324" s="875" t="s">
        <v>2615</v>
      </c>
      <c r="D324" s="875" t="s">
        <v>405</v>
      </c>
      <c r="E324" s="875" t="s">
        <v>1341</v>
      </c>
      <c r="F324" s="875" t="s">
        <v>398</v>
      </c>
      <c r="G324" s="876">
        <v>203</v>
      </c>
      <c r="H324" s="875" t="s">
        <v>899</v>
      </c>
      <c r="I324" s="876">
        <v>1</v>
      </c>
      <c r="J324" s="875" t="s">
        <v>339</v>
      </c>
      <c r="K324" s="875" t="s">
        <v>2615</v>
      </c>
      <c r="L324" s="643">
        <v>8</v>
      </c>
    </row>
    <row r="325" spans="1:12" ht="18" customHeight="1" x14ac:dyDescent="0.2">
      <c r="A325" s="637">
        <v>280</v>
      </c>
      <c r="B325" s="637">
        <v>258</v>
      </c>
      <c r="C325" s="875" t="s">
        <v>2616</v>
      </c>
      <c r="D325" s="875" t="s">
        <v>406</v>
      </c>
      <c r="E325" s="875" t="s">
        <v>1341</v>
      </c>
      <c r="F325" s="875" t="s">
        <v>398</v>
      </c>
      <c r="G325" s="876">
        <v>203</v>
      </c>
      <c r="H325" s="875" t="s">
        <v>899</v>
      </c>
      <c r="I325" s="876">
        <v>1</v>
      </c>
      <c r="J325" s="875" t="s">
        <v>339</v>
      </c>
      <c r="K325" s="875" t="s">
        <v>2616</v>
      </c>
      <c r="L325" s="643">
        <v>9</v>
      </c>
    </row>
    <row r="326" spans="1:12" ht="18" customHeight="1" x14ac:dyDescent="0.2">
      <c r="A326" s="637">
        <v>281</v>
      </c>
      <c r="B326" s="637">
        <v>259</v>
      </c>
      <c r="C326" s="875" t="s">
        <v>2617</v>
      </c>
      <c r="D326" s="875" t="s">
        <v>407</v>
      </c>
      <c r="E326" s="875" t="s">
        <v>1341</v>
      </c>
      <c r="F326" s="875" t="s">
        <v>398</v>
      </c>
      <c r="G326" s="876">
        <v>203</v>
      </c>
      <c r="H326" s="875" t="s">
        <v>899</v>
      </c>
      <c r="I326" s="876">
        <v>1</v>
      </c>
      <c r="J326" s="875" t="s">
        <v>339</v>
      </c>
      <c r="K326" s="875" t="s">
        <v>2617</v>
      </c>
      <c r="L326" s="643">
        <v>10</v>
      </c>
    </row>
    <row r="327" spans="1:12" ht="18" customHeight="1" x14ac:dyDescent="0.2">
      <c r="A327" s="637">
        <v>282</v>
      </c>
      <c r="B327" s="637">
        <v>260</v>
      </c>
      <c r="C327" s="875" t="s">
        <v>2618</v>
      </c>
      <c r="D327" s="875" t="s">
        <v>408</v>
      </c>
      <c r="E327" s="875" t="s">
        <v>1341</v>
      </c>
      <c r="F327" s="875" t="s">
        <v>398</v>
      </c>
      <c r="G327" s="876">
        <v>203</v>
      </c>
      <c r="H327" s="875" t="s">
        <v>899</v>
      </c>
      <c r="I327" s="876">
        <v>1</v>
      </c>
      <c r="J327" s="875" t="s">
        <v>339</v>
      </c>
      <c r="K327" s="875" t="s">
        <v>2618</v>
      </c>
      <c r="L327" s="643">
        <v>11</v>
      </c>
    </row>
    <row r="328" spans="1:12" ht="18" customHeight="1" x14ac:dyDescent="0.2">
      <c r="A328" s="637">
        <v>283</v>
      </c>
      <c r="B328" s="637">
        <v>261</v>
      </c>
      <c r="C328" s="875" t="s">
        <v>2619</v>
      </c>
      <c r="D328" s="875" t="s">
        <v>409</v>
      </c>
      <c r="E328" s="875" t="s">
        <v>1341</v>
      </c>
      <c r="F328" s="875" t="s">
        <v>398</v>
      </c>
      <c r="G328" s="876">
        <v>203</v>
      </c>
      <c r="H328" s="875" t="s">
        <v>899</v>
      </c>
      <c r="I328" s="876">
        <v>1</v>
      </c>
      <c r="J328" s="875" t="s">
        <v>339</v>
      </c>
      <c r="K328" s="875" t="s">
        <v>2619</v>
      </c>
      <c r="L328" s="643">
        <v>12</v>
      </c>
    </row>
    <row r="329" spans="1:12" ht="18" customHeight="1" x14ac:dyDescent="0.2">
      <c r="A329" s="637">
        <v>284</v>
      </c>
      <c r="B329" s="637">
        <v>262</v>
      </c>
      <c r="C329" s="875" t="s">
        <v>2620</v>
      </c>
      <c r="D329" s="875" t="s">
        <v>410</v>
      </c>
      <c r="E329" s="875" t="s">
        <v>1341</v>
      </c>
      <c r="F329" s="875" t="s">
        <v>398</v>
      </c>
      <c r="G329" s="876">
        <v>203</v>
      </c>
      <c r="H329" s="875" t="s">
        <v>899</v>
      </c>
      <c r="I329" s="876">
        <v>1</v>
      </c>
      <c r="J329" s="875" t="s">
        <v>339</v>
      </c>
      <c r="K329" s="875" t="s">
        <v>2620</v>
      </c>
      <c r="L329" s="643">
        <v>13</v>
      </c>
    </row>
    <row r="330" spans="1:12" ht="18" customHeight="1" x14ac:dyDescent="0.2">
      <c r="A330" s="637">
        <v>285</v>
      </c>
      <c r="B330" s="637">
        <v>263</v>
      </c>
      <c r="C330" s="875" t="s">
        <v>2621</v>
      </c>
      <c r="D330" s="875" t="s">
        <v>411</v>
      </c>
      <c r="E330" s="875" t="s">
        <v>364</v>
      </c>
      <c r="F330" s="875" t="s">
        <v>398</v>
      </c>
      <c r="G330" s="876">
        <v>203</v>
      </c>
      <c r="H330" s="875" t="s">
        <v>899</v>
      </c>
      <c r="I330" s="876">
        <v>1</v>
      </c>
      <c r="J330" s="875" t="s">
        <v>339</v>
      </c>
      <c r="K330" s="875" t="s">
        <v>2621</v>
      </c>
      <c r="L330" s="643">
        <v>14</v>
      </c>
    </row>
    <row r="331" spans="1:12" ht="18" customHeight="1" x14ac:dyDescent="0.2">
      <c r="A331" s="637">
        <v>286</v>
      </c>
      <c r="B331" s="637">
        <v>264</v>
      </c>
      <c r="C331" s="875" t="s">
        <v>2622</v>
      </c>
      <c r="D331" s="875" t="s">
        <v>412</v>
      </c>
      <c r="E331" s="875" t="s">
        <v>364</v>
      </c>
      <c r="F331" s="875" t="s">
        <v>398</v>
      </c>
      <c r="G331" s="876">
        <v>203</v>
      </c>
      <c r="H331" s="875" t="s">
        <v>899</v>
      </c>
      <c r="I331" s="876">
        <v>1</v>
      </c>
      <c r="J331" s="875" t="s">
        <v>339</v>
      </c>
      <c r="K331" s="875" t="s">
        <v>2622</v>
      </c>
      <c r="L331" s="643">
        <v>15</v>
      </c>
    </row>
    <row r="332" spans="1:12" ht="18" customHeight="1" x14ac:dyDescent="0.2">
      <c r="A332" s="637">
        <v>287</v>
      </c>
      <c r="B332" s="637">
        <v>269</v>
      </c>
      <c r="C332" s="875" t="s">
        <v>2623</v>
      </c>
      <c r="D332" s="875" t="s">
        <v>413</v>
      </c>
      <c r="E332" s="875" t="s">
        <v>364</v>
      </c>
      <c r="F332" s="875" t="s">
        <v>398</v>
      </c>
      <c r="G332" s="876">
        <v>203</v>
      </c>
      <c r="H332" s="875" t="s">
        <v>899</v>
      </c>
      <c r="I332" s="876">
        <v>1</v>
      </c>
      <c r="J332" s="875" t="s">
        <v>339</v>
      </c>
      <c r="K332" s="875" t="s">
        <v>2623</v>
      </c>
      <c r="L332" s="643">
        <v>16</v>
      </c>
    </row>
    <row r="333" spans="1:12" ht="18" customHeight="1" x14ac:dyDescent="0.2">
      <c r="A333" s="637">
        <v>288</v>
      </c>
      <c r="B333" s="637">
        <v>322</v>
      </c>
      <c r="C333" s="875" t="s">
        <v>2624</v>
      </c>
      <c r="D333" s="875" t="s">
        <v>414</v>
      </c>
      <c r="E333" s="875" t="s">
        <v>364</v>
      </c>
      <c r="F333" s="875" t="s">
        <v>398</v>
      </c>
      <c r="G333" s="876">
        <v>203</v>
      </c>
      <c r="H333" s="875" t="s">
        <v>899</v>
      </c>
      <c r="I333" s="876">
        <v>1</v>
      </c>
      <c r="J333" s="875" t="s">
        <v>339</v>
      </c>
      <c r="K333" s="875" t="s">
        <v>2624</v>
      </c>
      <c r="L333" s="643">
        <v>17</v>
      </c>
    </row>
    <row r="334" spans="1:12" ht="18" customHeight="1" x14ac:dyDescent="0.2">
      <c r="A334" s="637">
        <v>289</v>
      </c>
      <c r="B334" s="637">
        <v>322</v>
      </c>
      <c r="C334" s="875" t="s">
        <v>2625</v>
      </c>
      <c r="D334" s="875" t="s">
        <v>415</v>
      </c>
      <c r="E334" s="875" t="s">
        <v>65</v>
      </c>
      <c r="F334" s="875" t="s">
        <v>398</v>
      </c>
      <c r="G334" s="876">
        <v>203</v>
      </c>
      <c r="H334" s="875" t="s">
        <v>899</v>
      </c>
      <c r="I334" s="876">
        <v>1</v>
      </c>
      <c r="J334" s="875" t="s">
        <v>339</v>
      </c>
      <c r="K334" s="875" t="s">
        <v>2625</v>
      </c>
      <c r="L334" s="643">
        <v>18</v>
      </c>
    </row>
    <row r="335" spans="1:12" ht="18" customHeight="1" x14ac:dyDescent="0.2">
      <c r="A335" s="637">
        <v>290</v>
      </c>
      <c r="B335" s="637">
        <v>323</v>
      </c>
      <c r="C335" s="875" t="s">
        <v>2626</v>
      </c>
      <c r="D335" s="875" t="s">
        <v>416</v>
      </c>
      <c r="E335" s="875" t="s">
        <v>65</v>
      </c>
      <c r="F335" s="875" t="s">
        <v>398</v>
      </c>
      <c r="G335" s="876">
        <v>203</v>
      </c>
      <c r="H335" s="875" t="s">
        <v>899</v>
      </c>
      <c r="I335" s="876">
        <v>1</v>
      </c>
      <c r="J335" s="875" t="s">
        <v>339</v>
      </c>
      <c r="K335" s="875" t="s">
        <v>2626</v>
      </c>
      <c r="L335" s="643">
        <v>19</v>
      </c>
    </row>
    <row r="336" spans="1:12" ht="18" customHeight="1" x14ac:dyDescent="0.2">
      <c r="A336" s="637">
        <v>291</v>
      </c>
      <c r="C336" s="875" t="s">
        <v>2627</v>
      </c>
      <c r="D336" s="875" t="s">
        <v>467</v>
      </c>
      <c r="E336" s="875" t="s">
        <v>693</v>
      </c>
      <c r="F336" s="875" t="s">
        <v>460</v>
      </c>
      <c r="G336" s="876">
        <v>207</v>
      </c>
      <c r="H336" s="876">
        <v>300</v>
      </c>
      <c r="I336" s="876">
        <v>2</v>
      </c>
      <c r="J336" s="875" t="s">
        <v>339</v>
      </c>
      <c r="K336" s="875" t="s">
        <v>2627</v>
      </c>
      <c r="L336" s="643">
        <v>20</v>
      </c>
    </row>
    <row r="337" spans="1:12" ht="18" customHeight="1" x14ac:dyDescent="0.2">
      <c r="A337" s="637">
        <v>292</v>
      </c>
      <c r="B337" s="637">
        <v>270</v>
      </c>
      <c r="C337" s="875" t="s">
        <v>2628</v>
      </c>
      <c r="D337" s="643"/>
      <c r="E337" s="643"/>
      <c r="F337" s="643"/>
      <c r="G337" s="643"/>
      <c r="H337" s="643"/>
      <c r="I337" s="643"/>
      <c r="J337" s="875" t="s">
        <v>339</v>
      </c>
      <c r="K337" s="875" t="s">
        <v>2628</v>
      </c>
      <c r="L337" s="643">
        <v>21</v>
      </c>
    </row>
    <row r="338" spans="1:12" ht="18" customHeight="1" x14ac:dyDescent="0.2">
      <c r="A338" s="637">
        <v>293</v>
      </c>
      <c r="B338" s="637">
        <v>322</v>
      </c>
      <c r="C338" s="875" t="s">
        <v>2629</v>
      </c>
      <c r="D338" s="875" t="s">
        <v>468</v>
      </c>
      <c r="E338" s="875" t="s">
        <v>693</v>
      </c>
      <c r="F338" s="875" t="s">
        <v>460</v>
      </c>
      <c r="G338" s="876">
        <v>207</v>
      </c>
      <c r="H338" s="876">
        <v>300</v>
      </c>
      <c r="I338" s="876">
        <v>2</v>
      </c>
      <c r="J338" s="875" t="s">
        <v>339</v>
      </c>
      <c r="K338" s="875" t="s">
        <v>2629</v>
      </c>
      <c r="L338" s="643">
        <v>22</v>
      </c>
    </row>
    <row r="339" spans="1:12" ht="18" customHeight="1" x14ac:dyDescent="0.2">
      <c r="A339" s="637">
        <v>294</v>
      </c>
      <c r="B339" s="637">
        <v>322</v>
      </c>
      <c r="C339" s="875" t="s">
        <v>2630</v>
      </c>
      <c r="D339" s="643"/>
      <c r="E339" s="643"/>
      <c r="F339" s="643"/>
      <c r="G339" s="643"/>
      <c r="H339" s="643"/>
      <c r="I339" s="643"/>
      <c r="J339" s="875" t="s">
        <v>339</v>
      </c>
      <c r="K339" s="875" t="s">
        <v>2630</v>
      </c>
      <c r="L339" s="643">
        <v>23</v>
      </c>
    </row>
    <row r="340" spans="1:12" ht="18" customHeight="1" x14ac:dyDescent="0.2">
      <c r="A340" s="637">
        <v>295</v>
      </c>
      <c r="B340" s="637">
        <v>323</v>
      </c>
      <c r="C340" s="875" t="s">
        <v>2631</v>
      </c>
      <c r="D340" s="875" t="s">
        <v>471</v>
      </c>
      <c r="E340" s="875" t="s">
        <v>301</v>
      </c>
      <c r="F340" s="875" t="s">
        <v>460</v>
      </c>
      <c r="G340" s="876">
        <v>207</v>
      </c>
      <c r="H340" s="876">
        <v>2200</v>
      </c>
      <c r="I340" s="876">
        <v>1</v>
      </c>
      <c r="J340" s="875" t="s">
        <v>339</v>
      </c>
      <c r="K340" s="875" t="s">
        <v>2631</v>
      </c>
      <c r="L340" s="652">
        <v>24</v>
      </c>
    </row>
    <row r="341" spans="1:12" ht="18" customHeight="1" x14ac:dyDescent="0.2">
      <c r="A341" s="637">
        <v>296</v>
      </c>
      <c r="C341" s="875" t="s">
        <v>2632</v>
      </c>
      <c r="D341" s="875" t="s">
        <v>472</v>
      </c>
      <c r="E341" s="875" t="s">
        <v>301</v>
      </c>
      <c r="F341" s="875" t="s">
        <v>460</v>
      </c>
      <c r="G341" s="876">
        <v>207</v>
      </c>
      <c r="H341" s="876">
        <v>2200</v>
      </c>
      <c r="I341" s="876">
        <v>1</v>
      </c>
      <c r="J341" s="875" t="s">
        <v>339</v>
      </c>
      <c r="K341" s="875" t="s">
        <v>2632</v>
      </c>
      <c r="L341" s="643">
        <v>1</v>
      </c>
    </row>
    <row r="342" spans="1:12" ht="18" customHeight="1" x14ac:dyDescent="0.2">
      <c r="A342" s="637">
        <v>297</v>
      </c>
      <c r="B342" s="637">
        <v>271</v>
      </c>
      <c r="C342" s="875" t="s">
        <v>2633</v>
      </c>
      <c r="D342" s="875" t="s">
        <v>473</v>
      </c>
      <c r="E342" s="875" t="s">
        <v>2634</v>
      </c>
      <c r="F342" s="875" t="s">
        <v>460</v>
      </c>
      <c r="G342" s="876">
        <v>207</v>
      </c>
      <c r="H342" s="875" t="s">
        <v>151</v>
      </c>
      <c r="I342" s="876">
        <v>4</v>
      </c>
      <c r="J342" s="875" t="s">
        <v>339</v>
      </c>
      <c r="K342" s="875" t="s">
        <v>2633</v>
      </c>
      <c r="L342" s="643">
        <v>2</v>
      </c>
    </row>
    <row r="343" spans="1:12" ht="18" customHeight="1" x14ac:dyDescent="0.2">
      <c r="A343" s="637">
        <v>298</v>
      </c>
      <c r="C343" s="875" t="s">
        <v>2635</v>
      </c>
      <c r="D343" s="643"/>
      <c r="E343" s="643"/>
      <c r="F343" s="643"/>
      <c r="G343" s="643"/>
      <c r="H343" s="643"/>
      <c r="I343" s="643"/>
      <c r="J343" s="875" t="s">
        <v>339</v>
      </c>
      <c r="K343" s="875" t="s">
        <v>2635</v>
      </c>
      <c r="L343" s="643">
        <v>3</v>
      </c>
    </row>
    <row r="344" spans="1:12" ht="18" customHeight="1" x14ac:dyDescent="0.2">
      <c r="A344" s="637">
        <v>299</v>
      </c>
      <c r="B344" s="637">
        <v>272</v>
      </c>
      <c r="C344" s="875" t="s">
        <v>2636</v>
      </c>
      <c r="D344" s="643"/>
      <c r="E344" s="643"/>
      <c r="F344" s="643"/>
      <c r="G344" s="643"/>
      <c r="H344" s="643"/>
      <c r="I344" s="643"/>
      <c r="J344" s="875" t="s">
        <v>339</v>
      </c>
      <c r="K344" s="875" t="s">
        <v>2636</v>
      </c>
      <c r="L344" s="643">
        <v>4</v>
      </c>
    </row>
    <row r="345" spans="1:12" ht="18" customHeight="1" x14ac:dyDescent="0.2">
      <c r="A345" s="637">
        <v>300</v>
      </c>
      <c r="C345" s="875" t="s">
        <v>2637</v>
      </c>
      <c r="D345" s="643"/>
      <c r="E345" s="643"/>
      <c r="F345" s="643"/>
      <c r="G345" s="643"/>
      <c r="H345" s="643"/>
      <c r="I345" s="643"/>
      <c r="J345" s="875" t="s">
        <v>339</v>
      </c>
      <c r="K345" s="875" t="s">
        <v>2637</v>
      </c>
      <c r="L345" s="643">
        <v>5</v>
      </c>
    </row>
    <row r="346" spans="1:12" ht="18" customHeight="1" x14ac:dyDescent="0.2">
      <c r="A346" s="637">
        <v>301</v>
      </c>
      <c r="B346" s="637">
        <v>273</v>
      </c>
      <c r="C346" s="875" t="s">
        <v>2638</v>
      </c>
      <c r="D346" s="875" t="s">
        <v>475</v>
      </c>
      <c r="E346" s="875" t="s">
        <v>2634</v>
      </c>
      <c r="F346" s="875" t="s">
        <v>460</v>
      </c>
      <c r="G346" s="876">
        <v>207</v>
      </c>
      <c r="H346" s="875" t="s">
        <v>151</v>
      </c>
      <c r="I346" s="876">
        <v>4</v>
      </c>
      <c r="J346" s="875" t="s">
        <v>339</v>
      </c>
      <c r="K346" s="875" t="s">
        <v>2638</v>
      </c>
      <c r="L346" s="643">
        <v>6</v>
      </c>
    </row>
    <row r="347" spans="1:12" ht="18" customHeight="1" x14ac:dyDescent="0.2">
      <c r="A347" s="637">
        <v>302</v>
      </c>
      <c r="C347" s="875" t="s">
        <v>2639</v>
      </c>
      <c r="D347" s="643"/>
      <c r="E347" s="643"/>
      <c r="F347" s="643"/>
      <c r="G347" s="643"/>
      <c r="H347" s="643"/>
      <c r="I347" s="643"/>
      <c r="J347" s="875" t="s">
        <v>339</v>
      </c>
      <c r="K347" s="875" t="s">
        <v>2639</v>
      </c>
      <c r="L347" s="643">
        <v>7</v>
      </c>
    </row>
    <row r="348" spans="1:12" ht="18" customHeight="1" x14ac:dyDescent="0.2">
      <c r="A348" s="637">
        <v>303</v>
      </c>
      <c r="B348" s="637">
        <v>275</v>
      </c>
      <c r="C348" s="875" t="s">
        <v>2640</v>
      </c>
      <c r="D348" s="643"/>
      <c r="E348" s="643"/>
      <c r="F348" s="643"/>
      <c r="G348" s="643"/>
      <c r="H348" s="643"/>
      <c r="I348" s="643"/>
      <c r="J348" s="875" t="s">
        <v>339</v>
      </c>
      <c r="K348" s="875" t="s">
        <v>2640</v>
      </c>
      <c r="L348" s="643">
        <v>8</v>
      </c>
    </row>
    <row r="349" spans="1:12" ht="18" customHeight="1" x14ac:dyDescent="0.2">
      <c r="A349" s="637">
        <v>304</v>
      </c>
      <c r="C349" s="875" t="s">
        <v>2641</v>
      </c>
      <c r="D349" s="643"/>
      <c r="E349" s="643"/>
      <c r="F349" s="643"/>
      <c r="G349" s="643"/>
      <c r="H349" s="643"/>
      <c r="I349" s="643"/>
      <c r="J349" s="875" t="s">
        <v>339</v>
      </c>
      <c r="K349" s="875" t="s">
        <v>2641</v>
      </c>
      <c r="L349" s="643">
        <v>9</v>
      </c>
    </row>
    <row r="350" spans="1:12" ht="18" customHeight="1" x14ac:dyDescent="0.2">
      <c r="A350" s="637">
        <v>305</v>
      </c>
      <c r="B350" s="637">
        <v>276</v>
      </c>
      <c r="C350" s="875" t="s">
        <v>2642</v>
      </c>
      <c r="D350" s="875" t="s">
        <v>476</v>
      </c>
      <c r="E350" s="875" t="s">
        <v>2634</v>
      </c>
      <c r="F350" s="875" t="s">
        <v>460</v>
      </c>
      <c r="G350" s="876">
        <v>207</v>
      </c>
      <c r="H350" s="875" t="s">
        <v>151</v>
      </c>
      <c r="I350" s="876">
        <v>4</v>
      </c>
      <c r="J350" s="875" t="s">
        <v>339</v>
      </c>
      <c r="K350" s="875" t="s">
        <v>2642</v>
      </c>
      <c r="L350" s="643">
        <v>10</v>
      </c>
    </row>
    <row r="351" spans="1:12" ht="18" customHeight="1" x14ac:dyDescent="0.2">
      <c r="A351" s="637">
        <v>306</v>
      </c>
      <c r="C351" s="875" t="s">
        <v>2643</v>
      </c>
      <c r="D351" s="875"/>
      <c r="E351" s="875"/>
      <c r="F351" s="875"/>
      <c r="G351" s="876"/>
      <c r="H351" s="875"/>
      <c r="I351" s="876"/>
      <c r="J351" s="875" t="s">
        <v>339</v>
      </c>
      <c r="K351" s="875" t="s">
        <v>2643</v>
      </c>
      <c r="L351" s="643">
        <v>11</v>
      </c>
    </row>
    <row r="352" spans="1:12" ht="18" customHeight="1" x14ac:dyDescent="0.2">
      <c r="A352" s="637">
        <v>307</v>
      </c>
      <c r="B352" s="637">
        <v>277</v>
      </c>
      <c r="C352" s="875" t="s">
        <v>2644</v>
      </c>
      <c r="D352" s="875"/>
      <c r="E352" s="643"/>
      <c r="F352" s="643"/>
      <c r="G352" s="643"/>
      <c r="H352" s="643"/>
      <c r="I352" s="643"/>
      <c r="J352" s="875" t="s">
        <v>339</v>
      </c>
      <c r="K352" s="875" t="s">
        <v>2644</v>
      </c>
      <c r="L352" s="643">
        <v>12</v>
      </c>
    </row>
    <row r="353" spans="1:12" ht="18" customHeight="1" x14ac:dyDescent="0.2">
      <c r="A353" s="637">
        <v>308</v>
      </c>
      <c r="B353" s="637">
        <v>278</v>
      </c>
      <c r="C353" s="875" t="s">
        <v>2645</v>
      </c>
      <c r="D353" s="875"/>
      <c r="E353" s="643"/>
      <c r="F353" s="643"/>
      <c r="G353" s="643"/>
      <c r="H353" s="643"/>
      <c r="I353" s="643"/>
      <c r="J353" s="875" t="s">
        <v>339</v>
      </c>
      <c r="K353" s="875" t="s">
        <v>2645</v>
      </c>
      <c r="L353" s="643">
        <v>13</v>
      </c>
    </row>
    <row r="354" spans="1:12" ht="18" customHeight="1" x14ac:dyDescent="0.2">
      <c r="A354" s="637">
        <v>309</v>
      </c>
      <c r="B354" s="637">
        <v>282</v>
      </c>
      <c r="C354" s="875" t="s">
        <v>2646</v>
      </c>
      <c r="D354" s="875" t="s">
        <v>477</v>
      </c>
      <c r="E354" s="875" t="s">
        <v>2634</v>
      </c>
      <c r="F354" s="875" t="s">
        <v>460</v>
      </c>
      <c r="G354" s="876">
        <v>207</v>
      </c>
      <c r="H354" s="875" t="s">
        <v>151</v>
      </c>
      <c r="I354" s="876">
        <v>4</v>
      </c>
      <c r="J354" s="875" t="s">
        <v>339</v>
      </c>
      <c r="K354" s="875" t="s">
        <v>2646</v>
      </c>
      <c r="L354" s="643">
        <v>14</v>
      </c>
    </row>
    <row r="355" spans="1:12" ht="18" customHeight="1" x14ac:dyDescent="0.2">
      <c r="A355" s="637">
        <v>310</v>
      </c>
      <c r="B355" s="637">
        <v>322</v>
      </c>
      <c r="C355" s="875" t="s">
        <v>2647</v>
      </c>
      <c r="D355" s="643"/>
      <c r="E355" s="643"/>
      <c r="F355" s="643"/>
      <c r="G355" s="643"/>
      <c r="H355" s="643"/>
      <c r="I355" s="643"/>
      <c r="J355" s="875" t="s">
        <v>339</v>
      </c>
      <c r="K355" s="875" t="s">
        <v>2647</v>
      </c>
      <c r="L355" s="643">
        <v>15</v>
      </c>
    </row>
    <row r="356" spans="1:12" ht="18" customHeight="1" x14ac:dyDescent="0.2">
      <c r="A356" s="637">
        <v>311</v>
      </c>
      <c r="B356" s="637">
        <v>323</v>
      </c>
      <c r="C356" s="875" t="s">
        <v>2648</v>
      </c>
      <c r="D356" s="643"/>
      <c r="E356" s="643"/>
      <c r="F356" s="643"/>
      <c r="G356" s="643"/>
      <c r="H356" s="643"/>
      <c r="I356" s="643"/>
      <c r="J356" s="875" t="s">
        <v>339</v>
      </c>
      <c r="K356" s="875" t="s">
        <v>2648</v>
      </c>
      <c r="L356" s="643">
        <v>16</v>
      </c>
    </row>
    <row r="357" spans="1:12" ht="18" customHeight="1" x14ac:dyDescent="0.2">
      <c r="A357" s="637">
        <v>312</v>
      </c>
      <c r="B357" s="637">
        <v>310</v>
      </c>
      <c r="C357" s="875" t="s">
        <v>2649</v>
      </c>
      <c r="D357" s="643"/>
      <c r="E357" s="643"/>
      <c r="F357" s="643"/>
      <c r="G357" s="643"/>
      <c r="H357" s="643"/>
      <c r="I357" s="643"/>
      <c r="J357" s="875" t="s">
        <v>339</v>
      </c>
      <c r="K357" s="875" t="s">
        <v>2649</v>
      </c>
      <c r="L357" s="643">
        <v>17</v>
      </c>
    </row>
    <row r="358" spans="1:12" ht="18" customHeight="1" x14ac:dyDescent="0.2">
      <c r="A358" s="637">
        <v>313</v>
      </c>
      <c r="B358" s="637">
        <v>322</v>
      </c>
      <c r="C358" s="875" t="s">
        <v>2650</v>
      </c>
      <c r="D358" s="643"/>
      <c r="E358" s="643"/>
      <c r="F358" s="643"/>
      <c r="G358" s="643"/>
      <c r="H358" s="643"/>
      <c r="I358" s="643"/>
      <c r="J358" s="643"/>
      <c r="K358" s="875" t="s">
        <v>2650</v>
      </c>
      <c r="L358" s="643">
        <v>18</v>
      </c>
    </row>
    <row r="359" spans="1:12" ht="18" customHeight="1" x14ac:dyDescent="0.2">
      <c r="A359" s="637">
        <v>314</v>
      </c>
      <c r="B359" s="637">
        <v>323</v>
      </c>
      <c r="C359" s="875" t="s">
        <v>2651</v>
      </c>
      <c r="D359" s="643"/>
      <c r="E359" s="643"/>
      <c r="F359" s="643"/>
      <c r="G359" s="643"/>
      <c r="H359" s="643"/>
      <c r="I359" s="643"/>
      <c r="J359" s="643"/>
      <c r="K359" s="875" t="s">
        <v>2651</v>
      </c>
      <c r="L359" s="643">
        <v>19</v>
      </c>
    </row>
    <row r="360" spans="1:12" ht="18" customHeight="1" x14ac:dyDescent="0.2">
      <c r="A360" s="637">
        <v>315</v>
      </c>
      <c r="B360" s="637">
        <v>311</v>
      </c>
      <c r="C360" s="875" t="s">
        <v>2652</v>
      </c>
      <c r="D360" s="643"/>
      <c r="E360" s="643"/>
      <c r="F360" s="643"/>
      <c r="G360" s="643"/>
      <c r="H360" s="643"/>
      <c r="I360" s="643"/>
      <c r="J360" s="643"/>
      <c r="K360" s="875" t="s">
        <v>2652</v>
      </c>
      <c r="L360" s="643">
        <v>20</v>
      </c>
    </row>
    <row r="361" spans="1:12" ht="18" customHeight="1" x14ac:dyDescent="0.2">
      <c r="A361" s="637">
        <v>316</v>
      </c>
      <c r="B361" s="637">
        <v>312</v>
      </c>
      <c r="C361" s="875" t="s">
        <v>2653</v>
      </c>
      <c r="D361" s="643"/>
      <c r="E361" s="643"/>
      <c r="F361" s="643"/>
      <c r="G361" s="643"/>
      <c r="H361" s="643"/>
      <c r="I361" s="643"/>
      <c r="J361" s="643"/>
      <c r="K361" s="875" t="s">
        <v>2653</v>
      </c>
      <c r="L361" s="643">
        <v>21</v>
      </c>
    </row>
    <row r="362" spans="1:12" ht="18" customHeight="1" x14ac:dyDescent="0.2">
      <c r="A362" s="637">
        <v>317</v>
      </c>
      <c r="B362" s="637">
        <v>313</v>
      </c>
      <c r="C362" s="643" t="s">
        <v>2654</v>
      </c>
      <c r="D362" s="643" t="s">
        <v>429</v>
      </c>
      <c r="E362" s="643" t="s">
        <v>693</v>
      </c>
      <c r="F362" s="643" t="s">
        <v>426</v>
      </c>
      <c r="G362" s="643" t="s">
        <v>427</v>
      </c>
      <c r="H362" s="643">
        <v>0</v>
      </c>
      <c r="I362" s="643">
        <v>2</v>
      </c>
      <c r="J362" s="643" t="s">
        <v>421</v>
      </c>
      <c r="K362" s="643" t="s">
        <v>2654</v>
      </c>
      <c r="L362" s="643">
        <v>22</v>
      </c>
    </row>
    <row r="363" spans="1:12" ht="18" customHeight="1" x14ac:dyDescent="0.2">
      <c r="A363" s="637">
        <v>318</v>
      </c>
      <c r="B363" s="637">
        <v>314</v>
      </c>
      <c r="C363" s="643" t="s">
        <v>2655</v>
      </c>
      <c r="D363" s="643" t="s">
        <v>3777</v>
      </c>
      <c r="E363" s="643"/>
      <c r="F363" s="643"/>
      <c r="G363" s="643"/>
      <c r="H363" s="643"/>
      <c r="I363" s="643"/>
      <c r="J363" s="643" t="s">
        <v>421</v>
      </c>
      <c r="K363" s="643" t="s">
        <v>2655</v>
      </c>
      <c r="L363" s="643">
        <v>23</v>
      </c>
    </row>
    <row r="364" spans="1:12" ht="18" customHeight="1" x14ac:dyDescent="0.2">
      <c r="A364" s="637">
        <v>319</v>
      </c>
      <c r="B364" s="637">
        <v>315</v>
      </c>
      <c r="C364" s="643" t="s">
        <v>2656</v>
      </c>
      <c r="D364" s="643" t="s">
        <v>431</v>
      </c>
      <c r="E364" s="643" t="s">
        <v>693</v>
      </c>
      <c r="F364" s="643" t="s">
        <v>426</v>
      </c>
      <c r="G364" s="643" t="s">
        <v>427</v>
      </c>
      <c r="H364" s="643">
        <v>0</v>
      </c>
      <c r="I364" s="643">
        <v>2</v>
      </c>
      <c r="J364" s="643" t="s">
        <v>421</v>
      </c>
      <c r="K364" s="643" t="s">
        <v>2656</v>
      </c>
      <c r="L364" s="643">
        <v>24</v>
      </c>
    </row>
    <row r="365" spans="1:12" ht="18" customHeight="1" x14ac:dyDescent="0.2">
      <c r="A365" s="637">
        <v>320</v>
      </c>
      <c r="B365" s="637">
        <v>322</v>
      </c>
      <c r="C365" s="643" t="s">
        <v>2657</v>
      </c>
      <c r="D365" s="643" t="s">
        <v>3777</v>
      </c>
      <c r="E365" s="643"/>
      <c r="F365" s="643"/>
      <c r="G365" s="643"/>
      <c r="H365" s="643"/>
      <c r="I365" s="643"/>
      <c r="J365" s="643" t="s">
        <v>421</v>
      </c>
      <c r="K365" s="643" t="s">
        <v>2657</v>
      </c>
      <c r="L365" s="643">
        <v>1</v>
      </c>
    </row>
    <row r="366" spans="1:12" ht="18" customHeight="1" x14ac:dyDescent="0.2">
      <c r="A366" s="637">
        <v>321</v>
      </c>
      <c r="B366" s="637">
        <v>323</v>
      </c>
      <c r="C366" s="875" t="s">
        <v>2658</v>
      </c>
      <c r="D366" s="875" t="s">
        <v>438</v>
      </c>
      <c r="E366" s="875" t="s">
        <v>301</v>
      </c>
      <c r="F366" s="875" t="s">
        <v>426</v>
      </c>
      <c r="G366" s="875"/>
      <c r="H366" s="876"/>
      <c r="I366" s="876">
        <v>1</v>
      </c>
      <c r="J366" s="875" t="s">
        <v>421</v>
      </c>
      <c r="K366" s="875" t="s">
        <v>2658</v>
      </c>
      <c r="L366" s="643">
        <v>2</v>
      </c>
    </row>
    <row r="367" spans="1:12" ht="18" customHeight="1" x14ac:dyDescent="0.2">
      <c r="A367" s="637">
        <v>322</v>
      </c>
      <c r="B367" s="637">
        <v>323</v>
      </c>
      <c r="C367" s="875" t="s">
        <v>2659</v>
      </c>
      <c r="D367" s="875" t="s">
        <v>432</v>
      </c>
      <c r="E367" s="875" t="s">
        <v>693</v>
      </c>
      <c r="F367" s="875" t="s">
        <v>426</v>
      </c>
      <c r="G367" s="875" t="s">
        <v>427</v>
      </c>
      <c r="H367" s="876">
        <v>0</v>
      </c>
      <c r="I367" s="876">
        <v>2</v>
      </c>
      <c r="J367" s="875" t="s">
        <v>421</v>
      </c>
      <c r="K367" s="875" t="s">
        <v>2659</v>
      </c>
      <c r="L367" s="643">
        <v>3</v>
      </c>
    </row>
    <row r="368" spans="1:12" ht="18" customHeight="1" x14ac:dyDescent="0.2">
      <c r="A368" s="637">
        <v>323</v>
      </c>
      <c r="B368" s="637">
        <v>316</v>
      </c>
      <c r="C368" s="875" t="s">
        <v>2660</v>
      </c>
      <c r="D368" s="875"/>
      <c r="E368" s="875"/>
      <c r="F368" s="875"/>
      <c r="G368" s="875"/>
      <c r="H368" s="876"/>
      <c r="I368" s="876"/>
      <c r="J368" s="875" t="s">
        <v>421</v>
      </c>
      <c r="K368" s="875" t="s">
        <v>2660</v>
      </c>
      <c r="L368" s="643">
        <v>4</v>
      </c>
    </row>
    <row r="369" spans="1:12" ht="18" customHeight="1" x14ac:dyDescent="0.2">
      <c r="A369" s="637">
        <v>324</v>
      </c>
      <c r="B369" s="637">
        <v>322</v>
      </c>
      <c r="C369" s="875" t="s">
        <v>2661</v>
      </c>
      <c r="D369" s="875" t="s">
        <v>433</v>
      </c>
      <c r="E369" s="875" t="s">
        <v>301</v>
      </c>
      <c r="F369" s="875" t="s">
        <v>426</v>
      </c>
      <c r="G369" s="875" t="s">
        <v>427</v>
      </c>
      <c r="H369" s="876">
        <v>2200</v>
      </c>
      <c r="I369" s="876">
        <v>1</v>
      </c>
      <c r="J369" s="875" t="s">
        <v>421</v>
      </c>
      <c r="K369" s="875" t="s">
        <v>2661</v>
      </c>
      <c r="L369" s="643">
        <v>5</v>
      </c>
    </row>
    <row r="370" spans="1:12" ht="18" customHeight="1" x14ac:dyDescent="0.2">
      <c r="A370" s="637">
        <v>325</v>
      </c>
      <c r="B370" s="637">
        <v>323</v>
      </c>
      <c r="C370" s="875" t="s">
        <v>2662</v>
      </c>
      <c r="D370" s="875" t="s">
        <v>434</v>
      </c>
      <c r="E370" s="875" t="s">
        <v>301</v>
      </c>
      <c r="F370" s="875" t="s">
        <v>426</v>
      </c>
      <c r="G370" s="875" t="s">
        <v>427</v>
      </c>
      <c r="H370" s="876">
        <v>2200</v>
      </c>
      <c r="I370" s="876">
        <v>1</v>
      </c>
      <c r="J370" s="875" t="s">
        <v>421</v>
      </c>
      <c r="K370" s="875" t="s">
        <v>2662</v>
      </c>
      <c r="L370" s="643">
        <v>6</v>
      </c>
    </row>
    <row r="371" spans="1:12" ht="18" customHeight="1" x14ac:dyDescent="0.2">
      <c r="A371" s="637">
        <v>326</v>
      </c>
      <c r="B371" s="637">
        <v>323</v>
      </c>
      <c r="C371" s="875" t="s">
        <v>2663</v>
      </c>
      <c r="D371" s="875" t="s">
        <v>439</v>
      </c>
      <c r="E371" s="875" t="s">
        <v>301</v>
      </c>
      <c r="F371" s="875" t="s">
        <v>426</v>
      </c>
      <c r="G371" s="875" t="s">
        <v>427</v>
      </c>
      <c r="H371" s="876">
        <v>2200</v>
      </c>
      <c r="I371" s="876">
        <v>1</v>
      </c>
      <c r="J371" s="875" t="s">
        <v>421</v>
      </c>
      <c r="K371" s="875" t="s">
        <v>2663</v>
      </c>
      <c r="L371" s="643">
        <v>7</v>
      </c>
    </row>
    <row r="372" spans="1:12" ht="18" customHeight="1" x14ac:dyDescent="0.2">
      <c r="C372" s="875" t="s">
        <v>2664</v>
      </c>
      <c r="D372" s="875" t="s">
        <v>440</v>
      </c>
      <c r="E372" s="875" t="s">
        <v>301</v>
      </c>
      <c r="F372" s="875" t="s">
        <v>426</v>
      </c>
      <c r="G372" s="875" t="s">
        <v>427</v>
      </c>
      <c r="H372" s="876">
        <v>2200</v>
      </c>
      <c r="I372" s="876">
        <v>1</v>
      </c>
      <c r="J372" s="875" t="s">
        <v>421</v>
      </c>
      <c r="K372" s="875" t="s">
        <v>2664</v>
      </c>
      <c r="L372" s="643">
        <v>8</v>
      </c>
    </row>
    <row r="373" spans="1:12" ht="18" customHeight="1" x14ac:dyDescent="0.2">
      <c r="C373" s="875" t="s">
        <v>2665</v>
      </c>
      <c r="D373" s="875" t="s">
        <v>441</v>
      </c>
      <c r="E373" s="875" t="s">
        <v>301</v>
      </c>
      <c r="F373" s="875" t="s">
        <v>426</v>
      </c>
      <c r="G373" s="875" t="s">
        <v>427</v>
      </c>
      <c r="H373" s="876">
        <v>2200</v>
      </c>
      <c r="I373" s="876">
        <v>1</v>
      </c>
      <c r="J373" s="875" t="s">
        <v>421</v>
      </c>
      <c r="K373" s="875" t="s">
        <v>2665</v>
      </c>
      <c r="L373" s="643">
        <v>9</v>
      </c>
    </row>
    <row r="374" spans="1:12" ht="18" customHeight="1" x14ac:dyDescent="0.2">
      <c r="A374" s="637">
        <v>327</v>
      </c>
      <c r="B374" s="637">
        <v>317</v>
      </c>
      <c r="C374" s="875" t="s">
        <v>2666</v>
      </c>
      <c r="D374" s="875" t="s">
        <v>442</v>
      </c>
      <c r="E374" s="875" t="s">
        <v>1272</v>
      </c>
      <c r="F374" s="875" t="s">
        <v>426</v>
      </c>
      <c r="G374" s="875" t="s">
        <v>427</v>
      </c>
      <c r="H374" s="876">
        <v>1100</v>
      </c>
      <c r="I374" s="876">
        <v>1</v>
      </c>
      <c r="J374" s="875" t="s">
        <v>421</v>
      </c>
      <c r="K374" s="875" t="s">
        <v>2667</v>
      </c>
      <c r="L374" s="643">
        <v>10</v>
      </c>
    </row>
    <row r="375" spans="1:12" ht="18" customHeight="1" x14ac:dyDescent="0.2">
      <c r="A375" s="637">
        <v>328</v>
      </c>
      <c r="C375" s="875" t="s">
        <v>2668</v>
      </c>
      <c r="D375" s="875" t="s">
        <v>445</v>
      </c>
      <c r="E375" s="875" t="s">
        <v>693</v>
      </c>
      <c r="F375" s="875" t="s">
        <v>426</v>
      </c>
      <c r="G375" s="875" t="s">
        <v>427</v>
      </c>
      <c r="H375" s="875" t="s">
        <v>151</v>
      </c>
      <c r="I375" s="876">
        <v>4</v>
      </c>
      <c r="J375" s="875" t="s">
        <v>421</v>
      </c>
      <c r="K375" s="875" t="s">
        <v>2668</v>
      </c>
      <c r="L375" s="643">
        <v>11</v>
      </c>
    </row>
    <row r="376" spans="1:12" ht="18" customHeight="1" x14ac:dyDescent="0.2">
      <c r="A376" s="637">
        <v>329</v>
      </c>
      <c r="B376" s="637">
        <v>318</v>
      </c>
      <c r="C376" s="875" t="s">
        <v>2669</v>
      </c>
      <c r="D376" s="643"/>
      <c r="E376" s="643"/>
      <c r="F376" s="643"/>
      <c r="G376" s="643"/>
      <c r="H376" s="643"/>
      <c r="I376" s="643"/>
      <c r="J376" s="875" t="s">
        <v>421</v>
      </c>
      <c r="K376" s="875" t="s">
        <v>2669</v>
      </c>
      <c r="L376" s="643">
        <v>12</v>
      </c>
    </row>
    <row r="377" spans="1:12" ht="18" customHeight="1" x14ac:dyDescent="0.2">
      <c r="A377" s="637">
        <v>330</v>
      </c>
      <c r="B377" s="637">
        <v>322</v>
      </c>
      <c r="C377" s="875" t="s">
        <v>2670</v>
      </c>
      <c r="D377" s="643"/>
      <c r="E377" s="643"/>
      <c r="F377" s="643"/>
      <c r="G377" s="643"/>
      <c r="H377" s="643"/>
      <c r="I377" s="643"/>
      <c r="J377" s="875" t="s">
        <v>421</v>
      </c>
      <c r="K377" s="875" t="s">
        <v>2670</v>
      </c>
      <c r="L377" s="643">
        <v>13</v>
      </c>
    </row>
    <row r="378" spans="1:12" ht="18" customHeight="1" x14ac:dyDescent="0.2">
      <c r="A378" s="637">
        <v>331</v>
      </c>
      <c r="B378" s="637">
        <v>323</v>
      </c>
      <c r="C378" s="875" t="s">
        <v>2671</v>
      </c>
      <c r="D378" s="643"/>
      <c r="E378" s="643"/>
      <c r="F378" s="643"/>
      <c r="G378" s="643"/>
      <c r="H378" s="643"/>
      <c r="I378" s="643"/>
      <c r="J378" s="875" t="s">
        <v>421</v>
      </c>
      <c r="K378" s="875" t="s">
        <v>2671</v>
      </c>
      <c r="L378" s="643">
        <v>14</v>
      </c>
    </row>
    <row r="379" spans="1:12" ht="18" customHeight="1" x14ac:dyDescent="0.2">
      <c r="A379" s="637">
        <v>332</v>
      </c>
      <c r="B379" s="637">
        <v>283</v>
      </c>
      <c r="C379" s="875" t="s">
        <v>2672</v>
      </c>
      <c r="D379" s="875" t="s">
        <v>446</v>
      </c>
      <c r="E379" s="875" t="s">
        <v>693</v>
      </c>
      <c r="F379" s="875" t="s">
        <v>426</v>
      </c>
      <c r="G379" s="875" t="s">
        <v>427</v>
      </c>
      <c r="H379" s="875" t="s">
        <v>151</v>
      </c>
      <c r="I379" s="876">
        <v>4</v>
      </c>
      <c r="J379" s="875" t="s">
        <v>421</v>
      </c>
      <c r="K379" s="875" t="s">
        <v>2672</v>
      </c>
      <c r="L379" s="643">
        <v>15</v>
      </c>
    </row>
    <row r="380" spans="1:12" ht="18" customHeight="1" x14ac:dyDescent="0.2">
      <c r="A380" s="637">
        <v>333</v>
      </c>
      <c r="B380" s="637">
        <v>284</v>
      </c>
      <c r="C380" s="875" t="s">
        <v>2673</v>
      </c>
      <c r="D380" s="643"/>
      <c r="E380" s="643"/>
      <c r="F380" s="643"/>
      <c r="G380" s="643"/>
      <c r="H380" s="643"/>
      <c r="I380" s="643"/>
      <c r="J380" s="875" t="s">
        <v>421</v>
      </c>
      <c r="K380" s="875" t="s">
        <v>2673</v>
      </c>
      <c r="L380" s="643">
        <v>16</v>
      </c>
    </row>
    <row r="381" spans="1:12" ht="18" customHeight="1" x14ac:dyDescent="0.2">
      <c r="A381" s="637">
        <v>334</v>
      </c>
      <c r="B381" s="637">
        <v>285</v>
      </c>
      <c r="C381" s="875" t="s">
        <v>2674</v>
      </c>
      <c r="D381" s="643"/>
      <c r="E381" s="643"/>
      <c r="F381" s="643"/>
      <c r="G381" s="643"/>
      <c r="H381" s="643"/>
      <c r="I381" s="643"/>
      <c r="J381" s="875" t="s">
        <v>421</v>
      </c>
      <c r="K381" s="875" t="s">
        <v>2674</v>
      </c>
      <c r="L381" s="643">
        <v>17</v>
      </c>
    </row>
    <row r="382" spans="1:12" ht="18" customHeight="1" x14ac:dyDescent="0.2">
      <c r="A382" s="637">
        <v>335</v>
      </c>
      <c r="B382" s="637">
        <v>286</v>
      </c>
      <c r="C382" s="875" t="s">
        <v>2675</v>
      </c>
      <c r="D382" s="643"/>
      <c r="E382" s="643"/>
      <c r="F382" s="643"/>
      <c r="G382" s="643"/>
      <c r="H382" s="643"/>
      <c r="I382" s="643"/>
      <c r="J382" s="875" t="s">
        <v>421</v>
      </c>
      <c r="K382" s="875" t="s">
        <v>2675</v>
      </c>
      <c r="L382" s="643">
        <v>18</v>
      </c>
    </row>
    <row r="383" spans="1:12" ht="18" customHeight="1" x14ac:dyDescent="0.2">
      <c r="A383" s="637">
        <v>336</v>
      </c>
      <c r="B383" s="637">
        <v>288</v>
      </c>
      <c r="C383" s="875" t="s">
        <v>2676</v>
      </c>
      <c r="D383" s="875" t="s">
        <v>447</v>
      </c>
      <c r="E383" s="875" t="s">
        <v>693</v>
      </c>
      <c r="F383" s="875" t="s">
        <v>426</v>
      </c>
      <c r="G383" s="875" t="s">
        <v>427</v>
      </c>
      <c r="H383" s="875" t="s">
        <v>151</v>
      </c>
      <c r="I383" s="876">
        <v>4</v>
      </c>
      <c r="J383" s="875" t="s">
        <v>421</v>
      </c>
      <c r="K383" s="875" t="s">
        <v>2676</v>
      </c>
      <c r="L383" s="643">
        <v>19</v>
      </c>
    </row>
    <row r="384" spans="1:12" ht="18" customHeight="1" x14ac:dyDescent="0.2">
      <c r="A384" s="637">
        <v>337</v>
      </c>
      <c r="B384" s="637">
        <v>322</v>
      </c>
      <c r="C384" s="875" t="s">
        <v>2677</v>
      </c>
      <c r="D384" s="643"/>
      <c r="E384" s="643"/>
      <c r="F384" s="643"/>
      <c r="G384" s="643"/>
      <c r="H384" s="643"/>
      <c r="I384" s="643"/>
      <c r="J384" s="875" t="s">
        <v>421</v>
      </c>
      <c r="K384" s="875" t="s">
        <v>2677</v>
      </c>
      <c r="L384" s="643">
        <v>20</v>
      </c>
    </row>
    <row r="385" spans="1:12" ht="18" customHeight="1" x14ac:dyDescent="0.2">
      <c r="A385" s="637">
        <v>338</v>
      </c>
      <c r="B385" s="637">
        <v>322</v>
      </c>
      <c r="C385" s="875" t="s">
        <v>2678</v>
      </c>
      <c r="D385" s="643"/>
      <c r="E385" s="643"/>
      <c r="F385" s="643"/>
      <c r="G385" s="643"/>
      <c r="H385" s="643"/>
      <c r="I385" s="643"/>
      <c r="J385" s="875" t="s">
        <v>421</v>
      </c>
      <c r="K385" s="875" t="s">
        <v>2678</v>
      </c>
      <c r="L385" s="643">
        <v>21</v>
      </c>
    </row>
    <row r="386" spans="1:12" ht="18" customHeight="1" x14ac:dyDescent="0.2">
      <c r="A386" s="637">
        <v>339</v>
      </c>
      <c r="B386" s="637">
        <v>323</v>
      </c>
      <c r="C386" s="875" t="s">
        <v>2679</v>
      </c>
      <c r="D386" s="643"/>
      <c r="E386" s="643"/>
      <c r="F386" s="643"/>
      <c r="G386" s="643"/>
      <c r="H386" s="643"/>
      <c r="I386" s="643"/>
      <c r="J386" s="875" t="s">
        <v>421</v>
      </c>
      <c r="K386" s="875" t="s">
        <v>2679</v>
      </c>
      <c r="L386" s="643">
        <v>22</v>
      </c>
    </row>
    <row r="387" spans="1:12" ht="18" customHeight="1" x14ac:dyDescent="0.2">
      <c r="A387" s="637">
        <v>340</v>
      </c>
      <c r="B387" s="637">
        <v>289</v>
      </c>
      <c r="C387" s="875" t="s">
        <v>2680</v>
      </c>
      <c r="D387" s="875" t="s">
        <v>448</v>
      </c>
      <c r="E387" s="875" t="s">
        <v>693</v>
      </c>
      <c r="F387" s="875" t="s">
        <v>426</v>
      </c>
      <c r="G387" s="875" t="s">
        <v>427</v>
      </c>
      <c r="H387" s="875" t="s">
        <v>151</v>
      </c>
      <c r="I387" s="876">
        <v>4</v>
      </c>
      <c r="J387" s="875" t="s">
        <v>421</v>
      </c>
      <c r="K387" s="875" t="s">
        <v>2680</v>
      </c>
      <c r="L387" s="643">
        <v>23</v>
      </c>
    </row>
    <row r="388" spans="1:12" ht="18" customHeight="1" x14ac:dyDescent="0.2">
      <c r="A388" s="637">
        <v>341</v>
      </c>
      <c r="B388" s="637">
        <v>322</v>
      </c>
      <c r="C388" s="875" t="s">
        <v>2681</v>
      </c>
      <c r="D388" s="643"/>
      <c r="E388" s="643"/>
      <c r="F388" s="643"/>
      <c r="G388" s="643"/>
      <c r="H388" s="643"/>
      <c r="I388" s="643"/>
      <c r="J388" s="875" t="s">
        <v>421</v>
      </c>
      <c r="K388" s="875" t="s">
        <v>2681</v>
      </c>
      <c r="L388" s="652">
        <v>24</v>
      </c>
    </row>
    <row r="389" spans="1:12" ht="18" customHeight="1" x14ac:dyDescent="0.2">
      <c r="A389" s="637">
        <v>342</v>
      </c>
      <c r="B389" s="637">
        <v>322</v>
      </c>
      <c r="C389" s="875" t="s">
        <v>2682</v>
      </c>
      <c r="D389" s="643"/>
      <c r="E389" s="643"/>
      <c r="F389" s="643"/>
      <c r="G389" s="643"/>
      <c r="H389" s="643"/>
      <c r="I389" s="643"/>
      <c r="J389" s="875" t="s">
        <v>421</v>
      </c>
      <c r="K389" s="875" t="s">
        <v>2682</v>
      </c>
      <c r="L389" s="643">
        <v>1</v>
      </c>
    </row>
    <row r="390" spans="1:12" ht="18" customHeight="1" x14ac:dyDescent="0.2">
      <c r="A390" s="637">
        <v>343</v>
      </c>
      <c r="B390" s="637">
        <v>323</v>
      </c>
      <c r="C390" s="875" t="s">
        <v>2683</v>
      </c>
      <c r="D390" s="643"/>
      <c r="E390" s="643"/>
      <c r="F390" s="643"/>
      <c r="G390" s="643"/>
      <c r="H390" s="643"/>
      <c r="I390" s="643"/>
      <c r="J390" s="875" t="s">
        <v>421</v>
      </c>
      <c r="K390" s="875" t="s">
        <v>2683</v>
      </c>
      <c r="L390" s="643">
        <v>2</v>
      </c>
    </row>
    <row r="391" spans="1:12" ht="18" customHeight="1" x14ac:dyDescent="0.2">
      <c r="A391" s="637">
        <v>344</v>
      </c>
      <c r="B391" s="637">
        <v>290</v>
      </c>
      <c r="C391" s="875" t="s">
        <v>2684</v>
      </c>
      <c r="D391" s="875" t="s">
        <v>449</v>
      </c>
      <c r="E391" s="875" t="s">
        <v>693</v>
      </c>
      <c r="F391" s="875" t="s">
        <v>426</v>
      </c>
      <c r="G391" s="875" t="s">
        <v>427</v>
      </c>
      <c r="H391" s="875" t="s">
        <v>151</v>
      </c>
      <c r="I391" s="876">
        <v>4</v>
      </c>
      <c r="J391" s="875" t="s">
        <v>421</v>
      </c>
      <c r="K391" s="875" t="s">
        <v>2684</v>
      </c>
      <c r="L391" s="643">
        <v>3</v>
      </c>
    </row>
    <row r="392" spans="1:12" ht="18" customHeight="1" x14ac:dyDescent="0.2">
      <c r="A392" s="637">
        <v>345</v>
      </c>
      <c r="B392" s="637">
        <v>322</v>
      </c>
      <c r="C392" s="875" t="s">
        <v>2685</v>
      </c>
      <c r="D392" s="643"/>
      <c r="E392" s="643"/>
      <c r="F392" s="643"/>
      <c r="G392" s="643"/>
      <c r="H392" s="643"/>
      <c r="I392" s="643"/>
      <c r="J392" s="875" t="s">
        <v>421</v>
      </c>
      <c r="K392" s="875" t="s">
        <v>2685</v>
      </c>
      <c r="L392" s="643">
        <v>4</v>
      </c>
    </row>
    <row r="393" spans="1:12" ht="18" customHeight="1" x14ac:dyDescent="0.2">
      <c r="A393" s="637">
        <v>346</v>
      </c>
      <c r="B393" s="637">
        <v>322</v>
      </c>
      <c r="C393" s="875" t="s">
        <v>2686</v>
      </c>
      <c r="D393" s="643"/>
      <c r="E393" s="643"/>
      <c r="F393" s="643"/>
      <c r="G393" s="643"/>
      <c r="H393" s="643"/>
      <c r="I393" s="643"/>
      <c r="J393" s="875" t="s">
        <v>421</v>
      </c>
      <c r="K393" s="875" t="s">
        <v>2686</v>
      </c>
      <c r="L393" s="643">
        <v>5</v>
      </c>
    </row>
    <row r="394" spans="1:12" ht="18" customHeight="1" x14ac:dyDescent="0.2">
      <c r="A394" s="637">
        <v>347</v>
      </c>
      <c r="B394" s="637">
        <v>323</v>
      </c>
      <c r="C394" s="875" t="s">
        <v>2687</v>
      </c>
      <c r="D394" s="643"/>
      <c r="E394" s="643"/>
      <c r="F394" s="643"/>
      <c r="G394" s="643"/>
      <c r="H394" s="643"/>
      <c r="I394" s="643"/>
      <c r="J394" s="875" t="s">
        <v>421</v>
      </c>
      <c r="K394" s="875" t="s">
        <v>2687</v>
      </c>
      <c r="L394" s="643">
        <v>6</v>
      </c>
    </row>
    <row r="395" spans="1:12" ht="18" customHeight="1" x14ac:dyDescent="0.2">
      <c r="A395" s="637">
        <v>348</v>
      </c>
      <c r="B395" s="637">
        <v>291</v>
      </c>
      <c r="C395" s="875" t="s">
        <v>2688</v>
      </c>
      <c r="D395" s="875" t="s">
        <v>450</v>
      </c>
      <c r="E395" s="875" t="s">
        <v>693</v>
      </c>
      <c r="F395" s="875" t="s">
        <v>426</v>
      </c>
      <c r="G395" s="875" t="s">
        <v>427</v>
      </c>
      <c r="H395" s="875" t="s">
        <v>151</v>
      </c>
      <c r="I395" s="876">
        <v>4</v>
      </c>
      <c r="J395" s="875" t="s">
        <v>421</v>
      </c>
      <c r="K395" s="875" t="s">
        <v>2688</v>
      </c>
      <c r="L395" s="643">
        <v>7</v>
      </c>
    </row>
    <row r="396" spans="1:12" ht="18" customHeight="1" x14ac:dyDescent="0.2">
      <c r="A396" s="637">
        <v>349</v>
      </c>
      <c r="B396" s="637">
        <v>322</v>
      </c>
      <c r="C396" s="875" t="s">
        <v>2689</v>
      </c>
      <c r="D396" s="643"/>
      <c r="E396" s="643"/>
      <c r="F396" s="643"/>
      <c r="G396" s="643"/>
      <c r="H396" s="643"/>
      <c r="I396" s="643"/>
      <c r="J396" s="875" t="s">
        <v>421</v>
      </c>
      <c r="K396" s="875" t="s">
        <v>2689</v>
      </c>
      <c r="L396" s="643">
        <v>8</v>
      </c>
    </row>
    <row r="397" spans="1:12" ht="18" customHeight="1" x14ac:dyDescent="0.2">
      <c r="A397" s="637">
        <v>350</v>
      </c>
      <c r="B397" s="637">
        <v>322</v>
      </c>
      <c r="C397" s="875" t="s">
        <v>2690</v>
      </c>
      <c r="D397" s="643"/>
      <c r="E397" s="643"/>
      <c r="F397" s="643"/>
      <c r="G397" s="643"/>
      <c r="H397" s="643"/>
      <c r="I397" s="643"/>
      <c r="J397" s="875" t="s">
        <v>421</v>
      </c>
      <c r="K397" s="875" t="s">
        <v>2690</v>
      </c>
      <c r="L397" s="643">
        <v>9</v>
      </c>
    </row>
    <row r="398" spans="1:12" ht="18" customHeight="1" x14ac:dyDescent="0.2">
      <c r="A398" s="637">
        <v>351</v>
      </c>
      <c r="B398" s="637">
        <v>323</v>
      </c>
      <c r="C398" s="875" t="s">
        <v>2691</v>
      </c>
      <c r="D398" s="643"/>
      <c r="E398" s="643"/>
      <c r="F398" s="643"/>
      <c r="G398" s="643"/>
      <c r="H398" s="643"/>
      <c r="I398" s="643"/>
      <c r="J398" s="875" t="s">
        <v>421</v>
      </c>
      <c r="K398" s="875" t="s">
        <v>2691</v>
      </c>
      <c r="L398" s="643">
        <v>10</v>
      </c>
    </row>
    <row r="399" spans="1:12" ht="18" customHeight="1" x14ac:dyDescent="0.2">
      <c r="A399" s="637">
        <v>352</v>
      </c>
      <c r="B399" s="637">
        <v>292</v>
      </c>
      <c r="C399" s="875" t="s">
        <v>2692</v>
      </c>
      <c r="D399" s="875" t="s">
        <v>451</v>
      </c>
      <c r="E399" s="875" t="s">
        <v>693</v>
      </c>
      <c r="F399" s="875" t="s">
        <v>426</v>
      </c>
      <c r="G399" s="875" t="s">
        <v>427</v>
      </c>
      <c r="H399" s="875" t="s">
        <v>151</v>
      </c>
      <c r="I399" s="876">
        <v>4</v>
      </c>
      <c r="J399" s="875" t="s">
        <v>421</v>
      </c>
      <c r="K399" s="875" t="s">
        <v>2692</v>
      </c>
      <c r="L399" s="643">
        <v>11</v>
      </c>
    </row>
    <row r="400" spans="1:12" ht="18" customHeight="1" x14ac:dyDescent="0.2">
      <c r="A400" s="637">
        <v>353</v>
      </c>
      <c r="B400" s="637">
        <v>322</v>
      </c>
      <c r="C400" s="875" t="s">
        <v>2693</v>
      </c>
      <c r="D400" s="643"/>
      <c r="E400" s="643"/>
      <c r="F400" s="643"/>
      <c r="G400" s="643"/>
      <c r="H400" s="643"/>
      <c r="I400" s="643"/>
      <c r="J400" s="875" t="s">
        <v>421</v>
      </c>
      <c r="K400" s="875" t="s">
        <v>2693</v>
      </c>
      <c r="L400" s="643">
        <v>12</v>
      </c>
    </row>
    <row r="401" spans="1:12" ht="18" customHeight="1" x14ac:dyDescent="0.2">
      <c r="A401" s="637">
        <v>354</v>
      </c>
      <c r="B401" s="637">
        <v>322</v>
      </c>
      <c r="C401" s="875" t="s">
        <v>2694</v>
      </c>
      <c r="D401" s="643"/>
      <c r="E401" s="643"/>
      <c r="F401" s="643"/>
      <c r="G401" s="643"/>
      <c r="H401" s="643"/>
      <c r="I401" s="643"/>
      <c r="J401" s="875" t="s">
        <v>421</v>
      </c>
      <c r="K401" s="875" t="s">
        <v>2694</v>
      </c>
      <c r="L401" s="643">
        <v>13</v>
      </c>
    </row>
    <row r="402" spans="1:12" ht="18" customHeight="1" x14ac:dyDescent="0.2">
      <c r="A402" s="637">
        <v>355</v>
      </c>
      <c r="B402" s="637">
        <v>323</v>
      </c>
      <c r="C402" s="875" t="s">
        <v>2695</v>
      </c>
      <c r="D402" s="643"/>
      <c r="E402" s="643"/>
      <c r="F402" s="643"/>
      <c r="G402" s="643"/>
      <c r="H402" s="643"/>
      <c r="I402" s="643"/>
      <c r="J402" s="875" t="s">
        <v>421</v>
      </c>
      <c r="K402" s="875" t="s">
        <v>2695</v>
      </c>
      <c r="L402" s="643">
        <v>14</v>
      </c>
    </row>
    <row r="403" spans="1:12" ht="18" customHeight="1" x14ac:dyDescent="0.2">
      <c r="A403" s="637">
        <v>356</v>
      </c>
      <c r="B403" s="637">
        <v>293</v>
      </c>
      <c r="C403" s="875" t="s">
        <v>2696</v>
      </c>
      <c r="D403" s="875" t="s">
        <v>452</v>
      </c>
      <c r="E403" s="875" t="s">
        <v>693</v>
      </c>
      <c r="F403" s="875" t="s">
        <v>426</v>
      </c>
      <c r="G403" s="875" t="s">
        <v>427</v>
      </c>
      <c r="H403" s="875" t="s">
        <v>151</v>
      </c>
      <c r="I403" s="876">
        <v>4</v>
      </c>
      <c r="J403" s="875" t="s">
        <v>421</v>
      </c>
      <c r="K403" s="875" t="s">
        <v>2696</v>
      </c>
      <c r="L403" s="643">
        <v>15</v>
      </c>
    </row>
    <row r="404" spans="1:12" ht="18" customHeight="1" x14ac:dyDescent="0.2">
      <c r="A404" s="637">
        <v>357</v>
      </c>
      <c r="B404" s="637">
        <v>322</v>
      </c>
      <c r="C404" s="875" t="s">
        <v>2697</v>
      </c>
      <c r="D404" s="643"/>
      <c r="E404" s="643"/>
      <c r="F404" s="643"/>
      <c r="G404" s="643"/>
      <c r="H404" s="643"/>
      <c r="I404" s="643"/>
      <c r="J404" s="875" t="s">
        <v>421</v>
      </c>
      <c r="K404" s="875" t="s">
        <v>2697</v>
      </c>
      <c r="L404" s="643">
        <v>16</v>
      </c>
    </row>
    <row r="405" spans="1:12" ht="18" customHeight="1" x14ac:dyDescent="0.2">
      <c r="A405" s="637">
        <v>358</v>
      </c>
      <c r="B405" s="637">
        <v>322</v>
      </c>
      <c r="C405" s="875" t="s">
        <v>2698</v>
      </c>
      <c r="D405" s="643"/>
      <c r="E405" s="643"/>
      <c r="F405" s="643"/>
      <c r="G405" s="643"/>
      <c r="H405" s="643"/>
      <c r="I405" s="643"/>
      <c r="J405" s="875" t="s">
        <v>421</v>
      </c>
      <c r="K405" s="875" t="s">
        <v>2698</v>
      </c>
      <c r="L405" s="643">
        <v>17</v>
      </c>
    </row>
    <row r="406" spans="1:12" ht="18" customHeight="1" x14ac:dyDescent="0.2">
      <c r="A406" s="637">
        <v>359</v>
      </c>
      <c r="B406" s="637">
        <v>323</v>
      </c>
      <c r="C406" s="875" t="s">
        <v>2699</v>
      </c>
      <c r="D406" s="643"/>
      <c r="E406" s="643"/>
      <c r="F406" s="643"/>
      <c r="G406" s="643"/>
      <c r="H406" s="643"/>
      <c r="I406" s="643"/>
      <c r="J406" s="875" t="s">
        <v>421</v>
      </c>
      <c r="K406" s="875" t="s">
        <v>2699</v>
      </c>
      <c r="L406" s="643">
        <v>18</v>
      </c>
    </row>
    <row r="407" spans="1:12" ht="18" customHeight="1" x14ac:dyDescent="0.2">
      <c r="A407" s="637">
        <v>360</v>
      </c>
      <c r="B407" s="637">
        <v>294</v>
      </c>
      <c r="C407" s="875" t="s">
        <v>2700</v>
      </c>
      <c r="D407" s="875" t="s">
        <v>453</v>
      </c>
      <c r="E407" s="875" t="s">
        <v>693</v>
      </c>
      <c r="F407" s="875" t="s">
        <v>426</v>
      </c>
      <c r="G407" s="875" t="s">
        <v>427</v>
      </c>
      <c r="H407" s="875" t="s">
        <v>151</v>
      </c>
      <c r="I407" s="876">
        <v>4</v>
      </c>
      <c r="J407" s="875" t="s">
        <v>421</v>
      </c>
      <c r="K407" s="875" t="s">
        <v>2700</v>
      </c>
      <c r="L407" s="643">
        <v>19</v>
      </c>
    </row>
    <row r="408" spans="1:12" ht="18" customHeight="1" x14ac:dyDescent="0.2">
      <c r="A408" s="637">
        <v>361</v>
      </c>
      <c r="B408" s="637">
        <v>322</v>
      </c>
      <c r="C408" s="875" t="s">
        <v>2701</v>
      </c>
      <c r="D408" s="643"/>
      <c r="E408" s="643"/>
      <c r="F408" s="643"/>
      <c r="G408" s="643"/>
      <c r="H408" s="643"/>
      <c r="I408" s="643"/>
      <c r="J408" s="875" t="s">
        <v>421</v>
      </c>
      <c r="K408" s="875" t="s">
        <v>2701</v>
      </c>
      <c r="L408" s="643">
        <v>20</v>
      </c>
    </row>
    <row r="409" spans="1:12" ht="18" customHeight="1" x14ac:dyDescent="0.2">
      <c r="A409" s="637">
        <v>362</v>
      </c>
      <c r="B409" s="637">
        <v>322</v>
      </c>
      <c r="C409" s="875" t="s">
        <v>2702</v>
      </c>
      <c r="D409" s="643"/>
      <c r="E409" s="643"/>
      <c r="F409" s="643"/>
      <c r="G409" s="643"/>
      <c r="H409" s="643"/>
      <c r="I409" s="643"/>
      <c r="J409" s="875" t="s">
        <v>421</v>
      </c>
      <c r="K409" s="875" t="s">
        <v>2702</v>
      </c>
      <c r="L409" s="643">
        <v>21</v>
      </c>
    </row>
    <row r="410" spans="1:12" ht="18" customHeight="1" x14ac:dyDescent="0.2">
      <c r="A410" s="637">
        <v>363</v>
      </c>
      <c r="B410" s="637">
        <v>323</v>
      </c>
      <c r="C410" s="875" t="s">
        <v>2703</v>
      </c>
      <c r="D410" s="643"/>
      <c r="E410" s="643"/>
      <c r="F410" s="643"/>
      <c r="G410" s="643"/>
      <c r="H410" s="643"/>
      <c r="I410" s="643"/>
      <c r="J410" s="875" t="s">
        <v>421</v>
      </c>
      <c r="K410" s="875" t="s">
        <v>2703</v>
      </c>
      <c r="L410" s="643">
        <v>22</v>
      </c>
    </row>
    <row r="411" spans="1:12" ht="18" customHeight="1" x14ac:dyDescent="0.2">
      <c r="A411" s="637">
        <v>364</v>
      </c>
      <c r="B411" s="637">
        <v>295</v>
      </c>
      <c r="C411" s="875" t="s">
        <v>2704</v>
      </c>
      <c r="D411" s="875" t="s">
        <v>454</v>
      </c>
      <c r="E411" s="875" t="s">
        <v>693</v>
      </c>
      <c r="F411" s="875" t="s">
        <v>426</v>
      </c>
      <c r="G411" s="875" t="s">
        <v>427</v>
      </c>
      <c r="H411" s="875" t="s">
        <v>151</v>
      </c>
      <c r="I411" s="876">
        <v>4</v>
      </c>
      <c r="J411" s="875" t="s">
        <v>421</v>
      </c>
      <c r="K411" s="875" t="s">
        <v>2704</v>
      </c>
      <c r="L411" s="643">
        <v>23</v>
      </c>
    </row>
    <row r="412" spans="1:12" ht="18" customHeight="1" x14ac:dyDescent="0.2">
      <c r="A412" s="637">
        <v>365</v>
      </c>
      <c r="B412" s="637">
        <v>322</v>
      </c>
      <c r="C412" s="875" t="s">
        <v>2705</v>
      </c>
      <c r="D412" s="643"/>
      <c r="E412" s="643"/>
      <c r="F412" s="643"/>
      <c r="G412" s="643"/>
      <c r="H412" s="643"/>
      <c r="I412" s="643"/>
      <c r="J412" s="875" t="s">
        <v>421</v>
      </c>
      <c r="K412" s="875" t="s">
        <v>2705</v>
      </c>
      <c r="L412" s="652">
        <v>24</v>
      </c>
    </row>
    <row r="413" spans="1:12" ht="18" customHeight="1" x14ac:dyDescent="0.2">
      <c r="A413" s="637">
        <v>366</v>
      </c>
      <c r="B413" s="637">
        <v>322</v>
      </c>
      <c r="C413" s="875" t="s">
        <v>2706</v>
      </c>
      <c r="D413" s="643"/>
      <c r="E413" s="643"/>
      <c r="F413" s="643"/>
      <c r="G413" s="643"/>
      <c r="H413" s="643"/>
      <c r="I413" s="643"/>
      <c r="J413" s="875" t="s">
        <v>421</v>
      </c>
      <c r="K413" s="875" t="s">
        <v>2706</v>
      </c>
      <c r="L413" s="643">
        <v>1</v>
      </c>
    </row>
    <row r="414" spans="1:12" ht="18" customHeight="1" x14ac:dyDescent="0.2">
      <c r="A414" s="637">
        <v>367</v>
      </c>
      <c r="B414" s="637">
        <v>323</v>
      </c>
      <c r="C414" s="875" t="s">
        <v>2707</v>
      </c>
      <c r="D414" s="643"/>
      <c r="E414" s="643"/>
      <c r="F414" s="643"/>
      <c r="G414" s="643"/>
      <c r="H414" s="643"/>
      <c r="I414" s="643"/>
      <c r="J414" s="875" t="s">
        <v>421</v>
      </c>
      <c r="K414" s="875" t="s">
        <v>2707</v>
      </c>
      <c r="L414" s="643">
        <v>2</v>
      </c>
    </row>
    <row r="415" spans="1:12" ht="18" customHeight="1" x14ac:dyDescent="0.2">
      <c r="A415" s="637">
        <v>368</v>
      </c>
      <c r="B415" s="637">
        <v>296</v>
      </c>
      <c r="C415" s="875" t="s">
        <v>2708</v>
      </c>
      <c r="D415" s="875" t="s">
        <v>455</v>
      </c>
      <c r="E415" s="875" t="s">
        <v>693</v>
      </c>
      <c r="F415" s="875" t="s">
        <v>426</v>
      </c>
      <c r="G415" s="875" t="s">
        <v>427</v>
      </c>
      <c r="H415" s="875" t="s">
        <v>151</v>
      </c>
      <c r="I415" s="876">
        <v>4</v>
      </c>
      <c r="J415" s="875" t="s">
        <v>421</v>
      </c>
      <c r="K415" s="875" t="s">
        <v>2708</v>
      </c>
      <c r="L415" s="643">
        <v>3</v>
      </c>
    </row>
    <row r="416" spans="1:12" ht="18" customHeight="1" x14ac:dyDescent="0.2">
      <c r="A416" s="637">
        <v>369</v>
      </c>
      <c r="B416" s="637">
        <v>322</v>
      </c>
      <c r="C416" s="875" t="s">
        <v>2709</v>
      </c>
      <c r="D416" s="643"/>
      <c r="E416" s="643"/>
      <c r="F416" s="643"/>
      <c r="G416" s="643"/>
      <c r="H416" s="643"/>
      <c r="I416" s="643"/>
      <c r="J416" s="875" t="s">
        <v>421</v>
      </c>
      <c r="K416" s="875" t="s">
        <v>2709</v>
      </c>
      <c r="L416" s="643">
        <v>4</v>
      </c>
    </row>
    <row r="417" spans="1:12" ht="18" customHeight="1" x14ac:dyDescent="0.2">
      <c r="A417" s="637">
        <v>370</v>
      </c>
      <c r="B417" s="637">
        <v>322</v>
      </c>
      <c r="C417" s="875" t="s">
        <v>2710</v>
      </c>
      <c r="D417" s="643"/>
      <c r="E417" s="643"/>
      <c r="F417" s="643"/>
      <c r="G417" s="643"/>
      <c r="H417" s="643"/>
      <c r="I417" s="643"/>
      <c r="J417" s="875" t="s">
        <v>421</v>
      </c>
      <c r="K417" s="875" t="s">
        <v>2710</v>
      </c>
      <c r="L417" s="643">
        <v>5</v>
      </c>
    </row>
    <row r="418" spans="1:12" ht="18" customHeight="1" x14ac:dyDescent="0.2">
      <c r="A418" s="637">
        <v>371</v>
      </c>
      <c r="B418" s="637">
        <v>323</v>
      </c>
      <c r="C418" s="875" t="s">
        <v>2711</v>
      </c>
      <c r="D418" s="643"/>
      <c r="E418" s="643"/>
      <c r="F418" s="643"/>
      <c r="G418" s="643"/>
      <c r="H418" s="643"/>
      <c r="I418" s="643"/>
      <c r="J418" s="875" t="s">
        <v>421</v>
      </c>
      <c r="K418" s="875" t="s">
        <v>2711</v>
      </c>
      <c r="L418" s="643">
        <v>6</v>
      </c>
    </row>
    <row r="419" spans="1:12" ht="18" customHeight="1" x14ac:dyDescent="0.2">
      <c r="A419" s="637">
        <v>372</v>
      </c>
      <c r="B419" s="637">
        <v>297</v>
      </c>
      <c r="C419" s="875" t="s">
        <v>2712</v>
      </c>
      <c r="D419" s="875" t="s">
        <v>456</v>
      </c>
      <c r="E419" s="875" t="s">
        <v>693</v>
      </c>
      <c r="F419" s="875" t="s">
        <v>426</v>
      </c>
      <c r="G419" s="875" t="s">
        <v>427</v>
      </c>
      <c r="H419" s="875" t="s">
        <v>151</v>
      </c>
      <c r="I419" s="876">
        <v>4</v>
      </c>
      <c r="J419" s="875" t="s">
        <v>421</v>
      </c>
      <c r="K419" s="875" t="s">
        <v>2712</v>
      </c>
      <c r="L419" s="643">
        <v>7</v>
      </c>
    </row>
    <row r="420" spans="1:12" ht="18" customHeight="1" x14ac:dyDescent="0.2">
      <c r="A420" s="637">
        <v>373</v>
      </c>
      <c r="B420" s="637">
        <v>322</v>
      </c>
      <c r="C420" s="875" t="s">
        <v>2713</v>
      </c>
      <c r="D420" s="643"/>
      <c r="E420" s="643"/>
      <c r="F420" s="643"/>
      <c r="G420" s="643"/>
      <c r="H420" s="643"/>
      <c r="I420" s="643"/>
      <c r="J420" s="875" t="s">
        <v>421</v>
      </c>
      <c r="K420" s="875" t="s">
        <v>2713</v>
      </c>
      <c r="L420" s="643">
        <v>8</v>
      </c>
    </row>
    <row r="421" spans="1:12" ht="18" customHeight="1" x14ac:dyDescent="0.2">
      <c r="A421" s="637">
        <v>374</v>
      </c>
      <c r="B421" s="637">
        <v>322</v>
      </c>
      <c r="C421" s="875" t="s">
        <v>2714</v>
      </c>
      <c r="D421" s="643"/>
      <c r="E421" s="643"/>
      <c r="F421" s="643"/>
      <c r="G421" s="643"/>
      <c r="H421" s="643"/>
      <c r="I421" s="643"/>
      <c r="J421" s="875" t="s">
        <v>421</v>
      </c>
      <c r="K421" s="875" t="s">
        <v>2714</v>
      </c>
      <c r="L421" s="643">
        <v>9</v>
      </c>
    </row>
    <row r="422" spans="1:12" ht="18" customHeight="1" x14ac:dyDescent="0.2">
      <c r="A422" s="637">
        <v>375</v>
      </c>
      <c r="B422" s="637">
        <v>323</v>
      </c>
      <c r="C422" s="875" t="s">
        <v>2715</v>
      </c>
      <c r="D422" s="643"/>
      <c r="E422" s="643"/>
      <c r="F422" s="643"/>
      <c r="G422" s="643"/>
      <c r="H422" s="643"/>
      <c r="I422" s="643"/>
      <c r="J422" s="875" t="s">
        <v>421</v>
      </c>
      <c r="K422" s="875" t="s">
        <v>2715</v>
      </c>
      <c r="L422" s="643">
        <v>10</v>
      </c>
    </row>
    <row r="423" spans="1:12" ht="18" customHeight="1" x14ac:dyDescent="0.2">
      <c r="A423" s="637">
        <v>376</v>
      </c>
      <c r="B423" s="637">
        <v>298</v>
      </c>
      <c r="C423" s="875" t="s">
        <v>2716</v>
      </c>
      <c r="D423" s="875" t="s">
        <v>457</v>
      </c>
      <c r="E423" s="875" t="s">
        <v>693</v>
      </c>
      <c r="F423" s="875" t="s">
        <v>426</v>
      </c>
      <c r="G423" s="875" t="s">
        <v>427</v>
      </c>
      <c r="H423" s="875" t="s">
        <v>151</v>
      </c>
      <c r="I423" s="876">
        <v>4</v>
      </c>
      <c r="J423" s="875" t="s">
        <v>421</v>
      </c>
      <c r="K423" s="875" t="s">
        <v>2716</v>
      </c>
      <c r="L423" s="643">
        <v>11</v>
      </c>
    </row>
    <row r="424" spans="1:12" ht="18" customHeight="1" x14ac:dyDescent="0.2">
      <c r="A424" s="637">
        <v>377</v>
      </c>
      <c r="B424" s="637">
        <v>322</v>
      </c>
      <c r="C424" s="875" t="s">
        <v>2717</v>
      </c>
      <c r="D424" s="643"/>
      <c r="E424" s="643"/>
      <c r="F424" s="643"/>
      <c r="G424" s="643"/>
      <c r="H424" s="643"/>
      <c r="I424" s="643"/>
      <c r="J424" s="875" t="s">
        <v>421</v>
      </c>
      <c r="K424" s="875" t="s">
        <v>2717</v>
      </c>
      <c r="L424" s="643">
        <v>12</v>
      </c>
    </row>
    <row r="425" spans="1:12" ht="18" customHeight="1" x14ac:dyDescent="0.2">
      <c r="A425" s="637">
        <v>378</v>
      </c>
      <c r="B425" s="637">
        <v>322</v>
      </c>
      <c r="C425" s="875" t="s">
        <v>2718</v>
      </c>
      <c r="D425" s="643"/>
      <c r="E425" s="643"/>
      <c r="F425" s="643"/>
      <c r="G425" s="643"/>
      <c r="H425" s="643"/>
      <c r="I425" s="643"/>
      <c r="J425" s="875" t="s">
        <v>421</v>
      </c>
      <c r="K425" s="875" t="s">
        <v>2718</v>
      </c>
      <c r="L425" s="643">
        <v>13</v>
      </c>
    </row>
    <row r="426" spans="1:12" ht="18" customHeight="1" x14ac:dyDescent="0.2">
      <c r="A426" s="637">
        <v>379</v>
      </c>
      <c r="B426" s="637">
        <v>323</v>
      </c>
      <c r="C426" s="875" t="s">
        <v>2719</v>
      </c>
      <c r="D426" s="643"/>
      <c r="E426" s="643"/>
      <c r="F426" s="643"/>
      <c r="G426" s="643"/>
      <c r="H426" s="643"/>
      <c r="I426" s="643"/>
      <c r="J426" s="875" t="s">
        <v>421</v>
      </c>
      <c r="K426" s="875" t="s">
        <v>2719</v>
      </c>
      <c r="L426" s="643">
        <v>14</v>
      </c>
    </row>
    <row r="427" spans="1:12" ht="18" customHeight="1" x14ac:dyDescent="0.2">
      <c r="A427" s="637">
        <v>380</v>
      </c>
      <c r="B427" s="637">
        <v>299</v>
      </c>
      <c r="C427" s="875" t="s">
        <v>2720</v>
      </c>
      <c r="D427" s="875" t="s">
        <v>458</v>
      </c>
      <c r="E427" s="875" t="s">
        <v>693</v>
      </c>
      <c r="F427" s="875" t="s">
        <v>426</v>
      </c>
      <c r="G427" s="875" t="s">
        <v>427</v>
      </c>
      <c r="H427" s="875" t="s">
        <v>151</v>
      </c>
      <c r="I427" s="876">
        <v>4</v>
      </c>
      <c r="J427" s="875" t="s">
        <v>421</v>
      </c>
      <c r="K427" s="875" t="s">
        <v>2720</v>
      </c>
      <c r="L427" s="643">
        <v>15</v>
      </c>
    </row>
    <row r="428" spans="1:12" ht="18" customHeight="1" x14ac:dyDescent="0.2">
      <c r="A428" s="637">
        <v>381</v>
      </c>
      <c r="B428" s="637">
        <v>322</v>
      </c>
      <c r="C428" s="875" t="s">
        <v>2721</v>
      </c>
      <c r="D428" s="643"/>
      <c r="E428" s="643"/>
      <c r="F428" s="643"/>
      <c r="G428" s="643"/>
      <c r="H428" s="643"/>
      <c r="I428" s="643"/>
      <c r="J428" s="875" t="s">
        <v>421</v>
      </c>
      <c r="K428" s="875" t="s">
        <v>2721</v>
      </c>
      <c r="L428" s="643">
        <v>16</v>
      </c>
    </row>
    <row r="429" spans="1:12" ht="18" customHeight="1" x14ac:dyDescent="0.2">
      <c r="A429" s="637">
        <v>382</v>
      </c>
      <c r="B429" s="637">
        <v>322</v>
      </c>
      <c r="C429" s="875" t="s">
        <v>2722</v>
      </c>
      <c r="D429" s="643"/>
      <c r="E429" s="643"/>
      <c r="F429" s="643"/>
      <c r="G429" s="643"/>
      <c r="H429" s="643"/>
      <c r="I429" s="643"/>
      <c r="J429" s="875" t="s">
        <v>421</v>
      </c>
      <c r="K429" s="875" t="s">
        <v>2722</v>
      </c>
      <c r="L429" s="643">
        <v>17</v>
      </c>
    </row>
    <row r="430" spans="1:12" ht="18" customHeight="1" x14ac:dyDescent="0.2">
      <c r="A430" s="637">
        <v>383</v>
      </c>
      <c r="B430" s="637">
        <v>323</v>
      </c>
      <c r="C430" s="875" t="s">
        <v>2723</v>
      </c>
      <c r="D430" s="643"/>
      <c r="E430" s="643"/>
      <c r="F430" s="643"/>
      <c r="G430" s="643"/>
      <c r="H430" s="643"/>
      <c r="I430" s="643"/>
      <c r="J430" s="875" t="s">
        <v>421</v>
      </c>
      <c r="K430" s="875" t="s">
        <v>2723</v>
      </c>
      <c r="L430" s="643">
        <v>18</v>
      </c>
    </row>
    <row r="431" spans="1:12" ht="18" customHeight="1" x14ac:dyDescent="0.2">
      <c r="A431" s="637">
        <v>384</v>
      </c>
      <c r="B431" s="637">
        <v>300</v>
      </c>
      <c r="C431" s="875" t="s">
        <v>2724</v>
      </c>
      <c r="D431" s="875" t="s">
        <v>461</v>
      </c>
      <c r="E431" s="875" t="s">
        <v>693</v>
      </c>
      <c r="F431" s="875" t="s">
        <v>460</v>
      </c>
      <c r="G431" s="876">
        <v>113</v>
      </c>
      <c r="H431" s="876">
        <v>300</v>
      </c>
      <c r="I431" s="876">
        <v>2</v>
      </c>
      <c r="J431" s="875" t="s">
        <v>421</v>
      </c>
      <c r="K431" s="875" t="s">
        <v>2724</v>
      </c>
      <c r="L431" s="643">
        <v>19</v>
      </c>
    </row>
    <row r="432" spans="1:12" ht="18" customHeight="1" x14ac:dyDescent="0.2">
      <c r="A432" s="637">
        <v>385</v>
      </c>
      <c r="B432" s="637">
        <v>322</v>
      </c>
      <c r="C432" s="875" t="s">
        <v>2725</v>
      </c>
      <c r="D432" s="643"/>
      <c r="E432" s="643"/>
      <c r="F432" s="643"/>
      <c r="G432" s="643"/>
      <c r="H432" s="643"/>
      <c r="I432" s="643"/>
      <c r="J432" s="875" t="s">
        <v>421</v>
      </c>
      <c r="K432" s="875" t="s">
        <v>2725</v>
      </c>
      <c r="L432" s="643">
        <v>20</v>
      </c>
    </row>
    <row r="433" spans="1:12" ht="18" customHeight="1" x14ac:dyDescent="0.2">
      <c r="A433" s="637">
        <v>386</v>
      </c>
      <c r="B433" s="637">
        <v>322</v>
      </c>
      <c r="C433" s="875" t="s">
        <v>2726</v>
      </c>
      <c r="D433" s="875" t="s">
        <v>462</v>
      </c>
      <c r="E433" s="875" t="s">
        <v>693</v>
      </c>
      <c r="F433" s="875" t="s">
        <v>460</v>
      </c>
      <c r="G433" s="876">
        <v>113</v>
      </c>
      <c r="H433" s="876">
        <v>0</v>
      </c>
      <c r="I433" s="876">
        <v>2</v>
      </c>
      <c r="J433" s="875" t="s">
        <v>421</v>
      </c>
      <c r="K433" s="875" t="s">
        <v>2726</v>
      </c>
      <c r="L433" s="643">
        <v>21</v>
      </c>
    </row>
    <row r="434" spans="1:12" ht="18" customHeight="1" x14ac:dyDescent="0.2">
      <c r="A434" s="637">
        <v>387</v>
      </c>
      <c r="B434" s="637">
        <v>323</v>
      </c>
      <c r="C434" s="875" t="s">
        <v>2727</v>
      </c>
      <c r="D434" s="643"/>
      <c r="E434" s="643"/>
      <c r="F434" s="643"/>
      <c r="G434" s="643"/>
      <c r="H434" s="643"/>
      <c r="I434" s="643"/>
      <c r="J434" s="875" t="s">
        <v>421</v>
      </c>
      <c r="K434" s="875" t="s">
        <v>2727</v>
      </c>
      <c r="L434" s="643">
        <v>22</v>
      </c>
    </row>
    <row r="435" spans="1:12" ht="18" customHeight="1" x14ac:dyDescent="0.2">
      <c r="A435" s="637">
        <v>388</v>
      </c>
      <c r="B435" s="637">
        <v>301</v>
      </c>
      <c r="C435" s="875" t="s">
        <v>2728</v>
      </c>
      <c r="D435" s="875" t="s">
        <v>465</v>
      </c>
      <c r="E435" s="875" t="s">
        <v>301</v>
      </c>
      <c r="F435" s="875" t="s">
        <v>460</v>
      </c>
      <c r="G435" s="876">
        <v>113</v>
      </c>
      <c r="H435" s="875" t="s">
        <v>151</v>
      </c>
      <c r="I435" s="876">
        <v>1</v>
      </c>
      <c r="J435" s="875" t="s">
        <v>421</v>
      </c>
      <c r="K435" s="875" t="s">
        <v>2728</v>
      </c>
      <c r="L435" s="643">
        <v>23</v>
      </c>
    </row>
    <row r="436" spans="1:12" ht="18" customHeight="1" x14ac:dyDescent="0.2">
      <c r="A436" s="637">
        <v>389</v>
      </c>
      <c r="B436" s="637">
        <v>322</v>
      </c>
      <c r="C436" s="875" t="s">
        <v>2729</v>
      </c>
      <c r="D436" s="875" t="s">
        <v>466</v>
      </c>
      <c r="E436" s="875" t="s">
        <v>301</v>
      </c>
      <c r="F436" s="875" t="s">
        <v>460</v>
      </c>
      <c r="G436" s="876">
        <v>113</v>
      </c>
      <c r="H436" s="875" t="s">
        <v>151</v>
      </c>
      <c r="I436" s="876">
        <v>1</v>
      </c>
      <c r="J436" s="875" t="s">
        <v>421</v>
      </c>
      <c r="K436" s="875" t="s">
        <v>2729</v>
      </c>
      <c r="L436" s="652">
        <v>24</v>
      </c>
    </row>
    <row r="437" spans="1:12" ht="18" customHeight="1" x14ac:dyDescent="0.2">
      <c r="A437" s="637">
        <v>406</v>
      </c>
      <c r="B437" s="637">
        <v>324</v>
      </c>
    </row>
    <row r="438" spans="1:12" ht="18" customHeight="1" x14ac:dyDescent="0.2"/>
    <row r="439" spans="1:12" ht="18" customHeight="1" x14ac:dyDescent="0.2"/>
    <row r="440" spans="1:12" ht="18" customHeight="1" x14ac:dyDescent="0.2"/>
    <row r="441" spans="1:12" ht="18" customHeight="1" x14ac:dyDescent="0.2"/>
  </sheetData>
  <sortState xmlns:xlrd2="http://schemas.microsoft.com/office/spreadsheetml/2017/richdata2" ref="D5:K429">
    <sortCondition sortBy="cellColor" ref="J5:J429" dxfId="2"/>
    <sortCondition ref="K5:K429"/>
  </sortState>
  <mergeCells count="3">
    <mergeCell ref="F2:I2"/>
    <mergeCell ref="E1:I1"/>
    <mergeCell ref="F3:H3"/>
  </mergeCells>
  <phoneticPr fontId="9" type="noConversion"/>
  <pageMargins left="0.70866141732283472" right="0.70866141732283472" top="0.74803149606299213" bottom="0.74803149606299213" header="0.31496062992125984" footer="0.31496062992125984"/>
  <pageSetup paperSize="8" scale="84" orientation="portrait" r:id="rId1"/>
  <headerFooter>
    <oddHeader>&amp;R&amp;"Arial,Regular"PAGE:&amp;P</oddHeader>
  </headerFooter>
  <rowBreaks count="8" manualBreakCount="8">
    <brk id="52" min="2" max="11" man="1"/>
    <brk id="100" min="2" max="11" man="1"/>
    <brk id="148" min="2" max="11" man="1"/>
    <brk id="196" min="2" max="11" man="1"/>
    <brk id="244" min="2" max="11" man="1"/>
    <brk id="292" min="2" max="11" man="1"/>
    <brk id="340" min="2" max="11" man="1"/>
    <brk id="388" min="2" max="11"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9534-C63A-4787-8DA7-7D304257128D}">
  <sheetPr codeName="Sheet4">
    <tabColor theme="3" tint="0.39997558519241921"/>
    <pageSetUpPr fitToPage="1"/>
  </sheetPr>
  <dimension ref="A1:AA133"/>
  <sheetViews>
    <sheetView view="pageBreakPreview" topLeftCell="B1" zoomScale="60" zoomScaleNormal="75" workbookViewId="0">
      <selection activeCell="P121" sqref="P121"/>
    </sheetView>
  </sheetViews>
  <sheetFormatPr defaultColWidth="9.1640625" defaultRowHeight="15" x14ac:dyDescent="0.2"/>
  <cols>
    <col min="1" max="1" width="12.1640625" style="595" hidden="1" customWidth="1"/>
    <col min="2" max="3" width="16.1640625" style="595" customWidth="1"/>
    <col min="4" max="4" width="27" style="595" bestFit="1" customWidth="1"/>
    <col min="5" max="5" width="29.1640625" style="595" bestFit="1" customWidth="1"/>
    <col min="6" max="6" width="5.1640625" style="595" bestFit="1" customWidth="1"/>
    <col min="7" max="7" width="21.1640625" style="595" customWidth="1"/>
    <col min="8" max="8" width="18.5" style="595" customWidth="1"/>
    <col min="9" max="9" width="12.83203125" style="595" hidden="1" customWidth="1"/>
    <col min="10" max="10" width="13.33203125" style="595" customWidth="1"/>
    <col min="11" max="11" width="8.6640625" style="595" hidden="1" customWidth="1"/>
    <col min="12" max="12" width="14.33203125" style="595" bestFit="1" customWidth="1"/>
    <col min="13" max="13" width="10.1640625" style="595" hidden="1" customWidth="1"/>
    <col min="14" max="14" width="17" style="595" bestFit="1" customWidth="1"/>
    <col min="15" max="15" width="8.6640625" style="595" hidden="1" customWidth="1"/>
    <col min="16" max="16" width="16.33203125" style="595" customWidth="1"/>
    <col min="17" max="17" width="18.1640625" style="595" bestFit="1" customWidth="1"/>
    <col min="18" max="18" width="8.6640625" style="595" hidden="1" customWidth="1"/>
    <col min="19" max="19" width="18" style="595" bestFit="1" customWidth="1"/>
    <col min="20" max="20" width="8.6640625" style="595" hidden="1" customWidth="1"/>
    <col min="21" max="21" width="18" style="595" bestFit="1" customWidth="1"/>
    <col min="22" max="22" width="8.6640625" style="595" hidden="1" customWidth="1"/>
    <col min="23" max="23" width="12" style="595" bestFit="1" customWidth="1"/>
    <col min="24" max="24" width="19.6640625" style="595" bestFit="1" customWidth="1"/>
    <col min="25" max="25" width="8.6640625" style="595" hidden="1" customWidth="1"/>
    <col min="26" max="16384" width="9.1640625" style="595"/>
  </cols>
  <sheetData>
    <row r="1" spans="1:27" ht="75" x14ac:dyDescent="0.2">
      <c r="A1" s="595">
        <v>2</v>
      </c>
      <c r="B1" s="986" t="s">
        <v>3833</v>
      </c>
      <c r="C1" s="987"/>
      <c r="D1" s="987"/>
      <c r="E1" s="987"/>
      <c r="F1" s="988"/>
      <c r="G1" s="597" t="s">
        <v>4</v>
      </c>
      <c r="H1" s="811" t="s">
        <v>5</v>
      </c>
      <c r="I1" s="812"/>
      <c r="J1" s="806" t="s">
        <v>6</v>
      </c>
      <c r="K1" s="807"/>
      <c r="L1" s="811" t="s">
        <v>8</v>
      </c>
      <c r="M1" s="812"/>
      <c r="N1" s="811" t="s">
        <v>9</v>
      </c>
      <c r="O1" s="812"/>
      <c r="P1" s="811" t="s">
        <v>10</v>
      </c>
      <c r="Q1" s="813"/>
      <c r="R1" s="812"/>
      <c r="S1" s="811" t="s">
        <v>11</v>
      </c>
      <c r="T1" s="812"/>
      <c r="U1" s="811" t="s">
        <v>14</v>
      </c>
      <c r="V1" s="812"/>
      <c r="W1" s="811" t="s">
        <v>16</v>
      </c>
      <c r="X1" s="796" t="s">
        <v>17</v>
      </c>
      <c r="Y1" s="796"/>
    </row>
    <row r="2" spans="1:27" ht="45" x14ac:dyDescent="0.2">
      <c r="A2" s="595">
        <v>3</v>
      </c>
      <c r="B2" s="989"/>
      <c r="C2" s="990"/>
      <c r="D2" s="990"/>
      <c r="E2" s="990"/>
      <c r="F2" s="991"/>
      <c r="G2" s="596" t="s">
        <v>29</v>
      </c>
      <c r="H2" s="803" t="s">
        <v>30</v>
      </c>
      <c r="I2" s="805"/>
      <c r="J2" s="806" t="s">
        <v>31</v>
      </c>
      <c r="K2" s="807"/>
      <c r="L2" s="806" t="s">
        <v>33</v>
      </c>
      <c r="M2" s="807"/>
      <c r="N2" s="806" t="s">
        <v>33</v>
      </c>
      <c r="O2" s="807"/>
      <c r="P2" s="803" t="s">
        <v>34</v>
      </c>
      <c r="Q2" s="804"/>
      <c r="R2" s="805"/>
      <c r="S2" s="806" t="s">
        <v>33</v>
      </c>
      <c r="T2" s="807"/>
      <c r="U2" s="806" t="s">
        <v>36</v>
      </c>
      <c r="V2" s="807"/>
      <c r="W2" s="806" t="s">
        <v>37</v>
      </c>
      <c r="X2" s="596" t="s">
        <v>38</v>
      </c>
      <c r="Y2" s="596"/>
    </row>
    <row r="3" spans="1:27" ht="30" x14ac:dyDescent="0.2">
      <c r="A3" s="595">
        <v>4</v>
      </c>
      <c r="B3" s="599" t="s">
        <v>44</v>
      </c>
      <c r="C3" s="599"/>
      <c r="D3" s="599" t="s">
        <v>45</v>
      </c>
      <c r="E3" s="599" t="s">
        <v>46</v>
      </c>
      <c r="F3" s="599" t="s">
        <v>47</v>
      </c>
      <c r="G3" s="596" t="s">
        <v>48</v>
      </c>
      <c r="H3" s="596" t="s">
        <v>49</v>
      </c>
      <c r="I3" s="599" t="s">
        <v>50</v>
      </c>
      <c r="J3" s="596" t="s">
        <v>51</v>
      </c>
      <c r="K3" s="599" t="s">
        <v>50</v>
      </c>
      <c r="L3" s="596" t="s">
        <v>49</v>
      </c>
      <c r="M3" s="599" t="s">
        <v>50</v>
      </c>
      <c r="N3" s="596" t="s">
        <v>49</v>
      </c>
      <c r="O3" s="599" t="s">
        <v>50</v>
      </c>
      <c r="P3" s="596" t="s">
        <v>52</v>
      </c>
      <c r="Q3" s="596" t="s">
        <v>53</v>
      </c>
      <c r="R3" s="599" t="s">
        <v>50</v>
      </c>
      <c r="S3" s="596" t="s">
        <v>51</v>
      </c>
      <c r="T3" s="599" t="s">
        <v>50</v>
      </c>
      <c r="U3" s="596" t="s">
        <v>51</v>
      </c>
      <c r="V3" s="599" t="s">
        <v>50</v>
      </c>
      <c r="W3" s="596" t="s">
        <v>49</v>
      </c>
      <c r="X3" s="596" t="s">
        <v>49</v>
      </c>
      <c r="Y3" s="599" t="s">
        <v>50</v>
      </c>
    </row>
    <row r="4" spans="1:27" x14ac:dyDescent="0.2">
      <c r="A4" s="595">
        <v>5</v>
      </c>
      <c r="B4" s="800" t="s">
        <v>56</v>
      </c>
      <c r="C4" s="801"/>
      <c r="D4" s="801"/>
      <c r="E4" s="801"/>
      <c r="F4" s="801"/>
      <c r="G4" s="802"/>
      <c r="H4" s="814"/>
      <c r="I4" s="815"/>
      <c r="J4" s="815"/>
      <c r="K4" s="815"/>
      <c r="L4" s="815"/>
      <c r="M4" s="815"/>
      <c r="N4" s="815"/>
      <c r="O4" s="815"/>
      <c r="P4" s="815"/>
      <c r="Q4" s="815"/>
      <c r="R4" s="815"/>
      <c r="S4" s="815"/>
      <c r="T4" s="815"/>
      <c r="U4" s="815"/>
      <c r="V4" s="815"/>
      <c r="W4" s="815"/>
      <c r="X4" s="815"/>
      <c r="Y4" s="816"/>
    </row>
    <row r="5" spans="1:27" x14ac:dyDescent="0.2">
      <c r="A5" s="595">
        <v>7</v>
      </c>
      <c r="B5" s="599" t="s">
        <v>3812</v>
      </c>
      <c r="C5" s="599">
        <v>1</v>
      </c>
      <c r="D5" s="596" t="s">
        <v>184</v>
      </c>
      <c r="E5" s="596" t="s">
        <v>185</v>
      </c>
      <c r="F5" s="599" t="s">
        <v>186</v>
      </c>
      <c r="G5" s="603">
        <v>300</v>
      </c>
      <c r="H5" s="808">
        <v>1</v>
      </c>
      <c r="I5" s="597" t="s">
        <v>63</v>
      </c>
      <c r="J5" s="810"/>
      <c r="K5" s="810"/>
      <c r="L5" s="808">
        <v>1</v>
      </c>
      <c r="M5" s="597" t="s">
        <v>63</v>
      </c>
      <c r="N5" s="810"/>
      <c r="O5" s="810"/>
      <c r="P5" s="808">
        <v>1</v>
      </c>
      <c r="Q5" s="808">
        <v>1</v>
      </c>
      <c r="R5" s="809" t="s">
        <v>63</v>
      </c>
      <c r="S5" s="808"/>
      <c r="T5" s="809"/>
      <c r="U5" s="810"/>
      <c r="V5" s="810"/>
      <c r="W5" s="810"/>
      <c r="X5" s="810"/>
      <c r="Y5" s="596"/>
      <c r="Z5" s="1005">
        <f>SUM(H5:X7)</f>
        <v>12</v>
      </c>
      <c r="AA5" s="1006"/>
    </row>
    <row r="6" spans="1:27" x14ac:dyDescent="0.2">
      <c r="A6" s="595">
        <v>8</v>
      </c>
      <c r="B6" s="599" t="s">
        <v>3812</v>
      </c>
      <c r="C6" s="599">
        <v>2</v>
      </c>
      <c r="D6" s="596" t="s">
        <v>184</v>
      </c>
      <c r="E6" s="596" t="s">
        <v>185</v>
      </c>
      <c r="F6" s="599" t="s">
        <v>186</v>
      </c>
      <c r="G6" s="603">
        <v>300</v>
      </c>
      <c r="H6" s="808">
        <v>1</v>
      </c>
      <c r="I6" s="809" t="s">
        <v>63</v>
      </c>
      <c r="J6" s="810"/>
      <c r="K6" s="810"/>
      <c r="L6" s="808">
        <v>1</v>
      </c>
      <c r="M6" s="809" t="s">
        <v>63</v>
      </c>
      <c r="N6" s="808"/>
      <c r="O6" s="810"/>
      <c r="P6" s="808">
        <v>1</v>
      </c>
      <c r="Q6" s="808">
        <v>1</v>
      </c>
      <c r="R6" s="809" t="s">
        <v>63</v>
      </c>
      <c r="S6" s="808"/>
      <c r="T6" s="810"/>
      <c r="U6" s="808"/>
      <c r="V6" s="810"/>
      <c r="W6" s="810"/>
      <c r="X6" s="810"/>
      <c r="Y6" s="596"/>
      <c r="Z6" s="1006"/>
      <c r="AA6" s="1006"/>
    </row>
    <row r="7" spans="1:27" x14ac:dyDescent="0.2">
      <c r="A7" s="595">
        <v>9</v>
      </c>
      <c r="B7" s="599" t="s">
        <v>3812</v>
      </c>
      <c r="C7" s="599">
        <v>3</v>
      </c>
      <c r="D7" s="596" t="s">
        <v>184</v>
      </c>
      <c r="E7" s="596" t="s">
        <v>185</v>
      </c>
      <c r="F7" s="599" t="s">
        <v>186</v>
      </c>
      <c r="G7" s="603">
        <v>300</v>
      </c>
      <c r="H7" s="808">
        <v>1</v>
      </c>
      <c r="I7" s="809" t="s">
        <v>63</v>
      </c>
      <c r="J7" s="810"/>
      <c r="K7" s="810"/>
      <c r="L7" s="808">
        <v>1</v>
      </c>
      <c r="M7" s="809" t="s">
        <v>63</v>
      </c>
      <c r="N7" s="808"/>
      <c r="O7" s="810"/>
      <c r="P7" s="808">
        <v>1</v>
      </c>
      <c r="Q7" s="808">
        <v>1</v>
      </c>
      <c r="R7" s="809" t="s">
        <v>63</v>
      </c>
      <c r="S7" s="808"/>
      <c r="T7" s="810"/>
      <c r="U7" s="843"/>
      <c r="V7" s="844"/>
      <c r="W7" s="844"/>
      <c r="X7" s="844"/>
      <c r="Y7" s="845"/>
      <c r="Z7" s="1006"/>
      <c r="AA7" s="1006"/>
    </row>
    <row r="8" spans="1:27" x14ac:dyDescent="0.2">
      <c r="A8" s="595">
        <v>86</v>
      </c>
      <c r="B8" s="824" t="s">
        <v>3812</v>
      </c>
      <c r="C8" s="824" t="s">
        <v>3813</v>
      </c>
      <c r="D8" s="825" t="s">
        <v>190</v>
      </c>
      <c r="E8" s="825" t="s">
        <v>129</v>
      </c>
      <c r="F8" s="824" t="s">
        <v>130</v>
      </c>
      <c r="G8" s="826">
        <v>300</v>
      </c>
      <c r="H8" s="827">
        <v>2</v>
      </c>
      <c r="I8" s="828" t="s">
        <v>63</v>
      </c>
      <c r="J8" s="829"/>
      <c r="K8" s="829"/>
      <c r="L8" s="827">
        <v>4</v>
      </c>
      <c r="M8" s="828" t="s">
        <v>63</v>
      </c>
      <c r="N8" s="827">
        <v>2</v>
      </c>
      <c r="O8" s="828" t="s">
        <v>63</v>
      </c>
      <c r="P8" s="827">
        <v>1</v>
      </c>
      <c r="Q8" s="827">
        <v>1</v>
      </c>
      <c r="R8" s="828" t="s">
        <v>63</v>
      </c>
      <c r="S8" s="827">
        <v>1</v>
      </c>
      <c r="T8" s="828" t="s">
        <v>63</v>
      </c>
      <c r="U8" s="827">
        <v>1</v>
      </c>
      <c r="V8" s="828" t="s">
        <v>63</v>
      </c>
      <c r="W8" s="829"/>
      <c r="X8" s="829"/>
      <c r="Y8" s="596"/>
      <c r="Z8" s="975">
        <f>SUM(H8:X37)-(SUM(P36:Q37)/10)-(SUM(P11:Q27)/6)-(SUM(P33:Q34)/4)</f>
        <v>300</v>
      </c>
      <c r="AA8" s="975"/>
    </row>
    <row r="9" spans="1:27" x14ac:dyDescent="0.2">
      <c r="A9" s="595">
        <v>12</v>
      </c>
      <c r="B9" s="824" t="s">
        <v>3801</v>
      </c>
      <c r="C9" s="824">
        <v>202</v>
      </c>
      <c r="D9" s="825" t="s">
        <v>60</v>
      </c>
      <c r="E9" s="824" t="s">
        <v>61</v>
      </c>
      <c r="F9" s="824" t="s">
        <v>62</v>
      </c>
      <c r="G9" s="826">
        <v>1100</v>
      </c>
      <c r="H9" s="827">
        <v>1</v>
      </c>
      <c r="I9" s="828" t="s">
        <v>63</v>
      </c>
      <c r="J9" s="829"/>
      <c r="K9" s="829"/>
      <c r="L9" s="829"/>
      <c r="M9" s="829"/>
      <c r="N9" s="827">
        <v>1</v>
      </c>
      <c r="O9" s="828" t="s">
        <v>63</v>
      </c>
      <c r="P9" s="829"/>
      <c r="Q9" s="829"/>
      <c r="R9" s="829"/>
      <c r="S9" s="829"/>
      <c r="T9" s="829"/>
      <c r="U9" s="829"/>
      <c r="V9" s="829"/>
      <c r="W9" s="829"/>
      <c r="X9" s="829"/>
      <c r="Y9" s="596"/>
      <c r="Z9" s="975"/>
      <c r="AA9" s="975"/>
    </row>
    <row r="10" spans="1:27" x14ac:dyDescent="0.2">
      <c r="A10" s="595">
        <v>24</v>
      </c>
      <c r="B10" s="824" t="s">
        <v>3802</v>
      </c>
      <c r="C10" s="824">
        <v>251</v>
      </c>
      <c r="D10" s="825" t="s">
        <v>79</v>
      </c>
      <c r="E10" s="824" t="s">
        <v>66</v>
      </c>
      <c r="F10" s="824" t="s">
        <v>67</v>
      </c>
      <c r="G10" s="826">
        <v>0</v>
      </c>
      <c r="H10" s="827"/>
      <c r="I10" s="827"/>
      <c r="J10" s="827"/>
      <c r="K10" s="827"/>
      <c r="L10" s="827"/>
      <c r="M10" s="827"/>
      <c r="N10" s="827">
        <v>2</v>
      </c>
      <c r="O10" s="828" t="s">
        <v>63</v>
      </c>
      <c r="P10" s="829"/>
      <c r="Q10" s="829"/>
      <c r="R10" s="827"/>
      <c r="S10" s="827"/>
      <c r="T10" s="827"/>
      <c r="U10" s="829"/>
      <c r="V10" s="829"/>
      <c r="W10" s="829"/>
      <c r="X10" s="829"/>
      <c r="Y10" s="604" t="s">
        <v>63</v>
      </c>
      <c r="Z10" s="975"/>
      <c r="AA10" s="975"/>
    </row>
    <row r="11" spans="1:27" x14ac:dyDescent="0.2">
      <c r="A11" s="595">
        <v>10</v>
      </c>
      <c r="B11" s="824" t="s">
        <v>3804</v>
      </c>
      <c r="C11" s="824">
        <v>201</v>
      </c>
      <c r="D11" s="824" t="s">
        <v>104</v>
      </c>
      <c r="E11" s="824" t="s">
        <v>61</v>
      </c>
      <c r="F11" s="824" t="s">
        <v>62</v>
      </c>
      <c r="G11" s="826">
        <v>0</v>
      </c>
      <c r="H11" s="827">
        <v>2</v>
      </c>
      <c r="I11" s="828" t="s">
        <v>63</v>
      </c>
      <c r="J11" s="829"/>
      <c r="K11" s="829"/>
      <c r="L11" s="827">
        <v>2</v>
      </c>
      <c r="M11" s="828" t="s">
        <v>63</v>
      </c>
      <c r="N11" s="829"/>
      <c r="O11" s="829"/>
      <c r="P11" s="827">
        <v>2</v>
      </c>
      <c r="Q11" s="827">
        <v>4</v>
      </c>
      <c r="R11" s="828" t="s">
        <v>63</v>
      </c>
      <c r="S11" s="827">
        <v>2</v>
      </c>
      <c r="T11" s="828" t="s">
        <v>63</v>
      </c>
      <c r="U11" s="829"/>
      <c r="V11" s="829"/>
      <c r="W11" s="829"/>
      <c r="X11" s="827">
        <v>1</v>
      </c>
      <c r="Y11" s="596"/>
      <c r="Z11" s="975"/>
      <c r="AA11" s="975"/>
    </row>
    <row r="12" spans="1:27" x14ac:dyDescent="0.2">
      <c r="A12" s="595">
        <v>13</v>
      </c>
      <c r="B12" s="824" t="s">
        <v>3804</v>
      </c>
      <c r="C12" s="824">
        <v>202</v>
      </c>
      <c r="D12" s="824" t="s">
        <v>104</v>
      </c>
      <c r="E12" s="824" t="s">
        <v>61</v>
      </c>
      <c r="F12" s="824" t="s">
        <v>62</v>
      </c>
      <c r="G12" s="826">
        <v>0</v>
      </c>
      <c r="H12" s="827">
        <v>2</v>
      </c>
      <c r="I12" s="828" t="s">
        <v>63</v>
      </c>
      <c r="J12" s="829"/>
      <c r="K12" s="829"/>
      <c r="L12" s="827">
        <v>2</v>
      </c>
      <c r="M12" s="828" t="s">
        <v>63</v>
      </c>
      <c r="N12" s="829"/>
      <c r="O12" s="829"/>
      <c r="P12" s="827">
        <v>2</v>
      </c>
      <c r="Q12" s="827">
        <v>4</v>
      </c>
      <c r="R12" s="828" t="s">
        <v>63</v>
      </c>
      <c r="S12" s="827">
        <v>2</v>
      </c>
      <c r="T12" s="828" t="s">
        <v>63</v>
      </c>
      <c r="U12" s="829"/>
      <c r="V12" s="829"/>
      <c r="W12" s="829"/>
      <c r="X12" s="827">
        <v>1</v>
      </c>
      <c r="Y12" s="596"/>
      <c r="Z12" s="975"/>
      <c r="AA12" s="975"/>
    </row>
    <row r="13" spans="1:27" x14ac:dyDescent="0.2">
      <c r="A13" s="595">
        <v>15</v>
      </c>
      <c r="B13" s="824" t="s">
        <v>3804</v>
      </c>
      <c r="C13" s="824">
        <v>203</v>
      </c>
      <c r="D13" s="824" t="s">
        <v>104</v>
      </c>
      <c r="E13" s="824" t="s">
        <v>61</v>
      </c>
      <c r="F13" s="824" t="s">
        <v>62</v>
      </c>
      <c r="G13" s="826">
        <v>0</v>
      </c>
      <c r="H13" s="827">
        <v>2</v>
      </c>
      <c r="I13" s="828" t="s">
        <v>63</v>
      </c>
      <c r="J13" s="829"/>
      <c r="K13" s="829"/>
      <c r="L13" s="827">
        <v>2</v>
      </c>
      <c r="M13" s="828" t="s">
        <v>63</v>
      </c>
      <c r="N13" s="829"/>
      <c r="O13" s="829"/>
      <c r="P13" s="827">
        <v>2</v>
      </c>
      <c r="Q13" s="827">
        <v>4</v>
      </c>
      <c r="R13" s="828" t="s">
        <v>63</v>
      </c>
      <c r="S13" s="827">
        <v>2</v>
      </c>
      <c r="T13" s="828" t="s">
        <v>63</v>
      </c>
      <c r="U13" s="829"/>
      <c r="V13" s="829"/>
      <c r="W13" s="829"/>
      <c r="X13" s="827">
        <v>1</v>
      </c>
      <c r="Y13" s="596"/>
      <c r="Z13" s="975"/>
      <c r="AA13" s="975"/>
    </row>
    <row r="14" spans="1:27" x14ac:dyDescent="0.2">
      <c r="A14" s="595">
        <v>17</v>
      </c>
      <c r="B14" s="824" t="s">
        <v>3804</v>
      </c>
      <c r="C14" s="824">
        <v>204</v>
      </c>
      <c r="D14" s="824" t="s">
        <v>104</v>
      </c>
      <c r="E14" s="824" t="s">
        <v>61</v>
      </c>
      <c r="F14" s="824" t="s">
        <v>62</v>
      </c>
      <c r="G14" s="826">
        <v>0</v>
      </c>
      <c r="H14" s="827">
        <v>2</v>
      </c>
      <c r="I14" s="828" t="s">
        <v>63</v>
      </c>
      <c r="J14" s="829"/>
      <c r="K14" s="829"/>
      <c r="L14" s="827">
        <v>2</v>
      </c>
      <c r="M14" s="828" t="s">
        <v>63</v>
      </c>
      <c r="N14" s="829"/>
      <c r="O14" s="829"/>
      <c r="P14" s="827">
        <v>2</v>
      </c>
      <c r="Q14" s="827">
        <v>4</v>
      </c>
      <c r="R14" s="828" t="s">
        <v>63</v>
      </c>
      <c r="S14" s="827">
        <v>2</v>
      </c>
      <c r="T14" s="828" t="s">
        <v>63</v>
      </c>
      <c r="U14" s="829"/>
      <c r="V14" s="829"/>
      <c r="W14" s="829"/>
      <c r="X14" s="827">
        <v>1</v>
      </c>
      <c r="Y14" s="596"/>
      <c r="Z14" s="975"/>
      <c r="AA14" s="975"/>
    </row>
    <row r="15" spans="1:27" x14ac:dyDescent="0.2">
      <c r="A15" s="595">
        <v>19</v>
      </c>
      <c r="B15" s="824" t="s">
        <v>3804</v>
      </c>
      <c r="C15" s="824">
        <v>205</v>
      </c>
      <c r="D15" s="824" t="s">
        <v>104</v>
      </c>
      <c r="E15" s="824" t="s">
        <v>61</v>
      </c>
      <c r="F15" s="824" t="s">
        <v>62</v>
      </c>
      <c r="G15" s="826">
        <v>0</v>
      </c>
      <c r="H15" s="827">
        <v>2</v>
      </c>
      <c r="I15" s="828" t="s">
        <v>63</v>
      </c>
      <c r="J15" s="829"/>
      <c r="K15" s="829"/>
      <c r="L15" s="827">
        <v>2</v>
      </c>
      <c r="M15" s="828" t="s">
        <v>63</v>
      </c>
      <c r="N15" s="829"/>
      <c r="O15" s="829"/>
      <c r="P15" s="827">
        <v>2</v>
      </c>
      <c r="Q15" s="827">
        <v>4</v>
      </c>
      <c r="R15" s="828" t="s">
        <v>63</v>
      </c>
      <c r="S15" s="827">
        <v>2</v>
      </c>
      <c r="T15" s="828" t="s">
        <v>63</v>
      </c>
      <c r="U15" s="829"/>
      <c r="V15" s="829"/>
      <c r="W15" s="829"/>
      <c r="X15" s="827">
        <v>1</v>
      </c>
      <c r="Y15" s="604" t="s">
        <v>63</v>
      </c>
      <c r="Z15" s="975"/>
      <c r="AA15" s="975"/>
    </row>
    <row r="16" spans="1:27" x14ac:dyDescent="0.2">
      <c r="A16" s="595">
        <v>21</v>
      </c>
      <c r="B16" s="824" t="s">
        <v>3804</v>
      </c>
      <c r="C16" s="824">
        <v>206</v>
      </c>
      <c r="D16" s="824" t="s">
        <v>104</v>
      </c>
      <c r="E16" s="824" t="s">
        <v>61</v>
      </c>
      <c r="F16" s="824" t="s">
        <v>62</v>
      </c>
      <c r="G16" s="826">
        <v>0</v>
      </c>
      <c r="H16" s="827">
        <v>2</v>
      </c>
      <c r="I16" s="828" t="s">
        <v>63</v>
      </c>
      <c r="J16" s="829"/>
      <c r="K16" s="829"/>
      <c r="L16" s="827">
        <v>2</v>
      </c>
      <c r="M16" s="828" t="s">
        <v>63</v>
      </c>
      <c r="N16" s="829"/>
      <c r="O16" s="829"/>
      <c r="P16" s="827">
        <v>2</v>
      </c>
      <c r="Q16" s="827">
        <v>4</v>
      </c>
      <c r="R16" s="828" t="s">
        <v>63</v>
      </c>
      <c r="S16" s="827">
        <v>2</v>
      </c>
      <c r="T16" s="828" t="s">
        <v>63</v>
      </c>
      <c r="U16" s="829"/>
      <c r="V16" s="829"/>
      <c r="W16" s="829"/>
      <c r="X16" s="827">
        <v>1</v>
      </c>
      <c r="Y16" s="604" t="s">
        <v>63</v>
      </c>
      <c r="Z16" s="975"/>
      <c r="AA16" s="975"/>
    </row>
    <row r="17" spans="1:27" x14ac:dyDescent="0.2">
      <c r="A17" s="595">
        <v>22</v>
      </c>
      <c r="B17" s="824" t="s">
        <v>3804</v>
      </c>
      <c r="C17" s="824">
        <v>207</v>
      </c>
      <c r="D17" s="824" t="s">
        <v>104</v>
      </c>
      <c r="E17" s="824" t="s">
        <v>61</v>
      </c>
      <c r="F17" s="824" t="s">
        <v>62</v>
      </c>
      <c r="G17" s="826">
        <v>0</v>
      </c>
      <c r="H17" s="827">
        <v>2</v>
      </c>
      <c r="I17" s="828" t="s">
        <v>63</v>
      </c>
      <c r="J17" s="829"/>
      <c r="K17" s="829"/>
      <c r="L17" s="827">
        <v>2</v>
      </c>
      <c r="M17" s="828" t="s">
        <v>63</v>
      </c>
      <c r="N17" s="829"/>
      <c r="O17" s="829"/>
      <c r="P17" s="827">
        <v>2</v>
      </c>
      <c r="Q17" s="827">
        <v>4</v>
      </c>
      <c r="R17" s="828" t="s">
        <v>63</v>
      </c>
      <c r="S17" s="827">
        <v>2</v>
      </c>
      <c r="T17" s="828" t="s">
        <v>63</v>
      </c>
      <c r="U17" s="829"/>
      <c r="V17" s="829"/>
      <c r="W17" s="829"/>
      <c r="X17" s="827">
        <v>1</v>
      </c>
      <c r="Y17" s="604" t="s">
        <v>63</v>
      </c>
      <c r="Z17" s="975"/>
      <c r="AA17" s="975"/>
    </row>
    <row r="18" spans="1:27" x14ac:dyDescent="0.2">
      <c r="A18" s="595">
        <v>23</v>
      </c>
      <c r="B18" s="824" t="s">
        <v>3804</v>
      </c>
      <c r="C18" s="824">
        <v>208</v>
      </c>
      <c r="D18" s="824" t="s">
        <v>104</v>
      </c>
      <c r="E18" s="824" t="s">
        <v>61</v>
      </c>
      <c r="F18" s="824" t="s">
        <v>62</v>
      </c>
      <c r="G18" s="826">
        <v>0</v>
      </c>
      <c r="H18" s="827">
        <v>2</v>
      </c>
      <c r="I18" s="828" t="s">
        <v>63</v>
      </c>
      <c r="J18" s="829"/>
      <c r="K18" s="829"/>
      <c r="L18" s="827">
        <v>2</v>
      </c>
      <c r="M18" s="828" t="s">
        <v>63</v>
      </c>
      <c r="N18" s="829"/>
      <c r="O18" s="829"/>
      <c r="P18" s="827">
        <v>2</v>
      </c>
      <c r="Q18" s="827">
        <v>4</v>
      </c>
      <c r="R18" s="828" t="s">
        <v>63</v>
      </c>
      <c r="S18" s="827">
        <v>2</v>
      </c>
      <c r="T18" s="828" t="s">
        <v>63</v>
      </c>
      <c r="U18" s="829"/>
      <c r="V18" s="829"/>
      <c r="W18" s="829"/>
      <c r="X18" s="827">
        <v>1</v>
      </c>
      <c r="Y18" s="604" t="s">
        <v>63</v>
      </c>
      <c r="Z18" s="975"/>
      <c r="AA18" s="975"/>
    </row>
    <row r="19" spans="1:27" x14ac:dyDescent="0.2">
      <c r="A19" s="595">
        <v>25</v>
      </c>
      <c r="B19" s="824" t="s">
        <v>3804</v>
      </c>
      <c r="C19" s="824">
        <v>251</v>
      </c>
      <c r="D19" s="824" t="s">
        <v>104</v>
      </c>
      <c r="E19" s="824" t="s">
        <v>66</v>
      </c>
      <c r="F19" s="824" t="s">
        <v>67</v>
      </c>
      <c r="G19" s="826">
        <v>0</v>
      </c>
      <c r="H19" s="827">
        <v>2</v>
      </c>
      <c r="I19" s="828" t="s">
        <v>63</v>
      </c>
      <c r="J19" s="829"/>
      <c r="K19" s="829"/>
      <c r="L19" s="827">
        <v>2</v>
      </c>
      <c r="M19" s="828" t="s">
        <v>63</v>
      </c>
      <c r="N19" s="829"/>
      <c r="O19" s="829"/>
      <c r="P19" s="827">
        <v>2</v>
      </c>
      <c r="Q19" s="827">
        <v>4</v>
      </c>
      <c r="R19" s="828" t="s">
        <v>63</v>
      </c>
      <c r="S19" s="827">
        <v>2</v>
      </c>
      <c r="T19" s="828" t="s">
        <v>63</v>
      </c>
      <c r="U19" s="829"/>
      <c r="V19" s="829"/>
      <c r="W19" s="829"/>
      <c r="X19" s="827">
        <v>1</v>
      </c>
      <c r="Y19" s="604" t="s">
        <v>63</v>
      </c>
      <c r="Z19" s="975"/>
      <c r="AA19" s="975"/>
    </row>
    <row r="20" spans="1:27" x14ac:dyDescent="0.2">
      <c r="A20" s="595">
        <v>28</v>
      </c>
      <c r="B20" s="824" t="s">
        <v>3804</v>
      </c>
      <c r="C20" s="824">
        <v>252</v>
      </c>
      <c r="D20" s="824" t="s">
        <v>104</v>
      </c>
      <c r="E20" s="824" t="s">
        <v>66</v>
      </c>
      <c r="F20" s="824" t="s">
        <v>67</v>
      </c>
      <c r="G20" s="826">
        <v>0</v>
      </c>
      <c r="H20" s="827">
        <v>2</v>
      </c>
      <c r="I20" s="828" t="s">
        <v>63</v>
      </c>
      <c r="J20" s="829"/>
      <c r="K20" s="829"/>
      <c r="L20" s="827">
        <v>2</v>
      </c>
      <c r="M20" s="828" t="s">
        <v>63</v>
      </c>
      <c r="N20" s="829"/>
      <c r="O20" s="829"/>
      <c r="P20" s="827">
        <v>2</v>
      </c>
      <c r="Q20" s="827">
        <v>4</v>
      </c>
      <c r="R20" s="828" t="s">
        <v>63</v>
      </c>
      <c r="S20" s="827">
        <v>2</v>
      </c>
      <c r="T20" s="828" t="s">
        <v>63</v>
      </c>
      <c r="U20" s="829"/>
      <c r="V20" s="829"/>
      <c r="W20" s="829"/>
      <c r="X20" s="827">
        <v>1</v>
      </c>
      <c r="Y20" s="604" t="s">
        <v>63</v>
      </c>
      <c r="Z20" s="975"/>
      <c r="AA20" s="975"/>
    </row>
    <row r="21" spans="1:27" x14ac:dyDescent="0.2">
      <c r="A21" s="595">
        <v>30</v>
      </c>
      <c r="B21" s="824" t="s">
        <v>3804</v>
      </c>
      <c r="C21" s="824">
        <v>253</v>
      </c>
      <c r="D21" s="824" t="s">
        <v>104</v>
      </c>
      <c r="E21" s="824" t="s">
        <v>66</v>
      </c>
      <c r="F21" s="824" t="s">
        <v>67</v>
      </c>
      <c r="G21" s="826">
        <v>0</v>
      </c>
      <c r="H21" s="827">
        <v>2</v>
      </c>
      <c r="I21" s="828" t="s">
        <v>63</v>
      </c>
      <c r="J21" s="829"/>
      <c r="K21" s="829"/>
      <c r="L21" s="827">
        <v>2</v>
      </c>
      <c r="M21" s="828" t="s">
        <v>63</v>
      </c>
      <c r="N21" s="829"/>
      <c r="O21" s="829"/>
      <c r="P21" s="827">
        <v>2</v>
      </c>
      <c r="Q21" s="827">
        <v>4</v>
      </c>
      <c r="R21" s="828" t="s">
        <v>63</v>
      </c>
      <c r="S21" s="827">
        <v>2</v>
      </c>
      <c r="T21" s="828" t="s">
        <v>63</v>
      </c>
      <c r="U21" s="829"/>
      <c r="V21" s="829"/>
      <c r="W21" s="829"/>
      <c r="X21" s="827">
        <v>1</v>
      </c>
      <c r="Y21" s="604" t="s">
        <v>63</v>
      </c>
      <c r="Z21" s="975"/>
      <c r="AA21" s="975"/>
    </row>
    <row r="22" spans="1:27" x14ac:dyDescent="0.2">
      <c r="A22" s="595">
        <v>32</v>
      </c>
      <c r="B22" s="824" t="s">
        <v>3804</v>
      </c>
      <c r="C22" s="824">
        <v>254</v>
      </c>
      <c r="D22" s="824" t="s">
        <v>104</v>
      </c>
      <c r="E22" s="824" t="s">
        <v>66</v>
      </c>
      <c r="F22" s="824" t="s">
        <v>67</v>
      </c>
      <c r="G22" s="826">
        <v>0</v>
      </c>
      <c r="H22" s="827">
        <v>2</v>
      </c>
      <c r="I22" s="828" t="s">
        <v>63</v>
      </c>
      <c r="J22" s="829"/>
      <c r="K22" s="829"/>
      <c r="L22" s="827">
        <v>2</v>
      </c>
      <c r="M22" s="828" t="s">
        <v>63</v>
      </c>
      <c r="N22" s="829"/>
      <c r="O22" s="829"/>
      <c r="P22" s="827">
        <v>2</v>
      </c>
      <c r="Q22" s="827">
        <v>4</v>
      </c>
      <c r="R22" s="828" t="s">
        <v>63</v>
      </c>
      <c r="S22" s="827">
        <v>2</v>
      </c>
      <c r="T22" s="828" t="s">
        <v>63</v>
      </c>
      <c r="U22" s="829"/>
      <c r="V22" s="829"/>
      <c r="W22" s="829"/>
      <c r="X22" s="827">
        <v>1</v>
      </c>
      <c r="Y22" s="604" t="s">
        <v>63</v>
      </c>
      <c r="Z22" s="975"/>
      <c r="AA22" s="975"/>
    </row>
    <row r="23" spans="1:27" x14ac:dyDescent="0.2">
      <c r="A23" s="595">
        <v>33</v>
      </c>
      <c r="B23" s="824" t="s">
        <v>3804</v>
      </c>
      <c r="C23" s="824">
        <v>255</v>
      </c>
      <c r="D23" s="824" t="s">
        <v>104</v>
      </c>
      <c r="E23" s="824" t="s">
        <v>66</v>
      </c>
      <c r="F23" s="824" t="s">
        <v>67</v>
      </c>
      <c r="G23" s="826">
        <v>0</v>
      </c>
      <c r="H23" s="827">
        <v>2</v>
      </c>
      <c r="I23" s="828" t="s">
        <v>63</v>
      </c>
      <c r="J23" s="829"/>
      <c r="K23" s="829"/>
      <c r="L23" s="827">
        <v>2</v>
      </c>
      <c r="M23" s="828" t="s">
        <v>63</v>
      </c>
      <c r="N23" s="829"/>
      <c r="O23" s="829"/>
      <c r="P23" s="827">
        <v>2</v>
      </c>
      <c r="Q23" s="827">
        <v>4</v>
      </c>
      <c r="R23" s="828" t="s">
        <v>63</v>
      </c>
      <c r="S23" s="827">
        <v>2</v>
      </c>
      <c r="T23" s="828" t="s">
        <v>63</v>
      </c>
      <c r="U23" s="829"/>
      <c r="V23" s="829"/>
      <c r="W23" s="829"/>
      <c r="X23" s="827">
        <v>1</v>
      </c>
      <c r="Y23" s="604" t="s">
        <v>63</v>
      </c>
      <c r="Z23" s="975"/>
      <c r="AA23" s="975"/>
    </row>
    <row r="24" spans="1:27" x14ac:dyDescent="0.2">
      <c r="A24" s="595">
        <v>35</v>
      </c>
      <c r="B24" s="824" t="s">
        <v>3804</v>
      </c>
      <c r="C24" s="824">
        <v>256</v>
      </c>
      <c r="D24" s="824" t="s">
        <v>104</v>
      </c>
      <c r="E24" s="824" t="s">
        <v>66</v>
      </c>
      <c r="F24" s="824" t="s">
        <v>67</v>
      </c>
      <c r="G24" s="826">
        <v>0</v>
      </c>
      <c r="H24" s="827">
        <v>2</v>
      </c>
      <c r="I24" s="828" t="s">
        <v>63</v>
      </c>
      <c r="J24" s="829"/>
      <c r="K24" s="829"/>
      <c r="L24" s="827">
        <v>2</v>
      </c>
      <c r="M24" s="828" t="s">
        <v>63</v>
      </c>
      <c r="N24" s="829"/>
      <c r="O24" s="829"/>
      <c r="P24" s="827">
        <v>2</v>
      </c>
      <c r="Q24" s="827">
        <v>4</v>
      </c>
      <c r="R24" s="828" t="s">
        <v>63</v>
      </c>
      <c r="S24" s="827">
        <v>2</v>
      </c>
      <c r="T24" s="828" t="s">
        <v>63</v>
      </c>
      <c r="U24" s="829"/>
      <c r="V24" s="829"/>
      <c r="W24" s="829"/>
      <c r="X24" s="827">
        <v>1</v>
      </c>
      <c r="Y24" s="604" t="s">
        <v>63</v>
      </c>
      <c r="Z24" s="975"/>
      <c r="AA24" s="975"/>
    </row>
    <row r="25" spans="1:27" x14ac:dyDescent="0.2">
      <c r="A25" s="595">
        <v>36</v>
      </c>
      <c r="B25" s="824" t="s">
        <v>3804</v>
      </c>
      <c r="C25" s="824">
        <v>257</v>
      </c>
      <c r="D25" s="824" t="s">
        <v>104</v>
      </c>
      <c r="E25" s="824" t="s">
        <v>66</v>
      </c>
      <c r="F25" s="824" t="s">
        <v>67</v>
      </c>
      <c r="G25" s="826">
        <v>0</v>
      </c>
      <c r="H25" s="827">
        <v>2</v>
      </c>
      <c r="I25" s="828" t="s">
        <v>63</v>
      </c>
      <c r="J25" s="829"/>
      <c r="K25" s="829"/>
      <c r="L25" s="827">
        <v>2</v>
      </c>
      <c r="M25" s="828" t="s">
        <v>63</v>
      </c>
      <c r="N25" s="829"/>
      <c r="O25" s="829"/>
      <c r="P25" s="827">
        <v>2</v>
      </c>
      <c r="Q25" s="827">
        <v>4</v>
      </c>
      <c r="R25" s="828" t="s">
        <v>63</v>
      </c>
      <c r="S25" s="827">
        <v>2</v>
      </c>
      <c r="T25" s="828" t="s">
        <v>63</v>
      </c>
      <c r="U25" s="829"/>
      <c r="V25" s="829"/>
      <c r="W25" s="829"/>
      <c r="X25" s="827">
        <v>1</v>
      </c>
      <c r="Y25" s="596"/>
      <c r="Z25" s="975"/>
      <c r="AA25" s="975"/>
    </row>
    <row r="26" spans="1:27" x14ac:dyDescent="0.2">
      <c r="A26" s="595">
        <v>37</v>
      </c>
      <c r="B26" s="824" t="s">
        <v>3804</v>
      </c>
      <c r="C26" s="824">
        <v>258</v>
      </c>
      <c r="D26" s="824" t="s">
        <v>104</v>
      </c>
      <c r="E26" s="824" t="s">
        <v>66</v>
      </c>
      <c r="F26" s="824" t="s">
        <v>67</v>
      </c>
      <c r="G26" s="826">
        <v>0</v>
      </c>
      <c r="H26" s="827">
        <v>2</v>
      </c>
      <c r="I26" s="828" t="s">
        <v>63</v>
      </c>
      <c r="J26" s="829"/>
      <c r="K26" s="829"/>
      <c r="L26" s="827">
        <v>2</v>
      </c>
      <c r="M26" s="828" t="s">
        <v>63</v>
      </c>
      <c r="N26" s="829"/>
      <c r="O26" s="829"/>
      <c r="P26" s="827">
        <v>2</v>
      </c>
      <c r="Q26" s="827">
        <v>4</v>
      </c>
      <c r="R26" s="828" t="s">
        <v>63</v>
      </c>
      <c r="S26" s="827">
        <v>2</v>
      </c>
      <c r="T26" s="828" t="s">
        <v>63</v>
      </c>
      <c r="U26" s="829"/>
      <c r="V26" s="829"/>
      <c r="W26" s="829"/>
      <c r="X26" s="827">
        <v>1</v>
      </c>
      <c r="Y26" s="596"/>
      <c r="Z26" s="975"/>
      <c r="AA26" s="975"/>
    </row>
    <row r="27" spans="1:27" x14ac:dyDescent="0.2">
      <c r="A27" s="595">
        <v>38</v>
      </c>
      <c r="B27" s="824" t="s">
        <v>3804</v>
      </c>
      <c r="C27" s="824">
        <v>259</v>
      </c>
      <c r="D27" s="824" t="s">
        <v>104</v>
      </c>
      <c r="E27" s="824" t="s">
        <v>66</v>
      </c>
      <c r="F27" s="824" t="s">
        <v>67</v>
      </c>
      <c r="G27" s="826">
        <v>0</v>
      </c>
      <c r="H27" s="827">
        <v>2</v>
      </c>
      <c r="I27" s="828" t="s">
        <v>63</v>
      </c>
      <c r="J27" s="829"/>
      <c r="K27" s="829"/>
      <c r="L27" s="827">
        <v>2</v>
      </c>
      <c r="M27" s="828" t="s">
        <v>63</v>
      </c>
      <c r="N27" s="829"/>
      <c r="O27" s="829"/>
      <c r="P27" s="827">
        <v>2</v>
      </c>
      <c r="Q27" s="827">
        <v>4</v>
      </c>
      <c r="R27" s="828" t="s">
        <v>63</v>
      </c>
      <c r="S27" s="827">
        <v>2</v>
      </c>
      <c r="T27" s="828" t="s">
        <v>63</v>
      </c>
      <c r="U27" s="829"/>
      <c r="V27" s="829"/>
      <c r="W27" s="829"/>
      <c r="X27" s="827">
        <v>1</v>
      </c>
      <c r="Y27" s="604" t="s">
        <v>63</v>
      </c>
      <c r="Z27" s="975"/>
      <c r="AA27" s="975"/>
    </row>
    <row r="28" spans="1:27" x14ac:dyDescent="0.2">
      <c r="A28" s="595">
        <v>26</v>
      </c>
      <c r="B28" s="824" t="s">
        <v>3807</v>
      </c>
      <c r="C28" s="824">
        <v>251</v>
      </c>
      <c r="D28" s="825" t="s">
        <v>163</v>
      </c>
      <c r="E28" s="825" t="s">
        <v>164</v>
      </c>
      <c r="F28" s="825"/>
      <c r="G28" s="826">
        <v>1600</v>
      </c>
      <c r="H28" s="829"/>
      <c r="I28" s="829"/>
      <c r="J28" s="829"/>
      <c r="K28" s="829"/>
      <c r="L28" s="829"/>
      <c r="M28" s="829"/>
      <c r="N28" s="829"/>
      <c r="O28" s="829"/>
      <c r="P28" s="829"/>
      <c r="Q28" s="829"/>
      <c r="R28" s="829"/>
      <c r="S28" s="829"/>
      <c r="T28" s="829"/>
      <c r="U28" s="829"/>
      <c r="V28" s="829"/>
      <c r="W28" s="829"/>
      <c r="X28" s="827">
        <v>1</v>
      </c>
      <c r="Y28" s="604" t="s">
        <v>63</v>
      </c>
      <c r="Z28" s="975"/>
      <c r="AA28" s="975"/>
    </row>
    <row r="29" spans="1:27" x14ac:dyDescent="0.2">
      <c r="A29" s="595">
        <v>31</v>
      </c>
      <c r="B29" s="824" t="s">
        <v>3807</v>
      </c>
      <c r="C29" s="824">
        <v>253</v>
      </c>
      <c r="D29" s="825" t="s">
        <v>163</v>
      </c>
      <c r="E29" s="825" t="s">
        <v>164</v>
      </c>
      <c r="F29" s="825"/>
      <c r="G29" s="826">
        <v>1600</v>
      </c>
      <c r="H29" s="829"/>
      <c r="I29" s="829"/>
      <c r="J29" s="829"/>
      <c r="K29" s="829"/>
      <c r="L29" s="829"/>
      <c r="M29" s="829"/>
      <c r="N29" s="829"/>
      <c r="O29" s="829"/>
      <c r="P29" s="829"/>
      <c r="Q29" s="829"/>
      <c r="R29" s="829"/>
      <c r="S29" s="829"/>
      <c r="T29" s="829"/>
      <c r="U29" s="829"/>
      <c r="V29" s="829"/>
      <c r="W29" s="829"/>
      <c r="X29" s="827">
        <v>1</v>
      </c>
      <c r="Y29" s="604" t="s">
        <v>63</v>
      </c>
      <c r="Z29" s="975"/>
      <c r="AA29" s="975"/>
    </row>
    <row r="30" spans="1:27" x14ac:dyDescent="0.2">
      <c r="A30" s="595">
        <v>34</v>
      </c>
      <c r="B30" s="824" t="s">
        <v>3807</v>
      </c>
      <c r="C30" s="824">
        <v>255</v>
      </c>
      <c r="D30" s="825" t="s">
        <v>163</v>
      </c>
      <c r="E30" s="825" t="s">
        <v>164</v>
      </c>
      <c r="F30" s="825"/>
      <c r="G30" s="826">
        <v>1600</v>
      </c>
      <c r="H30" s="829"/>
      <c r="I30" s="829"/>
      <c r="J30" s="829"/>
      <c r="K30" s="829"/>
      <c r="L30" s="829"/>
      <c r="M30" s="829"/>
      <c r="N30" s="829"/>
      <c r="O30" s="829"/>
      <c r="P30" s="829"/>
      <c r="Q30" s="829"/>
      <c r="R30" s="829"/>
      <c r="S30" s="829"/>
      <c r="T30" s="829"/>
      <c r="U30" s="829"/>
      <c r="V30" s="829"/>
      <c r="W30" s="829"/>
      <c r="X30" s="827">
        <v>1</v>
      </c>
      <c r="Y30" s="604" t="s">
        <v>63</v>
      </c>
      <c r="Z30" s="975"/>
      <c r="AA30" s="975"/>
    </row>
    <row r="31" spans="1:27" x14ac:dyDescent="0.2">
      <c r="A31" s="595">
        <v>11</v>
      </c>
      <c r="B31" s="824" t="s">
        <v>3812</v>
      </c>
      <c r="C31" s="824">
        <v>201</v>
      </c>
      <c r="D31" s="825" t="s">
        <v>190</v>
      </c>
      <c r="E31" s="825" t="s">
        <v>129</v>
      </c>
      <c r="F31" s="824" t="s">
        <v>130</v>
      </c>
      <c r="G31" s="826">
        <v>300</v>
      </c>
      <c r="H31" s="827">
        <v>2</v>
      </c>
      <c r="I31" s="828" t="s">
        <v>63</v>
      </c>
      <c r="J31" s="829"/>
      <c r="K31" s="829"/>
      <c r="L31" s="827">
        <v>4</v>
      </c>
      <c r="M31" s="828" t="s">
        <v>63</v>
      </c>
      <c r="N31" s="827">
        <v>2</v>
      </c>
      <c r="O31" s="828" t="s">
        <v>63</v>
      </c>
      <c r="P31" s="827">
        <v>1</v>
      </c>
      <c r="Q31" s="827">
        <v>1</v>
      </c>
      <c r="R31" s="828" t="s">
        <v>63</v>
      </c>
      <c r="S31" s="827">
        <v>1</v>
      </c>
      <c r="T31" s="828" t="s">
        <v>63</v>
      </c>
      <c r="U31" s="827">
        <v>1</v>
      </c>
      <c r="V31" s="828" t="s">
        <v>63</v>
      </c>
      <c r="W31" s="829"/>
      <c r="X31" s="829"/>
      <c r="Y31" s="596"/>
      <c r="Z31" s="975"/>
      <c r="AA31" s="975"/>
    </row>
    <row r="32" spans="1:27" x14ac:dyDescent="0.2">
      <c r="A32" s="595">
        <v>14</v>
      </c>
      <c r="B32" s="824" t="s">
        <v>3812</v>
      </c>
      <c r="C32" s="824">
        <v>202</v>
      </c>
      <c r="D32" s="825" t="s">
        <v>190</v>
      </c>
      <c r="E32" s="824" t="s">
        <v>61</v>
      </c>
      <c r="F32" s="824" t="s">
        <v>62</v>
      </c>
      <c r="G32" s="826">
        <v>300</v>
      </c>
      <c r="H32" s="827">
        <v>2</v>
      </c>
      <c r="I32" s="828" t="s">
        <v>63</v>
      </c>
      <c r="J32" s="829"/>
      <c r="K32" s="829"/>
      <c r="L32" s="827">
        <v>4</v>
      </c>
      <c r="M32" s="828" t="s">
        <v>63</v>
      </c>
      <c r="N32" s="827">
        <v>2</v>
      </c>
      <c r="O32" s="828" t="s">
        <v>63</v>
      </c>
      <c r="P32" s="827">
        <v>1</v>
      </c>
      <c r="Q32" s="827">
        <v>1</v>
      </c>
      <c r="R32" s="828" t="s">
        <v>63</v>
      </c>
      <c r="S32" s="827">
        <v>1</v>
      </c>
      <c r="T32" s="828" t="s">
        <v>63</v>
      </c>
      <c r="U32" s="827">
        <v>1</v>
      </c>
      <c r="V32" s="828" t="s">
        <v>63</v>
      </c>
      <c r="W32" s="829"/>
      <c r="X32" s="829"/>
      <c r="Y32" s="596"/>
      <c r="Z32" s="975"/>
      <c r="AA32" s="975"/>
    </row>
    <row r="33" spans="1:27" x14ac:dyDescent="0.2">
      <c r="A33" s="595">
        <v>16</v>
      </c>
      <c r="B33" s="824" t="s">
        <v>3812</v>
      </c>
      <c r="C33" s="824">
        <v>203</v>
      </c>
      <c r="D33" s="825" t="s">
        <v>184</v>
      </c>
      <c r="E33" s="824" t="s">
        <v>61</v>
      </c>
      <c r="F33" s="824" t="s">
        <v>62</v>
      </c>
      <c r="G33" s="826">
        <v>300</v>
      </c>
      <c r="H33" s="827">
        <v>2</v>
      </c>
      <c r="I33" s="828" t="s">
        <v>63</v>
      </c>
      <c r="J33" s="829"/>
      <c r="K33" s="829"/>
      <c r="L33" s="827">
        <v>2</v>
      </c>
      <c r="M33" s="828" t="s">
        <v>63</v>
      </c>
      <c r="N33" s="827"/>
      <c r="O33" s="829"/>
      <c r="P33" s="827">
        <v>2</v>
      </c>
      <c r="Q33" s="827">
        <v>2</v>
      </c>
      <c r="R33" s="828" t="s">
        <v>63</v>
      </c>
      <c r="S33" s="827">
        <v>2</v>
      </c>
      <c r="T33" s="828" t="s">
        <v>63</v>
      </c>
      <c r="U33" s="827"/>
      <c r="V33" s="829"/>
      <c r="W33" s="829"/>
      <c r="X33" s="829"/>
      <c r="Y33" s="596"/>
      <c r="Z33" s="975"/>
      <c r="AA33" s="975"/>
    </row>
    <row r="34" spans="1:27" x14ac:dyDescent="0.2">
      <c r="A34" s="595">
        <v>18</v>
      </c>
      <c r="B34" s="824" t="s">
        <v>3812</v>
      </c>
      <c r="C34" s="824">
        <v>204</v>
      </c>
      <c r="D34" s="825" t="s">
        <v>184</v>
      </c>
      <c r="E34" s="824" t="s">
        <v>61</v>
      </c>
      <c r="F34" s="824" t="s">
        <v>62</v>
      </c>
      <c r="G34" s="826">
        <v>300</v>
      </c>
      <c r="H34" s="827">
        <v>2</v>
      </c>
      <c r="I34" s="828" t="s">
        <v>63</v>
      </c>
      <c r="J34" s="829"/>
      <c r="K34" s="829"/>
      <c r="L34" s="827">
        <v>2</v>
      </c>
      <c r="M34" s="828" t="s">
        <v>63</v>
      </c>
      <c r="N34" s="827"/>
      <c r="O34" s="829"/>
      <c r="P34" s="827">
        <v>2</v>
      </c>
      <c r="Q34" s="827">
        <v>2</v>
      </c>
      <c r="R34" s="828" t="s">
        <v>63</v>
      </c>
      <c r="S34" s="827">
        <v>2</v>
      </c>
      <c r="T34" s="828" t="s">
        <v>63</v>
      </c>
      <c r="U34" s="827"/>
      <c r="V34" s="829"/>
      <c r="W34" s="829"/>
      <c r="X34" s="829"/>
      <c r="Y34" s="596"/>
      <c r="Z34" s="975"/>
      <c r="AA34" s="975"/>
    </row>
    <row r="35" spans="1:27" ht="30" x14ac:dyDescent="0.2">
      <c r="A35" s="595">
        <v>20</v>
      </c>
      <c r="B35" s="824" t="s">
        <v>3812</v>
      </c>
      <c r="C35" s="824">
        <v>205</v>
      </c>
      <c r="D35" s="825" t="s">
        <v>196</v>
      </c>
      <c r="E35" s="824" t="s">
        <v>61</v>
      </c>
      <c r="F35" s="824" t="s">
        <v>62</v>
      </c>
      <c r="G35" s="826">
        <v>300</v>
      </c>
      <c r="H35" s="827">
        <v>1</v>
      </c>
      <c r="I35" s="828" t="s">
        <v>63</v>
      </c>
      <c r="J35" s="829"/>
      <c r="K35" s="829"/>
      <c r="L35" s="829"/>
      <c r="M35" s="829"/>
      <c r="N35" s="827"/>
      <c r="O35" s="829"/>
      <c r="P35" s="829"/>
      <c r="Q35" s="827"/>
      <c r="R35" s="829"/>
      <c r="S35" s="827"/>
      <c r="T35" s="829"/>
      <c r="U35" s="827"/>
      <c r="V35" s="829"/>
      <c r="W35" s="829"/>
      <c r="X35" s="829"/>
      <c r="Y35" s="604" t="s">
        <v>63</v>
      </c>
      <c r="Z35" s="975"/>
      <c r="AA35" s="975"/>
    </row>
    <row r="36" spans="1:27" x14ac:dyDescent="0.2">
      <c r="A36" s="595">
        <v>27</v>
      </c>
      <c r="B36" s="824" t="s">
        <v>3812</v>
      </c>
      <c r="C36" s="824">
        <v>251</v>
      </c>
      <c r="D36" s="825" t="s">
        <v>184</v>
      </c>
      <c r="E36" s="824" t="s">
        <v>199</v>
      </c>
      <c r="F36" s="824" t="s">
        <v>200</v>
      </c>
      <c r="G36" s="826">
        <v>300</v>
      </c>
      <c r="H36" s="827">
        <v>2</v>
      </c>
      <c r="I36" s="828" t="s">
        <v>63</v>
      </c>
      <c r="J36" s="829"/>
      <c r="K36" s="829"/>
      <c r="L36" s="827">
        <v>2</v>
      </c>
      <c r="M36" s="828" t="s">
        <v>63</v>
      </c>
      <c r="N36" s="827"/>
      <c r="O36" s="829"/>
      <c r="P36" s="827">
        <v>2</v>
      </c>
      <c r="Q36" s="827">
        <v>8</v>
      </c>
      <c r="R36" s="828" t="s">
        <v>63</v>
      </c>
      <c r="S36" s="827">
        <v>2</v>
      </c>
      <c r="T36" s="828" t="s">
        <v>63</v>
      </c>
      <c r="U36" s="827"/>
      <c r="V36" s="829"/>
      <c r="W36" s="829"/>
      <c r="X36" s="827">
        <v>2</v>
      </c>
      <c r="Y36" s="604" t="s">
        <v>63</v>
      </c>
      <c r="Z36" s="975"/>
      <c r="AA36" s="975"/>
    </row>
    <row r="37" spans="1:27" x14ac:dyDescent="0.2">
      <c r="A37" s="595">
        <v>29</v>
      </c>
      <c r="B37" s="824" t="s">
        <v>3812</v>
      </c>
      <c r="C37" s="824">
        <v>252</v>
      </c>
      <c r="D37" s="825" t="s">
        <v>184</v>
      </c>
      <c r="E37" s="824" t="s">
        <v>199</v>
      </c>
      <c r="F37" s="824" t="s">
        <v>200</v>
      </c>
      <c r="G37" s="826">
        <v>300</v>
      </c>
      <c r="H37" s="827">
        <v>2</v>
      </c>
      <c r="I37" s="828" t="s">
        <v>63</v>
      </c>
      <c r="J37" s="829"/>
      <c r="K37" s="829"/>
      <c r="L37" s="827">
        <v>2</v>
      </c>
      <c r="M37" s="828" t="s">
        <v>63</v>
      </c>
      <c r="N37" s="829"/>
      <c r="O37" s="829"/>
      <c r="P37" s="827">
        <v>2</v>
      </c>
      <c r="Q37" s="827">
        <v>8</v>
      </c>
      <c r="R37" s="828" t="s">
        <v>63</v>
      </c>
      <c r="S37" s="827">
        <v>2</v>
      </c>
      <c r="T37" s="828" t="s">
        <v>63</v>
      </c>
      <c r="U37" s="827"/>
      <c r="V37" s="829"/>
      <c r="W37" s="829"/>
      <c r="X37" s="827">
        <v>2</v>
      </c>
      <c r="Y37" s="604" t="s">
        <v>63</v>
      </c>
      <c r="Z37" s="975"/>
      <c r="AA37" s="975"/>
    </row>
    <row r="38" spans="1:27" x14ac:dyDescent="0.2">
      <c r="A38" s="595">
        <v>42</v>
      </c>
      <c r="B38" s="830" t="s">
        <v>3801</v>
      </c>
      <c r="C38" s="830">
        <v>451</v>
      </c>
      <c r="D38" s="830" t="s">
        <v>65</v>
      </c>
      <c r="E38" s="830" t="s">
        <v>66</v>
      </c>
      <c r="F38" s="830" t="s">
        <v>67</v>
      </c>
      <c r="G38" s="830" t="s">
        <v>68</v>
      </c>
      <c r="H38" s="831">
        <v>1</v>
      </c>
      <c r="I38" s="832" t="s">
        <v>63</v>
      </c>
      <c r="J38" s="833"/>
      <c r="K38" s="833"/>
      <c r="L38" s="831">
        <v>2</v>
      </c>
      <c r="M38" s="832" t="s">
        <v>63</v>
      </c>
      <c r="N38" s="831">
        <v>1</v>
      </c>
      <c r="O38" s="832" t="s">
        <v>63</v>
      </c>
      <c r="P38" s="833"/>
      <c r="Q38" s="833"/>
      <c r="R38" s="833"/>
      <c r="S38" s="833"/>
      <c r="T38" s="833"/>
      <c r="U38" s="833"/>
      <c r="V38" s="833"/>
      <c r="W38" s="833"/>
      <c r="X38" s="833"/>
      <c r="Y38" s="604" t="s">
        <v>63</v>
      </c>
      <c r="Z38" s="1004">
        <f>SUM(H38:X49)</f>
        <v>71</v>
      </c>
      <c r="AA38" s="1002"/>
    </row>
    <row r="39" spans="1:27" x14ac:dyDescent="0.2">
      <c r="A39" s="595">
        <v>50</v>
      </c>
      <c r="B39" s="830" t="s">
        <v>3802</v>
      </c>
      <c r="C39" s="830">
        <v>493</v>
      </c>
      <c r="D39" s="834" t="s">
        <v>92</v>
      </c>
      <c r="E39" s="834" t="s">
        <v>88</v>
      </c>
      <c r="F39" s="834"/>
      <c r="G39" s="835">
        <v>500</v>
      </c>
      <c r="H39" s="831"/>
      <c r="I39" s="831"/>
      <c r="J39" s="831"/>
      <c r="K39" s="831"/>
      <c r="L39" s="831"/>
      <c r="M39" s="831"/>
      <c r="N39" s="831"/>
      <c r="O39" s="831"/>
      <c r="P39" s="831"/>
      <c r="Q39" s="831"/>
      <c r="R39" s="831"/>
      <c r="S39" s="831"/>
      <c r="T39" s="831"/>
      <c r="U39" s="831">
        <v>1</v>
      </c>
      <c r="V39" s="832" t="s">
        <v>63</v>
      </c>
      <c r="W39" s="833"/>
      <c r="X39" s="833"/>
      <c r="Y39" s="596"/>
      <c r="Z39" s="1002"/>
      <c r="AA39" s="1002"/>
    </row>
    <row r="40" spans="1:27" x14ac:dyDescent="0.2">
      <c r="A40" s="595">
        <v>39</v>
      </c>
      <c r="B40" s="830" t="s">
        <v>3803</v>
      </c>
      <c r="C40" s="830">
        <v>401</v>
      </c>
      <c r="D40" s="834" t="s">
        <v>98</v>
      </c>
      <c r="E40" s="834" t="s">
        <v>99</v>
      </c>
      <c r="F40" s="835">
        <v>117</v>
      </c>
      <c r="G40" s="835">
        <v>0</v>
      </c>
      <c r="H40" s="833"/>
      <c r="I40" s="833"/>
      <c r="J40" s="831">
        <v>12</v>
      </c>
      <c r="K40" s="832" t="s">
        <v>80</v>
      </c>
      <c r="L40" s="833"/>
      <c r="M40" s="833"/>
      <c r="N40" s="833"/>
      <c r="O40" s="833"/>
      <c r="P40" s="833"/>
      <c r="Q40" s="833"/>
      <c r="R40" s="833"/>
      <c r="S40" s="833"/>
      <c r="T40" s="833"/>
      <c r="U40" s="833"/>
      <c r="V40" s="833"/>
      <c r="W40" s="833"/>
      <c r="X40" s="833"/>
      <c r="Y40" s="604" t="s">
        <v>63</v>
      </c>
      <c r="Z40" s="1002"/>
      <c r="AA40" s="1002"/>
    </row>
    <row r="41" spans="1:27" x14ac:dyDescent="0.2">
      <c r="A41" s="595">
        <v>41</v>
      </c>
      <c r="B41" s="830" t="s">
        <v>3803</v>
      </c>
      <c r="C41" s="830">
        <v>401</v>
      </c>
      <c r="D41" s="834" t="s">
        <v>98</v>
      </c>
      <c r="E41" s="834" t="s">
        <v>99</v>
      </c>
      <c r="F41" s="835">
        <v>117</v>
      </c>
      <c r="G41" s="835">
        <v>0</v>
      </c>
      <c r="H41" s="833"/>
      <c r="I41" s="833"/>
      <c r="J41" s="833"/>
      <c r="K41" s="833"/>
      <c r="L41" s="833"/>
      <c r="M41" s="833"/>
      <c r="N41" s="833"/>
      <c r="O41" s="833"/>
      <c r="P41" s="833"/>
      <c r="Q41" s="833"/>
      <c r="R41" s="833"/>
      <c r="S41" s="833"/>
      <c r="T41" s="833"/>
      <c r="U41" s="833"/>
      <c r="V41" s="833"/>
      <c r="W41" s="833"/>
      <c r="X41" s="833"/>
      <c r="Y41" s="604" t="s">
        <v>63</v>
      </c>
      <c r="Z41" s="1002"/>
      <c r="AA41" s="1002"/>
    </row>
    <row r="42" spans="1:27" x14ac:dyDescent="0.2">
      <c r="A42" s="595">
        <v>40</v>
      </c>
      <c r="B42" s="830" t="s">
        <v>3803</v>
      </c>
      <c r="C42" s="830">
        <v>401</v>
      </c>
      <c r="D42" s="834" t="s">
        <v>101</v>
      </c>
      <c r="E42" s="834" t="s">
        <v>99</v>
      </c>
      <c r="F42" s="835">
        <v>117</v>
      </c>
      <c r="G42" s="835">
        <v>0</v>
      </c>
      <c r="H42" s="833"/>
      <c r="I42" s="833"/>
      <c r="J42" s="833"/>
      <c r="K42" s="833"/>
      <c r="L42" s="833"/>
      <c r="M42" s="833"/>
      <c r="N42" s="833"/>
      <c r="O42" s="833"/>
      <c r="P42" s="833"/>
      <c r="Q42" s="833"/>
      <c r="R42" s="833"/>
      <c r="S42" s="833"/>
      <c r="T42" s="833"/>
      <c r="U42" s="833"/>
      <c r="V42" s="833"/>
      <c r="W42" s="833"/>
      <c r="X42" s="833"/>
      <c r="Y42" s="604" t="s">
        <v>63</v>
      </c>
      <c r="Z42" s="1002"/>
      <c r="AA42" s="1002"/>
    </row>
    <row r="43" spans="1:27" x14ac:dyDescent="0.2">
      <c r="A43" s="595">
        <v>49</v>
      </c>
      <c r="B43" s="830" t="s">
        <v>3803</v>
      </c>
      <c r="C43" s="830">
        <v>491</v>
      </c>
      <c r="D43" s="834" t="s">
        <v>98</v>
      </c>
      <c r="E43" s="834" t="s">
        <v>88</v>
      </c>
      <c r="F43" s="834"/>
      <c r="G43" s="835">
        <v>0</v>
      </c>
      <c r="H43" s="831">
        <v>10</v>
      </c>
      <c r="I43" s="832" t="s">
        <v>63</v>
      </c>
      <c r="J43" s="831">
        <v>12</v>
      </c>
      <c r="K43" s="832" t="s">
        <v>63</v>
      </c>
      <c r="L43" s="833"/>
      <c r="M43" s="833"/>
      <c r="N43" s="833"/>
      <c r="O43" s="833"/>
      <c r="P43" s="833"/>
      <c r="Q43" s="833"/>
      <c r="R43" s="833"/>
      <c r="S43" s="833"/>
      <c r="T43" s="833"/>
      <c r="U43" s="833"/>
      <c r="V43" s="833"/>
      <c r="W43" s="833"/>
      <c r="X43" s="833"/>
      <c r="Y43" s="596"/>
      <c r="Z43" s="1002"/>
      <c r="AA43" s="1002"/>
    </row>
    <row r="44" spans="1:27" x14ac:dyDescent="0.2">
      <c r="A44" s="595">
        <v>43</v>
      </c>
      <c r="B44" s="830" t="s">
        <v>3806</v>
      </c>
      <c r="C44" s="830">
        <v>451</v>
      </c>
      <c r="D44" s="834" t="s">
        <v>139</v>
      </c>
      <c r="E44" s="830" t="s">
        <v>66</v>
      </c>
      <c r="F44" s="830" t="s">
        <v>67</v>
      </c>
      <c r="G44" s="834" t="s">
        <v>72</v>
      </c>
      <c r="H44" s="831">
        <v>2</v>
      </c>
      <c r="I44" s="832" t="s">
        <v>63</v>
      </c>
      <c r="J44" s="833"/>
      <c r="K44" s="833"/>
      <c r="L44" s="833"/>
      <c r="M44" s="833"/>
      <c r="N44" s="833"/>
      <c r="O44" s="833"/>
      <c r="P44" s="833"/>
      <c r="Q44" s="833"/>
      <c r="R44" s="833"/>
      <c r="S44" s="831">
        <v>1</v>
      </c>
      <c r="T44" s="832" t="s">
        <v>63</v>
      </c>
      <c r="U44" s="833"/>
      <c r="V44" s="833"/>
      <c r="W44" s="833"/>
      <c r="X44" s="831">
        <v>2</v>
      </c>
      <c r="Y44" s="604" t="s">
        <v>63</v>
      </c>
      <c r="Z44" s="1002"/>
      <c r="AA44" s="1002"/>
    </row>
    <row r="45" spans="1:27" x14ac:dyDescent="0.2">
      <c r="A45" s="595">
        <v>45</v>
      </c>
      <c r="B45" s="830" t="s">
        <v>3806</v>
      </c>
      <c r="C45" s="830">
        <v>452</v>
      </c>
      <c r="D45" s="834" t="s">
        <v>139</v>
      </c>
      <c r="E45" s="830" t="s">
        <v>66</v>
      </c>
      <c r="F45" s="830" t="s">
        <v>67</v>
      </c>
      <c r="G45" s="834" t="s">
        <v>72</v>
      </c>
      <c r="H45" s="831">
        <v>2</v>
      </c>
      <c r="I45" s="832" t="s">
        <v>63</v>
      </c>
      <c r="J45" s="833"/>
      <c r="K45" s="833"/>
      <c r="L45" s="833"/>
      <c r="M45" s="833"/>
      <c r="N45" s="833"/>
      <c r="O45" s="833"/>
      <c r="P45" s="833"/>
      <c r="Q45" s="833"/>
      <c r="R45" s="833"/>
      <c r="S45" s="831">
        <v>1</v>
      </c>
      <c r="T45" s="832" t="s">
        <v>63</v>
      </c>
      <c r="U45" s="833"/>
      <c r="V45" s="833"/>
      <c r="W45" s="833"/>
      <c r="X45" s="831">
        <v>2</v>
      </c>
      <c r="Y45" s="604" t="s">
        <v>63</v>
      </c>
      <c r="Z45" s="1002"/>
      <c r="AA45" s="1002"/>
    </row>
    <row r="46" spans="1:27" x14ac:dyDescent="0.2">
      <c r="A46" s="595">
        <v>47</v>
      </c>
      <c r="B46" s="830" t="s">
        <v>3806</v>
      </c>
      <c r="C46" s="830">
        <v>453</v>
      </c>
      <c r="D46" s="834" t="s">
        <v>139</v>
      </c>
      <c r="E46" s="830" t="s">
        <v>66</v>
      </c>
      <c r="F46" s="830" t="s">
        <v>67</v>
      </c>
      <c r="G46" s="834" t="s">
        <v>72</v>
      </c>
      <c r="H46" s="831">
        <v>2</v>
      </c>
      <c r="I46" s="832" t="s">
        <v>63</v>
      </c>
      <c r="J46" s="833"/>
      <c r="K46" s="833"/>
      <c r="L46" s="833"/>
      <c r="M46" s="833"/>
      <c r="N46" s="833"/>
      <c r="O46" s="833"/>
      <c r="P46" s="833"/>
      <c r="Q46" s="833"/>
      <c r="R46" s="833"/>
      <c r="S46" s="831">
        <v>1</v>
      </c>
      <c r="T46" s="832" t="s">
        <v>63</v>
      </c>
      <c r="U46" s="833"/>
      <c r="V46" s="833"/>
      <c r="W46" s="833"/>
      <c r="X46" s="831">
        <v>2</v>
      </c>
      <c r="Y46" s="604" t="s">
        <v>63</v>
      </c>
      <c r="Z46" s="1002"/>
      <c r="AA46" s="1002"/>
    </row>
    <row r="47" spans="1:27" x14ac:dyDescent="0.2">
      <c r="A47" s="595">
        <v>48</v>
      </c>
      <c r="B47" s="830" t="s">
        <v>3806</v>
      </c>
      <c r="C47" s="830">
        <v>454</v>
      </c>
      <c r="D47" s="834" t="s">
        <v>139</v>
      </c>
      <c r="E47" s="830" t="s">
        <v>66</v>
      </c>
      <c r="F47" s="830" t="s">
        <v>67</v>
      </c>
      <c r="G47" s="834" t="s">
        <v>72</v>
      </c>
      <c r="H47" s="831">
        <v>2</v>
      </c>
      <c r="I47" s="832" t="s">
        <v>63</v>
      </c>
      <c r="J47" s="833"/>
      <c r="K47" s="833"/>
      <c r="L47" s="833"/>
      <c r="M47" s="833"/>
      <c r="N47" s="833"/>
      <c r="O47" s="833"/>
      <c r="P47" s="833"/>
      <c r="Q47" s="833"/>
      <c r="R47" s="833"/>
      <c r="S47" s="831">
        <v>1</v>
      </c>
      <c r="T47" s="832" t="s">
        <v>63</v>
      </c>
      <c r="U47" s="833"/>
      <c r="V47" s="833"/>
      <c r="W47" s="833"/>
      <c r="X47" s="831">
        <v>2</v>
      </c>
      <c r="Y47" s="596"/>
      <c r="Z47" s="1002"/>
      <c r="AA47" s="1002"/>
    </row>
    <row r="48" spans="1:27" x14ac:dyDescent="0.2">
      <c r="A48" s="595">
        <v>44</v>
      </c>
      <c r="B48" s="830" t="s">
        <v>3807</v>
      </c>
      <c r="C48" s="830">
        <v>451</v>
      </c>
      <c r="D48" s="830" t="s">
        <v>171</v>
      </c>
      <c r="E48" s="834" t="s">
        <v>172</v>
      </c>
      <c r="F48" s="834"/>
      <c r="G48" s="834" t="s">
        <v>72</v>
      </c>
      <c r="H48" s="831">
        <v>1</v>
      </c>
      <c r="I48" s="832" t="s">
        <v>63</v>
      </c>
      <c r="J48" s="833"/>
      <c r="K48" s="833"/>
      <c r="L48" s="833"/>
      <c r="M48" s="833"/>
      <c r="N48" s="833"/>
      <c r="O48" s="833"/>
      <c r="P48" s="831">
        <v>2</v>
      </c>
      <c r="Q48" s="833"/>
      <c r="R48" s="832" t="s">
        <v>63</v>
      </c>
      <c r="S48" s="831">
        <v>1</v>
      </c>
      <c r="T48" s="832" t="s">
        <v>63</v>
      </c>
      <c r="U48" s="833"/>
      <c r="V48" s="833"/>
      <c r="W48" s="833"/>
      <c r="X48" s="831">
        <v>2</v>
      </c>
      <c r="Y48" s="604" t="s">
        <v>63</v>
      </c>
      <c r="Z48" s="1002"/>
      <c r="AA48" s="1002"/>
    </row>
    <row r="49" spans="1:27" x14ac:dyDescent="0.2">
      <c r="A49" s="595">
        <v>46</v>
      </c>
      <c r="B49" s="830" t="s">
        <v>3807</v>
      </c>
      <c r="C49" s="830">
        <v>452</v>
      </c>
      <c r="D49" s="830" t="s">
        <v>171</v>
      </c>
      <c r="E49" s="834" t="s">
        <v>172</v>
      </c>
      <c r="F49" s="834"/>
      <c r="G49" s="834" t="s">
        <v>72</v>
      </c>
      <c r="H49" s="831">
        <v>1</v>
      </c>
      <c r="I49" s="832" t="s">
        <v>63</v>
      </c>
      <c r="J49" s="833"/>
      <c r="K49" s="833"/>
      <c r="L49" s="833"/>
      <c r="M49" s="833"/>
      <c r="N49" s="833"/>
      <c r="O49" s="833"/>
      <c r="P49" s="831">
        <v>2</v>
      </c>
      <c r="Q49" s="833"/>
      <c r="R49" s="832" t="s">
        <v>63</v>
      </c>
      <c r="S49" s="831">
        <v>1</v>
      </c>
      <c r="T49" s="832" t="s">
        <v>63</v>
      </c>
      <c r="U49" s="833"/>
      <c r="V49" s="833"/>
      <c r="W49" s="833"/>
      <c r="X49" s="831">
        <v>2</v>
      </c>
      <c r="Y49" s="604" t="s">
        <v>63</v>
      </c>
      <c r="Z49" s="1002"/>
      <c r="AA49" s="1002"/>
    </row>
    <row r="50" spans="1:27" x14ac:dyDescent="0.2">
      <c r="A50" s="595">
        <v>56</v>
      </c>
      <c r="B50" s="836" t="s">
        <v>3801</v>
      </c>
      <c r="C50" s="836">
        <v>651</v>
      </c>
      <c r="D50" s="837" t="s">
        <v>71</v>
      </c>
      <c r="E50" s="836" t="s">
        <v>66</v>
      </c>
      <c r="F50" s="836" t="s">
        <v>67</v>
      </c>
      <c r="G50" s="837" t="s">
        <v>72</v>
      </c>
      <c r="H50" s="838">
        <v>1</v>
      </c>
      <c r="I50" s="839" t="s">
        <v>63</v>
      </c>
      <c r="J50" s="840"/>
      <c r="K50" s="840"/>
      <c r="L50" s="838">
        <v>1</v>
      </c>
      <c r="M50" s="839" t="s">
        <v>63</v>
      </c>
      <c r="N50" s="840"/>
      <c r="O50" s="840"/>
      <c r="P50" s="840"/>
      <c r="Q50" s="840"/>
      <c r="R50" s="840"/>
      <c r="S50" s="840"/>
      <c r="T50" s="840"/>
      <c r="U50" s="840"/>
      <c r="V50" s="840"/>
      <c r="W50" s="840"/>
      <c r="X50" s="840"/>
      <c r="Y50" s="604" t="s">
        <v>63</v>
      </c>
      <c r="Z50" s="1007">
        <f>SUM(H50:X63)-(SUM(P60:Q63)/4)</f>
        <v>69</v>
      </c>
      <c r="AA50" s="1001"/>
    </row>
    <row r="51" spans="1:27" x14ac:dyDescent="0.2">
      <c r="A51" s="595">
        <v>51</v>
      </c>
      <c r="B51" s="836" t="s">
        <v>3814</v>
      </c>
      <c r="C51" s="836">
        <v>601</v>
      </c>
      <c r="D51" s="837" t="s">
        <v>94</v>
      </c>
      <c r="E51" s="836" t="s">
        <v>95</v>
      </c>
      <c r="F51" s="841">
        <v>220</v>
      </c>
      <c r="G51" s="841">
        <v>500</v>
      </c>
      <c r="H51" s="838">
        <v>2</v>
      </c>
      <c r="I51" s="839" t="s">
        <v>63</v>
      </c>
      <c r="J51" s="840"/>
      <c r="K51" s="840"/>
      <c r="L51" s="838">
        <v>1</v>
      </c>
      <c r="M51" s="839" t="s">
        <v>63</v>
      </c>
      <c r="N51" s="840"/>
      <c r="O51" s="840"/>
      <c r="P51" s="840"/>
      <c r="Q51" s="840"/>
      <c r="R51" s="838"/>
      <c r="S51" s="840"/>
      <c r="T51" s="838"/>
      <c r="U51" s="840"/>
      <c r="V51" s="840"/>
      <c r="W51" s="840"/>
      <c r="X51" s="840"/>
      <c r="Y51" s="596"/>
      <c r="Z51" s="1001"/>
      <c r="AA51" s="1001"/>
    </row>
    <row r="52" spans="1:27" x14ac:dyDescent="0.2">
      <c r="A52" s="595">
        <v>57</v>
      </c>
      <c r="B52" s="836" t="s">
        <v>3805</v>
      </c>
      <c r="C52" s="836">
        <v>651</v>
      </c>
      <c r="D52" s="837" t="s">
        <v>122</v>
      </c>
      <c r="E52" s="837" t="s">
        <v>123</v>
      </c>
      <c r="F52" s="837"/>
      <c r="G52" s="841">
        <v>150</v>
      </c>
      <c r="H52" s="838">
        <v>1</v>
      </c>
      <c r="I52" s="839" t="s">
        <v>63</v>
      </c>
      <c r="J52" s="840"/>
      <c r="K52" s="840"/>
      <c r="L52" s="840"/>
      <c r="M52" s="840"/>
      <c r="N52" s="840"/>
      <c r="O52" s="840"/>
      <c r="P52" s="840"/>
      <c r="Q52" s="840"/>
      <c r="R52" s="840"/>
      <c r="S52" s="840"/>
      <c r="T52" s="840"/>
      <c r="U52" s="840"/>
      <c r="V52" s="840"/>
      <c r="W52" s="840"/>
      <c r="X52" s="840"/>
      <c r="Y52" s="604" t="s">
        <v>63</v>
      </c>
      <c r="Z52" s="1001"/>
      <c r="AA52" s="1001"/>
    </row>
    <row r="53" spans="1:27" x14ac:dyDescent="0.2">
      <c r="A53" s="595">
        <v>59</v>
      </c>
      <c r="B53" s="836" t="s">
        <v>3805</v>
      </c>
      <c r="C53" s="836">
        <v>652</v>
      </c>
      <c r="D53" s="837" t="s">
        <v>122</v>
      </c>
      <c r="E53" s="837" t="s">
        <v>123</v>
      </c>
      <c r="F53" s="837"/>
      <c r="G53" s="841">
        <v>150</v>
      </c>
      <c r="H53" s="838">
        <v>1</v>
      </c>
      <c r="I53" s="839" t="s">
        <v>63</v>
      </c>
      <c r="J53" s="840"/>
      <c r="K53" s="840"/>
      <c r="L53" s="840"/>
      <c r="M53" s="840"/>
      <c r="N53" s="840"/>
      <c r="O53" s="840"/>
      <c r="P53" s="840"/>
      <c r="Q53" s="840"/>
      <c r="R53" s="840"/>
      <c r="S53" s="840"/>
      <c r="T53" s="840"/>
      <c r="U53" s="840"/>
      <c r="V53" s="840"/>
      <c r="W53" s="840"/>
      <c r="X53" s="840"/>
      <c r="Y53" s="604" t="s">
        <v>63</v>
      </c>
      <c r="Z53" s="1001"/>
      <c r="AA53" s="1001"/>
    </row>
    <row r="54" spans="1:27" x14ac:dyDescent="0.2">
      <c r="A54" s="595">
        <v>58</v>
      </c>
      <c r="B54" s="836" t="s">
        <v>3806</v>
      </c>
      <c r="C54" s="836">
        <v>651</v>
      </c>
      <c r="D54" s="837" t="s">
        <v>139</v>
      </c>
      <c r="E54" s="837" t="s">
        <v>123</v>
      </c>
      <c r="F54" s="837"/>
      <c r="G54" s="837" t="s">
        <v>72</v>
      </c>
      <c r="H54" s="838">
        <v>2</v>
      </c>
      <c r="I54" s="839" t="s">
        <v>63</v>
      </c>
      <c r="J54" s="840"/>
      <c r="K54" s="840"/>
      <c r="L54" s="840"/>
      <c r="M54" s="840"/>
      <c r="N54" s="840"/>
      <c r="O54" s="840"/>
      <c r="P54" s="840"/>
      <c r="Q54" s="840"/>
      <c r="R54" s="840"/>
      <c r="S54" s="838">
        <v>1</v>
      </c>
      <c r="T54" s="839" t="s">
        <v>63</v>
      </c>
      <c r="U54" s="840"/>
      <c r="V54" s="840"/>
      <c r="W54" s="840"/>
      <c r="X54" s="838">
        <v>2</v>
      </c>
      <c r="Y54" s="604" t="s">
        <v>63</v>
      </c>
      <c r="Z54" s="1001"/>
      <c r="AA54" s="1001"/>
    </row>
    <row r="55" spans="1:27" x14ac:dyDescent="0.2">
      <c r="A55" s="595">
        <v>60</v>
      </c>
      <c r="B55" s="836" t="s">
        <v>3806</v>
      </c>
      <c r="C55" s="836">
        <v>652</v>
      </c>
      <c r="D55" s="837" t="s">
        <v>139</v>
      </c>
      <c r="E55" s="837" t="s">
        <v>123</v>
      </c>
      <c r="F55" s="837"/>
      <c r="G55" s="837" t="s">
        <v>72</v>
      </c>
      <c r="H55" s="838">
        <v>2</v>
      </c>
      <c r="I55" s="839" t="s">
        <v>63</v>
      </c>
      <c r="J55" s="840"/>
      <c r="K55" s="840"/>
      <c r="L55" s="840"/>
      <c r="M55" s="840"/>
      <c r="N55" s="840"/>
      <c r="O55" s="840"/>
      <c r="P55" s="840"/>
      <c r="Q55" s="840"/>
      <c r="R55" s="840"/>
      <c r="S55" s="838">
        <v>1</v>
      </c>
      <c r="T55" s="839" t="s">
        <v>63</v>
      </c>
      <c r="U55" s="840"/>
      <c r="V55" s="840"/>
      <c r="W55" s="840"/>
      <c r="X55" s="838">
        <v>2</v>
      </c>
      <c r="Y55" s="604" t="s">
        <v>63</v>
      </c>
      <c r="Z55" s="1001"/>
      <c r="AA55" s="1001"/>
    </row>
    <row r="56" spans="1:27" x14ac:dyDescent="0.2">
      <c r="A56" s="595">
        <v>61</v>
      </c>
      <c r="B56" s="836" t="s">
        <v>3806</v>
      </c>
      <c r="C56" s="836">
        <v>653</v>
      </c>
      <c r="D56" s="837" t="s">
        <v>139</v>
      </c>
      <c r="E56" s="837" t="s">
        <v>123</v>
      </c>
      <c r="F56" s="837"/>
      <c r="G56" s="837" t="s">
        <v>72</v>
      </c>
      <c r="H56" s="838">
        <v>2</v>
      </c>
      <c r="I56" s="839" t="s">
        <v>63</v>
      </c>
      <c r="J56" s="840"/>
      <c r="K56" s="840"/>
      <c r="L56" s="840"/>
      <c r="M56" s="840"/>
      <c r="N56" s="840"/>
      <c r="O56" s="840"/>
      <c r="P56" s="840"/>
      <c r="Q56" s="840"/>
      <c r="R56" s="840"/>
      <c r="S56" s="838">
        <v>1</v>
      </c>
      <c r="T56" s="839" t="s">
        <v>63</v>
      </c>
      <c r="U56" s="840"/>
      <c r="V56" s="840"/>
      <c r="W56" s="840"/>
      <c r="X56" s="838">
        <v>2</v>
      </c>
      <c r="Y56" s="604" t="s">
        <v>63</v>
      </c>
      <c r="Z56" s="1001"/>
      <c r="AA56" s="1001"/>
    </row>
    <row r="57" spans="1:27" x14ac:dyDescent="0.2">
      <c r="A57" s="595">
        <v>62</v>
      </c>
      <c r="B57" s="836" t="s">
        <v>3806</v>
      </c>
      <c r="C57" s="836">
        <v>654</v>
      </c>
      <c r="D57" s="837" t="s">
        <v>139</v>
      </c>
      <c r="E57" s="837" t="s">
        <v>123</v>
      </c>
      <c r="F57" s="837"/>
      <c r="G57" s="837" t="s">
        <v>72</v>
      </c>
      <c r="H57" s="838">
        <v>2</v>
      </c>
      <c r="I57" s="839" t="s">
        <v>63</v>
      </c>
      <c r="J57" s="840"/>
      <c r="K57" s="840"/>
      <c r="L57" s="840"/>
      <c r="M57" s="840"/>
      <c r="N57" s="840"/>
      <c r="O57" s="840"/>
      <c r="P57" s="840"/>
      <c r="Q57" s="840"/>
      <c r="R57" s="840"/>
      <c r="S57" s="838">
        <v>1</v>
      </c>
      <c r="T57" s="839" t="s">
        <v>63</v>
      </c>
      <c r="U57" s="840"/>
      <c r="V57" s="840"/>
      <c r="W57" s="840"/>
      <c r="X57" s="838">
        <v>2</v>
      </c>
      <c r="Y57" s="604" t="s">
        <v>63</v>
      </c>
      <c r="Z57" s="1001"/>
      <c r="AA57" s="1001"/>
    </row>
    <row r="58" spans="1:27" x14ac:dyDescent="0.2">
      <c r="A58" s="595">
        <v>63</v>
      </c>
      <c r="B58" s="836" t="s">
        <v>3806</v>
      </c>
      <c r="C58" s="836">
        <v>655</v>
      </c>
      <c r="D58" s="837" t="s">
        <v>139</v>
      </c>
      <c r="E58" s="837" t="s">
        <v>123</v>
      </c>
      <c r="F58" s="837"/>
      <c r="G58" s="837" t="s">
        <v>72</v>
      </c>
      <c r="H58" s="838">
        <v>2</v>
      </c>
      <c r="I58" s="839" t="s">
        <v>63</v>
      </c>
      <c r="J58" s="840"/>
      <c r="K58" s="840"/>
      <c r="L58" s="840"/>
      <c r="M58" s="840"/>
      <c r="N58" s="840"/>
      <c r="O58" s="840"/>
      <c r="P58" s="840"/>
      <c r="Q58" s="840"/>
      <c r="R58" s="840"/>
      <c r="S58" s="838">
        <v>1</v>
      </c>
      <c r="T58" s="839" t="s">
        <v>63</v>
      </c>
      <c r="U58" s="840"/>
      <c r="V58" s="840"/>
      <c r="W58" s="840"/>
      <c r="X58" s="838">
        <v>2</v>
      </c>
      <c r="Y58" s="604" t="s">
        <v>63</v>
      </c>
      <c r="Z58" s="1001"/>
      <c r="AA58" s="1001"/>
    </row>
    <row r="59" spans="1:27" x14ac:dyDescent="0.2">
      <c r="A59" s="595">
        <v>64</v>
      </c>
      <c r="B59" s="836" t="s">
        <v>3806</v>
      </c>
      <c r="C59" s="836">
        <v>656</v>
      </c>
      <c r="D59" s="837" t="s">
        <v>139</v>
      </c>
      <c r="E59" s="837" t="s">
        <v>123</v>
      </c>
      <c r="F59" s="837"/>
      <c r="G59" s="837" t="s">
        <v>72</v>
      </c>
      <c r="H59" s="838">
        <v>2</v>
      </c>
      <c r="I59" s="839" t="s">
        <v>63</v>
      </c>
      <c r="J59" s="840"/>
      <c r="K59" s="840"/>
      <c r="L59" s="840"/>
      <c r="M59" s="840"/>
      <c r="N59" s="840"/>
      <c r="O59" s="840"/>
      <c r="P59" s="840"/>
      <c r="Q59" s="840"/>
      <c r="R59" s="840"/>
      <c r="S59" s="838">
        <v>1</v>
      </c>
      <c r="T59" s="839" t="s">
        <v>63</v>
      </c>
      <c r="U59" s="840"/>
      <c r="V59" s="840"/>
      <c r="W59" s="840"/>
      <c r="X59" s="838">
        <v>2</v>
      </c>
      <c r="Y59" s="604" t="s">
        <v>63</v>
      </c>
      <c r="Z59" s="1001"/>
      <c r="AA59" s="1001"/>
    </row>
    <row r="60" spans="1:27" x14ac:dyDescent="0.2">
      <c r="A60" s="595">
        <v>52</v>
      </c>
      <c r="B60" s="836" t="s">
        <v>3812</v>
      </c>
      <c r="C60" s="836">
        <v>601</v>
      </c>
      <c r="D60" s="837" t="s">
        <v>184</v>
      </c>
      <c r="E60" s="837" t="s">
        <v>134</v>
      </c>
      <c r="F60" s="841">
        <v>218</v>
      </c>
      <c r="G60" s="841">
        <v>300</v>
      </c>
      <c r="H60" s="838">
        <v>2</v>
      </c>
      <c r="I60" s="839" t="s">
        <v>63</v>
      </c>
      <c r="J60" s="840"/>
      <c r="K60" s="840"/>
      <c r="L60" s="838">
        <v>2</v>
      </c>
      <c r="M60" s="839" t="s">
        <v>63</v>
      </c>
      <c r="N60" s="840"/>
      <c r="O60" s="840"/>
      <c r="P60" s="838">
        <v>2</v>
      </c>
      <c r="Q60" s="838">
        <v>2</v>
      </c>
      <c r="R60" s="839" t="s">
        <v>63</v>
      </c>
      <c r="S60" s="838">
        <v>1</v>
      </c>
      <c r="T60" s="839" t="s">
        <v>63</v>
      </c>
      <c r="U60" s="840"/>
      <c r="V60" s="840"/>
      <c r="W60" s="840"/>
      <c r="X60" s="840"/>
      <c r="Y60" s="596"/>
      <c r="Z60" s="1001"/>
      <c r="AA60" s="1001"/>
    </row>
    <row r="61" spans="1:27" x14ac:dyDescent="0.2">
      <c r="A61" s="595">
        <v>53</v>
      </c>
      <c r="B61" s="836" t="s">
        <v>3812</v>
      </c>
      <c r="C61" s="836">
        <v>602</v>
      </c>
      <c r="D61" s="837" t="s">
        <v>184</v>
      </c>
      <c r="E61" s="837" t="s">
        <v>134</v>
      </c>
      <c r="F61" s="841">
        <v>219</v>
      </c>
      <c r="G61" s="841">
        <v>300</v>
      </c>
      <c r="H61" s="838">
        <v>2</v>
      </c>
      <c r="I61" s="839" t="s">
        <v>63</v>
      </c>
      <c r="J61" s="840"/>
      <c r="K61" s="840"/>
      <c r="L61" s="838">
        <v>2</v>
      </c>
      <c r="M61" s="839" t="s">
        <v>63</v>
      </c>
      <c r="N61" s="840"/>
      <c r="O61" s="840"/>
      <c r="P61" s="838">
        <v>2</v>
      </c>
      <c r="Q61" s="838">
        <v>2</v>
      </c>
      <c r="R61" s="839" t="s">
        <v>63</v>
      </c>
      <c r="S61" s="838">
        <v>1</v>
      </c>
      <c r="T61" s="839" t="s">
        <v>63</v>
      </c>
      <c r="U61" s="840"/>
      <c r="V61" s="840"/>
      <c r="W61" s="840"/>
      <c r="X61" s="840"/>
      <c r="Y61" s="596"/>
      <c r="Z61" s="1001"/>
      <c r="AA61" s="1001"/>
    </row>
    <row r="62" spans="1:27" x14ac:dyDescent="0.2">
      <c r="A62" s="595">
        <v>54</v>
      </c>
      <c r="B62" s="836" t="s">
        <v>3812</v>
      </c>
      <c r="C62" s="836">
        <v>603</v>
      </c>
      <c r="D62" s="837" t="s">
        <v>184</v>
      </c>
      <c r="E62" s="837" t="s">
        <v>134</v>
      </c>
      <c r="F62" s="841">
        <v>218</v>
      </c>
      <c r="G62" s="841">
        <v>300</v>
      </c>
      <c r="H62" s="838">
        <v>2</v>
      </c>
      <c r="I62" s="839" t="s">
        <v>63</v>
      </c>
      <c r="J62" s="840"/>
      <c r="K62" s="840"/>
      <c r="L62" s="838">
        <v>2</v>
      </c>
      <c r="M62" s="839" t="s">
        <v>63</v>
      </c>
      <c r="N62" s="840"/>
      <c r="O62" s="840"/>
      <c r="P62" s="838">
        <v>2</v>
      </c>
      <c r="Q62" s="838">
        <v>2</v>
      </c>
      <c r="R62" s="839" t="s">
        <v>63</v>
      </c>
      <c r="S62" s="838">
        <v>1</v>
      </c>
      <c r="T62" s="839" t="s">
        <v>63</v>
      </c>
      <c r="U62" s="840"/>
      <c r="V62" s="840"/>
      <c r="W62" s="840"/>
      <c r="X62" s="840"/>
      <c r="Y62" s="596"/>
      <c r="Z62" s="1001"/>
      <c r="AA62" s="1001"/>
    </row>
    <row r="63" spans="1:27" x14ac:dyDescent="0.2">
      <c r="A63" s="595">
        <v>55</v>
      </c>
      <c r="B63" s="836" t="s">
        <v>3812</v>
      </c>
      <c r="C63" s="836">
        <v>604</v>
      </c>
      <c r="D63" s="837" t="s">
        <v>184</v>
      </c>
      <c r="E63" s="837" t="s">
        <v>134</v>
      </c>
      <c r="F63" s="841">
        <v>219</v>
      </c>
      <c r="G63" s="841">
        <v>300</v>
      </c>
      <c r="H63" s="838">
        <v>2</v>
      </c>
      <c r="I63" s="839" t="s">
        <v>63</v>
      </c>
      <c r="J63" s="840"/>
      <c r="K63" s="840"/>
      <c r="L63" s="838">
        <v>2</v>
      </c>
      <c r="M63" s="839" t="s">
        <v>63</v>
      </c>
      <c r="N63" s="840"/>
      <c r="O63" s="840"/>
      <c r="P63" s="838">
        <v>2</v>
      </c>
      <c r="Q63" s="838">
        <v>2</v>
      </c>
      <c r="R63" s="839" t="s">
        <v>63</v>
      </c>
      <c r="S63" s="838">
        <v>1</v>
      </c>
      <c r="T63" s="839" t="s">
        <v>63</v>
      </c>
      <c r="U63" s="840"/>
      <c r="V63" s="840"/>
      <c r="W63" s="838"/>
      <c r="X63" s="840"/>
      <c r="Y63" s="596"/>
      <c r="Z63" s="1001"/>
      <c r="AA63" s="1001"/>
    </row>
    <row r="64" spans="1:27" x14ac:dyDescent="0.2">
      <c r="A64" s="595">
        <v>65</v>
      </c>
      <c r="B64" s="818" t="s">
        <v>3801</v>
      </c>
      <c r="C64" s="818">
        <v>801</v>
      </c>
      <c r="D64" s="819" t="s">
        <v>74</v>
      </c>
      <c r="E64" s="818" t="s">
        <v>61</v>
      </c>
      <c r="F64" s="818" t="s">
        <v>62</v>
      </c>
      <c r="G64" s="819" t="s">
        <v>72</v>
      </c>
      <c r="H64" s="823"/>
      <c r="I64" s="823"/>
      <c r="J64" s="823"/>
      <c r="K64" s="823"/>
      <c r="L64" s="823"/>
      <c r="M64" s="823"/>
      <c r="N64" s="821">
        <v>1</v>
      </c>
      <c r="O64" s="822" t="s">
        <v>63</v>
      </c>
      <c r="P64" s="823"/>
      <c r="Q64" s="823"/>
      <c r="R64" s="823"/>
      <c r="S64" s="823"/>
      <c r="T64" s="823"/>
      <c r="U64" s="823"/>
      <c r="V64" s="823"/>
      <c r="W64" s="823"/>
      <c r="X64" s="823"/>
      <c r="Y64" s="604" t="s">
        <v>63</v>
      </c>
      <c r="Z64" s="1008">
        <f>SUM(H64:X88)-(SUM(P85:R88)/2)-(SUM(P66:Q73)/6)-(SUM(P74:Q80)/4)</f>
        <v>204</v>
      </c>
      <c r="AA64" s="1008"/>
    </row>
    <row r="65" spans="1:27" ht="30" x14ac:dyDescent="0.2">
      <c r="A65" s="595">
        <v>74</v>
      </c>
      <c r="B65" s="818" t="s">
        <v>3801</v>
      </c>
      <c r="C65" s="818">
        <v>851</v>
      </c>
      <c r="D65" s="819" t="s">
        <v>76</v>
      </c>
      <c r="E65" s="818" t="s">
        <v>66</v>
      </c>
      <c r="F65" s="818" t="s">
        <v>67</v>
      </c>
      <c r="G65" s="819" t="s">
        <v>77</v>
      </c>
      <c r="H65" s="823"/>
      <c r="I65" s="823"/>
      <c r="J65" s="823"/>
      <c r="K65" s="823"/>
      <c r="L65" s="823"/>
      <c r="M65" s="823"/>
      <c r="N65" s="823"/>
      <c r="O65" s="823"/>
      <c r="P65" s="823"/>
      <c r="Q65" s="821">
        <v>1</v>
      </c>
      <c r="R65" s="822" t="s">
        <v>63</v>
      </c>
      <c r="S65" s="823"/>
      <c r="T65" s="823"/>
      <c r="U65" s="823"/>
      <c r="V65" s="823"/>
      <c r="W65" s="823"/>
      <c r="X65" s="823"/>
      <c r="Y65" s="596"/>
      <c r="Z65" s="1008"/>
      <c r="AA65" s="1008"/>
    </row>
    <row r="66" spans="1:27" x14ac:dyDescent="0.2">
      <c r="A66" s="595">
        <v>66</v>
      </c>
      <c r="B66" s="818" t="s">
        <v>3806</v>
      </c>
      <c r="C66" s="818">
        <v>801</v>
      </c>
      <c r="D66" s="819" t="s">
        <v>150</v>
      </c>
      <c r="E66" s="818" t="s">
        <v>61</v>
      </c>
      <c r="F66" s="818" t="s">
        <v>62</v>
      </c>
      <c r="G66" s="818" t="s">
        <v>151</v>
      </c>
      <c r="H66" s="821">
        <v>3</v>
      </c>
      <c r="I66" s="822" t="s">
        <v>63</v>
      </c>
      <c r="J66" s="823"/>
      <c r="K66" s="823"/>
      <c r="L66" s="823"/>
      <c r="M66" s="823"/>
      <c r="N66" s="823"/>
      <c r="O66" s="823"/>
      <c r="P66" s="821">
        <v>3</v>
      </c>
      <c r="Q66" s="821">
        <v>3</v>
      </c>
      <c r="R66" s="822" t="s">
        <v>63</v>
      </c>
      <c r="S66" s="821">
        <v>3</v>
      </c>
      <c r="T66" s="822" t="s">
        <v>63</v>
      </c>
      <c r="U66" s="823"/>
      <c r="V66" s="823"/>
      <c r="W66" s="823"/>
      <c r="X66" s="823"/>
      <c r="Y66" s="604" t="s">
        <v>63</v>
      </c>
      <c r="Z66" s="1008"/>
      <c r="AA66" s="1008"/>
    </row>
    <row r="67" spans="1:27" x14ac:dyDescent="0.2">
      <c r="A67" s="595">
        <v>68</v>
      </c>
      <c r="B67" s="818" t="s">
        <v>3806</v>
      </c>
      <c r="C67" s="818">
        <v>802</v>
      </c>
      <c r="D67" s="819" t="s">
        <v>150</v>
      </c>
      <c r="E67" s="818" t="s">
        <v>61</v>
      </c>
      <c r="F67" s="818" t="s">
        <v>62</v>
      </c>
      <c r="G67" s="818" t="s">
        <v>151</v>
      </c>
      <c r="H67" s="821">
        <v>3</v>
      </c>
      <c r="I67" s="822" t="s">
        <v>63</v>
      </c>
      <c r="J67" s="823"/>
      <c r="K67" s="823"/>
      <c r="L67" s="823"/>
      <c r="M67" s="823"/>
      <c r="N67" s="823"/>
      <c r="O67" s="823"/>
      <c r="P67" s="821">
        <v>3</v>
      </c>
      <c r="Q67" s="821">
        <v>3</v>
      </c>
      <c r="R67" s="822" t="s">
        <v>63</v>
      </c>
      <c r="S67" s="821">
        <v>3</v>
      </c>
      <c r="T67" s="822" t="s">
        <v>63</v>
      </c>
      <c r="U67" s="823"/>
      <c r="V67" s="823"/>
      <c r="W67" s="823"/>
      <c r="X67" s="823"/>
      <c r="Y67" s="596"/>
      <c r="Z67" s="1008"/>
      <c r="AA67" s="1008"/>
    </row>
    <row r="68" spans="1:27" x14ac:dyDescent="0.2">
      <c r="A68" s="595">
        <v>70</v>
      </c>
      <c r="B68" s="818" t="s">
        <v>3806</v>
      </c>
      <c r="C68" s="818">
        <v>803</v>
      </c>
      <c r="D68" s="819" t="s">
        <v>150</v>
      </c>
      <c r="E68" s="818" t="s">
        <v>61</v>
      </c>
      <c r="F68" s="818" t="s">
        <v>62</v>
      </c>
      <c r="G68" s="818" t="s">
        <v>151</v>
      </c>
      <c r="H68" s="821">
        <v>3</v>
      </c>
      <c r="I68" s="822" t="s">
        <v>63</v>
      </c>
      <c r="J68" s="823"/>
      <c r="K68" s="823"/>
      <c r="L68" s="823"/>
      <c r="M68" s="823"/>
      <c r="N68" s="823"/>
      <c r="O68" s="823"/>
      <c r="P68" s="821">
        <v>3</v>
      </c>
      <c r="Q68" s="821">
        <v>3</v>
      </c>
      <c r="R68" s="822" t="s">
        <v>63</v>
      </c>
      <c r="S68" s="821">
        <v>3</v>
      </c>
      <c r="T68" s="822" t="s">
        <v>63</v>
      </c>
      <c r="U68" s="823"/>
      <c r="V68" s="823"/>
      <c r="W68" s="823"/>
      <c r="X68" s="823"/>
      <c r="Y68" s="596"/>
      <c r="Z68" s="1008"/>
      <c r="AA68" s="1008"/>
    </row>
    <row r="69" spans="1:27" x14ac:dyDescent="0.2">
      <c r="A69" s="595">
        <v>72</v>
      </c>
      <c r="B69" s="818" t="s">
        <v>3806</v>
      </c>
      <c r="C69" s="818">
        <v>804</v>
      </c>
      <c r="D69" s="819" t="s">
        <v>150</v>
      </c>
      <c r="E69" s="818" t="s">
        <v>61</v>
      </c>
      <c r="F69" s="818" t="s">
        <v>62</v>
      </c>
      <c r="G69" s="818" t="s">
        <v>151</v>
      </c>
      <c r="H69" s="821">
        <v>3</v>
      </c>
      <c r="I69" s="822" t="s">
        <v>63</v>
      </c>
      <c r="J69" s="823"/>
      <c r="K69" s="823"/>
      <c r="L69" s="823"/>
      <c r="M69" s="823"/>
      <c r="N69" s="823"/>
      <c r="O69" s="823"/>
      <c r="P69" s="821">
        <v>3</v>
      </c>
      <c r="Q69" s="821">
        <v>3</v>
      </c>
      <c r="R69" s="822" t="s">
        <v>63</v>
      </c>
      <c r="S69" s="821">
        <v>3</v>
      </c>
      <c r="T69" s="822" t="s">
        <v>63</v>
      </c>
      <c r="U69" s="823"/>
      <c r="V69" s="823"/>
      <c r="W69" s="823"/>
      <c r="X69" s="823"/>
      <c r="Y69" s="596"/>
      <c r="Z69" s="1008"/>
      <c r="AA69" s="1008"/>
    </row>
    <row r="70" spans="1:27" x14ac:dyDescent="0.2">
      <c r="A70" s="595">
        <v>75</v>
      </c>
      <c r="B70" s="818" t="s">
        <v>3806</v>
      </c>
      <c r="C70" s="818">
        <v>851</v>
      </c>
      <c r="D70" s="819" t="s">
        <v>156</v>
      </c>
      <c r="E70" s="818" t="s">
        <v>66</v>
      </c>
      <c r="F70" s="818" t="s">
        <v>67</v>
      </c>
      <c r="G70" s="818" t="s">
        <v>151</v>
      </c>
      <c r="H70" s="821">
        <v>3</v>
      </c>
      <c r="I70" s="822" t="s">
        <v>63</v>
      </c>
      <c r="J70" s="823"/>
      <c r="K70" s="823"/>
      <c r="L70" s="823"/>
      <c r="M70" s="823"/>
      <c r="N70" s="823"/>
      <c r="O70" s="823"/>
      <c r="P70" s="821">
        <v>3</v>
      </c>
      <c r="Q70" s="821">
        <v>3</v>
      </c>
      <c r="R70" s="822" t="s">
        <v>63</v>
      </c>
      <c r="S70" s="821">
        <v>3</v>
      </c>
      <c r="T70" s="822" t="s">
        <v>63</v>
      </c>
      <c r="U70" s="823"/>
      <c r="V70" s="823"/>
      <c r="W70" s="823"/>
      <c r="X70" s="823"/>
      <c r="Y70" s="596"/>
      <c r="Z70" s="1008"/>
      <c r="AA70" s="1008"/>
    </row>
    <row r="71" spans="1:27" ht="30" x14ac:dyDescent="0.2">
      <c r="A71" s="595">
        <v>83</v>
      </c>
      <c r="B71" s="818" t="s">
        <v>3806</v>
      </c>
      <c r="C71" s="818">
        <v>861</v>
      </c>
      <c r="D71" s="819" t="s">
        <v>150</v>
      </c>
      <c r="E71" s="819" t="s">
        <v>158</v>
      </c>
      <c r="F71" s="819"/>
      <c r="G71" s="819" t="s">
        <v>159</v>
      </c>
      <c r="H71" s="821">
        <v>3</v>
      </c>
      <c r="I71" s="822" t="s">
        <v>63</v>
      </c>
      <c r="J71" s="823"/>
      <c r="K71" s="823"/>
      <c r="L71" s="823"/>
      <c r="M71" s="823"/>
      <c r="N71" s="823"/>
      <c r="O71" s="823"/>
      <c r="P71" s="821">
        <v>3</v>
      </c>
      <c r="Q71" s="821">
        <v>3</v>
      </c>
      <c r="R71" s="822" t="s">
        <v>63</v>
      </c>
      <c r="S71" s="821">
        <v>3</v>
      </c>
      <c r="T71" s="822" t="s">
        <v>63</v>
      </c>
      <c r="U71" s="823"/>
      <c r="V71" s="823"/>
      <c r="W71" s="823"/>
      <c r="X71" s="823"/>
      <c r="Y71" s="596"/>
      <c r="Z71" s="1008"/>
      <c r="AA71" s="1008"/>
    </row>
    <row r="72" spans="1:27" ht="30" x14ac:dyDescent="0.2">
      <c r="A72" s="595">
        <v>84</v>
      </c>
      <c r="B72" s="818" t="s">
        <v>3806</v>
      </c>
      <c r="C72" s="818">
        <v>862</v>
      </c>
      <c r="D72" s="819" t="s">
        <v>150</v>
      </c>
      <c r="E72" s="819" t="s">
        <v>158</v>
      </c>
      <c r="F72" s="819"/>
      <c r="G72" s="819" t="s">
        <v>159</v>
      </c>
      <c r="H72" s="821">
        <v>3</v>
      </c>
      <c r="I72" s="822" t="s">
        <v>63</v>
      </c>
      <c r="J72" s="823"/>
      <c r="K72" s="823"/>
      <c r="L72" s="823"/>
      <c r="M72" s="823"/>
      <c r="N72" s="823"/>
      <c r="O72" s="823"/>
      <c r="P72" s="821">
        <v>3</v>
      </c>
      <c r="Q72" s="821">
        <v>3</v>
      </c>
      <c r="R72" s="822" t="s">
        <v>63</v>
      </c>
      <c r="S72" s="821">
        <v>3</v>
      </c>
      <c r="T72" s="822" t="s">
        <v>63</v>
      </c>
      <c r="U72" s="823"/>
      <c r="V72" s="823"/>
      <c r="W72" s="823"/>
      <c r="X72" s="823"/>
      <c r="Y72" s="596"/>
      <c r="Z72" s="1008"/>
      <c r="AA72" s="1008"/>
    </row>
    <row r="73" spans="1:27" ht="30" x14ac:dyDescent="0.2">
      <c r="A73" s="595">
        <v>85</v>
      </c>
      <c r="B73" s="818" t="s">
        <v>3806</v>
      </c>
      <c r="C73" s="818">
        <v>863</v>
      </c>
      <c r="D73" s="819" t="s">
        <v>150</v>
      </c>
      <c r="E73" s="819" t="s">
        <v>158</v>
      </c>
      <c r="F73" s="819"/>
      <c r="G73" s="819" t="s">
        <v>159</v>
      </c>
      <c r="H73" s="821">
        <v>3</v>
      </c>
      <c r="I73" s="822" t="s">
        <v>63</v>
      </c>
      <c r="J73" s="823"/>
      <c r="K73" s="823"/>
      <c r="L73" s="823"/>
      <c r="M73" s="823"/>
      <c r="N73" s="823"/>
      <c r="O73" s="823"/>
      <c r="P73" s="821">
        <v>3</v>
      </c>
      <c r="Q73" s="821">
        <v>3</v>
      </c>
      <c r="R73" s="822" t="s">
        <v>63</v>
      </c>
      <c r="S73" s="821">
        <v>3</v>
      </c>
      <c r="T73" s="822" t="s">
        <v>63</v>
      </c>
      <c r="U73" s="823"/>
      <c r="V73" s="823"/>
      <c r="W73" s="823"/>
      <c r="X73" s="823"/>
      <c r="Y73" s="596"/>
      <c r="Z73" s="1008"/>
      <c r="AA73" s="1008"/>
    </row>
    <row r="74" spans="1:27" x14ac:dyDescent="0.2">
      <c r="A74" s="595">
        <v>77</v>
      </c>
      <c r="B74" s="818" t="s">
        <v>3807</v>
      </c>
      <c r="C74" s="818">
        <v>852</v>
      </c>
      <c r="D74" s="818" t="s">
        <v>171</v>
      </c>
      <c r="E74" s="818" t="s">
        <v>66</v>
      </c>
      <c r="F74" s="818" t="s">
        <v>67</v>
      </c>
      <c r="G74" s="818" t="s">
        <v>151</v>
      </c>
      <c r="H74" s="821">
        <v>1</v>
      </c>
      <c r="I74" s="822" t="s">
        <v>63</v>
      </c>
      <c r="J74" s="823"/>
      <c r="K74" s="823"/>
      <c r="L74" s="823"/>
      <c r="M74" s="823"/>
      <c r="N74" s="823"/>
      <c r="O74" s="823"/>
      <c r="P74" s="821">
        <v>4</v>
      </c>
      <c r="Q74" s="823"/>
      <c r="R74" s="822" t="s">
        <v>63</v>
      </c>
      <c r="S74" s="821">
        <v>2</v>
      </c>
      <c r="T74" s="822" t="s">
        <v>63</v>
      </c>
      <c r="U74" s="823"/>
      <c r="V74" s="823"/>
      <c r="W74" s="823"/>
      <c r="X74" s="821">
        <v>4</v>
      </c>
      <c r="Y74" s="604" t="s">
        <v>63</v>
      </c>
      <c r="Z74" s="1008"/>
      <c r="AA74" s="1008"/>
    </row>
    <row r="75" spans="1:27" x14ac:dyDescent="0.2">
      <c r="A75" s="595">
        <v>79</v>
      </c>
      <c r="B75" s="818" t="s">
        <v>3807</v>
      </c>
      <c r="C75" s="818">
        <v>853</v>
      </c>
      <c r="D75" s="818" t="s">
        <v>171</v>
      </c>
      <c r="E75" s="818" t="s">
        <v>66</v>
      </c>
      <c r="F75" s="818" t="s">
        <v>67</v>
      </c>
      <c r="G75" s="818" t="s">
        <v>151</v>
      </c>
      <c r="H75" s="821">
        <v>1</v>
      </c>
      <c r="I75" s="822" t="s">
        <v>63</v>
      </c>
      <c r="J75" s="823"/>
      <c r="K75" s="823"/>
      <c r="L75" s="823"/>
      <c r="M75" s="823"/>
      <c r="N75" s="823"/>
      <c r="O75" s="823"/>
      <c r="P75" s="821">
        <v>4</v>
      </c>
      <c r="Q75" s="823"/>
      <c r="R75" s="822" t="s">
        <v>63</v>
      </c>
      <c r="S75" s="821">
        <v>2</v>
      </c>
      <c r="T75" s="822" t="s">
        <v>63</v>
      </c>
      <c r="U75" s="823"/>
      <c r="V75" s="823"/>
      <c r="W75" s="823"/>
      <c r="X75" s="821">
        <v>4</v>
      </c>
      <c r="Y75" s="596"/>
      <c r="Z75" s="1008"/>
      <c r="AA75" s="1008"/>
    </row>
    <row r="76" spans="1:27" x14ac:dyDescent="0.2">
      <c r="A76" s="595">
        <v>81</v>
      </c>
      <c r="B76" s="818" t="s">
        <v>3807</v>
      </c>
      <c r="C76" s="818">
        <v>854</v>
      </c>
      <c r="D76" s="818" t="s">
        <v>171</v>
      </c>
      <c r="E76" s="818" t="s">
        <v>66</v>
      </c>
      <c r="F76" s="818" t="s">
        <v>67</v>
      </c>
      <c r="G76" s="818" t="s">
        <v>151</v>
      </c>
      <c r="H76" s="821">
        <v>1</v>
      </c>
      <c r="I76" s="822" t="s">
        <v>63</v>
      </c>
      <c r="J76" s="823"/>
      <c r="K76" s="823"/>
      <c r="L76" s="823"/>
      <c r="M76" s="823"/>
      <c r="N76" s="823"/>
      <c r="O76" s="823"/>
      <c r="P76" s="821">
        <v>4</v>
      </c>
      <c r="Q76" s="823"/>
      <c r="R76" s="822" t="s">
        <v>63</v>
      </c>
      <c r="S76" s="821">
        <v>2</v>
      </c>
      <c r="T76" s="822" t="s">
        <v>63</v>
      </c>
      <c r="U76" s="823"/>
      <c r="V76" s="823"/>
      <c r="W76" s="823"/>
      <c r="X76" s="821">
        <v>4</v>
      </c>
      <c r="Y76" s="596"/>
      <c r="Z76" s="1008"/>
      <c r="AA76" s="1008"/>
    </row>
    <row r="77" spans="1:27" x14ac:dyDescent="0.2">
      <c r="A77" s="595">
        <v>87</v>
      </c>
      <c r="B77" s="818" t="s">
        <v>3807</v>
      </c>
      <c r="C77" s="818" t="s">
        <v>3808</v>
      </c>
      <c r="D77" s="819" t="s">
        <v>175</v>
      </c>
      <c r="E77" s="818" t="s">
        <v>66</v>
      </c>
      <c r="F77" s="818" t="s">
        <v>67</v>
      </c>
      <c r="G77" s="818" t="s">
        <v>151</v>
      </c>
      <c r="H77" s="821">
        <v>1</v>
      </c>
      <c r="I77" s="822" t="s">
        <v>63</v>
      </c>
      <c r="J77" s="823"/>
      <c r="K77" s="823"/>
      <c r="L77" s="823"/>
      <c r="M77" s="823"/>
      <c r="N77" s="823"/>
      <c r="O77" s="823"/>
      <c r="P77" s="821">
        <v>4</v>
      </c>
      <c r="Q77" s="823"/>
      <c r="R77" s="822" t="s">
        <v>63</v>
      </c>
      <c r="S77" s="821">
        <v>2</v>
      </c>
      <c r="T77" s="822" t="s">
        <v>63</v>
      </c>
      <c r="U77" s="823"/>
      <c r="V77" s="823"/>
      <c r="W77" s="823"/>
      <c r="X77" s="821">
        <v>4</v>
      </c>
      <c r="Y77" s="596"/>
      <c r="Z77" s="1008"/>
      <c r="AA77" s="1008"/>
    </row>
    <row r="78" spans="1:27" x14ac:dyDescent="0.2">
      <c r="A78" s="595">
        <v>88</v>
      </c>
      <c r="B78" s="818" t="s">
        <v>3807</v>
      </c>
      <c r="C78" s="818" t="s">
        <v>3809</v>
      </c>
      <c r="D78" s="819" t="s">
        <v>177</v>
      </c>
      <c r="E78" s="818" t="s">
        <v>66</v>
      </c>
      <c r="F78" s="818" t="s">
        <v>67</v>
      </c>
      <c r="G78" s="818" t="s">
        <v>151</v>
      </c>
      <c r="H78" s="821">
        <v>1</v>
      </c>
      <c r="I78" s="822" t="s">
        <v>63</v>
      </c>
      <c r="J78" s="823"/>
      <c r="K78" s="823"/>
      <c r="L78" s="823"/>
      <c r="M78" s="823"/>
      <c r="N78" s="823"/>
      <c r="O78" s="823"/>
      <c r="P78" s="821">
        <v>4</v>
      </c>
      <c r="Q78" s="823"/>
      <c r="R78" s="822" t="s">
        <v>63</v>
      </c>
      <c r="S78" s="821">
        <v>2</v>
      </c>
      <c r="T78" s="822" t="s">
        <v>63</v>
      </c>
      <c r="U78" s="823"/>
      <c r="V78" s="823"/>
      <c r="W78" s="823"/>
      <c r="X78" s="821">
        <v>2</v>
      </c>
      <c r="Y78" s="596"/>
      <c r="Z78" s="1008"/>
      <c r="AA78" s="1008"/>
    </row>
    <row r="79" spans="1:27" x14ac:dyDescent="0.2">
      <c r="A79" s="595">
        <v>89</v>
      </c>
      <c r="B79" s="818" t="s">
        <v>3807</v>
      </c>
      <c r="C79" s="818" t="s">
        <v>3810</v>
      </c>
      <c r="D79" s="819" t="s">
        <v>175</v>
      </c>
      <c r="E79" s="818" t="s">
        <v>66</v>
      </c>
      <c r="F79" s="818" t="s">
        <v>67</v>
      </c>
      <c r="G79" s="818" t="s">
        <v>151</v>
      </c>
      <c r="H79" s="821">
        <v>1</v>
      </c>
      <c r="I79" s="822" t="s">
        <v>63</v>
      </c>
      <c r="J79" s="823"/>
      <c r="K79" s="823"/>
      <c r="L79" s="823"/>
      <c r="M79" s="823"/>
      <c r="N79" s="823"/>
      <c r="O79" s="823"/>
      <c r="P79" s="821">
        <v>4</v>
      </c>
      <c r="Q79" s="823"/>
      <c r="R79" s="822" t="s">
        <v>63</v>
      </c>
      <c r="S79" s="821">
        <v>2</v>
      </c>
      <c r="T79" s="822" t="s">
        <v>63</v>
      </c>
      <c r="U79" s="823"/>
      <c r="V79" s="823"/>
      <c r="W79" s="823"/>
      <c r="X79" s="821">
        <v>4</v>
      </c>
      <c r="Y79" s="596"/>
      <c r="Z79" s="1008"/>
      <c r="AA79" s="1008"/>
    </row>
    <row r="80" spans="1:27" x14ac:dyDescent="0.2">
      <c r="A80" s="595">
        <v>90</v>
      </c>
      <c r="B80" s="818" t="s">
        <v>3807</v>
      </c>
      <c r="C80" s="818" t="s">
        <v>3811</v>
      </c>
      <c r="D80" s="819" t="s">
        <v>177</v>
      </c>
      <c r="E80" s="818" t="s">
        <v>66</v>
      </c>
      <c r="F80" s="818" t="s">
        <v>67</v>
      </c>
      <c r="G80" s="818" t="s">
        <v>151</v>
      </c>
      <c r="H80" s="821">
        <v>1</v>
      </c>
      <c r="I80" s="822" t="s">
        <v>63</v>
      </c>
      <c r="J80" s="823"/>
      <c r="K80" s="823"/>
      <c r="L80" s="823"/>
      <c r="M80" s="823"/>
      <c r="N80" s="823"/>
      <c r="O80" s="823"/>
      <c r="P80" s="821">
        <v>4</v>
      </c>
      <c r="Q80" s="823"/>
      <c r="R80" s="822" t="s">
        <v>63</v>
      </c>
      <c r="S80" s="821">
        <v>2</v>
      </c>
      <c r="T80" s="822" t="s">
        <v>63</v>
      </c>
      <c r="U80" s="823"/>
      <c r="V80" s="823"/>
      <c r="W80" s="823"/>
      <c r="X80" s="821">
        <v>2</v>
      </c>
      <c r="Y80" s="596"/>
      <c r="Z80" s="1008"/>
      <c r="AA80" s="1008"/>
    </row>
    <row r="81" spans="1:27" x14ac:dyDescent="0.2">
      <c r="A81" s="595">
        <v>67</v>
      </c>
      <c r="B81" s="818" t="s">
        <v>3812</v>
      </c>
      <c r="C81" s="818">
        <v>801</v>
      </c>
      <c r="D81" s="819" t="s">
        <v>184</v>
      </c>
      <c r="E81" s="819" t="s">
        <v>207</v>
      </c>
      <c r="F81" s="819"/>
      <c r="G81" s="820">
        <v>300</v>
      </c>
      <c r="H81" s="821">
        <v>2</v>
      </c>
      <c r="I81" s="822" t="s">
        <v>63</v>
      </c>
      <c r="J81" s="823"/>
      <c r="K81" s="823"/>
      <c r="L81" s="823"/>
      <c r="M81" s="823"/>
      <c r="N81" s="823"/>
      <c r="O81" s="823"/>
      <c r="P81" s="823"/>
      <c r="Q81" s="823"/>
      <c r="R81" s="823"/>
      <c r="S81" s="823"/>
      <c r="T81" s="823"/>
      <c r="U81" s="823"/>
      <c r="V81" s="823"/>
      <c r="W81" s="823"/>
      <c r="X81" s="823"/>
      <c r="Y81" s="604" t="s">
        <v>63</v>
      </c>
      <c r="Z81" s="1008"/>
      <c r="AA81" s="1008"/>
    </row>
    <row r="82" spans="1:27" x14ac:dyDescent="0.2">
      <c r="A82" s="595">
        <v>69</v>
      </c>
      <c r="B82" s="818" t="s">
        <v>3812</v>
      </c>
      <c r="C82" s="818">
        <v>802</v>
      </c>
      <c r="D82" s="819" t="s">
        <v>184</v>
      </c>
      <c r="E82" s="819" t="s">
        <v>207</v>
      </c>
      <c r="F82" s="819"/>
      <c r="G82" s="820">
        <v>300</v>
      </c>
      <c r="H82" s="821">
        <v>2</v>
      </c>
      <c r="I82" s="822" t="s">
        <v>63</v>
      </c>
      <c r="J82" s="823"/>
      <c r="K82" s="823"/>
      <c r="L82" s="823"/>
      <c r="M82" s="823"/>
      <c r="N82" s="823"/>
      <c r="O82" s="823"/>
      <c r="P82" s="823"/>
      <c r="Q82" s="823"/>
      <c r="R82" s="823"/>
      <c r="S82" s="823"/>
      <c r="T82" s="823"/>
      <c r="U82" s="823"/>
      <c r="V82" s="823"/>
      <c r="W82" s="823"/>
      <c r="X82" s="823"/>
      <c r="Y82" s="596"/>
      <c r="Z82" s="1008"/>
      <c r="AA82" s="1008"/>
    </row>
    <row r="83" spans="1:27" x14ac:dyDescent="0.2">
      <c r="A83" s="595">
        <v>71</v>
      </c>
      <c r="B83" s="818" t="s">
        <v>3812</v>
      </c>
      <c r="C83" s="818">
        <v>803</v>
      </c>
      <c r="D83" s="819" t="s">
        <v>184</v>
      </c>
      <c r="E83" s="819" t="s">
        <v>207</v>
      </c>
      <c r="F83" s="819"/>
      <c r="G83" s="820">
        <v>300</v>
      </c>
      <c r="H83" s="821">
        <v>2</v>
      </c>
      <c r="I83" s="822" t="s">
        <v>63</v>
      </c>
      <c r="J83" s="821">
        <v>4</v>
      </c>
      <c r="K83" s="822" t="s">
        <v>63</v>
      </c>
      <c r="L83" s="823"/>
      <c r="M83" s="823"/>
      <c r="N83" s="823"/>
      <c r="O83" s="823"/>
      <c r="P83" s="823"/>
      <c r="Q83" s="823"/>
      <c r="R83" s="823"/>
      <c r="S83" s="823"/>
      <c r="T83" s="823"/>
      <c r="U83" s="823"/>
      <c r="V83" s="823"/>
      <c r="W83" s="823"/>
      <c r="X83" s="823"/>
      <c r="Y83" s="596"/>
      <c r="Z83" s="1008"/>
      <c r="AA83" s="1008"/>
    </row>
    <row r="84" spans="1:27" x14ac:dyDescent="0.2">
      <c r="A84" s="595">
        <v>73</v>
      </c>
      <c r="B84" s="818" t="s">
        <v>3812</v>
      </c>
      <c r="C84" s="818">
        <v>804</v>
      </c>
      <c r="D84" s="819" t="s">
        <v>184</v>
      </c>
      <c r="E84" s="819" t="s">
        <v>207</v>
      </c>
      <c r="F84" s="819"/>
      <c r="G84" s="820">
        <v>300</v>
      </c>
      <c r="H84" s="821">
        <v>2</v>
      </c>
      <c r="I84" s="822" t="s">
        <v>63</v>
      </c>
      <c r="J84" s="821">
        <v>4</v>
      </c>
      <c r="K84" s="822" t="s">
        <v>63</v>
      </c>
      <c r="L84" s="823"/>
      <c r="M84" s="823"/>
      <c r="N84" s="823"/>
      <c r="O84" s="823"/>
      <c r="P84" s="823"/>
      <c r="Q84" s="823"/>
      <c r="R84" s="823"/>
      <c r="S84" s="823"/>
      <c r="T84" s="823"/>
      <c r="U84" s="823"/>
      <c r="V84" s="823"/>
      <c r="W84" s="823"/>
      <c r="X84" s="823"/>
      <c r="Y84" s="596"/>
      <c r="Z84" s="1008"/>
      <c r="AA84" s="1008"/>
    </row>
    <row r="85" spans="1:27" x14ac:dyDescent="0.2">
      <c r="A85" s="595">
        <v>76</v>
      </c>
      <c r="B85" s="818" t="s">
        <v>3812</v>
      </c>
      <c r="C85" s="818">
        <v>851</v>
      </c>
      <c r="D85" s="819" t="s">
        <v>184</v>
      </c>
      <c r="E85" s="819" t="s">
        <v>158</v>
      </c>
      <c r="F85" s="819"/>
      <c r="G85" s="820">
        <v>300</v>
      </c>
      <c r="H85" s="821">
        <v>4</v>
      </c>
      <c r="I85" s="822" t="s">
        <v>63</v>
      </c>
      <c r="J85" s="823"/>
      <c r="K85" s="823"/>
      <c r="L85" s="823"/>
      <c r="M85" s="823"/>
      <c r="N85" s="823"/>
      <c r="O85" s="823"/>
      <c r="P85" s="821">
        <v>1</v>
      </c>
      <c r="Q85" s="821">
        <v>1</v>
      </c>
      <c r="R85" s="822" t="s">
        <v>63</v>
      </c>
      <c r="S85" s="821">
        <v>1</v>
      </c>
      <c r="T85" s="822" t="s">
        <v>63</v>
      </c>
      <c r="U85" s="823"/>
      <c r="V85" s="823"/>
      <c r="W85" s="823"/>
      <c r="X85" s="823"/>
      <c r="Y85" s="596"/>
      <c r="Z85" s="1008"/>
      <c r="AA85" s="1008"/>
    </row>
    <row r="86" spans="1:27" x14ac:dyDescent="0.2">
      <c r="A86" s="595">
        <v>78</v>
      </c>
      <c r="B86" s="818" t="s">
        <v>3812</v>
      </c>
      <c r="C86" s="818">
        <v>852</v>
      </c>
      <c r="D86" s="819" t="s">
        <v>184</v>
      </c>
      <c r="E86" s="819" t="s">
        <v>158</v>
      </c>
      <c r="F86" s="819"/>
      <c r="G86" s="820">
        <v>300</v>
      </c>
      <c r="H86" s="821">
        <v>4</v>
      </c>
      <c r="I86" s="822" t="s">
        <v>63</v>
      </c>
      <c r="J86" s="823"/>
      <c r="K86" s="823"/>
      <c r="L86" s="823"/>
      <c r="M86" s="823"/>
      <c r="N86" s="823"/>
      <c r="O86" s="823"/>
      <c r="P86" s="821">
        <v>1</v>
      </c>
      <c r="Q86" s="821">
        <v>1</v>
      </c>
      <c r="R86" s="822" t="s">
        <v>63</v>
      </c>
      <c r="S86" s="821">
        <v>1</v>
      </c>
      <c r="T86" s="822" t="s">
        <v>63</v>
      </c>
      <c r="U86" s="823"/>
      <c r="V86" s="823"/>
      <c r="W86" s="823"/>
      <c r="X86" s="823"/>
      <c r="Y86" s="604" t="s">
        <v>63</v>
      </c>
      <c r="Z86" s="1008"/>
      <c r="AA86" s="1008"/>
    </row>
    <row r="87" spans="1:27" x14ac:dyDescent="0.2">
      <c r="A87" s="595">
        <v>80</v>
      </c>
      <c r="B87" s="818" t="s">
        <v>3812</v>
      </c>
      <c r="C87" s="818">
        <v>853</v>
      </c>
      <c r="D87" s="819" t="s">
        <v>184</v>
      </c>
      <c r="E87" s="819" t="s">
        <v>158</v>
      </c>
      <c r="F87" s="819"/>
      <c r="G87" s="820">
        <v>300</v>
      </c>
      <c r="H87" s="821">
        <v>4</v>
      </c>
      <c r="I87" s="822" t="s">
        <v>63</v>
      </c>
      <c r="J87" s="821">
        <v>4</v>
      </c>
      <c r="K87" s="822" t="s">
        <v>63</v>
      </c>
      <c r="L87" s="823"/>
      <c r="M87" s="823"/>
      <c r="N87" s="823"/>
      <c r="O87" s="823"/>
      <c r="P87" s="821">
        <v>1</v>
      </c>
      <c r="Q87" s="821">
        <v>1</v>
      </c>
      <c r="R87" s="822" t="s">
        <v>63</v>
      </c>
      <c r="S87" s="821">
        <v>1</v>
      </c>
      <c r="T87" s="822" t="s">
        <v>63</v>
      </c>
      <c r="U87" s="823"/>
      <c r="V87" s="823"/>
      <c r="W87" s="823"/>
      <c r="X87" s="823"/>
      <c r="Y87" s="596"/>
      <c r="Z87" s="1008"/>
      <c r="AA87" s="1008"/>
    </row>
    <row r="88" spans="1:27" x14ac:dyDescent="0.2">
      <c r="A88" s="595">
        <v>82</v>
      </c>
      <c r="B88" s="818" t="s">
        <v>3812</v>
      </c>
      <c r="C88" s="818">
        <v>854</v>
      </c>
      <c r="D88" s="819" t="s">
        <v>184</v>
      </c>
      <c r="E88" s="819" t="s">
        <v>158</v>
      </c>
      <c r="F88" s="819"/>
      <c r="G88" s="820">
        <v>300</v>
      </c>
      <c r="H88" s="821">
        <v>4</v>
      </c>
      <c r="I88" s="822" t="s">
        <v>63</v>
      </c>
      <c r="J88" s="821">
        <v>4</v>
      </c>
      <c r="K88" s="822" t="s">
        <v>63</v>
      </c>
      <c r="L88" s="823"/>
      <c r="M88" s="823"/>
      <c r="N88" s="823"/>
      <c r="O88" s="823"/>
      <c r="P88" s="821">
        <v>1</v>
      </c>
      <c r="Q88" s="821">
        <v>1</v>
      </c>
      <c r="R88" s="822" t="s">
        <v>63</v>
      </c>
      <c r="S88" s="821">
        <v>1</v>
      </c>
      <c r="T88" s="822" t="s">
        <v>63</v>
      </c>
      <c r="U88" s="823"/>
      <c r="V88" s="823"/>
      <c r="W88" s="823"/>
      <c r="X88" s="823"/>
      <c r="Y88" s="596"/>
      <c r="Z88" s="1008"/>
      <c r="AA88" s="1008"/>
    </row>
    <row r="89" spans="1:27" ht="30" x14ac:dyDescent="0.2">
      <c r="A89" s="595">
        <v>160</v>
      </c>
      <c r="B89" s="797" t="s">
        <v>299</v>
      </c>
      <c r="C89" s="797"/>
      <c r="D89" s="797"/>
      <c r="E89" s="797"/>
      <c r="F89" s="797"/>
      <c r="G89" s="797"/>
      <c r="H89" s="817"/>
      <c r="I89" s="817"/>
      <c r="J89" s="817"/>
      <c r="K89" s="817"/>
      <c r="L89" s="817"/>
      <c r="M89" s="817"/>
      <c r="N89" s="817"/>
      <c r="O89" s="817"/>
      <c r="P89" s="817"/>
      <c r="Q89" s="817"/>
      <c r="R89" s="817"/>
      <c r="S89" s="817"/>
      <c r="T89" s="817"/>
      <c r="U89" s="817"/>
      <c r="V89" s="817"/>
      <c r="W89" s="817"/>
      <c r="X89" s="817"/>
      <c r="Y89" s="817"/>
      <c r="Z89" s="992"/>
      <c r="AA89" s="993"/>
    </row>
    <row r="90" spans="1:27" x14ac:dyDescent="0.2">
      <c r="A90" s="595">
        <v>161</v>
      </c>
      <c r="B90" s="824" t="s">
        <v>3815</v>
      </c>
      <c r="C90" s="824">
        <v>201</v>
      </c>
      <c r="D90" s="824" t="s">
        <v>301</v>
      </c>
      <c r="E90" s="824" t="s">
        <v>302</v>
      </c>
      <c r="F90" s="825" t="s">
        <v>303</v>
      </c>
      <c r="G90" s="826">
        <v>2000</v>
      </c>
      <c r="H90" s="829"/>
      <c r="I90" s="829"/>
      <c r="J90" s="829"/>
      <c r="K90" s="829"/>
      <c r="L90" s="827">
        <v>1</v>
      </c>
      <c r="M90" s="828" t="s">
        <v>63</v>
      </c>
      <c r="N90" s="827">
        <v>1</v>
      </c>
      <c r="O90" s="828" t="s">
        <v>63</v>
      </c>
      <c r="P90" s="829"/>
      <c r="Q90" s="829"/>
      <c r="R90" s="829"/>
      <c r="S90" s="829"/>
      <c r="T90" s="829"/>
      <c r="U90" s="829"/>
      <c r="V90" s="829"/>
      <c r="W90" s="829"/>
      <c r="X90" s="829"/>
      <c r="Y90" s="596"/>
      <c r="Z90" s="975">
        <f>SUM(H90:X107)-(SUM(P106:Q107)/4)</f>
        <v>57</v>
      </c>
      <c r="AA90" s="975"/>
    </row>
    <row r="91" spans="1:27" ht="30" x14ac:dyDescent="0.2">
      <c r="A91" s="595">
        <v>162</v>
      </c>
      <c r="B91" s="824" t="s">
        <v>3815</v>
      </c>
      <c r="C91" s="824">
        <v>202</v>
      </c>
      <c r="D91" s="825" t="s">
        <v>305</v>
      </c>
      <c r="E91" s="824" t="s">
        <v>306</v>
      </c>
      <c r="F91" s="825"/>
      <c r="G91" s="826">
        <v>1200</v>
      </c>
      <c r="H91" s="829"/>
      <c r="I91" s="829"/>
      <c r="J91" s="829"/>
      <c r="K91" s="829"/>
      <c r="L91" s="829"/>
      <c r="M91" s="829"/>
      <c r="N91" s="827">
        <v>1</v>
      </c>
      <c r="O91" s="828" t="s">
        <v>63</v>
      </c>
      <c r="P91" s="829"/>
      <c r="Q91" s="829"/>
      <c r="R91" s="829"/>
      <c r="S91" s="829"/>
      <c r="T91" s="829"/>
      <c r="U91" s="829"/>
      <c r="V91" s="829"/>
      <c r="W91" s="827">
        <v>1</v>
      </c>
      <c r="X91" s="829"/>
      <c r="Y91" s="596"/>
      <c r="Z91" s="975"/>
      <c r="AA91" s="975"/>
    </row>
    <row r="92" spans="1:27" ht="15" customHeight="1" x14ac:dyDescent="0.2">
      <c r="A92" s="595">
        <v>163</v>
      </c>
      <c r="B92" s="824" t="s">
        <v>3815</v>
      </c>
      <c r="C92" s="824">
        <v>203</v>
      </c>
      <c r="D92" s="824" t="s">
        <v>301</v>
      </c>
      <c r="E92" s="825" t="s">
        <v>308</v>
      </c>
      <c r="F92" s="825"/>
      <c r="G92" s="826">
        <v>2000</v>
      </c>
      <c r="H92" s="829"/>
      <c r="I92" s="829"/>
      <c r="J92" s="829"/>
      <c r="K92" s="829"/>
      <c r="L92" s="827">
        <v>1</v>
      </c>
      <c r="M92" s="828" t="s">
        <v>63</v>
      </c>
      <c r="N92" s="827">
        <v>1</v>
      </c>
      <c r="O92" s="828" t="s">
        <v>63</v>
      </c>
      <c r="P92" s="829"/>
      <c r="Q92" s="829"/>
      <c r="R92" s="829"/>
      <c r="S92" s="829"/>
      <c r="T92" s="829"/>
      <c r="U92" s="829"/>
      <c r="V92" s="829"/>
      <c r="W92" s="829"/>
      <c r="X92" s="829"/>
      <c r="Y92" s="596"/>
      <c r="Z92" s="975"/>
      <c r="AA92" s="975"/>
    </row>
    <row r="93" spans="1:27" ht="16.7" customHeight="1" x14ac:dyDescent="0.2">
      <c r="A93" s="595">
        <v>164</v>
      </c>
      <c r="B93" s="824" t="s">
        <v>3815</v>
      </c>
      <c r="C93" s="824">
        <v>204</v>
      </c>
      <c r="D93" s="825" t="s">
        <v>305</v>
      </c>
      <c r="E93" s="825" t="s">
        <v>308</v>
      </c>
      <c r="F93" s="825"/>
      <c r="G93" s="826">
        <v>1200</v>
      </c>
      <c r="H93" s="829"/>
      <c r="I93" s="829"/>
      <c r="J93" s="829"/>
      <c r="K93" s="829"/>
      <c r="L93" s="829"/>
      <c r="M93" s="829"/>
      <c r="N93" s="827">
        <v>1</v>
      </c>
      <c r="O93" s="828" t="s">
        <v>63</v>
      </c>
      <c r="P93" s="829"/>
      <c r="Q93" s="829"/>
      <c r="R93" s="829"/>
      <c r="S93" s="829"/>
      <c r="T93" s="829"/>
      <c r="U93" s="829"/>
      <c r="V93" s="829"/>
      <c r="W93" s="827">
        <v>1</v>
      </c>
      <c r="X93" s="829"/>
      <c r="Y93" s="596"/>
      <c r="Z93" s="975"/>
      <c r="AA93" s="975"/>
    </row>
    <row r="94" spans="1:27" ht="30" x14ac:dyDescent="0.2">
      <c r="A94" s="595">
        <v>165</v>
      </c>
      <c r="B94" s="824" t="s">
        <v>3815</v>
      </c>
      <c r="C94" s="824">
        <v>205</v>
      </c>
      <c r="D94" s="824" t="s">
        <v>301</v>
      </c>
      <c r="E94" s="825" t="s">
        <v>311</v>
      </c>
      <c r="F94" s="825"/>
      <c r="G94" s="826">
        <v>2000</v>
      </c>
      <c r="H94" s="829"/>
      <c r="I94" s="829"/>
      <c r="J94" s="829"/>
      <c r="K94" s="829"/>
      <c r="L94" s="827">
        <v>1</v>
      </c>
      <c r="M94" s="828" t="s">
        <v>63</v>
      </c>
      <c r="N94" s="827">
        <v>1</v>
      </c>
      <c r="O94" s="828" t="s">
        <v>63</v>
      </c>
      <c r="P94" s="829"/>
      <c r="Q94" s="829"/>
      <c r="R94" s="829"/>
      <c r="S94" s="829"/>
      <c r="T94" s="829"/>
      <c r="U94" s="829"/>
      <c r="V94" s="829"/>
      <c r="W94" s="829"/>
      <c r="X94" s="829"/>
      <c r="Y94" s="596"/>
      <c r="Z94" s="975"/>
      <c r="AA94" s="975"/>
    </row>
    <row r="95" spans="1:27" ht="30" x14ac:dyDescent="0.2">
      <c r="A95" s="595">
        <v>166</v>
      </c>
      <c r="B95" s="824" t="s">
        <v>3815</v>
      </c>
      <c r="C95" s="824">
        <v>206</v>
      </c>
      <c r="D95" s="825" t="s">
        <v>305</v>
      </c>
      <c r="E95" s="825" t="s">
        <v>311</v>
      </c>
      <c r="F95" s="825"/>
      <c r="G95" s="826">
        <v>1200</v>
      </c>
      <c r="H95" s="829"/>
      <c r="I95" s="829"/>
      <c r="J95" s="829"/>
      <c r="K95" s="829"/>
      <c r="L95" s="829"/>
      <c r="M95" s="829"/>
      <c r="N95" s="827">
        <v>1</v>
      </c>
      <c r="O95" s="828" t="s">
        <v>63</v>
      </c>
      <c r="P95" s="829"/>
      <c r="Q95" s="829"/>
      <c r="R95" s="829"/>
      <c r="S95" s="829"/>
      <c r="T95" s="829"/>
      <c r="U95" s="829"/>
      <c r="V95" s="829"/>
      <c r="W95" s="827">
        <v>1</v>
      </c>
      <c r="X95" s="829"/>
      <c r="Y95" s="596"/>
      <c r="Z95" s="975"/>
      <c r="AA95" s="975"/>
    </row>
    <row r="96" spans="1:27" ht="30" x14ac:dyDescent="0.2">
      <c r="A96" s="595">
        <v>167</v>
      </c>
      <c r="B96" s="824" t="s">
        <v>3815</v>
      </c>
      <c r="C96" s="824">
        <v>207</v>
      </c>
      <c r="D96" s="824" t="s">
        <v>301</v>
      </c>
      <c r="E96" s="825" t="s">
        <v>314</v>
      </c>
      <c r="F96" s="825"/>
      <c r="G96" s="826">
        <v>2000</v>
      </c>
      <c r="H96" s="829"/>
      <c r="I96" s="829"/>
      <c r="J96" s="829"/>
      <c r="K96" s="829"/>
      <c r="L96" s="827">
        <v>1</v>
      </c>
      <c r="M96" s="828" t="s">
        <v>63</v>
      </c>
      <c r="N96" s="827">
        <v>1</v>
      </c>
      <c r="O96" s="828" t="s">
        <v>63</v>
      </c>
      <c r="P96" s="829"/>
      <c r="Q96" s="829"/>
      <c r="R96" s="829"/>
      <c r="S96" s="829"/>
      <c r="T96" s="829"/>
      <c r="U96" s="829"/>
      <c r="V96" s="829"/>
      <c r="W96" s="829"/>
      <c r="X96" s="829"/>
      <c r="Y96" s="596"/>
      <c r="Z96" s="975"/>
      <c r="AA96" s="975"/>
    </row>
    <row r="97" spans="1:27" ht="30" x14ac:dyDescent="0.2">
      <c r="A97" s="595">
        <v>168</v>
      </c>
      <c r="B97" s="824" t="s">
        <v>3815</v>
      </c>
      <c r="C97" s="824">
        <v>208</v>
      </c>
      <c r="D97" s="825" t="s">
        <v>305</v>
      </c>
      <c r="E97" s="825" t="s">
        <v>314</v>
      </c>
      <c r="F97" s="825"/>
      <c r="G97" s="826">
        <v>1200</v>
      </c>
      <c r="H97" s="829"/>
      <c r="I97" s="829"/>
      <c r="J97" s="829"/>
      <c r="K97" s="829"/>
      <c r="L97" s="829"/>
      <c r="M97" s="829"/>
      <c r="N97" s="827">
        <v>1</v>
      </c>
      <c r="O97" s="828" t="s">
        <v>63</v>
      </c>
      <c r="P97" s="829"/>
      <c r="Q97" s="829"/>
      <c r="R97" s="829"/>
      <c r="S97" s="829"/>
      <c r="T97" s="829"/>
      <c r="U97" s="829"/>
      <c r="V97" s="829"/>
      <c r="W97" s="827">
        <v>1</v>
      </c>
      <c r="X97" s="829"/>
      <c r="Y97" s="596"/>
      <c r="Z97" s="975"/>
      <c r="AA97" s="975"/>
    </row>
    <row r="98" spans="1:27" ht="30" x14ac:dyDescent="0.2">
      <c r="A98" s="595">
        <v>169</v>
      </c>
      <c r="B98" s="824" t="s">
        <v>3815</v>
      </c>
      <c r="C98" s="824">
        <v>209</v>
      </c>
      <c r="D98" s="824" t="s">
        <v>301</v>
      </c>
      <c r="E98" s="825" t="s">
        <v>317</v>
      </c>
      <c r="F98" s="825"/>
      <c r="G98" s="826">
        <v>2000</v>
      </c>
      <c r="H98" s="829"/>
      <c r="I98" s="829"/>
      <c r="J98" s="829"/>
      <c r="K98" s="829"/>
      <c r="L98" s="827">
        <v>1</v>
      </c>
      <c r="M98" s="828" t="s">
        <v>63</v>
      </c>
      <c r="N98" s="827">
        <v>1</v>
      </c>
      <c r="O98" s="828" t="s">
        <v>63</v>
      </c>
      <c r="P98" s="829"/>
      <c r="Q98" s="829"/>
      <c r="R98" s="829"/>
      <c r="S98" s="829"/>
      <c r="T98" s="829"/>
      <c r="U98" s="829"/>
      <c r="V98" s="829"/>
      <c r="W98" s="829"/>
      <c r="X98" s="829"/>
      <c r="Y98" s="596"/>
      <c r="Z98" s="975"/>
      <c r="AA98" s="975"/>
    </row>
    <row r="99" spans="1:27" ht="30" x14ac:dyDescent="0.2">
      <c r="A99" s="595">
        <v>170</v>
      </c>
      <c r="B99" s="824" t="s">
        <v>3815</v>
      </c>
      <c r="C99" s="824">
        <v>210</v>
      </c>
      <c r="D99" s="825" t="s">
        <v>305</v>
      </c>
      <c r="E99" s="825" t="s">
        <v>317</v>
      </c>
      <c r="F99" s="825"/>
      <c r="G99" s="826">
        <v>1200</v>
      </c>
      <c r="H99" s="829"/>
      <c r="I99" s="829"/>
      <c r="J99" s="829"/>
      <c r="K99" s="829"/>
      <c r="L99" s="829"/>
      <c r="M99" s="829"/>
      <c r="N99" s="827">
        <v>1</v>
      </c>
      <c r="O99" s="828" t="s">
        <v>63</v>
      </c>
      <c r="P99" s="829"/>
      <c r="Q99" s="829"/>
      <c r="R99" s="829"/>
      <c r="S99" s="829"/>
      <c r="T99" s="829"/>
      <c r="U99" s="829"/>
      <c r="V99" s="829"/>
      <c r="W99" s="827">
        <v>1</v>
      </c>
      <c r="X99" s="829"/>
      <c r="Y99" s="596"/>
      <c r="Z99" s="975"/>
      <c r="AA99" s="975"/>
    </row>
    <row r="100" spans="1:27" ht="30" x14ac:dyDescent="0.2">
      <c r="A100" s="595">
        <v>171</v>
      </c>
      <c r="B100" s="824" t="s">
        <v>3815</v>
      </c>
      <c r="C100" s="824">
        <v>211</v>
      </c>
      <c r="D100" s="824" t="s">
        <v>301</v>
      </c>
      <c r="E100" s="825" t="s">
        <v>320</v>
      </c>
      <c r="F100" s="825"/>
      <c r="G100" s="826">
        <v>2000</v>
      </c>
      <c r="H100" s="829"/>
      <c r="I100" s="829"/>
      <c r="J100" s="829"/>
      <c r="K100" s="829"/>
      <c r="L100" s="827">
        <v>1</v>
      </c>
      <c r="M100" s="828" t="s">
        <v>63</v>
      </c>
      <c r="N100" s="827">
        <v>1</v>
      </c>
      <c r="O100" s="828" t="s">
        <v>63</v>
      </c>
      <c r="P100" s="829"/>
      <c r="Q100" s="829"/>
      <c r="R100" s="829"/>
      <c r="S100" s="829"/>
      <c r="T100" s="829"/>
      <c r="U100" s="829"/>
      <c r="V100" s="829"/>
      <c r="W100" s="829"/>
      <c r="X100" s="829"/>
      <c r="Y100" s="596"/>
      <c r="Z100" s="975"/>
      <c r="AA100" s="975"/>
    </row>
    <row r="101" spans="1:27" ht="30" x14ac:dyDescent="0.2">
      <c r="A101" s="595">
        <v>172</v>
      </c>
      <c r="B101" s="824" t="s">
        <v>3815</v>
      </c>
      <c r="C101" s="824">
        <v>212</v>
      </c>
      <c r="D101" s="825" t="s">
        <v>305</v>
      </c>
      <c r="E101" s="825" t="s">
        <v>320</v>
      </c>
      <c r="F101" s="825"/>
      <c r="G101" s="826">
        <v>1200</v>
      </c>
      <c r="H101" s="829"/>
      <c r="I101" s="829"/>
      <c r="J101" s="829"/>
      <c r="K101" s="829"/>
      <c r="L101" s="829"/>
      <c r="M101" s="829"/>
      <c r="N101" s="827">
        <v>1</v>
      </c>
      <c r="O101" s="828" t="s">
        <v>63</v>
      </c>
      <c r="P101" s="829"/>
      <c r="Q101" s="829"/>
      <c r="R101" s="829"/>
      <c r="S101" s="829"/>
      <c r="T101" s="829"/>
      <c r="U101" s="829"/>
      <c r="V101" s="829"/>
      <c r="W101" s="827">
        <v>1</v>
      </c>
      <c r="X101" s="829"/>
      <c r="Y101" s="596"/>
      <c r="Z101" s="975"/>
      <c r="AA101" s="975"/>
    </row>
    <row r="102" spans="1:27" ht="30" x14ac:dyDescent="0.2">
      <c r="A102" s="595">
        <v>173</v>
      </c>
      <c r="B102" s="824" t="s">
        <v>3815</v>
      </c>
      <c r="C102" s="824">
        <v>213</v>
      </c>
      <c r="D102" s="824" t="s">
        <v>301</v>
      </c>
      <c r="E102" s="825" t="s">
        <v>323</v>
      </c>
      <c r="F102" s="825"/>
      <c r="G102" s="826">
        <v>2000</v>
      </c>
      <c r="H102" s="829"/>
      <c r="I102" s="829"/>
      <c r="J102" s="829"/>
      <c r="K102" s="829"/>
      <c r="L102" s="827">
        <v>1</v>
      </c>
      <c r="M102" s="828" t="s">
        <v>63</v>
      </c>
      <c r="N102" s="827">
        <v>1</v>
      </c>
      <c r="O102" s="828" t="s">
        <v>63</v>
      </c>
      <c r="P102" s="829"/>
      <c r="Q102" s="829"/>
      <c r="R102" s="829"/>
      <c r="S102" s="829"/>
      <c r="T102" s="829"/>
      <c r="U102" s="829"/>
      <c r="V102" s="829"/>
      <c r="W102" s="829"/>
      <c r="X102" s="829"/>
      <c r="Y102" s="596"/>
      <c r="Z102" s="975"/>
      <c r="AA102" s="975"/>
    </row>
    <row r="103" spans="1:27" ht="30" x14ac:dyDescent="0.2">
      <c r="A103" s="595">
        <v>174</v>
      </c>
      <c r="B103" s="824" t="s">
        <v>3815</v>
      </c>
      <c r="C103" s="824">
        <v>214</v>
      </c>
      <c r="D103" s="824" t="s">
        <v>301</v>
      </c>
      <c r="E103" s="825" t="s">
        <v>325</v>
      </c>
      <c r="F103" s="825"/>
      <c r="G103" s="826">
        <v>2500</v>
      </c>
      <c r="H103" s="829"/>
      <c r="I103" s="829"/>
      <c r="J103" s="829"/>
      <c r="K103" s="829"/>
      <c r="L103" s="827">
        <v>1</v>
      </c>
      <c r="M103" s="828" t="s">
        <v>63</v>
      </c>
      <c r="N103" s="827">
        <v>1</v>
      </c>
      <c r="O103" s="828" t="s">
        <v>63</v>
      </c>
      <c r="P103" s="829"/>
      <c r="Q103" s="829"/>
      <c r="R103" s="829"/>
      <c r="S103" s="829"/>
      <c r="T103" s="829"/>
      <c r="U103" s="829"/>
      <c r="V103" s="829"/>
      <c r="W103" s="829"/>
      <c r="X103" s="829"/>
      <c r="Y103" s="596"/>
      <c r="Z103" s="975"/>
      <c r="AA103" s="975"/>
    </row>
    <row r="104" spans="1:27" ht="30" x14ac:dyDescent="0.2">
      <c r="A104" s="595">
        <v>175</v>
      </c>
      <c r="B104" s="824" t="s">
        <v>3815</v>
      </c>
      <c r="C104" s="824">
        <v>215</v>
      </c>
      <c r="D104" s="824" t="s">
        <v>301</v>
      </c>
      <c r="E104" s="825" t="s">
        <v>327</v>
      </c>
      <c r="F104" s="825"/>
      <c r="G104" s="826">
        <v>2000</v>
      </c>
      <c r="H104" s="829"/>
      <c r="I104" s="829"/>
      <c r="J104" s="829"/>
      <c r="K104" s="829"/>
      <c r="L104" s="827">
        <v>1</v>
      </c>
      <c r="M104" s="828" t="s">
        <v>63</v>
      </c>
      <c r="N104" s="827">
        <v>1</v>
      </c>
      <c r="O104" s="828" t="s">
        <v>63</v>
      </c>
      <c r="P104" s="829"/>
      <c r="Q104" s="829"/>
      <c r="R104" s="829"/>
      <c r="S104" s="829"/>
      <c r="T104" s="829"/>
      <c r="U104" s="829"/>
      <c r="V104" s="829"/>
      <c r="W104" s="829"/>
      <c r="X104" s="829"/>
      <c r="Y104" s="596"/>
      <c r="Z104" s="975"/>
      <c r="AA104" s="975"/>
    </row>
    <row r="105" spans="1:27" ht="30" x14ac:dyDescent="0.2">
      <c r="A105" s="595">
        <v>176</v>
      </c>
      <c r="B105" s="824" t="s">
        <v>3815</v>
      </c>
      <c r="C105" s="824">
        <v>216</v>
      </c>
      <c r="D105" s="825" t="s">
        <v>305</v>
      </c>
      <c r="E105" s="825" t="s">
        <v>327</v>
      </c>
      <c r="F105" s="825"/>
      <c r="G105" s="826">
        <v>1200</v>
      </c>
      <c r="H105" s="829"/>
      <c r="I105" s="829"/>
      <c r="J105" s="829"/>
      <c r="K105" s="829"/>
      <c r="L105" s="829"/>
      <c r="M105" s="829"/>
      <c r="N105" s="827">
        <v>1</v>
      </c>
      <c r="O105" s="828" t="s">
        <v>63</v>
      </c>
      <c r="P105" s="829"/>
      <c r="Q105" s="829"/>
      <c r="R105" s="829"/>
      <c r="S105" s="829"/>
      <c r="T105" s="829"/>
      <c r="U105" s="829"/>
      <c r="V105" s="829"/>
      <c r="W105" s="827">
        <v>1</v>
      </c>
      <c r="X105" s="829"/>
      <c r="Y105" s="596"/>
      <c r="Z105" s="975"/>
      <c r="AA105" s="975"/>
    </row>
    <row r="106" spans="1:27" ht="30" x14ac:dyDescent="0.2">
      <c r="A106" s="595">
        <v>177</v>
      </c>
      <c r="B106" s="824" t="s">
        <v>3815</v>
      </c>
      <c r="C106" s="824">
        <v>217</v>
      </c>
      <c r="D106" s="825" t="s">
        <v>184</v>
      </c>
      <c r="E106" s="825" t="s">
        <v>327</v>
      </c>
      <c r="F106" s="825"/>
      <c r="G106" s="826">
        <v>1200</v>
      </c>
      <c r="H106" s="827">
        <v>6</v>
      </c>
      <c r="I106" s="828" t="s">
        <v>63</v>
      </c>
      <c r="J106" s="829"/>
      <c r="K106" s="829"/>
      <c r="L106" s="827">
        <v>2</v>
      </c>
      <c r="M106" s="828" t="s">
        <v>63</v>
      </c>
      <c r="N106" s="827">
        <v>1</v>
      </c>
      <c r="O106" s="828" t="s">
        <v>63</v>
      </c>
      <c r="P106" s="827">
        <v>2</v>
      </c>
      <c r="Q106" s="827">
        <v>2</v>
      </c>
      <c r="R106" s="828" t="s">
        <v>63</v>
      </c>
      <c r="S106" s="827">
        <v>2</v>
      </c>
      <c r="T106" s="828" t="s">
        <v>63</v>
      </c>
      <c r="U106" s="829"/>
      <c r="V106" s="829"/>
      <c r="W106" s="829"/>
      <c r="X106" s="829"/>
      <c r="Y106" s="596"/>
      <c r="Z106" s="975"/>
      <c r="AA106" s="975"/>
    </row>
    <row r="107" spans="1:27" ht="30" x14ac:dyDescent="0.2">
      <c r="A107" s="595">
        <v>178</v>
      </c>
      <c r="B107" s="824" t="s">
        <v>3815</v>
      </c>
      <c r="C107" s="824">
        <v>218</v>
      </c>
      <c r="D107" s="825" t="s">
        <v>184</v>
      </c>
      <c r="E107" s="825" t="s">
        <v>325</v>
      </c>
      <c r="F107" s="825"/>
      <c r="G107" s="826">
        <v>500</v>
      </c>
      <c r="H107" s="827">
        <v>4</v>
      </c>
      <c r="I107" s="828" t="s">
        <v>63</v>
      </c>
      <c r="J107" s="829"/>
      <c r="K107" s="829"/>
      <c r="L107" s="827">
        <v>2</v>
      </c>
      <c r="M107" s="828" t="s">
        <v>63</v>
      </c>
      <c r="N107" s="829"/>
      <c r="O107" s="829"/>
      <c r="P107" s="827">
        <v>2</v>
      </c>
      <c r="Q107" s="827">
        <v>2</v>
      </c>
      <c r="R107" s="828" t="s">
        <v>63</v>
      </c>
      <c r="S107" s="827">
        <v>2</v>
      </c>
      <c r="T107" s="828" t="s">
        <v>63</v>
      </c>
      <c r="U107" s="829"/>
      <c r="V107" s="829"/>
      <c r="W107" s="829"/>
      <c r="X107" s="829"/>
      <c r="Y107" s="596"/>
      <c r="Z107" s="975"/>
      <c r="AA107" s="975"/>
    </row>
    <row r="108" spans="1:27" ht="30" x14ac:dyDescent="0.2">
      <c r="A108" s="595">
        <v>179</v>
      </c>
      <c r="B108" s="830" t="s">
        <v>3815</v>
      </c>
      <c r="C108" s="830">
        <v>401</v>
      </c>
      <c r="D108" s="830" t="s">
        <v>301</v>
      </c>
      <c r="E108" s="834" t="s">
        <v>332</v>
      </c>
      <c r="F108" s="834"/>
      <c r="G108" s="835">
        <v>2000</v>
      </c>
      <c r="H108" s="833"/>
      <c r="I108" s="833"/>
      <c r="J108" s="833"/>
      <c r="K108" s="833"/>
      <c r="L108" s="831">
        <v>1</v>
      </c>
      <c r="M108" s="832" t="s">
        <v>63</v>
      </c>
      <c r="N108" s="831">
        <v>1</v>
      </c>
      <c r="O108" s="832" t="s">
        <v>63</v>
      </c>
      <c r="P108" s="833"/>
      <c r="Q108" s="833"/>
      <c r="R108" s="833"/>
      <c r="S108" s="833"/>
      <c r="T108" s="833"/>
      <c r="U108" s="833"/>
      <c r="V108" s="833"/>
      <c r="W108" s="833"/>
      <c r="X108" s="833"/>
      <c r="Y108" s="596"/>
      <c r="Z108" s="1002">
        <f>SUM(H108:X109)</f>
        <v>4</v>
      </c>
      <c r="AA108" s="1002"/>
    </row>
    <row r="109" spans="1:27" ht="30" x14ac:dyDescent="0.2">
      <c r="A109" s="595">
        <v>180</v>
      </c>
      <c r="B109" s="830" t="s">
        <v>3815</v>
      </c>
      <c r="C109" s="830">
        <v>402</v>
      </c>
      <c r="D109" s="834" t="s">
        <v>184</v>
      </c>
      <c r="E109" s="834" t="s">
        <v>332</v>
      </c>
      <c r="F109" s="834"/>
      <c r="G109" s="835">
        <v>1100</v>
      </c>
      <c r="H109" s="833"/>
      <c r="I109" s="833"/>
      <c r="J109" s="833"/>
      <c r="K109" s="833"/>
      <c r="L109" s="833"/>
      <c r="M109" s="833"/>
      <c r="N109" s="831">
        <v>1</v>
      </c>
      <c r="O109" s="832" t="s">
        <v>63</v>
      </c>
      <c r="P109" s="833"/>
      <c r="Q109" s="833"/>
      <c r="R109" s="833"/>
      <c r="S109" s="831">
        <v>1</v>
      </c>
      <c r="T109" s="832" t="s">
        <v>63</v>
      </c>
      <c r="U109" s="833"/>
      <c r="V109" s="833"/>
      <c r="W109" s="833"/>
      <c r="X109" s="833"/>
      <c r="Y109" s="596"/>
      <c r="Z109" s="1002"/>
      <c r="AA109" s="1002"/>
    </row>
    <row r="110" spans="1:27" ht="30" x14ac:dyDescent="0.2">
      <c r="A110" s="595">
        <v>181</v>
      </c>
      <c r="B110" s="836" t="s">
        <v>3815</v>
      </c>
      <c r="C110" s="836">
        <v>601</v>
      </c>
      <c r="D110" s="837" t="s">
        <v>305</v>
      </c>
      <c r="E110" s="837" t="s">
        <v>335</v>
      </c>
      <c r="F110" s="837"/>
      <c r="G110" s="841">
        <v>1200</v>
      </c>
      <c r="H110" s="840"/>
      <c r="I110" s="840"/>
      <c r="J110" s="840"/>
      <c r="K110" s="840"/>
      <c r="L110" s="840"/>
      <c r="M110" s="840"/>
      <c r="N110" s="838">
        <v>1</v>
      </c>
      <c r="O110" s="839" t="s">
        <v>63</v>
      </c>
      <c r="P110" s="840"/>
      <c r="Q110" s="840"/>
      <c r="R110" s="840"/>
      <c r="S110" s="840"/>
      <c r="T110" s="840"/>
      <c r="U110" s="840"/>
      <c r="V110" s="840"/>
      <c r="W110" s="838">
        <v>1</v>
      </c>
      <c r="X110" s="840"/>
      <c r="Y110" s="596"/>
      <c r="Z110" s="1001">
        <v>1</v>
      </c>
      <c r="AA110" s="1001"/>
    </row>
    <row r="111" spans="1:27" x14ac:dyDescent="0.2">
      <c r="A111" s="595">
        <v>182</v>
      </c>
      <c r="B111" s="800" t="s">
        <v>336</v>
      </c>
      <c r="C111" s="801"/>
      <c r="D111" s="801"/>
      <c r="E111" s="801"/>
      <c r="F111" s="801"/>
      <c r="G111" s="802"/>
      <c r="H111" s="817"/>
      <c r="I111" s="817"/>
      <c r="J111" s="817"/>
      <c r="K111" s="817"/>
      <c r="L111" s="817"/>
      <c r="M111" s="817"/>
      <c r="N111" s="817"/>
      <c r="O111" s="817"/>
      <c r="P111" s="817"/>
      <c r="Q111" s="817"/>
      <c r="R111" s="817"/>
      <c r="S111" s="817"/>
      <c r="T111" s="817"/>
      <c r="U111" s="817"/>
      <c r="V111" s="817"/>
      <c r="W111" s="817"/>
      <c r="X111" s="817"/>
      <c r="Y111" s="817"/>
      <c r="Z111" s="992"/>
      <c r="AA111" s="993"/>
    </row>
    <row r="112" spans="1:27" ht="30" x14ac:dyDescent="0.2">
      <c r="A112" s="595">
        <v>224</v>
      </c>
      <c r="B112" s="824" t="s">
        <v>339</v>
      </c>
      <c r="C112" s="824"/>
      <c r="D112" s="825" t="s">
        <v>98</v>
      </c>
      <c r="E112" s="825" t="s">
        <v>389</v>
      </c>
      <c r="F112" s="826">
        <v>209</v>
      </c>
      <c r="G112" s="826">
        <v>0</v>
      </c>
      <c r="H112" s="829" t="s">
        <v>3800</v>
      </c>
      <c r="I112" s="829" t="s">
        <v>391</v>
      </c>
      <c r="J112" s="827">
        <v>12</v>
      </c>
      <c r="K112" s="828" t="s">
        <v>63</v>
      </c>
      <c r="L112" s="829"/>
      <c r="M112" s="829"/>
      <c r="N112" s="829"/>
      <c r="O112" s="829"/>
      <c r="P112" s="829"/>
      <c r="Q112" s="829"/>
      <c r="R112" s="829"/>
      <c r="S112" s="829"/>
      <c r="T112" s="829"/>
      <c r="U112" s="829"/>
      <c r="V112" s="829"/>
      <c r="W112" s="829"/>
      <c r="X112" s="829"/>
      <c r="Y112" s="825"/>
      <c r="Z112" s="975">
        <v>11</v>
      </c>
      <c r="AA112" s="975"/>
    </row>
    <row r="113" spans="1:27" x14ac:dyDescent="0.2">
      <c r="A113" s="595">
        <v>225</v>
      </c>
      <c r="B113" s="814" t="s">
        <v>392</v>
      </c>
      <c r="C113" s="815"/>
      <c r="D113" s="815"/>
      <c r="E113" s="815"/>
      <c r="F113" s="815"/>
      <c r="G113" s="816"/>
      <c r="H113" s="817"/>
      <c r="I113" s="817"/>
      <c r="J113" s="817"/>
      <c r="K113" s="817"/>
      <c r="L113" s="817"/>
      <c r="M113" s="817"/>
      <c r="N113" s="817"/>
      <c r="O113" s="817"/>
      <c r="P113" s="817"/>
      <c r="Q113" s="817"/>
      <c r="R113" s="817"/>
      <c r="S113" s="817"/>
      <c r="T113" s="817"/>
      <c r="U113" s="817"/>
      <c r="V113" s="817"/>
      <c r="W113" s="817"/>
      <c r="X113" s="817"/>
      <c r="Y113" s="817"/>
      <c r="Z113" s="994"/>
      <c r="AA113" s="995"/>
    </row>
    <row r="114" spans="1:27" x14ac:dyDescent="0.2">
      <c r="A114" s="595">
        <v>230</v>
      </c>
      <c r="B114" s="800" t="s">
        <v>398</v>
      </c>
      <c r="C114" s="801"/>
      <c r="D114" s="801"/>
      <c r="E114" s="801"/>
      <c r="F114" s="801"/>
      <c r="G114" s="802"/>
      <c r="H114" s="817"/>
      <c r="I114" s="817"/>
      <c r="J114" s="817"/>
      <c r="K114" s="817"/>
      <c r="L114" s="817"/>
      <c r="M114" s="817"/>
      <c r="N114" s="817"/>
      <c r="O114" s="817"/>
      <c r="P114" s="817"/>
      <c r="Q114" s="817"/>
      <c r="R114" s="817"/>
      <c r="S114" s="817"/>
      <c r="T114" s="817"/>
      <c r="U114" s="817"/>
      <c r="V114" s="817"/>
      <c r="W114" s="817"/>
      <c r="X114" s="817"/>
      <c r="Y114" s="817"/>
      <c r="Z114" s="996"/>
      <c r="AA114" s="997"/>
    </row>
    <row r="115" spans="1:27" ht="14.45" customHeight="1" x14ac:dyDescent="0.2">
      <c r="A115" s="595">
        <v>252</v>
      </c>
      <c r="B115" s="814" t="s">
        <v>420</v>
      </c>
      <c r="C115" s="815"/>
      <c r="D115" s="815"/>
      <c r="E115" s="815"/>
      <c r="F115" s="815"/>
      <c r="G115" s="816"/>
      <c r="H115" s="817"/>
      <c r="I115" s="817"/>
      <c r="J115" s="817"/>
      <c r="K115" s="817"/>
      <c r="L115" s="817"/>
      <c r="M115" s="817"/>
      <c r="N115" s="817"/>
      <c r="O115" s="817"/>
      <c r="P115" s="817"/>
      <c r="Q115" s="817"/>
      <c r="R115" s="817"/>
      <c r="S115" s="817"/>
      <c r="T115" s="817"/>
      <c r="U115" s="817"/>
      <c r="V115" s="817"/>
      <c r="W115" s="817"/>
      <c r="X115" s="817"/>
      <c r="Y115" s="817"/>
      <c r="Z115" s="998"/>
      <c r="AA115" s="999"/>
    </row>
    <row r="116" spans="1:27" x14ac:dyDescent="0.2">
      <c r="A116" s="595">
        <v>253</v>
      </c>
      <c r="B116" s="824" t="s">
        <v>3803</v>
      </c>
      <c r="C116" s="824">
        <v>211</v>
      </c>
      <c r="D116" s="825" t="s">
        <v>422</v>
      </c>
      <c r="E116" s="825" t="s">
        <v>423</v>
      </c>
      <c r="F116" s="824" t="s">
        <v>424</v>
      </c>
      <c r="G116" s="826">
        <v>0</v>
      </c>
      <c r="H116" s="827">
        <v>5</v>
      </c>
      <c r="I116" s="828" t="s">
        <v>63</v>
      </c>
      <c r="J116" s="827">
        <v>12</v>
      </c>
      <c r="K116" s="828" t="s">
        <v>63</v>
      </c>
      <c r="L116" s="829"/>
      <c r="M116" s="829"/>
      <c r="N116" s="829"/>
      <c r="O116" s="829"/>
      <c r="P116" s="829"/>
      <c r="Q116" s="829"/>
      <c r="R116" s="829"/>
      <c r="S116" s="829"/>
      <c r="T116" s="829"/>
      <c r="U116" s="829"/>
      <c r="V116" s="829"/>
      <c r="W116" s="829"/>
      <c r="X116" s="829"/>
      <c r="Y116" s="596"/>
      <c r="Z116" s="1003">
        <v>13</v>
      </c>
      <c r="AA116" s="975"/>
    </row>
    <row r="117" spans="1:27" x14ac:dyDescent="0.2">
      <c r="A117" s="595">
        <v>254</v>
      </c>
      <c r="B117" s="824" t="s">
        <v>3816</v>
      </c>
      <c r="C117" s="824">
        <v>201</v>
      </c>
      <c r="D117" s="824" t="s">
        <v>344</v>
      </c>
      <c r="E117" s="824" t="s">
        <v>426</v>
      </c>
      <c r="F117" s="824" t="s">
        <v>427</v>
      </c>
      <c r="G117" s="826">
        <v>0</v>
      </c>
      <c r="H117" s="827">
        <v>2</v>
      </c>
      <c r="I117" s="828" t="s">
        <v>63</v>
      </c>
      <c r="J117" s="829"/>
      <c r="K117" s="829"/>
      <c r="L117" s="827"/>
      <c r="M117" s="828"/>
      <c r="N117" s="827"/>
      <c r="O117" s="828"/>
      <c r="P117" s="829"/>
      <c r="Q117" s="827"/>
      <c r="R117" s="828"/>
      <c r="S117" s="827"/>
      <c r="T117" s="828"/>
      <c r="U117" s="829"/>
      <c r="V117" s="829"/>
      <c r="W117" s="829"/>
      <c r="X117" s="829"/>
      <c r="Y117" s="596"/>
      <c r="Z117" s="975"/>
      <c r="AA117" s="975"/>
    </row>
    <row r="118" spans="1:27" x14ac:dyDescent="0.2">
      <c r="A118" s="595">
        <v>255</v>
      </c>
      <c r="B118" s="824" t="s">
        <v>3816</v>
      </c>
      <c r="C118" s="824">
        <v>202</v>
      </c>
      <c r="D118" s="825" t="s">
        <v>184</v>
      </c>
      <c r="E118" s="824" t="s">
        <v>426</v>
      </c>
      <c r="F118" s="824" t="s">
        <v>427</v>
      </c>
      <c r="G118" s="826">
        <v>300</v>
      </c>
      <c r="H118" s="827">
        <v>2</v>
      </c>
      <c r="I118" s="828" t="s">
        <v>63</v>
      </c>
      <c r="J118" s="829"/>
      <c r="K118" s="829"/>
      <c r="L118" s="827"/>
      <c r="M118" s="828"/>
      <c r="N118" s="827"/>
      <c r="O118" s="828"/>
      <c r="P118" s="829"/>
      <c r="Q118" s="827"/>
      <c r="R118" s="828"/>
      <c r="S118" s="827"/>
      <c r="T118" s="828"/>
      <c r="U118" s="829"/>
      <c r="V118" s="829"/>
      <c r="W118" s="829"/>
      <c r="X118" s="829"/>
      <c r="Y118" s="596"/>
      <c r="Z118" s="975"/>
      <c r="AA118" s="975"/>
    </row>
    <row r="119" spans="1:27" x14ac:dyDescent="0.2">
      <c r="A119" s="595">
        <v>256</v>
      </c>
      <c r="B119" s="824" t="s">
        <v>3816</v>
      </c>
      <c r="C119" s="824">
        <v>211</v>
      </c>
      <c r="D119" s="824" t="s">
        <v>344</v>
      </c>
      <c r="E119" s="824" t="s">
        <v>426</v>
      </c>
      <c r="F119" s="824" t="s">
        <v>427</v>
      </c>
      <c r="G119" s="826">
        <v>0</v>
      </c>
      <c r="H119" s="827">
        <v>2</v>
      </c>
      <c r="I119" s="828" t="s">
        <v>63</v>
      </c>
      <c r="J119" s="829"/>
      <c r="K119" s="829"/>
      <c r="L119" s="827"/>
      <c r="M119" s="828"/>
      <c r="N119" s="827"/>
      <c r="O119" s="828"/>
      <c r="P119" s="829"/>
      <c r="Q119" s="827"/>
      <c r="R119" s="828"/>
      <c r="S119" s="827"/>
      <c r="T119" s="828"/>
      <c r="U119" s="829"/>
      <c r="V119" s="829"/>
      <c r="W119" s="829"/>
      <c r="X119" s="829"/>
      <c r="Y119" s="596"/>
      <c r="Z119" s="975"/>
      <c r="AA119" s="975"/>
    </row>
    <row r="120" spans="1:27" x14ac:dyDescent="0.2">
      <c r="A120" s="595">
        <v>265</v>
      </c>
      <c r="B120" s="824" t="s">
        <v>3816</v>
      </c>
      <c r="C120" s="824">
        <v>226</v>
      </c>
      <c r="D120" s="824" t="s">
        <v>301</v>
      </c>
      <c r="E120" s="824" t="s">
        <v>426</v>
      </c>
      <c r="F120" s="824" t="s">
        <v>427</v>
      </c>
      <c r="G120" s="826">
        <v>2200</v>
      </c>
      <c r="H120" s="827">
        <v>1</v>
      </c>
      <c r="I120" s="828" t="s">
        <v>63</v>
      </c>
      <c r="J120" s="829"/>
      <c r="K120" s="829"/>
      <c r="L120" s="827"/>
      <c r="M120" s="828"/>
      <c r="N120" s="829"/>
      <c r="O120" s="829"/>
      <c r="P120" s="829"/>
      <c r="Q120" s="829"/>
      <c r="R120" s="829"/>
      <c r="S120" s="829"/>
      <c r="T120" s="829"/>
      <c r="U120" s="829"/>
      <c r="V120" s="829"/>
      <c r="W120" s="829"/>
      <c r="X120" s="829"/>
      <c r="Y120" s="596"/>
      <c r="Z120" s="975"/>
      <c r="AA120" s="975"/>
    </row>
    <row r="121" spans="1:27" x14ac:dyDescent="0.2">
      <c r="A121" s="595">
        <v>285</v>
      </c>
      <c r="B121" s="830" t="s">
        <v>3816</v>
      </c>
      <c r="C121" s="830">
        <v>401</v>
      </c>
      <c r="D121" s="830" t="s">
        <v>344</v>
      </c>
      <c r="E121" s="830" t="s">
        <v>460</v>
      </c>
      <c r="F121" s="835">
        <v>113</v>
      </c>
      <c r="G121" s="835">
        <v>0</v>
      </c>
      <c r="H121" s="831">
        <v>2</v>
      </c>
      <c r="I121" s="832" t="s">
        <v>63</v>
      </c>
      <c r="J121" s="833"/>
      <c r="K121" s="833"/>
      <c r="L121" s="831"/>
      <c r="M121" s="832"/>
      <c r="N121" s="831"/>
      <c r="O121" s="832"/>
      <c r="P121" s="833"/>
      <c r="Q121" s="831"/>
      <c r="R121" s="832"/>
      <c r="S121" s="831"/>
      <c r="T121" s="832"/>
      <c r="U121" s="833"/>
      <c r="V121" s="833"/>
      <c r="W121" s="833"/>
      <c r="X121" s="833"/>
      <c r="Y121" s="596"/>
      <c r="Z121" s="1004">
        <f>SUM(H121:Q123)</f>
        <v>4</v>
      </c>
      <c r="AA121" s="1002"/>
    </row>
    <row r="122" spans="1:27" x14ac:dyDescent="0.2">
      <c r="A122" s="595">
        <v>288</v>
      </c>
      <c r="B122" s="830" t="s">
        <v>3816</v>
      </c>
      <c r="C122" s="830">
        <v>421</v>
      </c>
      <c r="D122" s="830" t="s">
        <v>301</v>
      </c>
      <c r="E122" s="830" t="s">
        <v>460</v>
      </c>
      <c r="F122" s="835">
        <v>113</v>
      </c>
      <c r="G122" s="835">
        <v>2200</v>
      </c>
      <c r="H122" s="831">
        <v>1</v>
      </c>
      <c r="I122" s="832" t="s">
        <v>63</v>
      </c>
      <c r="J122" s="833"/>
      <c r="K122" s="833"/>
      <c r="L122" s="831"/>
      <c r="M122" s="832"/>
      <c r="N122" s="833"/>
      <c r="O122" s="833"/>
      <c r="P122" s="833"/>
      <c r="Q122" s="833"/>
      <c r="R122" s="833"/>
      <c r="S122" s="833"/>
      <c r="T122" s="833"/>
      <c r="U122" s="833"/>
      <c r="V122" s="833"/>
      <c r="W122" s="833"/>
      <c r="X122" s="833"/>
      <c r="Y122" s="596"/>
      <c r="Z122" s="1002"/>
      <c r="AA122" s="1002"/>
    </row>
    <row r="123" spans="1:27" x14ac:dyDescent="0.2">
      <c r="A123" s="595">
        <v>289</v>
      </c>
      <c r="B123" s="830" t="s">
        <v>3816</v>
      </c>
      <c r="C123" s="830">
        <v>422</v>
      </c>
      <c r="D123" s="830" t="s">
        <v>301</v>
      </c>
      <c r="E123" s="830" t="s">
        <v>460</v>
      </c>
      <c r="F123" s="835">
        <v>113</v>
      </c>
      <c r="G123" s="835">
        <v>2200</v>
      </c>
      <c r="H123" s="831">
        <v>1</v>
      </c>
      <c r="I123" s="832" t="s">
        <v>63</v>
      </c>
      <c r="J123" s="833"/>
      <c r="K123" s="833"/>
      <c r="L123" s="831"/>
      <c r="M123" s="832"/>
      <c r="N123" s="833"/>
      <c r="O123" s="833"/>
      <c r="P123" s="833"/>
      <c r="Q123" s="833"/>
      <c r="R123" s="833"/>
      <c r="S123" s="833"/>
      <c r="T123" s="833"/>
      <c r="U123" s="833"/>
      <c r="V123" s="833"/>
      <c r="W123" s="833"/>
      <c r="X123" s="833"/>
      <c r="Y123" s="596"/>
      <c r="Z123" s="1002"/>
      <c r="AA123" s="1002"/>
    </row>
    <row r="124" spans="1:27" x14ac:dyDescent="0.2">
      <c r="A124" s="595">
        <v>294</v>
      </c>
      <c r="B124" s="836" t="s">
        <v>3816</v>
      </c>
      <c r="C124" s="836">
        <v>621</v>
      </c>
      <c r="D124" s="836" t="s">
        <v>301</v>
      </c>
      <c r="E124" s="836" t="s">
        <v>460</v>
      </c>
      <c r="F124" s="841">
        <v>207</v>
      </c>
      <c r="G124" s="841">
        <v>2200</v>
      </c>
      <c r="H124" s="838">
        <v>1</v>
      </c>
      <c r="I124" s="839" t="s">
        <v>63</v>
      </c>
      <c r="J124" s="840"/>
      <c r="K124" s="840"/>
      <c r="L124" s="838">
        <v>2</v>
      </c>
      <c r="M124" s="839" t="s">
        <v>339</v>
      </c>
      <c r="N124" s="840"/>
      <c r="O124" s="840"/>
      <c r="P124" s="840"/>
      <c r="Q124" s="840"/>
      <c r="R124" s="840"/>
      <c r="S124" s="840"/>
      <c r="T124" s="840"/>
      <c r="U124" s="840"/>
      <c r="V124" s="840"/>
      <c r="W124" s="840"/>
      <c r="X124" s="840"/>
      <c r="Y124" s="596"/>
      <c r="Z124" s="1001">
        <v>6</v>
      </c>
      <c r="AA124" s="1001"/>
    </row>
    <row r="125" spans="1:27" x14ac:dyDescent="0.2">
      <c r="A125" s="595">
        <v>295</v>
      </c>
      <c r="B125" s="836" t="s">
        <v>3816</v>
      </c>
      <c r="C125" s="836">
        <v>622</v>
      </c>
      <c r="D125" s="836" t="s">
        <v>301</v>
      </c>
      <c r="E125" s="836" t="s">
        <v>460</v>
      </c>
      <c r="F125" s="841">
        <v>207</v>
      </c>
      <c r="G125" s="841">
        <v>2200</v>
      </c>
      <c r="H125" s="838">
        <v>1</v>
      </c>
      <c r="I125" s="839" t="s">
        <v>63</v>
      </c>
      <c r="J125" s="840"/>
      <c r="K125" s="840"/>
      <c r="L125" s="838">
        <v>2</v>
      </c>
      <c r="M125" s="839" t="s">
        <v>339</v>
      </c>
      <c r="N125" s="840"/>
      <c r="O125" s="840"/>
      <c r="P125" s="840"/>
      <c r="Q125" s="840"/>
      <c r="R125" s="840"/>
      <c r="S125" s="840"/>
      <c r="T125" s="840"/>
      <c r="U125" s="840"/>
      <c r="V125" s="840"/>
      <c r="W125" s="840"/>
      <c r="X125" s="840"/>
      <c r="Y125" s="596"/>
      <c r="Z125" s="1001"/>
      <c r="AA125" s="1001"/>
    </row>
    <row r="127" spans="1:27" ht="21" customHeight="1" x14ac:dyDescent="0.2">
      <c r="C127" s="851" t="s">
        <v>3834</v>
      </c>
      <c r="D127" s="1000" t="s">
        <v>3835</v>
      </c>
      <c r="E127" s="1000"/>
      <c r="F127" s="1000"/>
    </row>
    <row r="128" spans="1:27" ht="15.75" x14ac:dyDescent="0.2">
      <c r="C128" s="846" t="s">
        <v>3830</v>
      </c>
      <c r="D128" s="976">
        <f>Z5</f>
        <v>12</v>
      </c>
      <c r="E128" s="977"/>
      <c r="F128" s="977"/>
      <c r="L128" s="985" t="s">
        <v>3860</v>
      </c>
      <c r="M128" s="985"/>
      <c r="N128" s="985"/>
      <c r="O128" s="985"/>
      <c r="P128" s="985"/>
      <c r="Q128" s="985"/>
      <c r="R128" s="985"/>
      <c r="S128" s="985"/>
    </row>
    <row r="129" spans="3:6" ht="15.75" x14ac:dyDescent="0.2">
      <c r="C129" s="847" t="s">
        <v>3826</v>
      </c>
      <c r="D129" s="978">
        <f>Z116+Z112+Z90+Z8</f>
        <v>381</v>
      </c>
      <c r="E129" s="978"/>
      <c r="F129" s="978"/>
    </row>
    <row r="130" spans="3:6" ht="15.75" x14ac:dyDescent="0.2">
      <c r="C130" s="848" t="s">
        <v>3827</v>
      </c>
      <c r="D130" s="979">
        <f>Z121+Z108+Z91+Z38</f>
        <v>79</v>
      </c>
      <c r="E130" s="980"/>
      <c r="F130" s="980"/>
    </row>
    <row r="131" spans="3:6" ht="15.75" x14ac:dyDescent="0.2">
      <c r="C131" s="849" t="s">
        <v>3828</v>
      </c>
      <c r="D131" s="981">
        <f>Z124+AM128+Z110+Z50</f>
        <v>76</v>
      </c>
      <c r="E131" s="982"/>
      <c r="F131" s="982"/>
    </row>
    <row r="132" spans="3:6" ht="15.75" x14ac:dyDescent="0.2">
      <c r="C132" s="850" t="s">
        <v>3829</v>
      </c>
      <c r="D132" s="983">
        <f>AF80+AE80+Z64+Z11</f>
        <v>204</v>
      </c>
      <c r="E132" s="984"/>
      <c r="F132" s="984"/>
    </row>
    <row r="133" spans="3:6" ht="15.75" x14ac:dyDescent="0.2">
      <c r="C133" s="846" t="s">
        <v>3160</v>
      </c>
      <c r="D133" s="976">
        <f>D128+D129+D130+D131+D132</f>
        <v>752</v>
      </c>
      <c r="E133" s="977"/>
      <c r="F133" s="977"/>
    </row>
  </sheetData>
  <sortState xmlns:xlrd2="http://schemas.microsoft.com/office/spreadsheetml/2017/richdata2" ref="A116:AV120">
    <sortCondition ref="B116:B120"/>
  </sortState>
  <mergeCells count="24">
    <mergeCell ref="B1:F2"/>
    <mergeCell ref="Z89:AA89"/>
    <mergeCell ref="Z111:AA111"/>
    <mergeCell ref="Z113:AA115"/>
    <mergeCell ref="D127:F127"/>
    <mergeCell ref="Z110:AA110"/>
    <mergeCell ref="Z112:AA112"/>
    <mergeCell ref="Z108:AA109"/>
    <mergeCell ref="Z116:AA120"/>
    <mergeCell ref="Z121:AA123"/>
    <mergeCell ref="Z124:AA125"/>
    <mergeCell ref="Z5:AA7"/>
    <mergeCell ref="Z8:AA37"/>
    <mergeCell ref="Z38:AA49"/>
    <mergeCell ref="Z50:AA63"/>
    <mergeCell ref="Z64:AA88"/>
    <mergeCell ref="Z90:AA107"/>
    <mergeCell ref="D133:F133"/>
    <mergeCell ref="D129:F129"/>
    <mergeCell ref="D130:F130"/>
    <mergeCell ref="D131:F131"/>
    <mergeCell ref="D132:F132"/>
    <mergeCell ref="D128:F128"/>
    <mergeCell ref="L128:S128"/>
  </mergeCells>
  <phoneticPr fontId="9" type="noConversion"/>
  <pageMargins left="0.70866141732283472" right="0.70866141732283472" top="0.74803149606299213" bottom="0.74803149606299213" header="0.31496062992125984" footer="0.31496062992125984"/>
  <pageSetup paperSize="8" scale="72" fitToHeight="0" orientation="landscape" r:id="rId1"/>
  <rowBreaks count="2" manualBreakCount="2">
    <brk id="63" max="26" man="1"/>
    <brk id="107" max="2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6BC47-3413-42F5-B28B-ED9D52E40D67}">
  <sheetPr codeName="Sheet5">
    <tabColor theme="3" tint="0.39997558519241921"/>
    <pageSetUpPr fitToPage="1"/>
  </sheetPr>
  <dimension ref="A1:U50"/>
  <sheetViews>
    <sheetView topLeftCell="A8" zoomScale="75" zoomScaleNormal="75" workbookViewId="0">
      <selection activeCell="P50" sqref="P50"/>
    </sheetView>
  </sheetViews>
  <sheetFormatPr defaultColWidth="9.1640625" defaultRowHeight="15" x14ac:dyDescent="0.2"/>
  <cols>
    <col min="1" max="1" width="12.6640625" style="595" bestFit="1" customWidth="1"/>
    <col min="2" max="2" width="12.6640625" style="595" customWidth="1"/>
    <col min="3" max="3" width="35.83203125" style="595" bestFit="1" customWidth="1"/>
    <col min="4" max="4" width="40.33203125" style="595" customWidth="1"/>
    <col min="5" max="5" width="5.6640625" style="595" bestFit="1" customWidth="1"/>
    <col min="6" max="6" width="11.6640625" style="595" bestFit="1" customWidth="1"/>
    <col min="7" max="7" width="12.1640625" style="595" bestFit="1" customWidth="1"/>
    <col min="8" max="8" width="13.6640625" style="595" hidden="1" customWidth="1"/>
    <col min="9" max="9" width="12.1640625" style="595" customWidth="1"/>
    <col min="10" max="10" width="8.83203125" style="595" hidden="1" customWidth="1"/>
    <col min="11" max="11" width="12.1640625" style="595" customWidth="1"/>
    <col min="12" max="12" width="8.83203125" style="595" hidden="1" customWidth="1"/>
    <col min="13" max="13" width="17.33203125" style="595" bestFit="1" customWidth="1"/>
    <col min="14" max="14" width="18.1640625" style="595" bestFit="1" customWidth="1"/>
    <col min="15" max="15" width="8.83203125" style="595" hidden="1" customWidth="1"/>
    <col min="16" max="16" width="18.1640625" style="595" bestFit="1" customWidth="1"/>
    <col min="17" max="17" width="8.83203125" style="595" hidden="1" customWidth="1"/>
    <col min="18" max="18" width="18.1640625" style="595" customWidth="1"/>
    <col min="19" max="19" width="8.83203125" style="595" hidden="1" customWidth="1"/>
    <col min="20" max="16384" width="9.1640625" style="595"/>
  </cols>
  <sheetData>
    <row r="1" spans="1:21" ht="30" x14ac:dyDescent="0.2">
      <c r="A1" s="1009" t="s">
        <v>3831</v>
      </c>
      <c r="B1" s="1010"/>
      <c r="C1" s="1010"/>
      <c r="D1" s="1010"/>
      <c r="E1" s="1011"/>
      <c r="F1" s="597" t="s">
        <v>0</v>
      </c>
      <c r="G1" s="940" t="s">
        <v>1</v>
      </c>
      <c r="H1" s="940"/>
      <c r="I1" s="940"/>
      <c r="J1" s="940"/>
      <c r="K1" s="940"/>
      <c r="L1" s="940"/>
      <c r="M1" s="940"/>
      <c r="N1" s="940"/>
      <c r="O1" s="940"/>
      <c r="P1" s="940"/>
      <c r="Q1" s="940"/>
      <c r="R1" s="940"/>
      <c r="S1" s="940"/>
    </row>
    <row r="2" spans="1:21" ht="42.95" customHeight="1" x14ac:dyDescent="0.2">
      <c r="A2" s="986"/>
      <c r="B2" s="987"/>
      <c r="C2" s="987"/>
      <c r="D2" s="987"/>
      <c r="E2" s="988"/>
      <c r="F2" s="597" t="s">
        <v>4</v>
      </c>
      <c r="G2" s="947" t="s">
        <v>5</v>
      </c>
      <c r="H2" s="947"/>
      <c r="I2" s="947" t="s">
        <v>8</v>
      </c>
      <c r="J2" s="947"/>
      <c r="K2" s="947" t="s">
        <v>9</v>
      </c>
      <c r="L2" s="947"/>
      <c r="M2" s="947" t="s">
        <v>10</v>
      </c>
      <c r="N2" s="947"/>
      <c r="O2" s="947"/>
      <c r="P2" s="947" t="s">
        <v>11</v>
      </c>
      <c r="Q2" s="947"/>
      <c r="R2" s="947" t="s">
        <v>14</v>
      </c>
      <c r="S2" s="947"/>
    </row>
    <row r="3" spans="1:21" ht="30" x14ac:dyDescent="0.2">
      <c r="A3" s="989"/>
      <c r="B3" s="990"/>
      <c r="C3" s="990"/>
      <c r="D3" s="990"/>
      <c r="E3" s="991"/>
      <c r="F3" s="596" t="s">
        <v>29</v>
      </c>
      <c r="G3" s="941" t="s">
        <v>30</v>
      </c>
      <c r="H3" s="940"/>
      <c r="I3" s="940" t="s">
        <v>33</v>
      </c>
      <c r="J3" s="940"/>
      <c r="K3" s="940" t="s">
        <v>33</v>
      </c>
      <c r="L3" s="940"/>
      <c r="M3" s="941" t="s">
        <v>34</v>
      </c>
      <c r="N3" s="940"/>
      <c r="O3" s="940"/>
      <c r="P3" s="940" t="s">
        <v>33</v>
      </c>
      <c r="Q3" s="940"/>
      <c r="R3" s="940" t="s">
        <v>36</v>
      </c>
      <c r="S3" s="940"/>
    </row>
    <row r="4" spans="1:21" ht="68.45" customHeight="1" x14ac:dyDescent="0.2">
      <c r="A4" s="599" t="s">
        <v>44</v>
      </c>
      <c r="B4" s="599"/>
      <c r="C4" s="599" t="s">
        <v>45</v>
      </c>
      <c r="D4" s="599" t="s">
        <v>46</v>
      </c>
      <c r="E4" s="599" t="s">
        <v>47</v>
      </c>
      <c r="F4" s="596" t="s">
        <v>48</v>
      </c>
      <c r="G4" s="596" t="s">
        <v>49</v>
      </c>
      <c r="H4" s="599" t="s">
        <v>50</v>
      </c>
      <c r="I4" s="596" t="s">
        <v>49</v>
      </c>
      <c r="J4" s="599" t="s">
        <v>50</v>
      </c>
      <c r="K4" s="596" t="s">
        <v>49</v>
      </c>
      <c r="L4" s="599" t="s">
        <v>50</v>
      </c>
      <c r="M4" s="596" t="s">
        <v>52</v>
      </c>
      <c r="N4" s="596" t="s">
        <v>53</v>
      </c>
      <c r="O4" s="599" t="s">
        <v>50</v>
      </c>
      <c r="P4" s="596" t="s">
        <v>51</v>
      </c>
      <c r="Q4" s="599" t="s">
        <v>50</v>
      </c>
      <c r="R4" s="596" t="s">
        <v>51</v>
      </c>
      <c r="S4" s="599" t="s">
        <v>50</v>
      </c>
    </row>
    <row r="5" spans="1:21" ht="12.95" customHeight="1" x14ac:dyDescent="0.2">
      <c r="A5" s="1015" t="s">
        <v>56</v>
      </c>
      <c r="B5" s="1016"/>
      <c r="C5" s="1016"/>
      <c r="D5" s="1016"/>
      <c r="E5" s="1017"/>
      <c r="F5" s="798"/>
      <c r="G5" s="628"/>
      <c r="H5" s="628"/>
      <c r="I5" s="628"/>
      <c r="J5" s="628"/>
      <c r="K5" s="628"/>
      <c r="L5" s="628"/>
      <c r="M5" s="628"/>
      <c r="N5" s="628"/>
      <c r="O5" s="628"/>
      <c r="P5" s="628"/>
      <c r="Q5" s="628"/>
      <c r="R5" s="628"/>
      <c r="S5" s="628"/>
      <c r="T5" s="628"/>
      <c r="U5" s="628"/>
    </row>
    <row r="6" spans="1:21" ht="14.45" customHeight="1" x14ac:dyDescent="0.2">
      <c r="A6" s="1015" t="s">
        <v>299</v>
      </c>
      <c r="B6" s="1016"/>
      <c r="C6" s="1016"/>
      <c r="D6" s="1016"/>
      <c r="E6" s="1017"/>
      <c r="F6" s="798"/>
      <c r="G6" s="628"/>
      <c r="H6" s="628"/>
      <c r="I6" s="628"/>
      <c r="J6" s="628"/>
      <c r="K6" s="628"/>
      <c r="L6" s="628"/>
      <c r="M6" s="628"/>
      <c r="N6" s="628"/>
      <c r="O6" s="628"/>
      <c r="P6" s="628"/>
      <c r="Q6" s="628"/>
      <c r="R6" s="628"/>
      <c r="S6" s="628"/>
      <c r="T6" s="628"/>
      <c r="U6" s="628"/>
    </row>
    <row r="7" spans="1:21" ht="14.45" customHeight="1" x14ac:dyDescent="0.2">
      <c r="A7" s="1015" t="s">
        <v>336</v>
      </c>
      <c r="B7" s="1016"/>
      <c r="C7" s="1016"/>
      <c r="D7" s="1016"/>
      <c r="E7" s="1017"/>
      <c r="F7" s="798"/>
      <c r="G7" s="628"/>
      <c r="H7" s="628"/>
      <c r="I7" s="628"/>
      <c r="J7" s="628"/>
      <c r="K7" s="628"/>
      <c r="L7" s="628"/>
      <c r="M7" s="628"/>
      <c r="N7" s="628"/>
      <c r="O7" s="628"/>
      <c r="P7" s="628"/>
      <c r="Q7" s="628"/>
      <c r="R7" s="628"/>
      <c r="S7" s="628"/>
      <c r="T7" s="628"/>
      <c r="U7" s="628"/>
    </row>
    <row r="8" spans="1:21" x14ac:dyDescent="0.2">
      <c r="A8" s="1015" t="s">
        <v>392</v>
      </c>
      <c r="B8" s="1016"/>
      <c r="C8" s="1016"/>
      <c r="D8" s="1016"/>
      <c r="E8" s="1017"/>
      <c r="F8" s="798"/>
      <c r="G8" s="628"/>
      <c r="H8" s="628"/>
      <c r="I8" s="628"/>
      <c r="J8" s="628"/>
      <c r="K8" s="628"/>
      <c r="L8" s="628"/>
      <c r="M8" s="628"/>
      <c r="N8" s="628"/>
      <c r="O8" s="628"/>
      <c r="P8" s="628"/>
      <c r="Q8" s="628"/>
      <c r="R8" s="628"/>
      <c r="S8" s="628"/>
      <c r="T8" s="628"/>
      <c r="U8" s="628"/>
    </row>
    <row r="9" spans="1:21" x14ac:dyDescent="0.2">
      <c r="A9" s="1015" t="s">
        <v>398</v>
      </c>
      <c r="B9" s="1016"/>
      <c r="C9" s="1016"/>
      <c r="D9" s="1016"/>
      <c r="E9" s="1017"/>
      <c r="F9" s="798"/>
      <c r="G9" s="628"/>
      <c r="H9" s="628"/>
      <c r="I9" s="628"/>
      <c r="J9" s="628"/>
      <c r="K9" s="628"/>
      <c r="L9" s="628"/>
      <c r="M9" s="628"/>
      <c r="N9" s="628"/>
      <c r="O9" s="628"/>
      <c r="P9" s="628"/>
      <c r="Q9" s="628"/>
      <c r="R9" s="628"/>
      <c r="S9" s="628"/>
      <c r="T9" s="628"/>
      <c r="U9" s="628"/>
    </row>
    <row r="10" spans="1:21" x14ac:dyDescent="0.2">
      <c r="A10" s="824" t="s">
        <v>3803</v>
      </c>
      <c r="B10" s="824">
        <v>211</v>
      </c>
      <c r="C10" s="825" t="s">
        <v>422</v>
      </c>
      <c r="D10" s="825" t="s">
        <v>423</v>
      </c>
      <c r="E10" s="824" t="s">
        <v>424</v>
      </c>
      <c r="F10" s="826">
        <v>0</v>
      </c>
      <c r="G10" s="826"/>
      <c r="H10" s="824"/>
      <c r="I10" s="825"/>
      <c r="J10" s="825"/>
      <c r="K10" s="825"/>
      <c r="L10" s="825"/>
      <c r="M10" s="825"/>
      <c r="N10" s="825"/>
      <c r="O10" s="825"/>
      <c r="P10" s="825"/>
      <c r="Q10" s="825"/>
      <c r="R10" s="825"/>
      <c r="S10" s="825"/>
      <c r="T10" s="1018">
        <f>SUM(G11:R22)-(SUM(AE4:AF5)/10)-(SUM(M13:N15)/6)-(SUM(L11:N12)/4)</f>
        <v>69</v>
      </c>
      <c r="U10" s="1019"/>
    </row>
    <row r="11" spans="1:21" x14ac:dyDescent="0.2">
      <c r="A11" s="824" t="s">
        <v>3816</v>
      </c>
      <c r="B11" s="824">
        <v>201</v>
      </c>
      <c r="C11" s="824" t="s">
        <v>344</v>
      </c>
      <c r="D11" s="824" t="s">
        <v>426</v>
      </c>
      <c r="E11" s="824" t="s">
        <v>427</v>
      </c>
      <c r="F11" s="826">
        <v>0</v>
      </c>
      <c r="G11" s="826"/>
      <c r="H11" s="824"/>
      <c r="I11" s="826">
        <v>2</v>
      </c>
      <c r="J11" s="824" t="s">
        <v>421</v>
      </c>
      <c r="K11" s="826">
        <v>1</v>
      </c>
      <c r="L11" s="824" t="s">
        <v>421</v>
      </c>
      <c r="M11" s="825">
        <v>2</v>
      </c>
      <c r="N11" s="826">
        <v>2</v>
      </c>
      <c r="O11" s="824" t="s">
        <v>421</v>
      </c>
      <c r="P11" s="826">
        <v>1</v>
      </c>
      <c r="Q11" s="824" t="s">
        <v>421</v>
      </c>
      <c r="R11" s="825"/>
      <c r="S11" s="825"/>
      <c r="T11" s="1020"/>
      <c r="U11" s="1021"/>
    </row>
    <row r="12" spans="1:21" x14ac:dyDescent="0.2">
      <c r="A12" s="824" t="s">
        <v>3816</v>
      </c>
      <c r="B12" s="824">
        <v>202</v>
      </c>
      <c r="C12" s="825" t="s">
        <v>184</v>
      </c>
      <c r="D12" s="824" t="s">
        <v>426</v>
      </c>
      <c r="E12" s="824" t="s">
        <v>427</v>
      </c>
      <c r="F12" s="826">
        <v>300</v>
      </c>
      <c r="G12" s="826"/>
      <c r="H12" s="824"/>
      <c r="I12" s="826">
        <v>2</v>
      </c>
      <c r="J12" s="824" t="s">
        <v>421</v>
      </c>
      <c r="K12" s="826">
        <v>1</v>
      </c>
      <c r="L12" s="824" t="s">
        <v>421</v>
      </c>
      <c r="M12" s="825">
        <v>2</v>
      </c>
      <c r="N12" s="826">
        <v>2</v>
      </c>
      <c r="O12" s="824" t="s">
        <v>421</v>
      </c>
      <c r="P12" s="826">
        <v>1</v>
      </c>
      <c r="Q12" s="824" t="s">
        <v>421</v>
      </c>
      <c r="R12" s="825"/>
      <c r="S12" s="825"/>
      <c r="T12" s="1020"/>
      <c r="U12" s="1021"/>
    </row>
    <row r="13" spans="1:21" x14ac:dyDescent="0.2">
      <c r="A13" s="824" t="s">
        <v>3816</v>
      </c>
      <c r="B13" s="824">
        <v>211</v>
      </c>
      <c r="C13" s="824" t="s">
        <v>344</v>
      </c>
      <c r="D13" s="824" t="s">
        <v>426</v>
      </c>
      <c r="E13" s="824" t="s">
        <v>427</v>
      </c>
      <c r="F13" s="826">
        <v>0</v>
      </c>
      <c r="G13" s="826"/>
      <c r="H13" s="824"/>
      <c r="I13" s="826">
        <v>2</v>
      </c>
      <c r="J13" s="824" t="s">
        <v>421</v>
      </c>
      <c r="K13" s="826">
        <v>1</v>
      </c>
      <c r="L13" s="824" t="s">
        <v>421</v>
      </c>
      <c r="M13" s="825">
        <v>2</v>
      </c>
      <c r="N13" s="826">
        <v>4</v>
      </c>
      <c r="O13" s="824" t="s">
        <v>421</v>
      </c>
      <c r="P13" s="826">
        <v>2</v>
      </c>
      <c r="Q13" s="824" t="s">
        <v>421</v>
      </c>
      <c r="R13" s="825"/>
      <c r="S13" s="825"/>
      <c r="T13" s="1020"/>
      <c r="U13" s="1021"/>
    </row>
    <row r="14" spans="1:21" x14ac:dyDescent="0.2">
      <c r="A14" s="824" t="s">
        <v>3816</v>
      </c>
      <c r="B14" s="824">
        <v>213</v>
      </c>
      <c r="C14" s="824" t="s">
        <v>344</v>
      </c>
      <c r="D14" s="824" t="s">
        <v>426</v>
      </c>
      <c r="E14" s="824" t="s">
        <v>427</v>
      </c>
      <c r="F14" s="826">
        <v>0</v>
      </c>
      <c r="G14" s="826">
        <v>2</v>
      </c>
      <c r="H14" s="824" t="s">
        <v>421</v>
      </c>
      <c r="I14" s="826">
        <v>2</v>
      </c>
      <c r="J14" s="824" t="s">
        <v>421</v>
      </c>
      <c r="K14" s="826">
        <v>1</v>
      </c>
      <c r="L14" s="824" t="s">
        <v>421</v>
      </c>
      <c r="M14" s="825">
        <v>2</v>
      </c>
      <c r="N14" s="826">
        <v>4</v>
      </c>
      <c r="O14" s="824" t="s">
        <v>421</v>
      </c>
      <c r="P14" s="826">
        <v>2</v>
      </c>
      <c r="Q14" s="824" t="s">
        <v>421</v>
      </c>
      <c r="R14" s="825"/>
      <c r="S14" s="825"/>
      <c r="T14" s="1020"/>
      <c r="U14" s="1021"/>
    </row>
    <row r="15" spans="1:21" x14ac:dyDescent="0.2">
      <c r="A15" s="824" t="s">
        <v>3816</v>
      </c>
      <c r="B15" s="824">
        <v>214</v>
      </c>
      <c r="C15" s="825" t="s">
        <v>184</v>
      </c>
      <c r="D15" s="824" t="s">
        <v>426</v>
      </c>
      <c r="E15" s="824" t="s">
        <v>427</v>
      </c>
      <c r="F15" s="826">
        <v>0</v>
      </c>
      <c r="G15" s="826">
        <v>2</v>
      </c>
      <c r="H15" s="824" t="s">
        <v>421</v>
      </c>
      <c r="I15" s="826">
        <v>2</v>
      </c>
      <c r="J15" s="824" t="s">
        <v>421</v>
      </c>
      <c r="K15" s="826">
        <v>1</v>
      </c>
      <c r="L15" s="824" t="s">
        <v>421</v>
      </c>
      <c r="M15" s="825">
        <v>2</v>
      </c>
      <c r="N15" s="826">
        <v>4</v>
      </c>
      <c r="O15" s="824" t="s">
        <v>421</v>
      </c>
      <c r="P15" s="826">
        <v>2</v>
      </c>
      <c r="Q15" s="824" t="s">
        <v>421</v>
      </c>
      <c r="R15" s="825"/>
      <c r="S15" s="825"/>
      <c r="T15" s="1020"/>
      <c r="U15" s="1021"/>
    </row>
    <row r="16" spans="1:21" x14ac:dyDescent="0.2">
      <c r="A16" s="824" t="s">
        <v>3816</v>
      </c>
      <c r="B16" s="824">
        <v>221</v>
      </c>
      <c r="C16" s="824" t="s">
        <v>301</v>
      </c>
      <c r="D16" s="824" t="s">
        <v>426</v>
      </c>
      <c r="E16" s="824" t="s">
        <v>427</v>
      </c>
      <c r="F16" s="826">
        <v>2200</v>
      </c>
      <c r="G16" s="826">
        <v>1</v>
      </c>
      <c r="H16" s="824" t="s">
        <v>421</v>
      </c>
      <c r="I16" s="826">
        <v>2</v>
      </c>
      <c r="J16" s="824" t="s">
        <v>421</v>
      </c>
      <c r="K16" s="825"/>
      <c r="L16" s="825"/>
      <c r="M16" s="825"/>
      <c r="N16" s="825"/>
      <c r="O16" s="825"/>
      <c r="P16" s="825"/>
      <c r="Q16" s="825"/>
      <c r="R16" s="825"/>
      <c r="S16" s="825"/>
      <c r="T16" s="1020"/>
      <c r="U16" s="1021"/>
    </row>
    <row r="17" spans="1:21" x14ac:dyDescent="0.2">
      <c r="A17" s="824" t="s">
        <v>3816</v>
      </c>
      <c r="B17" s="824">
        <v>222</v>
      </c>
      <c r="C17" s="824" t="s">
        <v>301</v>
      </c>
      <c r="D17" s="824" t="s">
        <v>426</v>
      </c>
      <c r="E17" s="824" t="s">
        <v>427</v>
      </c>
      <c r="F17" s="826">
        <v>2200</v>
      </c>
      <c r="G17" s="826">
        <v>1</v>
      </c>
      <c r="H17" s="824" t="s">
        <v>421</v>
      </c>
      <c r="I17" s="826">
        <v>2</v>
      </c>
      <c r="J17" s="824" t="s">
        <v>421</v>
      </c>
      <c r="K17" s="825"/>
      <c r="L17" s="825"/>
      <c r="M17" s="825"/>
      <c r="N17" s="825"/>
      <c r="O17" s="825"/>
      <c r="P17" s="825"/>
      <c r="Q17" s="825"/>
      <c r="R17" s="825"/>
      <c r="S17" s="825"/>
      <c r="T17" s="1020"/>
      <c r="U17" s="1021"/>
    </row>
    <row r="18" spans="1:21" x14ac:dyDescent="0.2">
      <c r="A18" s="824" t="s">
        <v>3816</v>
      </c>
      <c r="B18" s="824">
        <v>226</v>
      </c>
      <c r="C18" s="824" t="s">
        <v>301</v>
      </c>
      <c r="D18" s="824" t="s">
        <v>426</v>
      </c>
      <c r="E18" s="824" t="s">
        <v>427</v>
      </c>
      <c r="F18" s="826">
        <v>2200</v>
      </c>
      <c r="G18" s="826"/>
      <c r="H18" s="824"/>
      <c r="I18" s="826">
        <v>2</v>
      </c>
      <c r="J18" s="824" t="s">
        <v>421</v>
      </c>
      <c r="K18" s="825"/>
      <c r="L18" s="825"/>
      <c r="M18" s="825"/>
      <c r="N18" s="825"/>
      <c r="O18" s="825"/>
      <c r="P18" s="825"/>
      <c r="Q18" s="825"/>
      <c r="R18" s="825"/>
      <c r="S18" s="825"/>
      <c r="T18" s="1020"/>
      <c r="U18" s="1021"/>
    </row>
    <row r="19" spans="1:21" x14ac:dyDescent="0.2">
      <c r="A19" s="824" t="s">
        <v>3816</v>
      </c>
      <c r="B19" s="824">
        <v>227</v>
      </c>
      <c r="C19" s="824" t="s">
        <v>301</v>
      </c>
      <c r="D19" s="824" t="s">
        <v>426</v>
      </c>
      <c r="E19" s="824" t="s">
        <v>427</v>
      </c>
      <c r="F19" s="826">
        <v>2200</v>
      </c>
      <c r="G19" s="826">
        <v>1</v>
      </c>
      <c r="H19" s="824" t="s">
        <v>421</v>
      </c>
      <c r="I19" s="826">
        <v>2</v>
      </c>
      <c r="J19" s="824" t="s">
        <v>421</v>
      </c>
      <c r="K19" s="825"/>
      <c r="L19" s="825"/>
      <c r="M19" s="825"/>
      <c r="N19" s="825"/>
      <c r="O19" s="825"/>
      <c r="P19" s="825"/>
      <c r="Q19" s="825"/>
      <c r="R19" s="825"/>
      <c r="S19" s="825"/>
      <c r="T19" s="1020"/>
      <c r="U19" s="1021"/>
    </row>
    <row r="20" spans="1:21" x14ac:dyDescent="0.2">
      <c r="A20" s="824" t="s">
        <v>3816</v>
      </c>
      <c r="B20" s="824">
        <v>228</v>
      </c>
      <c r="C20" s="824" t="s">
        <v>301</v>
      </c>
      <c r="D20" s="824" t="s">
        <v>426</v>
      </c>
      <c r="E20" s="824" t="s">
        <v>427</v>
      </c>
      <c r="F20" s="826">
        <v>2200</v>
      </c>
      <c r="G20" s="826">
        <v>1</v>
      </c>
      <c r="H20" s="824" t="s">
        <v>421</v>
      </c>
      <c r="I20" s="826">
        <v>2</v>
      </c>
      <c r="J20" s="824" t="s">
        <v>421</v>
      </c>
      <c r="K20" s="825"/>
      <c r="L20" s="825"/>
      <c r="M20" s="825"/>
      <c r="N20" s="825"/>
      <c r="O20" s="825"/>
      <c r="P20" s="825"/>
      <c r="Q20" s="825"/>
      <c r="R20" s="825"/>
      <c r="S20" s="825"/>
      <c r="T20" s="1020"/>
      <c r="U20" s="1021"/>
    </row>
    <row r="21" spans="1:21" x14ac:dyDescent="0.2">
      <c r="A21" s="824" t="s">
        <v>3816</v>
      </c>
      <c r="B21" s="824">
        <v>229</v>
      </c>
      <c r="C21" s="824" t="s">
        <v>301</v>
      </c>
      <c r="D21" s="824" t="s">
        <v>426</v>
      </c>
      <c r="E21" s="824" t="s">
        <v>427</v>
      </c>
      <c r="F21" s="826">
        <v>2200</v>
      </c>
      <c r="G21" s="826">
        <v>1</v>
      </c>
      <c r="H21" s="824" t="s">
        <v>421</v>
      </c>
      <c r="I21" s="826">
        <v>2</v>
      </c>
      <c r="J21" s="824" t="s">
        <v>421</v>
      </c>
      <c r="K21" s="825"/>
      <c r="L21" s="825"/>
      <c r="M21" s="825"/>
      <c r="N21" s="825"/>
      <c r="O21" s="825"/>
      <c r="P21" s="825"/>
      <c r="Q21" s="825"/>
      <c r="R21" s="825"/>
      <c r="S21" s="825"/>
      <c r="T21" s="1022"/>
      <c r="U21" s="1023"/>
    </row>
    <row r="22" spans="1:21" x14ac:dyDescent="0.2">
      <c r="A22" s="852" t="s">
        <v>3816</v>
      </c>
      <c r="B22" s="852">
        <v>231</v>
      </c>
      <c r="C22" s="853" t="s">
        <v>443</v>
      </c>
      <c r="D22" s="852" t="s">
        <v>426</v>
      </c>
      <c r="E22" s="852" t="s">
        <v>427</v>
      </c>
      <c r="F22" s="854">
        <v>1100</v>
      </c>
      <c r="G22" s="854">
        <v>1</v>
      </c>
      <c r="H22" s="852" t="s">
        <v>421</v>
      </c>
      <c r="I22" s="853"/>
      <c r="J22" s="853"/>
      <c r="K22" s="854">
        <v>1</v>
      </c>
      <c r="L22" s="852" t="s">
        <v>421</v>
      </c>
      <c r="M22" s="853"/>
      <c r="N22" s="853"/>
      <c r="O22" s="853"/>
      <c r="P22" s="854">
        <v>1</v>
      </c>
      <c r="Q22" s="852" t="s">
        <v>421</v>
      </c>
      <c r="R22" s="854">
        <v>1</v>
      </c>
      <c r="S22" s="609" t="s">
        <v>421</v>
      </c>
      <c r="T22" s="1024">
        <f>SUM(G23:N36)</f>
        <v>56</v>
      </c>
      <c r="U22" s="1025"/>
    </row>
    <row r="23" spans="1:21" x14ac:dyDescent="0.2">
      <c r="A23" s="852" t="s">
        <v>3816</v>
      </c>
      <c r="B23" s="852">
        <v>301</v>
      </c>
      <c r="C23" s="853" t="s">
        <v>184</v>
      </c>
      <c r="D23" s="852" t="s">
        <v>426</v>
      </c>
      <c r="E23" s="852" t="s">
        <v>427</v>
      </c>
      <c r="F23" s="852" t="s">
        <v>151</v>
      </c>
      <c r="G23" s="854">
        <v>4</v>
      </c>
      <c r="H23" s="852" t="s">
        <v>421</v>
      </c>
      <c r="I23" s="853"/>
      <c r="J23" s="853"/>
      <c r="K23" s="853"/>
      <c r="L23" s="853"/>
      <c r="M23" s="853"/>
      <c r="N23" s="853"/>
      <c r="O23" s="853"/>
      <c r="P23" s="853"/>
      <c r="Q23" s="853"/>
      <c r="R23" s="853"/>
      <c r="S23" s="596"/>
      <c r="T23" s="1026"/>
      <c r="U23" s="1027"/>
    </row>
    <row r="24" spans="1:21" x14ac:dyDescent="0.2">
      <c r="A24" s="852" t="s">
        <v>3816</v>
      </c>
      <c r="B24" s="852">
        <v>302</v>
      </c>
      <c r="C24" s="853" t="s">
        <v>184</v>
      </c>
      <c r="D24" s="852" t="s">
        <v>426</v>
      </c>
      <c r="E24" s="852" t="s">
        <v>427</v>
      </c>
      <c r="F24" s="852" t="s">
        <v>151</v>
      </c>
      <c r="G24" s="854">
        <v>4</v>
      </c>
      <c r="H24" s="852" t="s">
        <v>421</v>
      </c>
      <c r="I24" s="853"/>
      <c r="J24" s="853"/>
      <c r="K24" s="853"/>
      <c r="L24" s="853"/>
      <c r="M24" s="853"/>
      <c r="N24" s="853"/>
      <c r="O24" s="853"/>
      <c r="P24" s="853"/>
      <c r="Q24" s="853"/>
      <c r="R24" s="853"/>
      <c r="S24" s="596"/>
      <c r="T24" s="1026"/>
      <c r="U24" s="1027"/>
    </row>
    <row r="25" spans="1:21" x14ac:dyDescent="0.2">
      <c r="A25" s="852" t="s">
        <v>3816</v>
      </c>
      <c r="B25" s="852">
        <v>303</v>
      </c>
      <c r="C25" s="853" t="s">
        <v>184</v>
      </c>
      <c r="D25" s="852" t="s">
        <v>426</v>
      </c>
      <c r="E25" s="852" t="s">
        <v>427</v>
      </c>
      <c r="F25" s="852" t="s">
        <v>151</v>
      </c>
      <c r="G25" s="854">
        <v>4</v>
      </c>
      <c r="H25" s="852" t="s">
        <v>421</v>
      </c>
      <c r="I25" s="853"/>
      <c r="J25" s="853"/>
      <c r="K25" s="853"/>
      <c r="L25" s="853"/>
      <c r="M25" s="853"/>
      <c r="N25" s="853"/>
      <c r="O25" s="853"/>
      <c r="P25" s="853"/>
      <c r="Q25" s="853"/>
      <c r="R25" s="853"/>
      <c r="S25" s="596"/>
      <c r="T25" s="1026"/>
      <c r="U25" s="1027"/>
    </row>
    <row r="26" spans="1:21" x14ac:dyDescent="0.2">
      <c r="A26" s="852" t="s">
        <v>3816</v>
      </c>
      <c r="B26" s="852">
        <v>304</v>
      </c>
      <c r="C26" s="853" t="s">
        <v>184</v>
      </c>
      <c r="D26" s="852" t="s">
        <v>426</v>
      </c>
      <c r="E26" s="852" t="s">
        <v>427</v>
      </c>
      <c r="F26" s="852" t="s">
        <v>151</v>
      </c>
      <c r="G26" s="854">
        <v>4</v>
      </c>
      <c r="H26" s="852" t="s">
        <v>421</v>
      </c>
      <c r="I26" s="853"/>
      <c r="J26" s="853"/>
      <c r="K26" s="853"/>
      <c r="L26" s="853"/>
      <c r="M26" s="853"/>
      <c r="N26" s="853"/>
      <c r="O26" s="853"/>
      <c r="P26" s="853"/>
      <c r="Q26" s="853"/>
      <c r="R26" s="853"/>
      <c r="S26" s="596"/>
      <c r="T26" s="1026"/>
      <c r="U26" s="1027"/>
    </row>
    <row r="27" spans="1:21" x14ac:dyDescent="0.2">
      <c r="A27" s="852" t="s">
        <v>3816</v>
      </c>
      <c r="B27" s="852">
        <v>305</v>
      </c>
      <c r="C27" s="853" t="s">
        <v>184</v>
      </c>
      <c r="D27" s="852" t="s">
        <v>426</v>
      </c>
      <c r="E27" s="852" t="s">
        <v>427</v>
      </c>
      <c r="F27" s="852" t="s">
        <v>151</v>
      </c>
      <c r="G27" s="854">
        <v>4</v>
      </c>
      <c r="H27" s="852" t="s">
        <v>421</v>
      </c>
      <c r="I27" s="853"/>
      <c r="J27" s="853"/>
      <c r="K27" s="853"/>
      <c r="L27" s="853"/>
      <c r="M27" s="853"/>
      <c r="N27" s="853"/>
      <c r="O27" s="853"/>
      <c r="P27" s="853"/>
      <c r="Q27" s="853"/>
      <c r="R27" s="853"/>
      <c r="S27" s="596"/>
      <c r="T27" s="1026"/>
      <c r="U27" s="1027"/>
    </row>
    <row r="28" spans="1:21" x14ac:dyDescent="0.2">
      <c r="A28" s="852" t="s">
        <v>3816</v>
      </c>
      <c r="B28" s="852">
        <v>306</v>
      </c>
      <c r="C28" s="853" t="s">
        <v>184</v>
      </c>
      <c r="D28" s="852" t="s">
        <v>426</v>
      </c>
      <c r="E28" s="852" t="s">
        <v>427</v>
      </c>
      <c r="F28" s="852" t="s">
        <v>151</v>
      </c>
      <c r="G28" s="854">
        <v>4</v>
      </c>
      <c r="H28" s="852" t="s">
        <v>421</v>
      </c>
      <c r="I28" s="853"/>
      <c r="J28" s="853"/>
      <c r="K28" s="853"/>
      <c r="L28" s="853"/>
      <c r="M28" s="853"/>
      <c r="N28" s="853"/>
      <c r="O28" s="853"/>
      <c r="P28" s="853"/>
      <c r="Q28" s="853"/>
      <c r="R28" s="853"/>
      <c r="S28" s="596"/>
      <c r="T28" s="1026"/>
      <c r="U28" s="1027"/>
    </row>
    <row r="29" spans="1:21" x14ac:dyDescent="0.2">
      <c r="A29" s="852" t="s">
        <v>3816</v>
      </c>
      <c r="B29" s="852">
        <v>307</v>
      </c>
      <c r="C29" s="853" t="s">
        <v>184</v>
      </c>
      <c r="D29" s="852" t="s">
        <v>426</v>
      </c>
      <c r="E29" s="852" t="s">
        <v>427</v>
      </c>
      <c r="F29" s="852" t="s">
        <v>151</v>
      </c>
      <c r="G29" s="854">
        <v>4</v>
      </c>
      <c r="H29" s="852" t="s">
        <v>421</v>
      </c>
      <c r="I29" s="853"/>
      <c r="J29" s="853"/>
      <c r="K29" s="853"/>
      <c r="L29" s="853"/>
      <c r="M29" s="853"/>
      <c r="N29" s="853"/>
      <c r="O29" s="853"/>
      <c r="P29" s="853"/>
      <c r="Q29" s="853"/>
      <c r="R29" s="853"/>
      <c r="S29" s="596"/>
      <c r="T29" s="1026"/>
      <c r="U29" s="1027"/>
    </row>
    <row r="30" spans="1:21" x14ac:dyDescent="0.2">
      <c r="A30" s="852" t="s">
        <v>3816</v>
      </c>
      <c r="B30" s="852">
        <v>308</v>
      </c>
      <c r="C30" s="853" t="s">
        <v>184</v>
      </c>
      <c r="D30" s="852" t="s">
        <v>426</v>
      </c>
      <c r="E30" s="852" t="s">
        <v>427</v>
      </c>
      <c r="F30" s="852" t="s">
        <v>151</v>
      </c>
      <c r="G30" s="854">
        <v>4</v>
      </c>
      <c r="H30" s="852" t="s">
        <v>421</v>
      </c>
      <c r="I30" s="853"/>
      <c r="J30" s="853"/>
      <c r="K30" s="853"/>
      <c r="L30" s="853"/>
      <c r="M30" s="853"/>
      <c r="N30" s="853"/>
      <c r="O30" s="853"/>
      <c r="P30" s="853"/>
      <c r="Q30" s="853"/>
      <c r="R30" s="853"/>
      <c r="S30" s="596"/>
      <c r="T30" s="1026"/>
      <c r="U30" s="1027"/>
    </row>
    <row r="31" spans="1:21" x14ac:dyDescent="0.2">
      <c r="A31" s="852" t="s">
        <v>3816</v>
      </c>
      <c r="B31" s="852">
        <v>309</v>
      </c>
      <c r="C31" s="853" t="s">
        <v>184</v>
      </c>
      <c r="D31" s="852" t="s">
        <v>426</v>
      </c>
      <c r="E31" s="852" t="s">
        <v>427</v>
      </c>
      <c r="F31" s="852" t="s">
        <v>151</v>
      </c>
      <c r="G31" s="854">
        <v>4</v>
      </c>
      <c r="H31" s="852" t="s">
        <v>421</v>
      </c>
      <c r="I31" s="853"/>
      <c r="J31" s="853"/>
      <c r="K31" s="853"/>
      <c r="L31" s="853"/>
      <c r="M31" s="853"/>
      <c r="N31" s="853"/>
      <c r="O31" s="853"/>
      <c r="P31" s="853"/>
      <c r="Q31" s="853"/>
      <c r="R31" s="853"/>
      <c r="S31" s="596"/>
      <c r="T31" s="1026"/>
      <c r="U31" s="1027"/>
    </row>
    <row r="32" spans="1:21" x14ac:dyDescent="0.2">
      <c r="A32" s="852" t="s">
        <v>3816</v>
      </c>
      <c r="B32" s="852">
        <v>310</v>
      </c>
      <c r="C32" s="853" t="s">
        <v>184</v>
      </c>
      <c r="D32" s="852" t="s">
        <v>426</v>
      </c>
      <c r="E32" s="852" t="s">
        <v>427</v>
      </c>
      <c r="F32" s="852" t="s">
        <v>151</v>
      </c>
      <c r="G32" s="854">
        <v>4</v>
      </c>
      <c r="H32" s="852" t="s">
        <v>421</v>
      </c>
      <c r="I32" s="853"/>
      <c r="J32" s="853"/>
      <c r="K32" s="853"/>
      <c r="L32" s="853"/>
      <c r="M32" s="853"/>
      <c r="N32" s="853"/>
      <c r="O32" s="853"/>
      <c r="P32" s="853"/>
      <c r="Q32" s="853"/>
      <c r="R32" s="853"/>
      <c r="S32" s="596"/>
      <c r="T32" s="1026"/>
      <c r="U32" s="1027"/>
    </row>
    <row r="33" spans="1:21" x14ac:dyDescent="0.2">
      <c r="A33" s="852" t="s">
        <v>3816</v>
      </c>
      <c r="B33" s="852">
        <v>311</v>
      </c>
      <c r="C33" s="853" t="s">
        <v>184</v>
      </c>
      <c r="D33" s="852" t="s">
        <v>426</v>
      </c>
      <c r="E33" s="852" t="s">
        <v>427</v>
      </c>
      <c r="F33" s="852" t="s">
        <v>151</v>
      </c>
      <c r="G33" s="854">
        <v>4</v>
      </c>
      <c r="H33" s="852" t="s">
        <v>421</v>
      </c>
      <c r="I33" s="853"/>
      <c r="J33" s="853"/>
      <c r="K33" s="853"/>
      <c r="L33" s="853"/>
      <c r="M33" s="853"/>
      <c r="N33" s="853"/>
      <c r="O33" s="853"/>
      <c r="P33" s="853"/>
      <c r="Q33" s="853"/>
      <c r="R33" s="853"/>
      <c r="S33" s="596"/>
      <c r="T33" s="1026"/>
      <c r="U33" s="1027"/>
    </row>
    <row r="34" spans="1:21" x14ac:dyDescent="0.2">
      <c r="A34" s="852" t="s">
        <v>3816</v>
      </c>
      <c r="B34" s="852">
        <v>312</v>
      </c>
      <c r="C34" s="853" t="s">
        <v>184</v>
      </c>
      <c r="D34" s="852" t="s">
        <v>426</v>
      </c>
      <c r="E34" s="852" t="s">
        <v>427</v>
      </c>
      <c r="F34" s="852" t="s">
        <v>151</v>
      </c>
      <c r="G34" s="854">
        <v>4</v>
      </c>
      <c r="H34" s="852" t="s">
        <v>421</v>
      </c>
      <c r="I34" s="853"/>
      <c r="J34" s="853"/>
      <c r="K34" s="853"/>
      <c r="L34" s="853"/>
      <c r="M34" s="853"/>
      <c r="N34" s="853"/>
      <c r="O34" s="853"/>
      <c r="P34" s="853"/>
      <c r="Q34" s="853"/>
      <c r="R34" s="853"/>
      <c r="S34" s="596"/>
      <c r="T34" s="1026"/>
      <c r="U34" s="1027"/>
    </row>
    <row r="35" spans="1:21" x14ac:dyDescent="0.2">
      <c r="A35" s="852" t="s">
        <v>3816</v>
      </c>
      <c r="B35" s="852">
        <v>313</v>
      </c>
      <c r="C35" s="853" t="s">
        <v>184</v>
      </c>
      <c r="D35" s="852" t="s">
        <v>426</v>
      </c>
      <c r="E35" s="852" t="s">
        <v>427</v>
      </c>
      <c r="F35" s="852" t="s">
        <v>151</v>
      </c>
      <c r="G35" s="854">
        <v>4</v>
      </c>
      <c r="H35" s="852" t="s">
        <v>421</v>
      </c>
      <c r="I35" s="853"/>
      <c r="J35" s="853"/>
      <c r="K35" s="853"/>
      <c r="L35" s="853"/>
      <c r="M35" s="853"/>
      <c r="N35" s="853"/>
      <c r="O35" s="853"/>
      <c r="P35" s="853"/>
      <c r="Q35" s="853"/>
      <c r="R35" s="853"/>
      <c r="S35" s="596"/>
      <c r="T35" s="1026"/>
      <c r="U35" s="1027"/>
    </row>
    <row r="36" spans="1:21" x14ac:dyDescent="0.2">
      <c r="A36" s="852" t="s">
        <v>3816</v>
      </c>
      <c r="B36" s="852">
        <v>314</v>
      </c>
      <c r="C36" s="853" t="s">
        <v>184</v>
      </c>
      <c r="D36" s="852" t="s">
        <v>426</v>
      </c>
      <c r="E36" s="852" t="s">
        <v>427</v>
      </c>
      <c r="F36" s="852" t="s">
        <v>151</v>
      </c>
      <c r="G36" s="854">
        <v>4</v>
      </c>
      <c r="H36" s="852" t="s">
        <v>421</v>
      </c>
      <c r="I36" s="853"/>
      <c r="J36" s="853"/>
      <c r="K36" s="853"/>
      <c r="L36" s="853"/>
      <c r="M36" s="853"/>
      <c r="N36" s="853"/>
      <c r="O36" s="853"/>
      <c r="P36" s="853"/>
      <c r="Q36" s="853"/>
      <c r="R36" s="853"/>
      <c r="S36" s="596"/>
      <c r="T36" s="1028"/>
      <c r="U36" s="1029"/>
    </row>
    <row r="37" spans="1:21" x14ac:dyDescent="0.2">
      <c r="A37" s="830" t="s">
        <v>3816</v>
      </c>
      <c r="B37" s="830">
        <v>401</v>
      </c>
      <c r="C37" s="830" t="s">
        <v>344</v>
      </c>
      <c r="D37" s="830" t="s">
        <v>460</v>
      </c>
      <c r="E37" s="835">
        <v>113</v>
      </c>
      <c r="F37" s="835">
        <v>0</v>
      </c>
      <c r="G37" s="835"/>
      <c r="H37" s="830"/>
      <c r="I37" s="835">
        <v>2</v>
      </c>
      <c r="J37" s="830" t="s">
        <v>421</v>
      </c>
      <c r="K37" s="835">
        <v>1</v>
      </c>
      <c r="L37" s="830" t="s">
        <v>421</v>
      </c>
      <c r="M37" s="834">
        <v>2</v>
      </c>
      <c r="N37" s="835">
        <v>2</v>
      </c>
      <c r="O37" s="830" t="s">
        <v>421</v>
      </c>
      <c r="P37" s="835">
        <v>2</v>
      </c>
      <c r="Q37" s="830" t="s">
        <v>421</v>
      </c>
      <c r="R37" s="834"/>
      <c r="S37" s="834"/>
      <c r="T37" s="1030">
        <f>SUM(G37:S43)-(SUM(AE4:AF5)/10)-(SUM(AF39:AG41)/6)-(SUM(L37:N39)/4)</f>
        <v>38</v>
      </c>
      <c r="U37" s="1031"/>
    </row>
    <row r="38" spans="1:21" x14ac:dyDescent="0.2">
      <c r="A38" s="830" t="s">
        <v>3816</v>
      </c>
      <c r="B38" s="830">
        <v>402</v>
      </c>
      <c r="C38" s="834" t="s">
        <v>184</v>
      </c>
      <c r="D38" s="830" t="s">
        <v>460</v>
      </c>
      <c r="E38" s="835">
        <v>113</v>
      </c>
      <c r="F38" s="835">
        <v>300</v>
      </c>
      <c r="G38" s="835">
        <v>2</v>
      </c>
      <c r="H38" s="830" t="s">
        <v>421</v>
      </c>
      <c r="I38" s="835">
        <v>2</v>
      </c>
      <c r="J38" s="830" t="s">
        <v>421</v>
      </c>
      <c r="K38" s="835">
        <v>1</v>
      </c>
      <c r="L38" s="830" t="s">
        <v>421</v>
      </c>
      <c r="M38" s="834">
        <v>2</v>
      </c>
      <c r="N38" s="835">
        <v>2</v>
      </c>
      <c r="O38" s="830" t="s">
        <v>421</v>
      </c>
      <c r="P38" s="835">
        <v>2</v>
      </c>
      <c r="Q38" s="830" t="s">
        <v>421</v>
      </c>
      <c r="R38" s="834"/>
      <c r="S38" s="834"/>
      <c r="T38" s="1032"/>
      <c r="U38" s="1033"/>
    </row>
    <row r="39" spans="1:21" x14ac:dyDescent="0.2">
      <c r="A39" s="830" t="s">
        <v>3816</v>
      </c>
      <c r="B39" s="830">
        <v>403</v>
      </c>
      <c r="C39" s="830" t="s">
        <v>344</v>
      </c>
      <c r="D39" s="830" t="s">
        <v>460</v>
      </c>
      <c r="E39" s="835">
        <v>113</v>
      </c>
      <c r="F39" s="835">
        <v>0</v>
      </c>
      <c r="G39" s="835">
        <v>2</v>
      </c>
      <c r="H39" s="830" t="s">
        <v>421</v>
      </c>
      <c r="I39" s="835">
        <v>2</v>
      </c>
      <c r="J39" s="830" t="s">
        <v>421</v>
      </c>
      <c r="K39" s="835">
        <v>1</v>
      </c>
      <c r="L39" s="830" t="s">
        <v>421</v>
      </c>
      <c r="M39" s="834">
        <v>2</v>
      </c>
      <c r="N39" s="835">
        <v>2</v>
      </c>
      <c r="O39" s="830" t="s">
        <v>421</v>
      </c>
      <c r="P39" s="835">
        <v>2</v>
      </c>
      <c r="Q39" s="830" t="s">
        <v>421</v>
      </c>
      <c r="R39" s="834"/>
      <c r="S39" s="834"/>
      <c r="T39" s="1032"/>
      <c r="U39" s="1033"/>
    </row>
    <row r="40" spans="1:21" x14ac:dyDescent="0.2">
      <c r="A40" s="830" t="s">
        <v>3816</v>
      </c>
      <c r="B40" s="830">
        <v>421</v>
      </c>
      <c r="C40" s="830" t="s">
        <v>301</v>
      </c>
      <c r="D40" s="830" t="s">
        <v>460</v>
      </c>
      <c r="E40" s="835">
        <v>113</v>
      </c>
      <c r="F40" s="835">
        <v>2200</v>
      </c>
      <c r="G40" s="835"/>
      <c r="H40" s="830"/>
      <c r="I40" s="835">
        <v>2</v>
      </c>
      <c r="J40" s="830" t="s">
        <v>421</v>
      </c>
      <c r="K40" s="834"/>
      <c r="L40" s="834"/>
      <c r="M40" s="834"/>
      <c r="N40" s="834"/>
      <c r="O40" s="834"/>
      <c r="P40" s="834"/>
      <c r="Q40" s="834"/>
      <c r="R40" s="834"/>
      <c r="S40" s="834"/>
      <c r="T40" s="1032"/>
      <c r="U40" s="1033"/>
    </row>
    <row r="41" spans="1:21" x14ac:dyDescent="0.2">
      <c r="A41" s="830" t="s">
        <v>3816</v>
      </c>
      <c r="B41" s="830">
        <v>422</v>
      </c>
      <c r="C41" s="830" t="s">
        <v>301</v>
      </c>
      <c r="D41" s="830" t="s">
        <v>460</v>
      </c>
      <c r="E41" s="835">
        <v>113</v>
      </c>
      <c r="F41" s="835">
        <v>2200</v>
      </c>
      <c r="G41" s="835"/>
      <c r="H41" s="830"/>
      <c r="I41" s="835">
        <v>2</v>
      </c>
      <c r="J41" s="830" t="s">
        <v>421</v>
      </c>
      <c r="K41" s="834"/>
      <c r="L41" s="834"/>
      <c r="M41" s="834"/>
      <c r="N41" s="834"/>
      <c r="O41" s="834"/>
      <c r="P41" s="834"/>
      <c r="Q41" s="834"/>
      <c r="R41" s="834"/>
      <c r="S41" s="834"/>
      <c r="T41" s="1032"/>
      <c r="U41" s="1033"/>
    </row>
    <row r="42" spans="1:21" x14ac:dyDescent="0.2">
      <c r="A42" s="830" t="s">
        <v>3816</v>
      </c>
      <c r="B42" s="830">
        <v>423</v>
      </c>
      <c r="C42" s="830" t="s">
        <v>301</v>
      </c>
      <c r="D42" s="830" t="s">
        <v>460</v>
      </c>
      <c r="E42" s="835">
        <v>113</v>
      </c>
      <c r="F42" s="830" t="s">
        <v>151</v>
      </c>
      <c r="G42" s="835">
        <v>1</v>
      </c>
      <c r="H42" s="830" t="s">
        <v>421</v>
      </c>
      <c r="I42" s="835">
        <v>2</v>
      </c>
      <c r="J42" s="830" t="s">
        <v>421</v>
      </c>
      <c r="K42" s="834"/>
      <c r="L42" s="834"/>
      <c r="M42" s="834"/>
      <c r="N42" s="834"/>
      <c r="O42" s="834"/>
      <c r="P42" s="834"/>
      <c r="Q42" s="834"/>
      <c r="R42" s="834"/>
      <c r="S42" s="834"/>
      <c r="T42" s="1032"/>
      <c r="U42" s="1033"/>
    </row>
    <row r="43" spans="1:21" x14ac:dyDescent="0.2">
      <c r="A43" s="830" t="s">
        <v>3816</v>
      </c>
      <c r="B43" s="830">
        <v>424</v>
      </c>
      <c r="C43" s="830" t="s">
        <v>301</v>
      </c>
      <c r="D43" s="830" t="s">
        <v>460</v>
      </c>
      <c r="E43" s="835">
        <v>113</v>
      </c>
      <c r="F43" s="830" t="s">
        <v>151</v>
      </c>
      <c r="G43" s="835">
        <v>1</v>
      </c>
      <c r="H43" s="830" t="s">
        <v>421</v>
      </c>
      <c r="I43" s="835">
        <v>2</v>
      </c>
      <c r="J43" s="830" t="s">
        <v>421</v>
      </c>
      <c r="K43" s="834"/>
      <c r="L43" s="834"/>
      <c r="M43" s="834"/>
      <c r="N43" s="834"/>
      <c r="O43" s="834"/>
      <c r="P43" s="834"/>
      <c r="Q43" s="834"/>
      <c r="R43" s="834"/>
      <c r="S43" s="834"/>
      <c r="T43" s="1034"/>
      <c r="U43" s="1035"/>
    </row>
    <row r="46" spans="1:21" x14ac:dyDescent="0.2">
      <c r="B46" s="851" t="s">
        <v>3834</v>
      </c>
      <c r="C46" s="1000" t="s">
        <v>3835</v>
      </c>
      <c r="D46" s="1000"/>
      <c r="E46" s="1000"/>
    </row>
    <row r="47" spans="1:21" ht="15.75" x14ac:dyDescent="0.2">
      <c r="B47" s="847" t="s">
        <v>3826</v>
      </c>
      <c r="C47" s="978">
        <f>T10</f>
        <v>69</v>
      </c>
      <c r="D47" s="978"/>
      <c r="E47" s="978"/>
    </row>
    <row r="48" spans="1:21" ht="15.75" x14ac:dyDescent="0.2">
      <c r="B48" s="848" t="s">
        <v>3827</v>
      </c>
      <c r="C48" s="979">
        <f>T22</f>
        <v>56</v>
      </c>
      <c r="D48" s="980"/>
      <c r="E48" s="980"/>
      <c r="I48" s="985" t="s">
        <v>3859</v>
      </c>
      <c r="J48" s="985"/>
      <c r="K48" s="985"/>
      <c r="L48" s="985"/>
      <c r="M48" s="985"/>
      <c r="N48" s="985"/>
    </row>
    <row r="49" spans="2:5" ht="15.75" x14ac:dyDescent="0.2">
      <c r="B49" s="849" t="s">
        <v>3828</v>
      </c>
      <c r="C49" s="981">
        <f>T22</f>
        <v>56</v>
      </c>
      <c r="D49" s="982"/>
      <c r="E49" s="982"/>
    </row>
    <row r="50" spans="2:5" ht="15.75" x14ac:dyDescent="0.2">
      <c r="B50" s="858" t="s">
        <v>3160</v>
      </c>
      <c r="C50" s="1012">
        <f>C49+C48+C47</f>
        <v>181</v>
      </c>
      <c r="D50" s="1013"/>
      <c r="E50" s="1014"/>
    </row>
  </sheetData>
  <sortState xmlns:xlrd2="http://schemas.microsoft.com/office/spreadsheetml/2017/richdata2" ref="A10:AN22">
    <sortCondition ref="A10:A22"/>
  </sortState>
  <mergeCells count="28">
    <mergeCell ref="I48:N48"/>
    <mergeCell ref="T10:U21"/>
    <mergeCell ref="T22:U36"/>
    <mergeCell ref="T37:U43"/>
    <mergeCell ref="C46:E46"/>
    <mergeCell ref="C47:E47"/>
    <mergeCell ref="C48:E48"/>
    <mergeCell ref="C49:E49"/>
    <mergeCell ref="C50:E50"/>
    <mergeCell ref="A5:E5"/>
    <mergeCell ref="A6:E6"/>
    <mergeCell ref="A7:E7"/>
    <mergeCell ref="A8:E8"/>
    <mergeCell ref="A9:E9"/>
    <mergeCell ref="P2:Q2"/>
    <mergeCell ref="R2:S2"/>
    <mergeCell ref="A1:E3"/>
    <mergeCell ref="G1:S1"/>
    <mergeCell ref="G2:H2"/>
    <mergeCell ref="I2:J2"/>
    <mergeCell ref="K2:L2"/>
    <mergeCell ref="M2:O2"/>
    <mergeCell ref="R3:S3"/>
    <mergeCell ref="G3:H3"/>
    <mergeCell ref="I3:J3"/>
    <mergeCell ref="K3:L3"/>
    <mergeCell ref="M3:O3"/>
    <mergeCell ref="P3:Q3"/>
  </mergeCells>
  <pageMargins left="0.25" right="0.25" top="0.75" bottom="0.75" header="0.3" footer="0.3"/>
  <pageSetup paperSize="8" scale="88" fitToWidth="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E788C-E3F8-4135-AEFF-5515E2704DEA}">
  <sheetPr codeName="Sheet6">
    <tabColor theme="3" tint="0.39997558519241921"/>
    <pageSetUpPr fitToPage="1"/>
  </sheetPr>
  <dimension ref="A1:AF88"/>
  <sheetViews>
    <sheetView view="pageBreakPreview" topLeftCell="A35" zoomScale="60" zoomScaleNormal="75" workbookViewId="0">
      <selection activeCell="K86" sqref="K86:S86"/>
    </sheetView>
  </sheetViews>
  <sheetFormatPr defaultColWidth="9.1640625" defaultRowHeight="15" x14ac:dyDescent="0.2"/>
  <cols>
    <col min="1" max="2" width="17.5" style="595" customWidth="1"/>
    <col min="3" max="3" width="35.83203125" style="595" bestFit="1" customWidth="1"/>
    <col min="4" max="4" width="40.33203125" style="595" customWidth="1"/>
    <col min="5" max="5" width="5.6640625" style="595" bestFit="1" customWidth="1"/>
    <col min="6" max="6" width="18.33203125" style="595" customWidth="1"/>
    <col min="7" max="7" width="12.1640625" style="595" bestFit="1" customWidth="1"/>
    <col min="8" max="8" width="13.6640625" style="595" hidden="1" customWidth="1"/>
    <col min="9" max="9" width="14.5" style="595" customWidth="1"/>
    <col min="10" max="10" width="8.83203125" style="595" hidden="1" customWidth="1"/>
    <col min="11" max="11" width="12.1640625" style="595" customWidth="1"/>
    <col min="12" max="12" width="8.83203125" style="595" hidden="1" customWidth="1"/>
    <col min="13" max="13" width="12.1640625" style="595" customWidth="1"/>
    <col min="14" max="14" width="8.83203125" style="595" hidden="1" customWidth="1"/>
    <col min="15" max="15" width="17.33203125" style="595" bestFit="1" customWidth="1"/>
    <col min="16" max="16" width="18.1640625" style="595" bestFit="1" customWidth="1"/>
    <col min="17" max="17" width="8.83203125" style="595" hidden="1" customWidth="1"/>
    <col min="18" max="18" width="18.1640625" style="595" bestFit="1" customWidth="1"/>
    <col min="19" max="19" width="17.6640625" style="595" customWidth="1"/>
    <col min="20" max="20" width="17.6640625" style="595" bestFit="1" customWidth="1"/>
    <col min="21" max="30" width="9.33203125" style="595" hidden="1" customWidth="1"/>
    <col min="31" max="16384" width="9.1640625" style="595"/>
  </cols>
  <sheetData>
    <row r="1" spans="1:32" x14ac:dyDescent="0.2">
      <c r="A1" s="1009" t="s">
        <v>3832</v>
      </c>
      <c r="B1" s="1010"/>
      <c r="C1" s="1010"/>
      <c r="D1" s="1010"/>
      <c r="E1" s="1011"/>
      <c r="F1" s="597" t="s">
        <v>0</v>
      </c>
      <c r="G1" s="940" t="s">
        <v>1</v>
      </c>
      <c r="H1" s="940"/>
      <c r="I1" s="940"/>
      <c r="J1" s="940"/>
      <c r="K1" s="940"/>
      <c r="L1" s="940"/>
      <c r="M1" s="940"/>
      <c r="N1" s="940"/>
      <c r="O1" s="940"/>
      <c r="P1" s="940"/>
      <c r="Q1" s="940"/>
      <c r="R1" s="940"/>
      <c r="S1" s="940"/>
      <c r="T1" s="940"/>
      <c r="U1" s="940"/>
      <c r="V1" s="940"/>
      <c r="W1" s="940"/>
      <c r="X1" s="940"/>
      <c r="Y1" s="940" t="s">
        <v>2</v>
      </c>
      <c r="Z1" s="940"/>
      <c r="AA1" s="940"/>
      <c r="AB1" s="940"/>
      <c r="AC1" s="940"/>
      <c r="AD1" s="940"/>
    </row>
    <row r="2" spans="1:32" ht="42.95" customHeight="1" x14ac:dyDescent="0.2">
      <c r="A2" s="986"/>
      <c r="B2" s="987"/>
      <c r="C2" s="987"/>
      <c r="D2" s="987"/>
      <c r="E2" s="988"/>
      <c r="F2" s="597" t="s">
        <v>4</v>
      </c>
      <c r="G2" s="947" t="s">
        <v>5</v>
      </c>
      <c r="H2" s="947"/>
      <c r="I2" s="940" t="s">
        <v>6</v>
      </c>
      <c r="J2" s="940"/>
      <c r="K2" s="947" t="s">
        <v>8</v>
      </c>
      <c r="L2" s="947"/>
      <c r="M2" s="947" t="s">
        <v>9</v>
      </c>
      <c r="N2" s="947"/>
      <c r="O2" s="947" t="s">
        <v>10</v>
      </c>
      <c r="P2" s="947"/>
      <c r="Q2" s="947"/>
      <c r="R2" s="796" t="s">
        <v>11</v>
      </c>
      <c r="S2" s="796" t="s">
        <v>12</v>
      </c>
      <c r="T2" s="796" t="s">
        <v>18</v>
      </c>
      <c r="U2" s="940" t="s">
        <v>19</v>
      </c>
      <c r="V2" s="940"/>
      <c r="W2" s="947" t="s">
        <v>20</v>
      </c>
      <c r="X2" s="947"/>
      <c r="Y2" s="947" t="s">
        <v>21</v>
      </c>
      <c r="Z2" s="947"/>
      <c r="AA2" s="940" t="s">
        <v>22</v>
      </c>
      <c r="AB2" s="940"/>
      <c r="AC2" s="947" t="s">
        <v>23</v>
      </c>
      <c r="AD2" s="947"/>
    </row>
    <row r="3" spans="1:32" ht="30" x14ac:dyDescent="0.2">
      <c r="A3" s="989"/>
      <c r="B3" s="990"/>
      <c r="C3" s="990"/>
      <c r="D3" s="990"/>
      <c r="E3" s="991"/>
      <c r="F3" s="596" t="s">
        <v>29</v>
      </c>
      <c r="G3" s="941" t="s">
        <v>30</v>
      </c>
      <c r="H3" s="940"/>
      <c r="I3" s="940" t="s">
        <v>31</v>
      </c>
      <c r="J3" s="940"/>
      <c r="K3" s="940" t="s">
        <v>33</v>
      </c>
      <c r="L3" s="940"/>
      <c r="M3" s="940" t="s">
        <v>33</v>
      </c>
      <c r="N3" s="940"/>
      <c r="O3" s="941" t="s">
        <v>34</v>
      </c>
      <c r="P3" s="940"/>
      <c r="Q3" s="940"/>
      <c r="R3" s="596" t="s">
        <v>33</v>
      </c>
      <c r="S3" s="596" t="s">
        <v>35</v>
      </c>
      <c r="T3" s="596" t="s">
        <v>36</v>
      </c>
      <c r="U3" s="940" t="s">
        <v>33</v>
      </c>
      <c r="V3" s="940"/>
      <c r="W3" s="940" t="s">
        <v>39</v>
      </c>
      <c r="X3" s="940"/>
      <c r="Y3" s="940" t="s">
        <v>39</v>
      </c>
      <c r="Z3" s="940"/>
      <c r="AA3" s="940" t="s">
        <v>39</v>
      </c>
      <c r="AB3" s="940"/>
      <c r="AC3" s="940" t="s">
        <v>39</v>
      </c>
      <c r="AD3" s="940"/>
    </row>
    <row r="4" spans="1:32" ht="68.45" customHeight="1" x14ac:dyDescent="0.2">
      <c r="A4" s="599" t="s">
        <v>44</v>
      </c>
      <c r="B4" s="599"/>
      <c r="C4" s="599" t="s">
        <v>45</v>
      </c>
      <c r="D4" s="599" t="s">
        <v>46</v>
      </c>
      <c r="E4" s="599" t="s">
        <v>47</v>
      </c>
      <c r="F4" s="596" t="s">
        <v>48</v>
      </c>
      <c r="G4" s="596" t="s">
        <v>49</v>
      </c>
      <c r="H4" s="599" t="s">
        <v>50</v>
      </c>
      <c r="I4" s="596" t="s">
        <v>51</v>
      </c>
      <c r="J4" s="599" t="s">
        <v>50</v>
      </c>
      <c r="K4" s="596" t="s">
        <v>49</v>
      </c>
      <c r="L4" s="599" t="s">
        <v>50</v>
      </c>
      <c r="M4" s="596" t="s">
        <v>49</v>
      </c>
      <c r="N4" s="599" t="s">
        <v>50</v>
      </c>
      <c r="O4" s="596" t="s">
        <v>52</v>
      </c>
      <c r="P4" s="596" t="s">
        <v>53</v>
      </c>
      <c r="Q4" s="599" t="s">
        <v>50</v>
      </c>
      <c r="R4" s="596" t="s">
        <v>51</v>
      </c>
      <c r="S4" s="596" t="s">
        <v>49</v>
      </c>
      <c r="T4" s="596" t="s">
        <v>49</v>
      </c>
      <c r="U4" s="596" t="s">
        <v>49</v>
      </c>
      <c r="V4" s="599" t="s">
        <v>54</v>
      </c>
      <c r="W4" s="596" t="s">
        <v>49</v>
      </c>
      <c r="X4" s="599" t="s">
        <v>50</v>
      </c>
      <c r="Y4" s="596" t="s">
        <v>49</v>
      </c>
      <c r="Z4" s="599" t="s">
        <v>50</v>
      </c>
      <c r="AA4" s="596" t="s">
        <v>49</v>
      </c>
      <c r="AB4" s="599" t="s">
        <v>50</v>
      </c>
      <c r="AC4" s="596" t="s">
        <v>49</v>
      </c>
      <c r="AD4" s="599" t="s">
        <v>50</v>
      </c>
    </row>
    <row r="5" spans="1:32" ht="12.95" customHeight="1" x14ac:dyDescent="0.2">
      <c r="A5" s="944" t="s">
        <v>56</v>
      </c>
      <c r="B5" s="944"/>
      <c r="C5" s="944"/>
      <c r="D5" s="944"/>
      <c r="E5" s="944"/>
      <c r="F5" s="944"/>
      <c r="G5" s="945"/>
      <c r="H5" s="945"/>
      <c r="I5" s="945"/>
      <c r="J5" s="945"/>
      <c r="K5" s="945"/>
      <c r="L5" s="945"/>
      <c r="M5" s="945"/>
      <c r="N5" s="945"/>
      <c r="O5" s="945"/>
      <c r="P5" s="945"/>
      <c r="Q5" s="945"/>
      <c r="R5" s="945"/>
      <c r="S5" s="945"/>
      <c r="T5" s="945"/>
      <c r="U5" s="945"/>
      <c r="V5" s="945"/>
      <c r="W5" s="945"/>
      <c r="X5" s="945"/>
      <c r="Y5" s="945"/>
      <c r="Z5" s="945"/>
      <c r="AA5" s="945"/>
      <c r="AB5" s="945"/>
      <c r="AC5" s="945"/>
      <c r="AD5" s="945"/>
      <c r="AE5" s="1043">
        <f>SUM(M5:T8)</f>
        <v>11</v>
      </c>
      <c r="AF5" s="1044"/>
    </row>
    <row r="6" spans="1:32" x14ac:dyDescent="0.2">
      <c r="A6" s="599" t="s">
        <v>3812</v>
      </c>
      <c r="B6" s="599">
        <v>1</v>
      </c>
      <c r="C6" s="596" t="s">
        <v>184</v>
      </c>
      <c r="D6" s="596" t="s">
        <v>185</v>
      </c>
      <c r="E6" s="599" t="s">
        <v>186</v>
      </c>
      <c r="F6" s="603">
        <v>300</v>
      </c>
      <c r="G6" s="603"/>
      <c r="H6" s="599"/>
      <c r="I6" s="596"/>
      <c r="J6" s="596"/>
      <c r="K6" s="603"/>
      <c r="L6" s="599"/>
      <c r="M6" s="596"/>
      <c r="N6" s="596"/>
      <c r="O6" s="603"/>
      <c r="P6" s="596"/>
      <c r="Q6" s="599"/>
      <c r="R6" s="603"/>
      <c r="S6" s="596"/>
      <c r="T6" s="603">
        <v>4</v>
      </c>
      <c r="U6" s="596"/>
      <c r="V6" s="596"/>
      <c r="W6" s="596"/>
      <c r="X6" s="596"/>
      <c r="Y6" s="596"/>
      <c r="Z6" s="596"/>
      <c r="AA6" s="596"/>
      <c r="AB6" s="596"/>
      <c r="AC6" s="596"/>
      <c r="AD6" s="596"/>
      <c r="AE6" s="1045"/>
      <c r="AF6" s="1046"/>
    </row>
    <row r="7" spans="1:32" x14ac:dyDescent="0.2">
      <c r="A7" s="599" t="s">
        <v>3812</v>
      </c>
      <c r="B7" s="599">
        <v>2</v>
      </c>
      <c r="C7" s="596" t="s">
        <v>184</v>
      </c>
      <c r="D7" s="596" t="s">
        <v>185</v>
      </c>
      <c r="E7" s="599" t="s">
        <v>186</v>
      </c>
      <c r="F7" s="603">
        <v>300</v>
      </c>
      <c r="G7" s="603"/>
      <c r="H7" s="599"/>
      <c r="I7" s="596"/>
      <c r="J7" s="596"/>
      <c r="K7" s="603"/>
      <c r="L7" s="599"/>
      <c r="M7" s="596"/>
      <c r="N7" s="596"/>
      <c r="O7" s="603"/>
      <c r="P7" s="603"/>
      <c r="Q7" s="599"/>
      <c r="R7" s="596"/>
      <c r="S7" s="603">
        <v>1</v>
      </c>
      <c r="T7" s="603">
        <v>2</v>
      </c>
      <c r="U7" s="596"/>
      <c r="V7" s="596"/>
      <c r="W7" s="596"/>
      <c r="X7" s="596"/>
      <c r="Y7" s="596"/>
      <c r="Z7" s="596"/>
      <c r="AA7" s="596"/>
      <c r="AB7" s="596"/>
      <c r="AC7" s="596"/>
      <c r="AD7" s="596"/>
      <c r="AE7" s="1045"/>
      <c r="AF7" s="1046"/>
    </row>
    <row r="8" spans="1:32" x14ac:dyDescent="0.2">
      <c r="A8" s="599" t="s">
        <v>3812</v>
      </c>
      <c r="B8" s="599">
        <v>3</v>
      </c>
      <c r="C8" s="596" t="s">
        <v>184</v>
      </c>
      <c r="D8" s="596" t="s">
        <v>185</v>
      </c>
      <c r="E8" s="599" t="s">
        <v>186</v>
      </c>
      <c r="F8" s="603">
        <v>300</v>
      </c>
      <c r="G8" s="603"/>
      <c r="H8" s="599"/>
      <c r="I8" s="596"/>
      <c r="J8" s="596"/>
      <c r="K8" s="603"/>
      <c r="L8" s="599"/>
      <c r="M8" s="596"/>
      <c r="N8" s="596"/>
      <c r="O8" s="603"/>
      <c r="P8" s="603"/>
      <c r="Q8" s="599"/>
      <c r="R8" s="596"/>
      <c r="S8" s="596"/>
      <c r="T8" s="603">
        <v>4</v>
      </c>
      <c r="U8" s="596"/>
      <c r="V8" s="596"/>
      <c r="W8" s="596"/>
      <c r="X8" s="596"/>
      <c r="Y8" s="596"/>
      <c r="Z8" s="596"/>
      <c r="AA8" s="596"/>
      <c r="AB8" s="596"/>
      <c r="AC8" s="596"/>
      <c r="AD8" s="596"/>
      <c r="AE8" s="1047"/>
      <c r="AF8" s="1048"/>
    </row>
    <row r="9" spans="1:32" x14ac:dyDescent="0.2">
      <c r="A9" s="824" t="s">
        <v>3812</v>
      </c>
      <c r="B9" s="824" t="s">
        <v>3813</v>
      </c>
      <c r="C9" s="825" t="s">
        <v>190</v>
      </c>
      <c r="D9" s="824" t="s">
        <v>129</v>
      </c>
      <c r="E9" s="824" t="s">
        <v>130</v>
      </c>
      <c r="F9" s="826">
        <v>300</v>
      </c>
      <c r="G9" s="826"/>
      <c r="H9" s="824"/>
      <c r="I9" s="825"/>
      <c r="J9" s="825"/>
      <c r="K9" s="826"/>
      <c r="L9" s="824"/>
      <c r="M9" s="826"/>
      <c r="N9" s="824"/>
      <c r="O9" s="825"/>
      <c r="P9" s="825"/>
      <c r="Q9" s="824"/>
      <c r="R9" s="826"/>
      <c r="S9" s="826">
        <v>1</v>
      </c>
      <c r="T9" s="826">
        <v>2</v>
      </c>
      <c r="U9" s="596"/>
      <c r="V9" s="596"/>
      <c r="W9" s="596"/>
      <c r="X9" s="596"/>
      <c r="Y9" s="596"/>
      <c r="Z9" s="596"/>
      <c r="AA9" s="596"/>
      <c r="AB9" s="596"/>
      <c r="AC9" s="596"/>
      <c r="AD9" s="596"/>
      <c r="AE9" s="1042">
        <f>(SUM(G9:AD33))-((O10+P10)/24)</f>
        <v>84</v>
      </c>
      <c r="AF9" s="1066"/>
    </row>
    <row r="10" spans="1:32" x14ac:dyDescent="0.2">
      <c r="A10" s="824" t="s">
        <v>3802</v>
      </c>
      <c r="B10" s="824">
        <v>251</v>
      </c>
      <c r="C10" s="825" t="s">
        <v>79</v>
      </c>
      <c r="D10" s="824" t="s">
        <v>66</v>
      </c>
      <c r="E10" s="824" t="s">
        <v>67</v>
      </c>
      <c r="F10" s="826">
        <v>0</v>
      </c>
      <c r="G10" s="826">
        <v>4</v>
      </c>
      <c r="H10" s="824" t="s">
        <v>80</v>
      </c>
      <c r="I10" s="825"/>
      <c r="J10" s="825"/>
      <c r="K10" s="826">
        <v>4</v>
      </c>
      <c r="L10" s="824" t="s">
        <v>80</v>
      </c>
      <c r="M10" s="826"/>
      <c r="N10" s="824"/>
      <c r="O10" s="825">
        <v>16</v>
      </c>
      <c r="P10" s="825">
        <v>8</v>
      </c>
      <c r="Q10" s="824" t="s">
        <v>80</v>
      </c>
      <c r="R10" s="826">
        <v>4</v>
      </c>
      <c r="S10" s="826">
        <v>3</v>
      </c>
      <c r="T10" s="826">
        <v>4</v>
      </c>
      <c r="U10" s="825"/>
      <c r="V10" s="825"/>
      <c r="W10" s="825"/>
      <c r="X10" s="825"/>
      <c r="Y10" s="825"/>
      <c r="Z10" s="825"/>
      <c r="AA10" s="825"/>
      <c r="AB10" s="825"/>
      <c r="AC10" s="825"/>
      <c r="AD10" s="825"/>
      <c r="AE10" s="1067"/>
      <c r="AF10" s="1068"/>
    </row>
    <row r="11" spans="1:32" x14ac:dyDescent="0.2">
      <c r="A11" s="824" t="s">
        <v>3804</v>
      </c>
      <c r="B11" s="824">
        <v>201</v>
      </c>
      <c r="C11" s="824" t="s">
        <v>104</v>
      </c>
      <c r="D11" s="824" t="s">
        <v>61</v>
      </c>
      <c r="E11" s="824" t="s">
        <v>62</v>
      </c>
      <c r="F11" s="826">
        <v>0</v>
      </c>
      <c r="G11" s="826"/>
      <c r="H11" s="824"/>
      <c r="I11" s="825"/>
      <c r="J11" s="825"/>
      <c r="K11" s="826"/>
      <c r="L11" s="824"/>
      <c r="M11" s="825"/>
      <c r="N11" s="825"/>
      <c r="O11" s="826"/>
      <c r="P11" s="826"/>
      <c r="Q11" s="824"/>
      <c r="R11" s="826"/>
      <c r="S11" s="825"/>
      <c r="T11" s="826">
        <v>1</v>
      </c>
      <c r="U11" s="842"/>
      <c r="V11" s="842"/>
      <c r="W11" s="842"/>
      <c r="X11" s="842"/>
      <c r="Y11" s="842"/>
      <c r="Z11" s="842"/>
      <c r="AA11" s="842"/>
      <c r="AB11" s="842"/>
      <c r="AC11" s="842"/>
      <c r="AD11" s="842"/>
      <c r="AE11" s="1067"/>
      <c r="AF11" s="1068"/>
    </row>
    <row r="12" spans="1:32" x14ac:dyDescent="0.2">
      <c r="A12" s="824" t="s">
        <v>3804</v>
      </c>
      <c r="B12" s="824">
        <v>202</v>
      </c>
      <c r="C12" s="824" t="s">
        <v>104</v>
      </c>
      <c r="D12" s="824" t="s">
        <v>61</v>
      </c>
      <c r="E12" s="824" t="s">
        <v>62</v>
      </c>
      <c r="F12" s="826">
        <v>0</v>
      </c>
      <c r="G12" s="826"/>
      <c r="H12" s="824"/>
      <c r="I12" s="825"/>
      <c r="J12" s="825"/>
      <c r="K12" s="826"/>
      <c r="L12" s="824"/>
      <c r="M12" s="825"/>
      <c r="N12" s="825"/>
      <c r="O12" s="826"/>
      <c r="P12" s="826"/>
      <c r="Q12" s="824"/>
      <c r="R12" s="826"/>
      <c r="S12" s="825"/>
      <c r="T12" s="826">
        <v>1</v>
      </c>
      <c r="U12" s="842"/>
      <c r="V12" s="842"/>
      <c r="W12" s="842"/>
      <c r="X12" s="842"/>
      <c r="Y12" s="842"/>
      <c r="Z12" s="842"/>
      <c r="AA12" s="842"/>
      <c r="AB12" s="842"/>
      <c r="AC12" s="842"/>
      <c r="AD12" s="842"/>
      <c r="AE12" s="1067"/>
      <c r="AF12" s="1068"/>
    </row>
    <row r="13" spans="1:32" x14ac:dyDescent="0.2">
      <c r="A13" s="824" t="s">
        <v>3804</v>
      </c>
      <c r="B13" s="824">
        <v>203</v>
      </c>
      <c r="C13" s="824" t="s">
        <v>104</v>
      </c>
      <c r="D13" s="824" t="s">
        <v>61</v>
      </c>
      <c r="E13" s="824" t="s">
        <v>62</v>
      </c>
      <c r="F13" s="826">
        <v>0</v>
      </c>
      <c r="G13" s="826"/>
      <c r="H13" s="824"/>
      <c r="I13" s="825"/>
      <c r="J13" s="825"/>
      <c r="K13" s="826"/>
      <c r="L13" s="824"/>
      <c r="M13" s="825"/>
      <c r="N13" s="825"/>
      <c r="O13" s="826"/>
      <c r="P13" s="826"/>
      <c r="Q13" s="824"/>
      <c r="R13" s="826"/>
      <c r="S13" s="825"/>
      <c r="T13" s="826">
        <v>1</v>
      </c>
      <c r="U13" s="842"/>
      <c r="V13" s="842"/>
      <c r="W13" s="842"/>
      <c r="X13" s="842"/>
      <c r="Y13" s="842"/>
      <c r="Z13" s="842"/>
      <c r="AA13" s="842"/>
      <c r="AB13" s="842"/>
      <c r="AC13" s="842"/>
      <c r="AD13" s="842"/>
      <c r="AE13" s="1067"/>
      <c r="AF13" s="1068"/>
    </row>
    <row r="14" spans="1:32" x14ac:dyDescent="0.2">
      <c r="A14" s="824" t="s">
        <v>3804</v>
      </c>
      <c r="B14" s="824">
        <v>204</v>
      </c>
      <c r="C14" s="824" t="s">
        <v>104</v>
      </c>
      <c r="D14" s="824" t="s">
        <v>61</v>
      </c>
      <c r="E14" s="824" t="s">
        <v>62</v>
      </c>
      <c r="F14" s="826">
        <v>0</v>
      </c>
      <c r="G14" s="826"/>
      <c r="H14" s="824"/>
      <c r="I14" s="825"/>
      <c r="J14" s="825"/>
      <c r="K14" s="826"/>
      <c r="L14" s="824"/>
      <c r="M14" s="825"/>
      <c r="N14" s="825"/>
      <c r="O14" s="826"/>
      <c r="P14" s="826"/>
      <c r="Q14" s="824"/>
      <c r="R14" s="826"/>
      <c r="S14" s="825"/>
      <c r="T14" s="826">
        <v>1</v>
      </c>
      <c r="U14" s="825"/>
      <c r="V14" s="825"/>
      <c r="W14" s="825"/>
      <c r="X14" s="825"/>
      <c r="Y14" s="825"/>
      <c r="Z14" s="825"/>
      <c r="AA14" s="825"/>
      <c r="AB14" s="825"/>
      <c r="AC14" s="825"/>
      <c r="AD14" s="825"/>
      <c r="AE14" s="1067"/>
      <c r="AF14" s="1068"/>
    </row>
    <row r="15" spans="1:32" x14ac:dyDescent="0.2">
      <c r="A15" s="824" t="s">
        <v>3804</v>
      </c>
      <c r="B15" s="824">
        <v>205</v>
      </c>
      <c r="C15" s="824" t="s">
        <v>104</v>
      </c>
      <c r="D15" s="824" t="s">
        <v>61</v>
      </c>
      <c r="E15" s="824" t="s">
        <v>62</v>
      </c>
      <c r="F15" s="826">
        <v>0</v>
      </c>
      <c r="G15" s="826"/>
      <c r="H15" s="824"/>
      <c r="I15" s="825"/>
      <c r="J15" s="825"/>
      <c r="K15" s="826"/>
      <c r="L15" s="824"/>
      <c r="M15" s="825"/>
      <c r="N15" s="825"/>
      <c r="O15" s="826"/>
      <c r="P15" s="826"/>
      <c r="Q15" s="824"/>
      <c r="R15" s="826"/>
      <c r="S15" s="825"/>
      <c r="T15" s="826">
        <v>1</v>
      </c>
      <c r="U15" s="825"/>
      <c r="V15" s="825"/>
      <c r="W15" s="825"/>
      <c r="X15" s="825"/>
      <c r="Y15" s="825"/>
      <c r="Z15" s="825"/>
      <c r="AA15" s="825"/>
      <c r="AB15" s="825"/>
      <c r="AC15" s="825"/>
      <c r="AD15" s="825"/>
      <c r="AE15" s="1067"/>
      <c r="AF15" s="1068"/>
    </row>
    <row r="16" spans="1:32" x14ac:dyDescent="0.2">
      <c r="A16" s="824" t="s">
        <v>3804</v>
      </c>
      <c r="B16" s="824">
        <v>206</v>
      </c>
      <c r="C16" s="824" t="s">
        <v>104</v>
      </c>
      <c r="D16" s="824" t="s">
        <v>61</v>
      </c>
      <c r="E16" s="824" t="s">
        <v>62</v>
      </c>
      <c r="F16" s="826">
        <v>0</v>
      </c>
      <c r="G16" s="826"/>
      <c r="H16" s="824"/>
      <c r="I16" s="825"/>
      <c r="J16" s="825"/>
      <c r="K16" s="826"/>
      <c r="L16" s="824"/>
      <c r="M16" s="825"/>
      <c r="N16" s="825"/>
      <c r="O16" s="826"/>
      <c r="P16" s="826"/>
      <c r="Q16" s="824"/>
      <c r="R16" s="826"/>
      <c r="S16" s="825"/>
      <c r="T16" s="826">
        <v>1</v>
      </c>
      <c r="U16" s="855"/>
      <c r="V16" s="855"/>
      <c r="W16" s="855"/>
      <c r="X16" s="855"/>
      <c r="Y16" s="855"/>
      <c r="Z16" s="855"/>
      <c r="AA16" s="855"/>
      <c r="AB16" s="855"/>
      <c r="AC16" s="855"/>
      <c r="AD16" s="855"/>
      <c r="AE16" s="1067"/>
      <c r="AF16" s="1068"/>
    </row>
    <row r="17" spans="1:32" x14ac:dyDescent="0.2">
      <c r="A17" s="824" t="s">
        <v>3804</v>
      </c>
      <c r="B17" s="824">
        <v>207</v>
      </c>
      <c r="C17" s="824" t="s">
        <v>104</v>
      </c>
      <c r="D17" s="824" t="s">
        <v>61</v>
      </c>
      <c r="E17" s="824" t="s">
        <v>62</v>
      </c>
      <c r="F17" s="826">
        <v>0</v>
      </c>
      <c r="G17" s="826"/>
      <c r="H17" s="824"/>
      <c r="I17" s="825"/>
      <c r="J17" s="825"/>
      <c r="K17" s="826"/>
      <c r="L17" s="824"/>
      <c r="M17" s="825"/>
      <c r="N17" s="825"/>
      <c r="O17" s="826"/>
      <c r="P17" s="826"/>
      <c r="Q17" s="824"/>
      <c r="R17" s="826"/>
      <c r="S17" s="825"/>
      <c r="T17" s="826">
        <v>1</v>
      </c>
      <c r="U17" s="855"/>
      <c r="V17" s="855"/>
      <c r="W17" s="855"/>
      <c r="X17" s="855"/>
      <c r="Y17" s="855"/>
      <c r="Z17" s="855"/>
      <c r="AA17" s="855"/>
      <c r="AB17" s="855"/>
      <c r="AC17" s="855"/>
      <c r="AD17" s="855"/>
      <c r="AE17" s="1067"/>
      <c r="AF17" s="1068"/>
    </row>
    <row r="18" spans="1:32" x14ac:dyDescent="0.2">
      <c r="A18" s="824" t="s">
        <v>3804</v>
      </c>
      <c r="B18" s="824">
        <v>208</v>
      </c>
      <c r="C18" s="824" t="s">
        <v>104</v>
      </c>
      <c r="D18" s="824" t="s">
        <v>61</v>
      </c>
      <c r="E18" s="824" t="s">
        <v>62</v>
      </c>
      <c r="F18" s="826">
        <v>0</v>
      </c>
      <c r="G18" s="826"/>
      <c r="H18" s="824"/>
      <c r="I18" s="825"/>
      <c r="J18" s="825"/>
      <c r="K18" s="826"/>
      <c r="L18" s="824"/>
      <c r="M18" s="825"/>
      <c r="N18" s="825"/>
      <c r="O18" s="826"/>
      <c r="P18" s="826"/>
      <c r="Q18" s="824"/>
      <c r="R18" s="826"/>
      <c r="S18" s="825"/>
      <c r="T18" s="826">
        <v>1</v>
      </c>
      <c r="U18" s="855"/>
      <c r="V18" s="855"/>
      <c r="W18" s="855"/>
      <c r="X18" s="855"/>
      <c r="Y18" s="855"/>
      <c r="Z18" s="855"/>
      <c r="AA18" s="855"/>
      <c r="AB18" s="855"/>
      <c r="AC18" s="855"/>
      <c r="AD18" s="855"/>
      <c r="AE18" s="1067"/>
      <c r="AF18" s="1068"/>
    </row>
    <row r="19" spans="1:32" x14ac:dyDescent="0.2">
      <c r="A19" s="824" t="s">
        <v>3804</v>
      </c>
      <c r="B19" s="824">
        <v>251</v>
      </c>
      <c r="C19" s="824" t="s">
        <v>104</v>
      </c>
      <c r="D19" s="824" t="s">
        <v>66</v>
      </c>
      <c r="E19" s="824" t="s">
        <v>67</v>
      </c>
      <c r="F19" s="826">
        <v>0</v>
      </c>
      <c r="G19" s="826"/>
      <c r="H19" s="824"/>
      <c r="I19" s="825"/>
      <c r="J19" s="825"/>
      <c r="K19" s="826"/>
      <c r="L19" s="824"/>
      <c r="M19" s="825"/>
      <c r="N19" s="825"/>
      <c r="O19" s="826"/>
      <c r="P19" s="826"/>
      <c r="Q19" s="824"/>
      <c r="R19" s="826"/>
      <c r="S19" s="825"/>
      <c r="T19" s="826">
        <v>1</v>
      </c>
      <c r="U19" s="825"/>
      <c r="V19" s="825"/>
      <c r="W19" s="825"/>
      <c r="X19" s="825"/>
      <c r="Y19" s="825"/>
      <c r="Z19" s="825"/>
      <c r="AA19" s="825"/>
      <c r="AB19" s="825"/>
      <c r="AC19" s="825"/>
      <c r="AD19" s="825"/>
      <c r="AE19" s="1067"/>
      <c r="AF19" s="1068"/>
    </row>
    <row r="20" spans="1:32" x14ac:dyDescent="0.2">
      <c r="A20" s="824" t="s">
        <v>3804</v>
      </c>
      <c r="B20" s="824">
        <v>252</v>
      </c>
      <c r="C20" s="824" t="s">
        <v>104</v>
      </c>
      <c r="D20" s="824" t="s">
        <v>66</v>
      </c>
      <c r="E20" s="824" t="s">
        <v>67</v>
      </c>
      <c r="F20" s="826">
        <v>0</v>
      </c>
      <c r="G20" s="826"/>
      <c r="H20" s="824"/>
      <c r="I20" s="825"/>
      <c r="J20" s="825"/>
      <c r="K20" s="826"/>
      <c r="L20" s="824"/>
      <c r="M20" s="825"/>
      <c r="N20" s="825"/>
      <c r="O20" s="826"/>
      <c r="P20" s="826"/>
      <c r="Q20" s="824"/>
      <c r="R20" s="826"/>
      <c r="S20" s="825"/>
      <c r="T20" s="826">
        <v>1</v>
      </c>
      <c r="U20" s="825"/>
      <c r="V20" s="825"/>
      <c r="W20" s="825"/>
      <c r="X20" s="825"/>
      <c r="Y20" s="825"/>
      <c r="Z20" s="825"/>
      <c r="AA20" s="825"/>
      <c r="AB20" s="825"/>
      <c r="AC20" s="825"/>
      <c r="AD20" s="825"/>
      <c r="AE20" s="1067"/>
      <c r="AF20" s="1068"/>
    </row>
    <row r="21" spans="1:32" x14ac:dyDescent="0.2">
      <c r="A21" s="824" t="s">
        <v>3804</v>
      </c>
      <c r="B21" s="824">
        <v>253</v>
      </c>
      <c r="C21" s="824" t="s">
        <v>104</v>
      </c>
      <c r="D21" s="824" t="s">
        <v>66</v>
      </c>
      <c r="E21" s="824" t="s">
        <v>67</v>
      </c>
      <c r="F21" s="826">
        <v>0</v>
      </c>
      <c r="G21" s="826"/>
      <c r="H21" s="824"/>
      <c r="I21" s="825"/>
      <c r="J21" s="825"/>
      <c r="K21" s="826"/>
      <c r="L21" s="824"/>
      <c r="M21" s="825"/>
      <c r="N21" s="825"/>
      <c r="O21" s="826"/>
      <c r="P21" s="826"/>
      <c r="Q21" s="824"/>
      <c r="R21" s="826"/>
      <c r="S21" s="825"/>
      <c r="T21" s="826">
        <v>1</v>
      </c>
      <c r="U21" s="825"/>
      <c r="V21" s="825"/>
      <c r="W21" s="825"/>
      <c r="X21" s="825"/>
      <c r="Y21" s="825"/>
      <c r="Z21" s="825"/>
      <c r="AA21" s="825"/>
      <c r="AB21" s="825"/>
      <c r="AC21" s="825"/>
      <c r="AD21" s="825"/>
      <c r="AE21" s="1067"/>
      <c r="AF21" s="1068"/>
    </row>
    <row r="22" spans="1:32" x14ac:dyDescent="0.2">
      <c r="A22" s="824" t="s">
        <v>3804</v>
      </c>
      <c r="B22" s="824">
        <v>254</v>
      </c>
      <c r="C22" s="824" t="s">
        <v>104</v>
      </c>
      <c r="D22" s="824" t="s">
        <v>66</v>
      </c>
      <c r="E22" s="824" t="s">
        <v>67</v>
      </c>
      <c r="F22" s="826">
        <v>0</v>
      </c>
      <c r="G22" s="826"/>
      <c r="H22" s="824"/>
      <c r="I22" s="825"/>
      <c r="J22" s="825"/>
      <c r="K22" s="826"/>
      <c r="L22" s="824"/>
      <c r="M22" s="825"/>
      <c r="N22" s="825"/>
      <c r="O22" s="826"/>
      <c r="P22" s="826"/>
      <c r="Q22" s="824"/>
      <c r="R22" s="826"/>
      <c r="S22" s="825"/>
      <c r="T22" s="826">
        <v>1</v>
      </c>
      <c r="U22" s="825"/>
      <c r="V22" s="825"/>
      <c r="W22" s="825"/>
      <c r="X22" s="825"/>
      <c r="Y22" s="825"/>
      <c r="Z22" s="825"/>
      <c r="AA22" s="825"/>
      <c r="AB22" s="825"/>
      <c r="AC22" s="825"/>
      <c r="AD22" s="825"/>
      <c r="AE22" s="1067"/>
      <c r="AF22" s="1068"/>
    </row>
    <row r="23" spans="1:32" x14ac:dyDescent="0.2">
      <c r="A23" s="824" t="s">
        <v>3804</v>
      </c>
      <c r="B23" s="824">
        <v>255</v>
      </c>
      <c r="C23" s="824" t="s">
        <v>104</v>
      </c>
      <c r="D23" s="824" t="s">
        <v>66</v>
      </c>
      <c r="E23" s="824" t="s">
        <v>67</v>
      </c>
      <c r="F23" s="826">
        <v>0</v>
      </c>
      <c r="G23" s="826"/>
      <c r="H23" s="824"/>
      <c r="I23" s="825"/>
      <c r="J23" s="825"/>
      <c r="K23" s="826"/>
      <c r="L23" s="824"/>
      <c r="M23" s="825"/>
      <c r="N23" s="825"/>
      <c r="O23" s="826"/>
      <c r="P23" s="826"/>
      <c r="Q23" s="824"/>
      <c r="R23" s="826"/>
      <c r="S23" s="825"/>
      <c r="T23" s="826">
        <v>1</v>
      </c>
      <c r="U23" s="825"/>
      <c r="V23" s="825"/>
      <c r="W23" s="825"/>
      <c r="X23" s="825"/>
      <c r="Y23" s="825"/>
      <c r="Z23" s="825"/>
      <c r="AA23" s="825"/>
      <c r="AB23" s="825"/>
      <c r="AC23" s="825"/>
      <c r="AD23" s="825"/>
      <c r="AE23" s="1067"/>
      <c r="AF23" s="1068"/>
    </row>
    <row r="24" spans="1:32" x14ac:dyDescent="0.2">
      <c r="A24" s="824" t="s">
        <v>3804</v>
      </c>
      <c r="B24" s="824">
        <v>256</v>
      </c>
      <c r="C24" s="824" t="s">
        <v>104</v>
      </c>
      <c r="D24" s="824" t="s">
        <v>66</v>
      </c>
      <c r="E24" s="824" t="s">
        <v>67</v>
      </c>
      <c r="F24" s="826">
        <v>0</v>
      </c>
      <c r="G24" s="826"/>
      <c r="H24" s="824"/>
      <c r="I24" s="825"/>
      <c r="J24" s="825"/>
      <c r="K24" s="826"/>
      <c r="L24" s="824"/>
      <c r="M24" s="825"/>
      <c r="N24" s="825"/>
      <c r="O24" s="826"/>
      <c r="P24" s="826"/>
      <c r="Q24" s="824"/>
      <c r="R24" s="826"/>
      <c r="S24" s="825"/>
      <c r="T24" s="826">
        <v>1</v>
      </c>
      <c r="U24" s="825"/>
      <c r="V24" s="825"/>
      <c r="W24" s="825"/>
      <c r="X24" s="825"/>
      <c r="Y24" s="825"/>
      <c r="Z24" s="825"/>
      <c r="AA24" s="825"/>
      <c r="AB24" s="825"/>
      <c r="AC24" s="825"/>
      <c r="AD24" s="825"/>
      <c r="AE24" s="1067"/>
      <c r="AF24" s="1068"/>
    </row>
    <row r="25" spans="1:32" x14ac:dyDescent="0.2">
      <c r="A25" s="824" t="s">
        <v>3804</v>
      </c>
      <c r="B25" s="824">
        <v>257</v>
      </c>
      <c r="C25" s="824" t="s">
        <v>104</v>
      </c>
      <c r="D25" s="824" t="s">
        <v>66</v>
      </c>
      <c r="E25" s="824" t="s">
        <v>67</v>
      </c>
      <c r="F25" s="826">
        <v>0</v>
      </c>
      <c r="G25" s="826"/>
      <c r="H25" s="824"/>
      <c r="I25" s="825"/>
      <c r="J25" s="825"/>
      <c r="K25" s="826"/>
      <c r="L25" s="824"/>
      <c r="M25" s="825"/>
      <c r="N25" s="825"/>
      <c r="O25" s="826"/>
      <c r="P25" s="826"/>
      <c r="Q25" s="824"/>
      <c r="R25" s="826"/>
      <c r="S25" s="825"/>
      <c r="T25" s="826">
        <v>1</v>
      </c>
      <c r="U25" s="825"/>
      <c r="V25" s="825"/>
      <c r="W25" s="825"/>
      <c r="X25" s="825"/>
      <c r="Y25" s="825"/>
      <c r="Z25" s="825"/>
      <c r="AA25" s="825"/>
      <c r="AB25" s="825"/>
      <c r="AC25" s="825"/>
      <c r="AD25" s="825"/>
      <c r="AE25" s="1067"/>
      <c r="AF25" s="1068"/>
    </row>
    <row r="26" spans="1:32" x14ac:dyDescent="0.2">
      <c r="A26" s="824" t="s">
        <v>3804</v>
      </c>
      <c r="B26" s="824">
        <v>258</v>
      </c>
      <c r="C26" s="824" t="s">
        <v>104</v>
      </c>
      <c r="D26" s="824" t="s">
        <v>66</v>
      </c>
      <c r="E26" s="824" t="s">
        <v>67</v>
      </c>
      <c r="F26" s="826">
        <v>0</v>
      </c>
      <c r="G26" s="826"/>
      <c r="H26" s="824"/>
      <c r="I26" s="825"/>
      <c r="J26" s="825"/>
      <c r="K26" s="826"/>
      <c r="L26" s="824"/>
      <c r="M26" s="825"/>
      <c r="N26" s="825"/>
      <c r="O26" s="826"/>
      <c r="P26" s="826"/>
      <c r="Q26" s="824"/>
      <c r="R26" s="826"/>
      <c r="S26" s="825"/>
      <c r="T26" s="826">
        <v>1</v>
      </c>
      <c r="U26" s="825"/>
      <c r="V26" s="825"/>
      <c r="W26" s="825"/>
      <c r="X26" s="825"/>
      <c r="Y26" s="825"/>
      <c r="Z26" s="825"/>
      <c r="AA26" s="825"/>
      <c r="AB26" s="825"/>
      <c r="AC26" s="825"/>
      <c r="AD26" s="825"/>
      <c r="AE26" s="1067"/>
      <c r="AF26" s="1068"/>
    </row>
    <row r="27" spans="1:32" x14ac:dyDescent="0.2">
      <c r="A27" s="824" t="s">
        <v>3804</v>
      </c>
      <c r="B27" s="824">
        <v>259</v>
      </c>
      <c r="C27" s="824" t="s">
        <v>104</v>
      </c>
      <c r="D27" s="824" t="s">
        <v>66</v>
      </c>
      <c r="E27" s="824" t="s">
        <v>67</v>
      </c>
      <c r="F27" s="826">
        <v>0</v>
      </c>
      <c r="G27" s="826"/>
      <c r="H27" s="824"/>
      <c r="I27" s="825"/>
      <c r="J27" s="825"/>
      <c r="K27" s="826"/>
      <c r="L27" s="824"/>
      <c r="M27" s="825"/>
      <c r="N27" s="825"/>
      <c r="O27" s="826"/>
      <c r="P27" s="826"/>
      <c r="Q27" s="824"/>
      <c r="R27" s="826"/>
      <c r="S27" s="825"/>
      <c r="T27" s="826">
        <v>1</v>
      </c>
      <c r="U27" s="825"/>
      <c r="V27" s="825"/>
      <c r="W27" s="825"/>
      <c r="X27" s="825"/>
      <c r="Y27" s="825"/>
      <c r="Z27" s="825"/>
      <c r="AA27" s="825"/>
      <c r="AB27" s="825"/>
      <c r="AC27" s="825"/>
      <c r="AD27" s="825"/>
      <c r="AE27" s="1067"/>
      <c r="AF27" s="1068"/>
    </row>
    <row r="28" spans="1:32" x14ac:dyDescent="0.2">
      <c r="A28" s="824" t="s">
        <v>3812</v>
      </c>
      <c r="B28" s="824">
        <v>201</v>
      </c>
      <c r="C28" s="825" t="s">
        <v>190</v>
      </c>
      <c r="D28" s="825" t="s">
        <v>129</v>
      </c>
      <c r="E28" s="824" t="s">
        <v>130</v>
      </c>
      <c r="F28" s="826">
        <v>300</v>
      </c>
      <c r="G28" s="826"/>
      <c r="H28" s="824"/>
      <c r="I28" s="825"/>
      <c r="J28" s="825"/>
      <c r="K28" s="826"/>
      <c r="L28" s="824"/>
      <c r="M28" s="826"/>
      <c r="N28" s="824"/>
      <c r="O28" s="826"/>
      <c r="P28" s="826"/>
      <c r="Q28" s="824"/>
      <c r="R28" s="826"/>
      <c r="S28" s="826">
        <v>1</v>
      </c>
      <c r="T28" s="826">
        <v>2</v>
      </c>
      <c r="U28" s="825"/>
      <c r="V28" s="825"/>
      <c r="W28" s="825"/>
      <c r="X28" s="825"/>
      <c r="Y28" s="825"/>
      <c r="Z28" s="825"/>
      <c r="AA28" s="825"/>
      <c r="AB28" s="825"/>
      <c r="AC28" s="825"/>
      <c r="AD28" s="825"/>
      <c r="AE28" s="1067"/>
      <c r="AF28" s="1068"/>
    </row>
    <row r="29" spans="1:32" x14ac:dyDescent="0.2">
      <c r="A29" s="824" t="s">
        <v>3812</v>
      </c>
      <c r="B29" s="824">
        <v>202</v>
      </c>
      <c r="C29" s="825" t="s">
        <v>190</v>
      </c>
      <c r="D29" s="824" t="s">
        <v>61</v>
      </c>
      <c r="E29" s="824" t="s">
        <v>62</v>
      </c>
      <c r="F29" s="826">
        <v>300</v>
      </c>
      <c r="G29" s="826"/>
      <c r="H29" s="824"/>
      <c r="I29" s="825"/>
      <c r="J29" s="825"/>
      <c r="K29" s="826"/>
      <c r="L29" s="824"/>
      <c r="M29" s="826"/>
      <c r="N29" s="824"/>
      <c r="O29" s="826"/>
      <c r="P29" s="826"/>
      <c r="Q29" s="824"/>
      <c r="R29" s="826"/>
      <c r="S29" s="826">
        <v>1</v>
      </c>
      <c r="T29" s="826">
        <v>2</v>
      </c>
      <c r="U29" s="825"/>
      <c r="V29" s="825"/>
      <c r="W29" s="825"/>
      <c r="X29" s="825"/>
      <c r="Y29" s="825"/>
      <c r="Z29" s="825"/>
      <c r="AA29" s="825"/>
      <c r="AB29" s="825"/>
      <c r="AC29" s="825"/>
      <c r="AD29" s="825"/>
      <c r="AE29" s="1067"/>
      <c r="AF29" s="1068"/>
    </row>
    <row r="30" spans="1:32" x14ac:dyDescent="0.2">
      <c r="A30" s="824" t="s">
        <v>3812</v>
      </c>
      <c r="B30" s="824">
        <v>203</v>
      </c>
      <c r="C30" s="825" t="s">
        <v>184</v>
      </c>
      <c r="D30" s="824" t="s">
        <v>61</v>
      </c>
      <c r="E30" s="824" t="s">
        <v>62</v>
      </c>
      <c r="F30" s="826">
        <v>300</v>
      </c>
      <c r="G30" s="826"/>
      <c r="H30" s="824"/>
      <c r="I30" s="825"/>
      <c r="J30" s="825"/>
      <c r="K30" s="826"/>
      <c r="L30" s="824"/>
      <c r="M30" s="825"/>
      <c r="N30" s="825"/>
      <c r="O30" s="826"/>
      <c r="P30" s="826"/>
      <c r="Q30" s="824"/>
      <c r="R30" s="826"/>
      <c r="S30" s="826">
        <v>1</v>
      </c>
      <c r="T30" s="826">
        <v>2</v>
      </c>
      <c r="U30" s="826"/>
      <c r="V30" s="824"/>
      <c r="W30" s="825"/>
      <c r="X30" s="825"/>
      <c r="Y30" s="825"/>
      <c r="Z30" s="825"/>
      <c r="AA30" s="825"/>
      <c r="AB30" s="825"/>
      <c r="AC30" s="825"/>
      <c r="AD30" s="825"/>
      <c r="AE30" s="1067"/>
      <c r="AF30" s="1068"/>
    </row>
    <row r="31" spans="1:32" x14ac:dyDescent="0.2">
      <c r="A31" s="824" t="s">
        <v>3812</v>
      </c>
      <c r="B31" s="824">
        <v>204</v>
      </c>
      <c r="C31" s="825" t="s">
        <v>184</v>
      </c>
      <c r="D31" s="824" t="s">
        <v>61</v>
      </c>
      <c r="E31" s="824" t="s">
        <v>62</v>
      </c>
      <c r="F31" s="826">
        <v>300</v>
      </c>
      <c r="G31" s="826"/>
      <c r="H31" s="824"/>
      <c r="I31" s="825"/>
      <c r="J31" s="825"/>
      <c r="K31" s="826"/>
      <c r="L31" s="824"/>
      <c r="M31" s="825"/>
      <c r="N31" s="825"/>
      <c r="O31" s="826"/>
      <c r="P31" s="826"/>
      <c r="Q31" s="824"/>
      <c r="R31" s="826"/>
      <c r="S31" s="826">
        <v>1</v>
      </c>
      <c r="T31" s="826">
        <v>2</v>
      </c>
      <c r="U31" s="826">
        <v>1</v>
      </c>
      <c r="V31" s="824" t="s">
        <v>80</v>
      </c>
      <c r="W31" s="825"/>
      <c r="X31" s="825"/>
      <c r="Y31" s="825"/>
      <c r="Z31" s="825"/>
      <c r="AA31" s="825"/>
      <c r="AB31" s="825"/>
      <c r="AC31" s="825"/>
      <c r="AD31" s="825"/>
      <c r="AE31" s="1067"/>
      <c r="AF31" s="1068"/>
    </row>
    <row r="32" spans="1:32" x14ac:dyDescent="0.2">
      <c r="A32" s="824" t="s">
        <v>3812</v>
      </c>
      <c r="B32" s="824">
        <v>251</v>
      </c>
      <c r="C32" s="825" t="s">
        <v>184</v>
      </c>
      <c r="D32" s="824" t="s">
        <v>199</v>
      </c>
      <c r="E32" s="824" t="s">
        <v>200</v>
      </c>
      <c r="F32" s="826">
        <v>300</v>
      </c>
      <c r="G32" s="826"/>
      <c r="H32" s="824"/>
      <c r="I32" s="825"/>
      <c r="J32" s="825"/>
      <c r="K32" s="826"/>
      <c r="L32" s="824"/>
      <c r="M32" s="825"/>
      <c r="N32" s="825"/>
      <c r="O32" s="826"/>
      <c r="P32" s="826"/>
      <c r="Q32" s="824"/>
      <c r="R32" s="826"/>
      <c r="S32" s="826">
        <v>2</v>
      </c>
      <c r="T32" s="826">
        <v>2</v>
      </c>
      <c r="U32" s="826">
        <v>1</v>
      </c>
      <c r="V32" s="824" t="s">
        <v>80</v>
      </c>
      <c r="W32" s="825"/>
      <c r="X32" s="825"/>
      <c r="Y32" s="825"/>
      <c r="Z32" s="825"/>
      <c r="AA32" s="825"/>
      <c r="AB32" s="825"/>
      <c r="AC32" s="825"/>
      <c r="AD32" s="825"/>
      <c r="AE32" s="1067"/>
      <c r="AF32" s="1068"/>
    </row>
    <row r="33" spans="1:32" x14ac:dyDescent="0.2">
      <c r="A33" s="824" t="s">
        <v>3812</v>
      </c>
      <c r="B33" s="824">
        <v>252</v>
      </c>
      <c r="C33" s="825" t="s">
        <v>184</v>
      </c>
      <c r="D33" s="824" t="s">
        <v>199</v>
      </c>
      <c r="E33" s="824" t="s">
        <v>200</v>
      </c>
      <c r="F33" s="826">
        <v>300</v>
      </c>
      <c r="G33" s="826"/>
      <c r="H33" s="824"/>
      <c r="I33" s="825"/>
      <c r="J33" s="825"/>
      <c r="K33" s="826"/>
      <c r="L33" s="824"/>
      <c r="M33" s="825"/>
      <c r="N33" s="825"/>
      <c r="O33" s="826"/>
      <c r="P33" s="826"/>
      <c r="Q33" s="824"/>
      <c r="R33" s="826"/>
      <c r="S33" s="826">
        <v>2</v>
      </c>
      <c r="T33" s="826">
        <v>2</v>
      </c>
      <c r="U33" s="825"/>
      <c r="V33" s="825"/>
      <c r="W33" s="825"/>
      <c r="X33" s="825"/>
      <c r="Y33" s="825"/>
      <c r="Z33" s="825"/>
      <c r="AA33" s="825"/>
      <c r="AB33" s="825"/>
      <c r="AC33" s="825"/>
      <c r="AD33" s="825"/>
      <c r="AE33" s="1069"/>
      <c r="AF33" s="1070"/>
    </row>
    <row r="34" spans="1:32" x14ac:dyDescent="0.2">
      <c r="A34" s="830" t="s">
        <v>3803</v>
      </c>
      <c r="B34" s="830">
        <v>401</v>
      </c>
      <c r="C34" s="834" t="s">
        <v>98</v>
      </c>
      <c r="D34" s="834" t="s">
        <v>99</v>
      </c>
      <c r="E34" s="835">
        <v>117</v>
      </c>
      <c r="F34" s="835">
        <v>0</v>
      </c>
      <c r="G34" s="834"/>
      <c r="H34" s="834"/>
      <c r="I34" s="835">
        <v>12</v>
      </c>
      <c r="J34" s="830" t="s">
        <v>80</v>
      </c>
      <c r="K34" s="834"/>
      <c r="L34" s="834"/>
      <c r="M34" s="834"/>
      <c r="N34" s="834"/>
      <c r="O34" s="834"/>
      <c r="P34" s="834"/>
      <c r="Q34" s="834"/>
      <c r="R34" s="834"/>
      <c r="S34" s="834"/>
      <c r="T34" s="834"/>
      <c r="U34" s="596"/>
      <c r="V34" s="596"/>
      <c r="W34" s="596"/>
      <c r="X34" s="596"/>
      <c r="Y34" s="596"/>
      <c r="Z34" s="596"/>
      <c r="AA34" s="596"/>
      <c r="AB34" s="596"/>
      <c r="AC34" s="596"/>
      <c r="AD34" s="596"/>
      <c r="AE34" s="1049">
        <f>SUM(G34:T42)-(SUM(P35:R37)/12)-(SUM(P38:R39)/3)</f>
        <v>127</v>
      </c>
      <c r="AF34" s="1050"/>
    </row>
    <row r="35" spans="1:32" x14ac:dyDescent="0.2">
      <c r="A35" s="830" t="s">
        <v>3802</v>
      </c>
      <c r="B35" s="830">
        <v>451</v>
      </c>
      <c r="C35" s="834" t="s">
        <v>84</v>
      </c>
      <c r="D35" s="830" t="s">
        <v>66</v>
      </c>
      <c r="E35" s="830" t="s">
        <v>67</v>
      </c>
      <c r="F35" s="834" t="s">
        <v>85</v>
      </c>
      <c r="G35" s="835">
        <v>4</v>
      </c>
      <c r="H35" s="830" t="s">
        <v>80</v>
      </c>
      <c r="I35" s="834"/>
      <c r="J35" s="834"/>
      <c r="K35" s="835">
        <v>4</v>
      </c>
      <c r="L35" s="830" t="s">
        <v>80</v>
      </c>
      <c r="M35" s="835">
        <v>2</v>
      </c>
      <c r="N35" s="830" t="s">
        <v>80</v>
      </c>
      <c r="O35" s="834">
        <v>16</v>
      </c>
      <c r="P35" s="834">
        <v>8</v>
      </c>
      <c r="Q35" s="830" t="s">
        <v>80</v>
      </c>
      <c r="R35" s="835">
        <v>4</v>
      </c>
      <c r="S35" s="835">
        <v>3</v>
      </c>
      <c r="T35" s="835">
        <v>4</v>
      </c>
      <c r="U35" s="596"/>
      <c r="V35" s="596"/>
      <c r="W35" s="596"/>
      <c r="X35" s="596"/>
      <c r="Y35" s="596"/>
      <c r="Z35" s="596"/>
      <c r="AA35" s="596"/>
      <c r="AB35" s="596"/>
      <c r="AC35" s="596"/>
      <c r="AD35" s="596"/>
      <c r="AE35" s="1051"/>
      <c r="AF35" s="1052"/>
    </row>
    <row r="36" spans="1:32" x14ac:dyDescent="0.2">
      <c r="A36" s="830" t="s">
        <v>3802</v>
      </c>
      <c r="B36" s="830">
        <v>491</v>
      </c>
      <c r="C36" s="834" t="s">
        <v>87</v>
      </c>
      <c r="D36" s="834" t="s">
        <v>88</v>
      </c>
      <c r="E36" s="834"/>
      <c r="F36" s="835">
        <v>500</v>
      </c>
      <c r="G36" s="835">
        <v>4</v>
      </c>
      <c r="H36" s="830" t="s">
        <v>80</v>
      </c>
      <c r="I36" s="834"/>
      <c r="J36" s="834"/>
      <c r="K36" s="835">
        <v>2</v>
      </c>
      <c r="L36" s="830" t="s">
        <v>80</v>
      </c>
      <c r="M36" s="835">
        <v>1</v>
      </c>
      <c r="N36" s="830" t="s">
        <v>80</v>
      </c>
      <c r="O36" s="834"/>
      <c r="P36" s="834"/>
      <c r="Q36" s="834"/>
      <c r="R36" s="834"/>
      <c r="S36" s="835">
        <v>1</v>
      </c>
      <c r="T36" s="835">
        <v>4</v>
      </c>
      <c r="U36" s="596"/>
      <c r="V36" s="596"/>
      <c r="W36" s="596"/>
      <c r="X36" s="596"/>
      <c r="Y36" s="596"/>
      <c r="Z36" s="596"/>
      <c r="AA36" s="596"/>
      <c r="AB36" s="596"/>
      <c r="AC36" s="596"/>
      <c r="AD36" s="596"/>
      <c r="AE36" s="1051"/>
      <c r="AF36" s="1052"/>
    </row>
    <row r="37" spans="1:32" x14ac:dyDescent="0.2">
      <c r="A37" s="830" t="s">
        <v>3802</v>
      </c>
      <c r="B37" s="830">
        <v>492</v>
      </c>
      <c r="C37" s="834" t="s">
        <v>90</v>
      </c>
      <c r="D37" s="834" t="s">
        <v>88</v>
      </c>
      <c r="E37" s="834"/>
      <c r="F37" s="835">
        <v>500</v>
      </c>
      <c r="G37" s="835">
        <v>4</v>
      </c>
      <c r="H37" s="830" t="s">
        <v>80</v>
      </c>
      <c r="I37" s="834"/>
      <c r="J37" s="834"/>
      <c r="K37" s="835">
        <v>2</v>
      </c>
      <c r="L37" s="830" t="s">
        <v>80</v>
      </c>
      <c r="M37" s="835">
        <v>1</v>
      </c>
      <c r="N37" s="830" t="s">
        <v>80</v>
      </c>
      <c r="O37" s="835">
        <v>16</v>
      </c>
      <c r="P37" s="835">
        <v>8</v>
      </c>
      <c r="Q37" s="830" t="s">
        <v>80</v>
      </c>
      <c r="R37" s="835">
        <v>4</v>
      </c>
      <c r="S37" s="835">
        <v>2</v>
      </c>
      <c r="T37" s="834"/>
      <c r="U37" s="596"/>
      <c r="V37" s="596"/>
      <c r="W37" s="596"/>
      <c r="X37" s="596"/>
      <c r="Y37" s="596"/>
      <c r="Z37" s="596"/>
      <c r="AA37" s="596"/>
      <c r="AB37" s="596"/>
      <c r="AC37" s="596"/>
      <c r="AD37" s="596"/>
      <c r="AE37" s="1051"/>
      <c r="AF37" s="1052"/>
    </row>
    <row r="38" spans="1:32" x14ac:dyDescent="0.2">
      <c r="A38" s="830" t="s">
        <v>3802</v>
      </c>
      <c r="B38" s="830">
        <v>493</v>
      </c>
      <c r="C38" s="834" t="s">
        <v>92</v>
      </c>
      <c r="D38" s="834" t="s">
        <v>88</v>
      </c>
      <c r="E38" s="834"/>
      <c r="F38" s="835">
        <v>500</v>
      </c>
      <c r="G38" s="835">
        <v>4</v>
      </c>
      <c r="H38" s="830" t="s">
        <v>80</v>
      </c>
      <c r="I38" s="834"/>
      <c r="J38" s="834"/>
      <c r="K38" s="835">
        <v>4</v>
      </c>
      <c r="L38" s="830" t="s">
        <v>80</v>
      </c>
      <c r="M38" s="835">
        <v>2</v>
      </c>
      <c r="N38" s="830" t="s">
        <v>80</v>
      </c>
      <c r="O38" s="835">
        <v>2</v>
      </c>
      <c r="P38" s="835">
        <v>2</v>
      </c>
      <c r="Q38" s="830" t="s">
        <v>80</v>
      </c>
      <c r="R38" s="835">
        <v>1</v>
      </c>
      <c r="S38" s="835">
        <v>1</v>
      </c>
      <c r="T38" s="834"/>
      <c r="U38" s="596"/>
      <c r="V38" s="596"/>
      <c r="W38" s="596"/>
      <c r="X38" s="596"/>
      <c r="Y38" s="596"/>
      <c r="Z38" s="596"/>
      <c r="AA38" s="596"/>
      <c r="AB38" s="596"/>
      <c r="AC38" s="596"/>
      <c r="AD38" s="596"/>
      <c r="AE38" s="1051"/>
      <c r="AF38" s="1052"/>
    </row>
    <row r="39" spans="1:32" x14ac:dyDescent="0.2">
      <c r="A39" s="830" t="s">
        <v>3806</v>
      </c>
      <c r="B39" s="830">
        <v>451</v>
      </c>
      <c r="C39" s="834" t="s">
        <v>139</v>
      </c>
      <c r="D39" s="830" t="s">
        <v>66</v>
      </c>
      <c r="E39" s="830" t="s">
        <v>67</v>
      </c>
      <c r="F39" s="834" t="s">
        <v>72</v>
      </c>
      <c r="G39" s="835"/>
      <c r="H39" s="830"/>
      <c r="I39" s="834"/>
      <c r="J39" s="834"/>
      <c r="K39" s="834"/>
      <c r="L39" s="834"/>
      <c r="M39" s="834"/>
      <c r="N39" s="834"/>
      <c r="O39" s="834"/>
      <c r="P39" s="834"/>
      <c r="Q39" s="834"/>
      <c r="R39" s="835"/>
      <c r="S39" s="834"/>
      <c r="T39" s="835">
        <v>2</v>
      </c>
      <c r="U39" s="596"/>
      <c r="V39" s="596"/>
      <c r="W39" s="596"/>
      <c r="X39" s="596"/>
      <c r="Y39" s="596"/>
      <c r="Z39" s="596"/>
      <c r="AA39" s="596"/>
      <c r="AB39" s="596"/>
      <c r="AC39" s="596"/>
      <c r="AD39" s="596"/>
      <c r="AE39" s="1051"/>
      <c r="AF39" s="1052"/>
    </row>
    <row r="40" spans="1:32" x14ac:dyDescent="0.2">
      <c r="A40" s="830" t="s">
        <v>3806</v>
      </c>
      <c r="B40" s="830">
        <v>452</v>
      </c>
      <c r="C40" s="834" t="s">
        <v>139</v>
      </c>
      <c r="D40" s="830" t="s">
        <v>66</v>
      </c>
      <c r="E40" s="830" t="s">
        <v>67</v>
      </c>
      <c r="F40" s="834" t="s">
        <v>72</v>
      </c>
      <c r="G40" s="835"/>
      <c r="H40" s="830"/>
      <c r="I40" s="834"/>
      <c r="J40" s="834"/>
      <c r="K40" s="834"/>
      <c r="L40" s="834"/>
      <c r="M40" s="834"/>
      <c r="N40" s="834"/>
      <c r="O40" s="834"/>
      <c r="P40" s="834"/>
      <c r="Q40" s="834"/>
      <c r="R40" s="835"/>
      <c r="S40" s="834"/>
      <c r="T40" s="835">
        <v>2</v>
      </c>
      <c r="U40" s="596"/>
      <c r="V40" s="596"/>
      <c r="W40" s="596"/>
      <c r="X40" s="596"/>
      <c r="Y40" s="596"/>
      <c r="Z40" s="596"/>
      <c r="AA40" s="596"/>
      <c r="AB40" s="596"/>
      <c r="AC40" s="596"/>
      <c r="AD40" s="596"/>
      <c r="AE40" s="1051"/>
      <c r="AF40" s="1052"/>
    </row>
    <row r="41" spans="1:32" x14ac:dyDescent="0.2">
      <c r="A41" s="830" t="s">
        <v>3806</v>
      </c>
      <c r="B41" s="830">
        <v>453</v>
      </c>
      <c r="C41" s="834" t="s">
        <v>139</v>
      </c>
      <c r="D41" s="830" t="s">
        <v>66</v>
      </c>
      <c r="E41" s="830" t="s">
        <v>67</v>
      </c>
      <c r="F41" s="834" t="s">
        <v>72</v>
      </c>
      <c r="G41" s="835"/>
      <c r="H41" s="830"/>
      <c r="I41" s="834"/>
      <c r="J41" s="834"/>
      <c r="K41" s="834"/>
      <c r="L41" s="834"/>
      <c r="M41" s="834"/>
      <c r="N41" s="834"/>
      <c r="O41" s="834"/>
      <c r="P41" s="834"/>
      <c r="Q41" s="834"/>
      <c r="R41" s="835"/>
      <c r="S41" s="834"/>
      <c r="T41" s="835">
        <v>2</v>
      </c>
      <c r="U41" s="596"/>
      <c r="V41" s="596"/>
      <c r="W41" s="596"/>
      <c r="X41" s="596"/>
      <c r="Y41" s="596"/>
      <c r="Z41" s="596"/>
      <c r="AA41" s="596"/>
      <c r="AB41" s="596"/>
      <c r="AC41" s="596"/>
      <c r="AD41" s="596"/>
      <c r="AE41" s="1051"/>
      <c r="AF41" s="1052"/>
    </row>
    <row r="42" spans="1:32" x14ac:dyDescent="0.2">
      <c r="A42" s="830" t="s">
        <v>3806</v>
      </c>
      <c r="B42" s="830">
        <v>454</v>
      </c>
      <c r="C42" s="834" t="s">
        <v>139</v>
      </c>
      <c r="D42" s="830" t="s">
        <v>66</v>
      </c>
      <c r="E42" s="830" t="s">
        <v>67</v>
      </c>
      <c r="F42" s="834" t="s">
        <v>72</v>
      </c>
      <c r="G42" s="835"/>
      <c r="H42" s="830"/>
      <c r="I42" s="834"/>
      <c r="J42" s="834"/>
      <c r="K42" s="834"/>
      <c r="L42" s="834"/>
      <c r="M42" s="834"/>
      <c r="N42" s="834"/>
      <c r="O42" s="834"/>
      <c r="P42" s="834"/>
      <c r="Q42" s="834"/>
      <c r="R42" s="835"/>
      <c r="S42" s="834"/>
      <c r="T42" s="835">
        <v>2</v>
      </c>
      <c r="U42" s="596"/>
      <c r="V42" s="596"/>
      <c r="W42" s="596"/>
      <c r="X42" s="596"/>
      <c r="Y42" s="596"/>
      <c r="Z42" s="596"/>
      <c r="AA42" s="596"/>
      <c r="AB42" s="596"/>
      <c r="AC42" s="596"/>
      <c r="AD42" s="596"/>
      <c r="AE42" s="1053"/>
      <c r="AF42" s="1054"/>
    </row>
    <row r="43" spans="1:32" x14ac:dyDescent="0.2">
      <c r="A43" s="836" t="s">
        <v>3805</v>
      </c>
      <c r="B43" s="836">
        <v>651</v>
      </c>
      <c r="C43" s="837" t="s">
        <v>122</v>
      </c>
      <c r="D43" s="837" t="s">
        <v>123</v>
      </c>
      <c r="E43" s="837"/>
      <c r="F43" s="841">
        <v>150</v>
      </c>
      <c r="G43" s="841"/>
      <c r="H43" s="836"/>
      <c r="I43" s="837"/>
      <c r="J43" s="837"/>
      <c r="K43" s="837"/>
      <c r="L43" s="837"/>
      <c r="M43" s="837"/>
      <c r="N43" s="837"/>
      <c r="O43" s="837"/>
      <c r="P43" s="837"/>
      <c r="Q43" s="837"/>
      <c r="R43" s="837"/>
      <c r="S43" s="841">
        <v>1</v>
      </c>
      <c r="T43" s="841">
        <v>1</v>
      </c>
      <c r="U43" s="837"/>
      <c r="V43" s="837"/>
      <c r="W43" s="837"/>
      <c r="X43" s="837"/>
      <c r="Y43" s="837"/>
      <c r="Z43" s="837"/>
      <c r="AA43" s="837"/>
      <c r="AB43" s="837"/>
      <c r="AC43" s="837"/>
      <c r="AD43" s="837"/>
      <c r="AE43" s="1036">
        <f>SUM(G43:T54)</f>
        <v>28</v>
      </c>
      <c r="AF43" s="1055"/>
    </row>
    <row r="44" spans="1:32" x14ac:dyDescent="0.2">
      <c r="A44" s="836" t="s">
        <v>3805</v>
      </c>
      <c r="B44" s="836">
        <v>652</v>
      </c>
      <c r="C44" s="837" t="s">
        <v>122</v>
      </c>
      <c r="D44" s="837" t="s">
        <v>123</v>
      </c>
      <c r="E44" s="837"/>
      <c r="F44" s="841">
        <v>150</v>
      </c>
      <c r="G44" s="841"/>
      <c r="H44" s="836"/>
      <c r="I44" s="837"/>
      <c r="J44" s="837"/>
      <c r="K44" s="837"/>
      <c r="L44" s="837"/>
      <c r="M44" s="837"/>
      <c r="N44" s="837"/>
      <c r="O44" s="837"/>
      <c r="P44" s="837"/>
      <c r="Q44" s="837"/>
      <c r="R44" s="837"/>
      <c r="S44" s="841">
        <v>1</v>
      </c>
      <c r="T44" s="841">
        <v>1</v>
      </c>
      <c r="U44" s="837"/>
      <c r="V44" s="837"/>
      <c r="W44" s="837"/>
      <c r="X44" s="837"/>
      <c r="Y44" s="837"/>
      <c r="Z44" s="837"/>
      <c r="AA44" s="837"/>
      <c r="AB44" s="837"/>
      <c r="AC44" s="837"/>
      <c r="AD44" s="837"/>
      <c r="AE44" s="1056"/>
      <c r="AF44" s="1057"/>
    </row>
    <row r="45" spans="1:32" x14ac:dyDescent="0.2">
      <c r="A45" s="836" t="s">
        <v>3806</v>
      </c>
      <c r="B45" s="836">
        <v>651</v>
      </c>
      <c r="C45" s="837" t="s">
        <v>139</v>
      </c>
      <c r="D45" s="837" t="s">
        <v>123</v>
      </c>
      <c r="E45" s="837"/>
      <c r="F45" s="837" t="s">
        <v>72</v>
      </c>
      <c r="G45" s="841"/>
      <c r="H45" s="836"/>
      <c r="I45" s="837"/>
      <c r="J45" s="837"/>
      <c r="K45" s="837"/>
      <c r="L45" s="837"/>
      <c r="M45" s="837"/>
      <c r="N45" s="837"/>
      <c r="O45" s="837"/>
      <c r="P45" s="837"/>
      <c r="Q45" s="837"/>
      <c r="R45" s="841"/>
      <c r="S45" s="837"/>
      <c r="T45" s="841">
        <v>2</v>
      </c>
      <c r="U45" s="837"/>
      <c r="V45" s="837"/>
      <c r="W45" s="837"/>
      <c r="X45" s="837"/>
      <c r="Y45" s="837"/>
      <c r="Z45" s="837"/>
      <c r="AA45" s="837"/>
      <c r="AB45" s="837"/>
      <c r="AC45" s="837"/>
      <c r="AD45" s="837"/>
      <c r="AE45" s="1056"/>
      <c r="AF45" s="1057"/>
    </row>
    <row r="46" spans="1:32" x14ac:dyDescent="0.2">
      <c r="A46" s="836" t="s">
        <v>3806</v>
      </c>
      <c r="B46" s="836">
        <v>652</v>
      </c>
      <c r="C46" s="837" t="s">
        <v>139</v>
      </c>
      <c r="D46" s="837" t="s">
        <v>123</v>
      </c>
      <c r="E46" s="837"/>
      <c r="F46" s="837" t="s">
        <v>72</v>
      </c>
      <c r="G46" s="841"/>
      <c r="H46" s="836"/>
      <c r="I46" s="837"/>
      <c r="J46" s="837"/>
      <c r="K46" s="837"/>
      <c r="L46" s="837"/>
      <c r="M46" s="837"/>
      <c r="N46" s="837"/>
      <c r="O46" s="837"/>
      <c r="P46" s="837"/>
      <c r="Q46" s="837"/>
      <c r="R46" s="841"/>
      <c r="S46" s="837"/>
      <c r="T46" s="841">
        <v>2</v>
      </c>
      <c r="U46" s="837"/>
      <c r="V46" s="837"/>
      <c r="W46" s="837"/>
      <c r="X46" s="837"/>
      <c r="Y46" s="837"/>
      <c r="Z46" s="837"/>
      <c r="AA46" s="837"/>
      <c r="AB46" s="837"/>
      <c r="AC46" s="837"/>
      <c r="AD46" s="837"/>
      <c r="AE46" s="1056"/>
      <c r="AF46" s="1057"/>
    </row>
    <row r="47" spans="1:32" x14ac:dyDescent="0.2">
      <c r="A47" s="836" t="s">
        <v>3806</v>
      </c>
      <c r="B47" s="836">
        <v>653</v>
      </c>
      <c r="C47" s="837" t="s">
        <v>139</v>
      </c>
      <c r="D47" s="837" t="s">
        <v>123</v>
      </c>
      <c r="E47" s="837"/>
      <c r="F47" s="837" t="s">
        <v>72</v>
      </c>
      <c r="G47" s="841"/>
      <c r="H47" s="836"/>
      <c r="I47" s="837"/>
      <c r="J47" s="837"/>
      <c r="K47" s="837"/>
      <c r="L47" s="837"/>
      <c r="M47" s="837"/>
      <c r="N47" s="837"/>
      <c r="O47" s="837"/>
      <c r="P47" s="837"/>
      <c r="Q47" s="837"/>
      <c r="R47" s="841"/>
      <c r="S47" s="837"/>
      <c r="T47" s="841">
        <v>2</v>
      </c>
      <c r="U47" s="837"/>
      <c r="V47" s="837"/>
      <c r="W47" s="837"/>
      <c r="X47" s="837"/>
      <c r="Y47" s="837"/>
      <c r="Z47" s="837"/>
      <c r="AA47" s="837"/>
      <c r="AB47" s="837"/>
      <c r="AC47" s="837"/>
      <c r="AD47" s="837"/>
      <c r="AE47" s="1056"/>
      <c r="AF47" s="1057"/>
    </row>
    <row r="48" spans="1:32" x14ac:dyDescent="0.2">
      <c r="A48" s="836" t="s">
        <v>3806</v>
      </c>
      <c r="B48" s="836">
        <v>654</v>
      </c>
      <c r="C48" s="837" t="s">
        <v>139</v>
      </c>
      <c r="D48" s="837" t="s">
        <v>123</v>
      </c>
      <c r="E48" s="837"/>
      <c r="F48" s="837" t="s">
        <v>72</v>
      </c>
      <c r="G48" s="841"/>
      <c r="H48" s="836"/>
      <c r="I48" s="837"/>
      <c r="J48" s="837"/>
      <c r="K48" s="837"/>
      <c r="L48" s="837"/>
      <c r="M48" s="837"/>
      <c r="N48" s="837"/>
      <c r="O48" s="837"/>
      <c r="P48" s="837"/>
      <c r="Q48" s="837"/>
      <c r="R48" s="841"/>
      <c r="S48" s="837"/>
      <c r="T48" s="841">
        <v>2</v>
      </c>
      <c r="U48" s="837"/>
      <c r="V48" s="837"/>
      <c r="W48" s="837"/>
      <c r="X48" s="837"/>
      <c r="Y48" s="837"/>
      <c r="Z48" s="837"/>
      <c r="AA48" s="837"/>
      <c r="AB48" s="837"/>
      <c r="AC48" s="837"/>
      <c r="AD48" s="837"/>
      <c r="AE48" s="1056"/>
      <c r="AF48" s="1057"/>
    </row>
    <row r="49" spans="1:32" x14ac:dyDescent="0.2">
      <c r="A49" s="836" t="s">
        <v>3806</v>
      </c>
      <c r="B49" s="836">
        <v>655</v>
      </c>
      <c r="C49" s="837" t="s">
        <v>139</v>
      </c>
      <c r="D49" s="837" t="s">
        <v>123</v>
      </c>
      <c r="E49" s="837"/>
      <c r="F49" s="837" t="s">
        <v>72</v>
      </c>
      <c r="G49" s="841"/>
      <c r="H49" s="836"/>
      <c r="I49" s="837"/>
      <c r="J49" s="837"/>
      <c r="K49" s="837"/>
      <c r="L49" s="837"/>
      <c r="M49" s="837"/>
      <c r="N49" s="837"/>
      <c r="O49" s="837"/>
      <c r="P49" s="837"/>
      <c r="Q49" s="837"/>
      <c r="R49" s="841"/>
      <c r="S49" s="837"/>
      <c r="T49" s="841">
        <v>2</v>
      </c>
      <c r="U49" s="837"/>
      <c r="V49" s="837"/>
      <c r="W49" s="837"/>
      <c r="X49" s="837"/>
      <c r="Y49" s="837"/>
      <c r="Z49" s="837"/>
      <c r="AA49" s="837"/>
      <c r="AB49" s="837"/>
      <c r="AC49" s="837"/>
      <c r="AD49" s="837"/>
      <c r="AE49" s="1056"/>
      <c r="AF49" s="1057"/>
    </row>
    <row r="50" spans="1:32" x14ac:dyDescent="0.2">
      <c r="A50" s="836" t="s">
        <v>3806</v>
      </c>
      <c r="B50" s="836">
        <v>656</v>
      </c>
      <c r="C50" s="837" t="s">
        <v>139</v>
      </c>
      <c r="D50" s="837" t="s">
        <v>123</v>
      </c>
      <c r="E50" s="837"/>
      <c r="F50" s="837" t="s">
        <v>72</v>
      </c>
      <c r="G50" s="841"/>
      <c r="H50" s="836"/>
      <c r="I50" s="837"/>
      <c r="J50" s="837"/>
      <c r="K50" s="837"/>
      <c r="L50" s="837"/>
      <c r="M50" s="837"/>
      <c r="N50" s="837"/>
      <c r="O50" s="837"/>
      <c r="P50" s="837"/>
      <c r="Q50" s="837"/>
      <c r="R50" s="841"/>
      <c r="S50" s="837"/>
      <c r="T50" s="841">
        <v>2</v>
      </c>
      <c r="U50" s="837"/>
      <c r="V50" s="837"/>
      <c r="W50" s="837"/>
      <c r="X50" s="837"/>
      <c r="Y50" s="837"/>
      <c r="Z50" s="837"/>
      <c r="AA50" s="837"/>
      <c r="AB50" s="837"/>
      <c r="AC50" s="837"/>
      <c r="AD50" s="837"/>
      <c r="AE50" s="1056"/>
      <c r="AF50" s="1057"/>
    </row>
    <row r="51" spans="1:32" x14ac:dyDescent="0.2">
      <c r="A51" s="836" t="s">
        <v>3812</v>
      </c>
      <c r="B51" s="836">
        <v>601</v>
      </c>
      <c r="C51" s="837" t="s">
        <v>184</v>
      </c>
      <c r="D51" s="837" t="s">
        <v>134</v>
      </c>
      <c r="E51" s="841">
        <v>218</v>
      </c>
      <c r="F51" s="841">
        <v>300</v>
      </c>
      <c r="G51" s="841"/>
      <c r="H51" s="836"/>
      <c r="I51" s="837"/>
      <c r="J51" s="837"/>
      <c r="K51" s="841"/>
      <c r="L51" s="836"/>
      <c r="M51" s="837"/>
      <c r="N51" s="837"/>
      <c r="O51" s="841"/>
      <c r="P51" s="841"/>
      <c r="Q51" s="836"/>
      <c r="R51" s="841"/>
      <c r="S51" s="841">
        <v>1</v>
      </c>
      <c r="T51" s="841">
        <v>2</v>
      </c>
      <c r="U51" s="837"/>
      <c r="V51" s="837"/>
      <c r="W51" s="837"/>
      <c r="X51" s="837"/>
      <c r="Y51" s="837"/>
      <c r="Z51" s="837"/>
      <c r="AA51" s="837"/>
      <c r="AB51" s="837"/>
      <c r="AC51" s="837"/>
      <c r="AD51" s="837"/>
      <c r="AE51" s="1056"/>
      <c r="AF51" s="1057"/>
    </row>
    <row r="52" spans="1:32" x14ac:dyDescent="0.2">
      <c r="A52" s="836" t="s">
        <v>3812</v>
      </c>
      <c r="B52" s="836">
        <v>602</v>
      </c>
      <c r="C52" s="837" t="s">
        <v>184</v>
      </c>
      <c r="D52" s="837" t="s">
        <v>134</v>
      </c>
      <c r="E52" s="841">
        <v>219</v>
      </c>
      <c r="F52" s="841">
        <v>300</v>
      </c>
      <c r="G52" s="841"/>
      <c r="H52" s="836"/>
      <c r="I52" s="837"/>
      <c r="J52" s="837"/>
      <c r="K52" s="841"/>
      <c r="L52" s="836"/>
      <c r="M52" s="837"/>
      <c r="N52" s="837"/>
      <c r="O52" s="841"/>
      <c r="P52" s="841"/>
      <c r="Q52" s="836"/>
      <c r="R52" s="841"/>
      <c r="S52" s="841">
        <v>1</v>
      </c>
      <c r="T52" s="841">
        <v>2</v>
      </c>
      <c r="U52" s="837"/>
      <c r="V52" s="837"/>
      <c r="W52" s="837"/>
      <c r="X52" s="837"/>
      <c r="Y52" s="837"/>
      <c r="Z52" s="837"/>
      <c r="AA52" s="837"/>
      <c r="AB52" s="837"/>
      <c r="AC52" s="837"/>
      <c r="AD52" s="837"/>
      <c r="AE52" s="1056"/>
      <c r="AF52" s="1057"/>
    </row>
    <row r="53" spans="1:32" x14ac:dyDescent="0.2">
      <c r="A53" s="836" t="s">
        <v>3812</v>
      </c>
      <c r="B53" s="836">
        <v>603</v>
      </c>
      <c r="C53" s="837" t="s">
        <v>184</v>
      </c>
      <c r="D53" s="837" t="s">
        <v>134</v>
      </c>
      <c r="E53" s="841">
        <v>218</v>
      </c>
      <c r="F53" s="841">
        <v>300</v>
      </c>
      <c r="G53" s="841"/>
      <c r="H53" s="836"/>
      <c r="I53" s="837"/>
      <c r="J53" s="837"/>
      <c r="K53" s="841"/>
      <c r="L53" s="836"/>
      <c r="M53" s="837"/>
      <c r="N53" s="837"/>
      <c r="O53" s="841"/>
      <c r="P53" s="841"/>
      <c r="Q53" s="836"/>
      <c r="R53" s="841"/>
      <c r="S53" s="841">
        <v>1</v>
      </c>
      <c r="T53" s="841">
        <v>2</v>
      </c>
      <c r="U53" s="837"/>
      <c r="V53" s="837"/>
      <c r="W53" s="837"/>
      <c r="X53" s="837"/>
      <c r="Y53" s="837"/>
      <c r="Z53" s="837"/>
      <c r="AA53" s="837"/>
      <c r="AB53" s="837"/>
      <c r="AC53" s="837"/>
      <c r="AD53" s="837"/>
      <c r="AE53" s="1056"/>
      <c r="AF53" s="1057"/>
    </row>
    <row r="54" spans="1:32" x14ac:dyDescent="0.2">
      <c r="A54" s="836" t="s">
        <v>3812</v>
      </c>
      <c r="B54" s="836">
        <v>604</v>
      </c>
      <c r="C54" s="837" t="s">
        <v>184</v>
      </c>
      <c r="D54" s="837" t="s">
        <v>134</v>
      </c>
      <c r="E54" s="841">
        <v>219</v>
      </c>
      <c r="F54" s="841">
        <v>300</v>
      </c>
      <c r="G54" s="841"/>
      <c r="H54" s="836"/>
      <c r="I54" s="837"/>
      <c r="J54" s="837"/>
      <c r="K54" s="841"/>
      <c r="L54" s="836"/>
      <c r="M54" s="837"/>
      <c r="N54" s="837"/>
      <c r="O54" s="841"/>
      <c r="P54" s="841"/>
      <c r="Q54" s="836"/>
      <c r="R54" s="841"/>
      <c r="S54" s="841">
        <v>1</v>
      </c>
      <c r="T54" s="841">
        <v>2</v>
      </c>
      <c r="U54" s="837"/>
      <c r="V54" s="837"/>
      <c r="W54" s="837"/>
      <c r="X54" s="837"/>
      <c r="Y54" s="837"/>
      <c r="Z54" s="837"/>
      <c r="AA54" s="837"/>
      <c r="AB54" s="837"/>
      <c r="AC54" s="837"/>
      <c r="AD54" s="837"/>
      <c r="AE54" s="1058"/>
      <c r="AF54" s="1059"/>
    </row>
    <row r="55" spans="1:32" x14ac:dyDescent="0.2">
      <c r="A55" s="818" t="s">
        <v>3806</v>
      </c>
      <c r="B55" s="818">
        <v>801</v>
      </c>
      <c r="C55" s="819" t="s">
        <v>150</v>
      </c>
      <c r="D55" s="818" t="s">
        <v>61</v>
      </c>
      <c r="E55" s="818" t="s">
        <v>62</v>
      </c>
      <c r="F55" s="818" t="s">
        <v>151</v>
      </c>
      <c r="G55" s="820"/>
      <c r="H55" s="818"/>
      <c r="I55" s="819"/>
      <c r="J55" s="819"/>
      <c r="K55" s="819"/>
      <c r="L55" s="819"/>
      <c r="M55" s="819"/>
      <c r="N55" s="819"/>
      <c r="O55" s="820"/>
      <c r="P55" s="820"/>
      <c r="Q55" s="818"/>
      <c r="R55" s="820"/>
      <c r="S55" s="819"/>
      <c r="T55" s="820">
        <v>6</v>
      </c>
      <c r="U55" s="819"/>
      <c r="V55" s="819"/>
      <c r="W55" s="819"/>
      <c r="X55" s="819"/>
      <c r="Y55" s="819"/>
      <c r="Z55" s="819"/>
      <c r="AA55" s="819"/>
      <c r="AB55" s="819"/>
      <c r="AC55" s="819"/>
      <c r="AD55" s="819"/>
      <c r="AE55" s="1060">
        <f>SUM(G55:T70)</f>
        <v>72</v>
      </c>
      <c r="AF55" s="1061"/>
    </row>
    <row r="56" spans="1:32" x14ac:dyDescent="0.2">
      <c r="A56" s="818" t="s">
        <v>3806</v>
      </c>
      <c r="B56" s="818">
        <v>802</v>
      </c>
      <c r="C56" s="819" t="s">
        <v>150</v>
      </c>
      <c r="D56" s="818" t="s">
        <v>61</v>
      </c>
      <c r="E56" s="818" t="s">
        <v>62</v>
      </c>
      <c r="F56" s="818" t="s">
        <v>151</v>
      </c>
      <c r="G56" s="820"/>
      <c r="H56" s="818"/>
      <c r="I56" s="819"/>
      <c r="J56" s="819"/>
      <c r="K56" s="819"/>
      <c r="L56" s="819"/>
      <c r="M56" s="819"/>
      <c r="N56" s="819"/>
      <c r="O56" s="820"/>
      <c r="P56" s="820"/>
      <c r="Q56" s="818"/>
      <c r="R56" s="820"/>
      <c r="S56" s="819"/>
      <c r="T56" s="820">
        <v>6</v>
      </c>
      <c r="U56" s="819"/>
      <c r="V56" s="819"/>
      <c r="W56" s="819"/>
      <c r="X56" s="819"/>
      <c r="Y56" s="819"/>
      <c r="Z56" s="819"/>
      <c r="AA56" s="819"/>
      <c r="AB56" s="819"/>
      <c r="AC56" s="819"/>
      <c r="AD56" s="819"/>
      <c r="AE56" s="1062"/>
      <c r="AF56" s="1063"/>
    </row>
    <row r="57" spans="1:32" x14ac:dyDescent="0.2">
      <c r="A57" s="818" t="s">
        <v>3806</v>
      </c>
      <c r="B57" s="818">
        <v>803</v>
      </c>
      <c r="C57" s="819" t="s">
        <v>150</v>
      </c>
      <c r="D57" s="818" t="s">
        <v>61</v>
      </c>
      <c r="E57" s="818" t="s">
        <v>62</v>
      </c>
      <c r="F57" s="818" t="s">
        <v>151</v>
      </c>
      <c r="G57" s="820"/>
      <c r="H57" s="818"/>
      <c r="I57" s="819"/>
      <c r="J57" s="819"/>
      <c r="K57" s="819"/>
      <c r="L57" s="819"/>
      <c r="M57" s="819"/>
      <c r="N57" s="819"/>
      <c r="O57" s="820"/>
      <c r="P57" s="820"/>
      <c r="Q57" s="818"/>
      <c r="R57" s="820"/>
      <c r="S57" s="819"/>
      <c r="T57" s="820">
        <v>6</v>
      </c>
      <c r="U57" s="819"/>
      <c r="V57" s="819"/>
      <c r="W57" s="819"/>
      <c r="X57" s="819"/>
      <c r="Y57" s="819"/>
      <c r="Z57" s="819"/>
      <c r="AA57" s="819"/>
      <c r="AB57" s="819"/>
      <c r="AC57" s="819"/>
      <c r="AD57" s="819"/>
      <c r="AE57" s="1062"/>
      <c r="AF57" s="1063"/>
    </row>
    <row r="58" spans="1:32" x14ac:dyDescent="0.2">
      <c r="A58" s="818" t="s">
        <v>3806</v>
      </c>
      <c r="B58" s="818">
        <v>804</v>
      </c>
      <c r="C58" s="819" t="s">
        <v>150</v>
      </c>
      <c r="D58" s="818" t="s">
        <v>61</v>
      </c>
      <c r="E58" s="818" t="s">
        <v>62</v>
      </c>
      <c r="F58" s="818" t="s">
        <v>151</v>
      </c>
      <c r="G58" s="820"/>
      <c r="H58" s="818"/>
      <c r="I58" s="819"/>
      <c r="J58" s="819"/>
      <c r="K58" s="819"/>
      <c r="L58" s="819"/>
      <c r="M58" s="819"/>
      <c r="N58" s="819"/>
      <c r="O58" s="820"/>
      <c r="P58" s="820"/>
      <c r="Q58" s="818"/>
      <c r="R58" s="820"/>
      <c r="S58" s="819"/>
      <c r="T58" s="820">
        <v>6</v>
      </c>
      <c r="U58" s="819"/>
      <c r="V58" s="819"/>
      <c r="W58" s="819"/>
      <c r="X58" s="819"/>
      <c r="Y58" s="819"/>
      <c r="Z58" s="819"/>
      <c r="AA58" s="819"/>
      <c r="AB58" s="819"/>
      <c r="AC58" s="819"/>
      <c r="AD58" s="819"/>
      <c r="AE58" s="1062"/>
      <c r="AF58" s="1063"/>
    </row>
    <row r="59" spans="1:32" x14ac:dyDescent="0.2">
      <c r="A59" s="818" t="s">
        <v>3806</v>
      </c>
      <c r="B59" s="818">
        <v>851</v>
      </c>
      <c r="C59" s="819" t="s">
        <v>156</v>
      </c>
      <c r="D59" s="818" t="s">
        <v>66</v>
      </c>
      <c r="E59" s="818" t="s">
        <v>67</v>
      </c>
      <c r="F59" s="818" t="s">
        <v>151</v>
      </c>
      <c r="G59" s="820"/>
      <c r="H59" s="818"/>
      <c r="I59" s="819"/>
      <c r="J59" s="819"/>
      <c r="K59" s="819"/>
      <c r="L59" s="819"/>
      <c r="M59" s="819"/>
      <c r="N59" s="819"/>
      <c r="O59" s="820"/>
      <c r="P59" s="820"/>
      <c r="Q59" s="818"/>
      <c r="R59" s="820"/>
      <c r="S59" s="819"/>
      <c r="T59" s="820">
        <v>6</v>
      </c>
      <c r="U59" s="819"/>
      <c r="V59" s="819"/>
      <c r="W59" s="819"/>
      <c r="X59" s="819"/>
      <c r="Y59" s="819"/>
      <c r="Z59" s="819"/>
      <c r="AA59" s="819"/>
      <c r="AB59" s="819"/>
      <c r="AC59" s="819"/>
      <c r="AD59" s="819"/>
      <c r="AE59" s="1062"/>
      <c r="AF59" s="1063"/>
    </row>
    <row r="60" spans="1:32" ht="30" x14ac:dyDescent="0.2">
      <c r="A60" s="818" t="s">
        <v>3806</v>
      </c>
      <c r="B60" s="818">
        <v>861</v>
      </c>
      <c r="C60" s="819" t="s">
        <v>150</v>
      </c>
      <c r="D60" s="819" t="s">
        <v>158</v>
      </c>
      <c r="E60" s="819"/>
      <c r="F60" s="819" t="s">
        <v>159</v>
      </c>
      <c r="G60" s="820"/>
      <c r="H60" s="818"/>
      <c r="I60" s="819"/>
      <c r="J60" s="819"/>
      <c r="K60" s="819"/>
      <c r="L60" s="819"/>
      <c r="M60" s="819"/>
      <c r="N60" s="819"/>
      <c r="O60" s="820"/>
      <c r="P60" s="820"/>
      <c r="Q60" s="818"/>
      <c r="R60" s="820"/>
      <c r="S60" s="819"/>
      <c r="T60" s="820">
        <v>6</v>
      </c>
      <c r="U60" s="819"/>
      <c r="V60" s="819"/>
      <c r="W60" s="819"/>
      <c r="X60" s="819"/>
      <c r="Y60" s="819"/>
      <c r="Z60" s="819"/>
      <c r="AA60" s="819"/>
      <c r="AB60" s="819"/>
      <c r="AC60" s="819"/>
      <c r="AD60" s="819"/>
      <c r="AE60" s="1062"/>
      <c r="AF60" s="1063"/>
    </row>
    <row r="61" spans="1:32" ht="30" x14ac:dyDescent="0.2">
      <c r="A61" s="818" t="s">
        <v>3806</v>
      </c>
      <c r="B61" s="818">
        <v>862</v>
      </c>
      <c r="C61" s="819" t="s">
        <v>150</v>
      </c>
      <c r="D61" s="819" t="s">
        <v>158</v>
      </c>
      <c r="E61" s="819"/>
      <c r="F61" s="819" t="s">
        <v>159</v>
      </c>
      <c r="G61" s="820"/>
      <c r="H61" s="818"/>
      <c r="I61" s="819"/>
      <c r="J61" s="819"/>
      <c r="K61" s="819"/>
      <c r="L61" s="819"/>
      <c r="M61" s="819"/>
      <c r="N61" s="819"/>
      <c r="O61" s="820"/>
      <c r="P61" s="820"/>
      <c r="Q61" s="818"/>
      <c r="R61" s="820"/>
      <c r="S61" s="819"/>
      <c r="T61" s="820">
        <v>6</v>
      </c>
      <c r="U61" s="819"/>
      <c r="V61" s="819"/>
      <c r="W61" s="819"/>
      <c r="X61" s="819"/>
      <c r="Y61" s="819"/>
      <c r="Z61" s="819"/>
      <c r="AA61" s="819"/>
      <c r="AB61" s="819"/>
      <c r="AC61" s="819"/>
      <c r="AD61" s="819"/>
      <c r="AE61" s="1062"/>
      <c r="AF61" s="1063"/>
    </row>
    <row r="62" spans="1:32" ht="30" x14ac:dyDescent="0.2">
      <c r="A62" s="818" t="s">
        <v>3806</v>
      </c>
      <c r="B62" s="818">
        <v>863</v>
      </c>
      <c r="C62" s="819" t="s">
        <v>150</v>
      </c>
      <c r="D62" s="819" t="s">
        <v>158</v>
      </c>
      <c r="E62" s="819"/>
      <c r="F62" s="819" t="s">
        <v>159</v>
      </c>
      <c r="G62" s="820"/>
      <c r="H62" s="818"/>
      <c r="I62" s="819"/>
      <c r="J62" s="819"/>
      <c r="K62" s="819"/>
      <c r="L62" s="819"/>
      <c r="M62" s="819"/>
      <c r="N62" s="819"/>
      <c r="O62" s="820"/>
      <c r="P62" s="820"/>
      <c r="Q62" s="818"/>
      <c r="R62" s="820"/>
      <c r="S62" s="819"/>
      <c r="T62" s="820">
        <v>6</v>
      </c>
      <c r="U62" s="819"/>
      <c r="V62" s="819"/>
      <c r="W62" s="819"/>
      <c r="X62" s="819"/>
      <c r="Y62" s="819"/>
      <c r="Z62" s="819"/>
      <c r="AA62" s="819"/>
      <c r="AB62" s="819"/>
      <c r="AC62" s="819"/>
      <c r="AD62" s="819"/>
      <c r="AE62" s="1062"/>
      <c r="AF62" s="1063"/>
    </row>
    <row r="63" spans="1:32" x14ac:dyDescent="0.2">
      <c r="A63" s="818" t="s">
        <v>3812</v>
      </c>
      <c r="B63" s="818">
        <v>801</v>
      </c>
      <c r="C63" s="819" t="s">
        <v>184</v>
      </c>
      <c r="D63" s="819" t="s">
        <v>207</v>
      </c>
      <c r="E63" s="819"/>
      <c r="F63" s="820">
        <v>300</v>
      </c>
      <c r="G63" s="820"/>
      <c r="H63" s="818"/>
      <c r="I63" s="819"/>
      <c r="J63" s="819"/>
      <c r="K63" s="819"/>
      <c r="L63" s="819"/>
      <c r="M63" s="819"/>
      <c r="N63" s="819"/>
      <c r="O63" s="819"/>
      <c r="P63" s="819"/>
      <c r="Q63" s="819"/>
      <c r="R63" s="819"/>
      <c r="S63" s="820">
        <v>1</v>
      </c>
      <c r="T63" s="820">
        <v>2</v>
      </c>
      <c r="U63" s="819"/>
      <c r="V63" s="819"/>
      <c r="W63" s="819"/>
      <c r="X63" s="819"/>
      <c r="Y63" s="819"/>
      <c r="Z63" s="819"/>
      <c r="AA63" s="819"/>
      <c r="AB63" s="819"/>
      <c r="AC63" s="819"/>
      <c r="AD63" s="819"/>
      <c r="AE63" s="1062"/>
      <c r="AF63" s="1063"/>
    </row>
    <row r="64" spans="1:32" x14ac:dyDescent="0.2">
      <c r="A64" s="818" t="s">
        <v>3812</v>
      </c>
      <c r="B64" s="818">
        <v>802</v>
      </c>
      <c r="C64" s="819" t="s">
        <v>184</v>
      </c>
      <c r="D64" s="819" t="s">
        <v>207</v>
      </c>
      <c r="E64" s="819"/>
      <c r="F64" s="820">
        <v>300</v>
      </c>
      <c r="G64" s="820"/>
      <c r="H64" s="818"/>
      <c r="I64" s="819"/>
      <c r="J64" s="819"/>
      <c r="K64" s="819"/>
      <c r="L64" s="819"/>
      <c r="M64" s="819"/>
      <c r="N64" s="819"/>
      <c r="O64" s="819"/>
      <c r="P64" s="819"/>
      <c r="Q64" s="819"/>
      <c r="R64" s="819"/>
      <c r="S64" s="820">
        <v>1</v>
      </c>
      <c r="T64" s="820">
        <v>2</v>
      </c>
      <c r="U64" s="819"/>
      <c r="V64" s="819"/>
      <c r="W64" s="819"/>
      <c r="X64" s="819"/>
      <c r="Y64" s="819"/>
      <c r="Z64" s="819"/>
      <c r="AA64" s="819"/>
      <c r="AB64" s="819"/>
      <c r="AC64" s="819"/>
      <c r="AD64" s="819"/>
      <c r="AE64" s="1062"/>
      <c r="AF64" s="1063"/>
    </row>
    <row r="65" spans="1:32" x14ac:dyDescent="0.2">
      <c r="A65" s="818" t="s">
        <v>3812</v>
      </c>
      <c r="B65" s="818">
        <v>803</v>
      </c>
      <c r="C65" s="819" t="s">
        <v>184</v>
      </c>
      <c r="D65" s="819" t="s">
        <v>207</v>
      </c>
      <c r="E65" s="819"/>
      <c r="F65" s="820">
        <v>300</v>
      </c>
      <c r="G65" s="820"/>
      <c r="H65" s="818"/>
      <c r="I65" s="820"/>
      <c r="J65" s="818"/>
      <c r="K65" s="819"/>
      <c r="L65" s="819"/>
      <c r="M65" s="819"/>
      <c r="N65" s="819"/>
      <c r="O65" s="819"/>
      <c r="P65" s="819"/>
      <c r="Q65" s="819"/>
      <c r="R65" s="819"/>
      <c r="S65" s="820">
        <v>1</v>
      </c>
      <c r="T65" s="820">
        <v>2</v>
      </c>
      <c r="U65" s="819"/>
      <c r="V65" s="819"/>
      <c r="W65" s="819"/>
      <c r="X65" s="819"/>
      <c r="Y65" s="819"/>
      <c r="Z65" s="819"/>
      <c r="AA65" s="819"/>
      <c r="AB65" s="819"/>
      <c r="AC65" s="819"/>
      <c r="AD65" s="819"/>
      <c r="AE65" s="1062"/>
      <c r="AF65" s="1063"/>
    </row>
    <row r="66" spans="1:32" ht="15.6" customHeight="1" x14ac:dyDescent="0.2">
      <c r="A66" s="818" t="s">
        <v>3812</v>
      </c>
      <c r="B66" s="818">
        <v>804</v>
      </c>
      <c r="C66" s="819" t="s">
        <v>184</v>
      </c>
      <c r="D66" s="819" t="s">
        <v>207</v>
      </c>
      <c r="E66" s="819"/>
      <c r="F66" s="820">
        <v>300</v>
      </c>
      <c r="G66" s="820"/>
      <c r="H66" s="818"/>
      <c r="I66" s="820"/>
      <c r="J66" s="818"/>
      <c r="K66" s="819"/>
      <c r="L66" s="819"/>
      <c r="M66" s="819"/>
      <c r="N66" s="819"/>
      <c r="O66" s="819"/>
      <c r="P66" s="819"/>
      <c r="Q66" s="819"/>
      <c r="R66" s="819"/>
      <c r="S66" s="820">
        <v>1</v>
      </c>
      <c r="T66" s="820">
        <v>2</v>
      </c>
      <c r="U66" s="819"/>
      <c r="V66" s="819"/>
      <c r="W66" s="819"/>
      <c r="X66" s="819"/>
      <c r="Y66" s="819"/>
      <c r="Z66" s="819"/>
      <c r="AA66" s="819"/>
      <c r="AB66" s="819"/>
      <c r="AC66" s="819"/>
      <c r="AD66" s="819"/>
      <c r="AE66" s="1062"/>
      <c r="AF66" s="1063"/>
    </row>
    <row r="67" spans="1:32" x14ac:dyDescent="0.2">
      <c r="A67" s="818" t="s">
        <v>3812</v>
      </c>
      <c r="B67" s="818">
        <v>851</v>
      </c>
      <c r="C67" s="819" t="s">
        <v>184</v>
      </c>
      <c r="D67" s="819" t="s">
        <v>158</v>
      </c>
      <c r="E67" s="819"/>
      <c r="F67" s="820">
        <v>300</v>
      </c>
      <c r="G67" s="820"/>
      <c r="H67" s="818"/>
      <c r="I67" s="819"/>
      <c r="J67" s="819"/>
      <c r="K67" s="819"/>
      <c r="L67" s="819"/>
      <c r="M67" s="819"/>
      <c r="N67" s="819"/>
      <c r="O67" s="820"/>
      <c r="P67" s="820"/>
      <c r="Q67" s="818"/>
      <c r="R67" s="820"/>
      <c r="S67" s="820">
        <v>1</v>
      </c>
      <c r="T67" s="820">
        <v>2</v>
      </c>
      <c r="U67" s="819"/>
      <c r="V67" s="819"/>
      <c r="W67" s="819"/>
      <c r="X67" s="819"/>
      <c r="Y67" s="819"/>
      <c r="Z67" s="819"/>
      <c r="AA67" s="819"/>
      <c r="AB67" s="819"/>
      <c r="AC67" s="819"/>
      <c r="AD67" s="819"/>
      <c r="AE67" s="1062"/>
      <c r="AF67" s="1063"/>
    </row>
    <row r="68" spans="1:32" x14ac:dyDescent="0.2">
      <c r="A68" s="818" t="s">
        <v>3812</v>
      </c>
      <c r="B68" s="818">
        <v>852</v>
      </c>
      <c r="C68" s="819" t="s">
        <v>184</v>
      </c>
      <c r="D68" s="819" t="s">
        <v>158</v>
      </c>
      <c r="E68" s="819"/>
      <c r="F68" s="820">
        <v>300</v>
      </c>
      <c r="G68" s="820"/>
      <c r="H68" s="818"/>
      <c r="I68" s="819"/>
      <c r="J68" s="819"/>
      <c r="K68" s="819"/>
      <c r="L68" s="819"/>
      <c r="M68" s="819"/>
      <c r="N68" s="819"/>
      <c r="O68" s="820"/>
      <c r="P68" s="820"/>
      <c r="Q68" s="818"/>
      <c r="R68" s="820"/>
      <c r="S68" s="820">
        <v>1</v>
      </c>
      <c r="T68" s="820">
        <v>2</v>
      </c>
      <c r="U68" s="819"/>
      <c r="V68" s="819"/>
      <c r="W68" s="819"/>
      <c r="X68" s="819"/>
      <c r="Y68" s="819"/>
      <c r="Z68" s="819"/>
      <c r="AA68" s="819"/>
      <c r="AB68" s="819"/>
      <c r="AC68" s="819"/>
      <c r="AD68" s="819"/>
      <c r="AE68" s="1062"/>
      <c r="AF68" s="1063"/>
    </row>
    <row r="69" spans="1:32" x14ac:dyDescent="0.2">
      <c r="A69" s="818" t="s">
        <v>3812</v>
      </c>
      <c r="B69" s="818">
        <v>853</v>
      </c>
      <c r="C69" s="819" t="s">
        <v>184</v>
      </c>
      <c r="D69" s="819" t="s">
        <v>158</v>
      </c>
      <c r="E69" s="819"/>
      <c r="F69" s="820">
        <v>300</v>
      </c>
      <c r="G69" s="820"/>
      <c r="H69" s="818"/>
      <c r="I69" s="820"/>
      <c r="J69" s="818"/>
      <c r="K69" s="819"/>
      <c r="L69" s="819"/>
      <c r="M69" s="819"/>
      <c r="N69" s="819"/>
      <c r="O69" s="820"/>
      <c r="P69" s="820"/>
      <c r="Q69" s="818"/>
      <c r="R69" s="820"/>
      <c r="S69" s="820">
        <v>1</v>
      </c>
      <c r="T69" s="820">
        <v>2</v>
      </c>
      <c r="U69" s="819"/>
      <c r="V69" s="819"/>
      <c r="W69" s="819"/>
      <c r="X69" s="819"/>
      <c r="Y69" s="819"/>
      <c r="Z69" s="819"/>
      <c r="AA69" s="819"/>
      <c r="AB69" s="819"/>
      <c r="AC69" s="819"/>
      <c r="AD69" s="819"/>
      <c r="AE69" s="1062"/>
      <c r="AF69" s="1063"/>
    </row>
    <row r="70" spans="1:32" x14ac:dyDescent="0.2">
      <c r="A70" s="818" t="s">
        <v>3812</v>
      </c>
      <c r="B70" s="818">
        <v>854</v>
      </c>
      <c r="C70" s="819" t="s">
        <v>184</v>
      </c>
      <c r="D70" s="819" t="s">
        <v>158</v>
      </c>
      <c r="E70" s="819"/>
      <c r="F70" s="820">
        <v>300</v>
      </c>
      <c r="G70" s="820"/>
      <c r="H70" s="818"/>
      <c r="I70" s="820"/>
      <c r="J70" s="818"/>
      <c r="K70" s="819"/>
      <c r="L70" s="819"/>
      <c r="M70" s="819"/>
      <c r="N70" s="819"/>
      <c r="O70" s="820"/>
      <c r="P70" s="820"/>
      <c r="Q70" s="818"/>
      <c r="R70" s="820"/>
      <c r="S70" s="820">
        <v>1</v>
      </c>
      <c r="T70" s="820">
        <v>2</v>
      </c>
      <c r="U70" s="819"/>
      <c r="V70" s="819"/>
      <c r="W70" s="819"/>
      <c r="X70" s="819"/>
      <c r="Y70" s="819"/>
      <c r="Z70" s="819"/>
      <c r="AA70" s="819"/>
      <c r="AB70" s="819"/>
      <c r="AC70" s="819"/>
      <c r="AD70" s="819"/>
      <c r="AE70" s="1064"/>
      <c r="AF70" s="1065"/>
    </row>
    <row r="71" spans="1:32" x14ac:dyDescent="0.2">
      <c r="A71" s="836" t="s">
        <v>3814</v>
      </c>
      <c r="B71" s="836">
        <v>601</v>
      </c>
      <c r="C71" s="837" t="s">
        <v>94</v>
      </c>
      <c r="D71" s="836" t="s">
        <v>95</v>
      </c>
      <c r="E71" s="841">
        <v>220</v>
      </c>
      <c r="F71" s="841">
        <v>500</v>
      </c>
      <c r="G71" s="841"/>
      <c r="H71" s="836"/>
      <c r="I71" s="837"/>
      <c r="J71" s="837"/>
      <c r="K71" s="841"/>
      <c r="L71" s="836"/>
      <c r="M71" s="837"/>
      <c r="N71" s="837"/>
      <c r="O71" s="837"/>
      <c r="P71" s="837"/>
      <c r="Q71" s="837"/>
      <c r="R71" s="837"/>
      <c r="S71" s="841">
        <v>1</v>
      </c>
      <c r="T71" s="841">
        <v>4</v>
      </c>
      <c r="U71" s="837"/>
      <c r="V71" s="837"/>
      <c r="W71" s="837"/>
      <c r="X71" s="837"/>
      <c r="Y71" s="837"/>
      <c r="Z71" s="837"/>
      <c r="AA71" s="837"/>
      <c r="AB71" s="837"/>
      <c r="AC71" s="837"/>
      <c r="AD71" s="837"/>
      <c r="AE71" s="1036">
        <f>SUM(S71:T73)</f>
        <v>13</v>
      </c>
      <c r="AF71" s="1037"/>
    </row>
    <row r="72" spans="1:32" x14ac:dyDescent="0.2">
      <c r="A72" s="836" t="s">
        <v>3814</v>
      </c>
      <c r="B72" s="836">
        <v>601</v>
      </c>
      <c r="C72" s="837" t="s">
        <v>94</v>
      </c>
      <c r="D72" s="836" t="s">
        <v>95</v>
      </c>
      <c r="E72" s="841">
        <v>220</v>
      </c>
      <c r="F72" s="841">
        <v>500</v>
      </c>
      <c r="G72" s="837"/>
      <c r="H72" s="837"/>
      <c r="I72" s="837"/>
      <c r="J72" s="837"/>
      <c r="K72" s="837"/>
      <c r="L72" s="837"/>
      <c r="M72" s="837"/>
      <c r="N72" s="837"/>
      <c r="O72" s="837"/>
      <c r="P72" s="837"/>
      <c r="Q72" s="837"/>
      <c r="R72" s="837"/>
      <c r="S72" s="837"/>
      <c r="T72" s="841">
        <v>4</v>
      </c>
      <c r="U72" s="837"/>
      <c r="V72" s="837"/>
      <c r="W72" s="837"/>
      <c r="X72" s="837"/>
      <c r="Y72" s="837"/>
      <c r="Z72" s="837"/>
      <c r="AA72" s="837"/>
      <c r="AB72" s="837"/>
      <c r="AC72" s="837"/>
      <c r="AD72" s="837"/>
      <c r="AE72" s="1038"/>
      <c r="AF72" s="1039"/>
    </row>
    <row r="73" spans="1:32" x14ac:dyDescent="0.2">
      <c r="A73" s="836" t="s">
        <v>3814</v>
      </c>
      <c r="B73" s="836">
        <v>601</v>
      </c>
      <c r="C73" s="837" t="s">
        <v>94</v>
      </c>
      <c r="D73" s="836" t="s">
        <v>95</v>
      </c>
      <c r="E73" s="841">
        <v>220</v>
      </c>
      <c r="F73" s="841">
        <v>500</v>
      </c>
      <c r="G73" s="837"/>
      <c r="H73" s="837"/>
      <c r="I73" s="837"/>
      <c r="J73" s="837"/>
      <c r="K73" s="837"/>
      <c r="L73" s="837"/>
      <c r="M73" s="837"/>
      <c r="N73" s="837"/>
      <c r="O73" s="837"/>
      <c r="P73" s="837"/>
      <c r="Q73" s="837"/>
      <c r="R73" s="837"/>
      <c r="S73" s="837"/>
      <c r="T73" s="841">
        <v>4</v>
      </c>
      <c r="U73" s="837"/>
      <c r="V73" s="837"/>
      <c r="W73" s="837"/>
      <c r="X73" s="837"/>
      <c r="Y73" s="837"/>
      <c r="Z73" s="837"/>
      <c r="AA73" s="837"/>
      <c r="AB73" s="837"/>
      <c r="AC73" s="837"/>
      <c r="AD73" s="837"/>
      <c r="AE73" s="1040"/>
      <c r="AF73" s="1041"/>
    </row>
    <row r="74" spans="1:32" x14ac:dyDescent="0.2">
      <c r="A74" s="944" t="s">
        <v>299</v>
      </c>
      <c r="B74" s="944"/>
      <c r="C74" s="944"/>
      <c r="D74" s="944"/>
      <c r="E74" s="944"/>
      <c r="F74" s="944"/>
      <c r="G74" s="628"/>
      <c r="H74" s="628"/>
      <c r="I74" s="628"/>
      <c r="J74" s="628"/>
      <c r="K74" s="628"/>
      <c r="L74" s="628"/>
      <c r="M74" s="628"/>
      <c r="N74" s="628"/>
      <c r="O74" s="628"/>
      <c r="P74" s="628"/>
      <c r="Q74" s="628"/>
      <c r="R74" s="628"/>
      <c r="S74" s="628"/>
      <c r="T74" s="628"/>
      <c r="U74" s="596"/>
      <c r="V74" s="596"/>
      <c r="W74" s="596"/>
      <c r="X74" s="596"/>
      <c r="Y74" s="596"/>
      <c r="Z74" s="596"/>
      <c r="AA74" s="596"/>
      <c r="AB74" s="596"/>
      <c r="AC74" s="596"/>
      <c r="AD74" s="596"/>
      <c r="AE74" s="1071"/>
      <c r="AF74" s="1072"/>
    </row>
    <row r="75" spans="1:32" x14ac:dyDescent="0.2">
      <c r="A75" s="824" t="s">
        <v>3815</v>
      </c>
      <c r="B75" s="824">
        <v>217</v>
      </c>
      <c r="C75" s="825" t="s">
        <v>184</v>
      </c>
      <c r="D75" s="824" t="s">
        <v>3836</v>
      </c>
      <c r="E75" s="857" t="s">
        <v>1081</v>
      </c>
      <c r="F75" s="826">
        <v>1200</v>
      </c>
      <c r="G75" s="826"/>
      <c r="H75" s="824"/>
      <c r="I75" s="825"/>
      <c r="J75" s="825"/>
      <c r="K75" s="826"/>
      <c r="L75" s="824"/>
      <c r="M75" s="826"/>
      <c r="N75" s="824"/>
      <c r="O75" s="824"/>
      <c r="P75" s="826"/>
      <c r="Q75" s="824"/>
      <c r="R75" s="826"/>
      <c r="S75" s="826">
        <v>1</v>
      </c>
      <c r="T75" s="826">
        <v>2</v>
      </c>
      <c r="U75" s="825"/>
      <c r="V75" s="825"/>
      <c r="W75" s="825"/>
      <c r="X75" s="825"/>
      <c r="Y75" s="825"/>
      <c r="Z75" s="825"/>
      <c r="AA75" s="825"/>
      <c r="AB75" s="825"/>
      <c r="AC75" s="825"/>
      <c r="AD75" s="825"/>
      <c r="AE75" s="1042">
        <f>SUM(S75:T76)</f>
        <v>6</v>
      </c>
      <c r="AF75" s="1019"/>
    </row>
    <row r="76" spans="1:32" x14ac:dyDescent="0.2">
      <c r="A76" s="824" t="s">
        <v>3815</v>
      </c>
      <c r="B76" s="824">
        <v>218</v>
      </c>
      <c r="C76" s="825" t="s">
        <v>184</v>
      </c>
      <c r="D76" s="824" t="s">
        <v>2282</v>
      </c>
      <c r="E76" s="857" t="s">
        <v>1078</v>
      </c>
      <c r="F76" s="826">
        <v>500</v>
      </c>
      <c r="G76" s="826"/>
      <c r="H76" s="824"/>
      <c r="I76" s="825"/>
      <c r="J76" s="825"/>
      <c r="K76" s="826"/>
      <c r="L76" s="824"/>
      <c r="M76" s="825"/>
      <c r="N76" s="825"/>
      <c r="O76" s="825"/>
      <c r="P76" s="826"/>
      <c r="Q76" s="824"/>
      <c r="R76" s="826"/>
      <c r="S76" s="826">
        <v>1</v>
      </c>
      <c r="T76" s="826">
        <v>2</v>
      </c>
      <c r="U76" s="825"/>
      <c r="V76" s="825"/>
      <c r="W76" s="825"/>
      <c r="X76" s="825"/>
      <c r="Y76" s="825"/>
      <c r="Z76" s="825"/>
      <c r="AA76" s="825"/>
      <c r="AB76" s="825"/>
      <c r="AC76" s="825"/>
      <c r="AD76" s="825"/>
      <c r="AE76" s="1022"/>
      <c r="AF76" s="1023"/>
    </row>
    <row r="77" spans="1:32" ht="14.45" customHeight="1" x14ac:dyDescent="0.2">
      <c r="A77" s="944" t="s">
        <v>336</v>
      </c>
      <c r="B77" s="944"/>
      <c r="C77" s="944"/>
      <c r="D77" s="944"/>
      <c r="E77" s="944"/>
      <c r="F77" s="944"/>
      <c r="G77" s="628"/>
      <c r="H77" s="628"/>
      <c r="I77" s="628"/>
      <c r="J77" s="628"/>
      <c r="K77" s="628"/>
      <c r="L77" s="628"/>
      <c r="M77" s="628"/>
      <c r="N77" s="628"/>
      <c r="O77" s="628"/>
      <c r="P77" s="628"/>
      <c r="Q77" s="628"/>
      <c r="R77" s="628"/>
      <c r="S77" s="628"/>
      <c r="T77" s="628"/>
      <c r="U77" s="628"/>
      <c r="V77" s="628"/>
      <c r="W77" s="628"/>
      <c r="X77" s="628"/>
      <c r="Y77" s="945"/>
      <c r="Z77" s="945"/>
      <c r="AA77" s="945"/>
      <c r="AB77" s="945"/>
      <c r="AC77" s="945"/>
      <c r="AD77" s="945"/>
      <c r="AE77" s="856"/>
      <c r="AF77" s="856"/>
    </row>
    <row r="78" spans="1:32" ht="14.45" customHeight="1" x14ac:dyDescent="0.2">
      <c r="A78" s="945" t="s">
        <v>392</v>
      </c>
      <c r="B78" s="945"/>
      <c r="C78" s="945"/>
      <c r="D78" s="945"/>
      <c r="E78" s="945"/>
      <c r="F78" s="945"/>
      <c r="G78" s="628"/>
      <c r="H78" s="628"/>
      <c r="I78" s="628"/>
      <c r="J78" s="628"/>
      <c r="K78" s="628"/>
      <c r="L78" s="628"/>
      <c r="M78" s="628"/>
      <c r="N78" s="628"/>
      <c r="O78" s="628"/>
      <c r="P78" s="628"/>
      <c r="Q78" s="628"/>
      <c r="R78" s="628"/>
      <c r="S78" s="628"/>
      <c r="T78" s="628"/>
      <c r="U78" s="596"/>
      <c r="V78" s="596"/>
      <c r="W78" s="596"/>
      <c r="X78" s="596"/>
      <c r="Y78" s="596"/>
      <c r="Z78" s="596"/>
      <c r="AA78" s="596"/>
      <c r="AB78" s="596"/>
      <c r="AC78" s="596"/>
      <c r="AD78" s="596"/>
      <c r="AE78" s="856"/>
      <c r="AF78" s="856"/>
    </row>
    <row r="79" spans="1:32" ht="14.45" customHeight="1" x14ac:dyDescent="0.2">
      <c r="A79" s="944" t="s">
        <v>398</v>
      </c>
      <c r="B79" s="944"/>
      <c r="C79" s="944"/>
      <c r="D79" s="944"/>
      <c r="E79" s="944"/>
      <c r="F79" s="944"/>
      <c r="G79" s="628"/>
      <c r="H79" s="628"/>
      <c r="I79" s="628"/>
      <c r="J79" s="628"/>
      <c r="K79" s="628"/>
      <c r="L79" s="628"/>
      <c r="M79" s="628"/>
      <c r="N79" s="628"/>
      <c r="O79" s="628"/>
      <c r="P79" s="628"/>
      <c r="Q79" s="628"/>
      <c r="R79" s="628"/>
      <c r="S79" s="628"/>
      <c r="T79" s="628"/>
      <c r="U79" s="596"/>
      <c r="V79" s="596"/>
      <c r="W79" s="596"/>
      <c r="X79" s="596"/>
      <c r="Y79" s="596"/>
      <c r="Z79" s="596"/>
      <c r="AA79" s="596"/>
      <c r="AB79" s="596"/>
      <c r="AC79" s="596"/>
      <c r="AD79" s="596"/>
      <c r="AE79" s="856"/>
      <c r="AF79" s="856"/>
    </row>
    <row r="80" spans="1:32" x14ac:dyDescent="0.2">
      <c r="A80" s="945" t="s">
        <v>420</v>
      </c>
      <c r="B80" s="945"/>
      <c r="C80" s="945"/>
      <c r="D80" s="945"/>
      <c r="E80" s="945"/>
      <c r="F80" s="945"/>
      <c r="G80" s="628"/>
      <c r="H80" s="628"/>
      <c r="I80" s="628"/>
      <c r="J80" s="628"/>
      <c r="K80" s="628"/>
      <c r="L80" s="628"/>
      <c r="M80" s="628"/>
      <c r="N80" s="628"/>
      <c r="O80" s="628"/>
      <c r="P80" s="628"/>
      <c r="Q80" s="628"/>
      <c r="R80" s="628"/>
      <c r="S80" s="628"/>
      <c r="T80" s="628"/>
      <c r="U80" s="628"/>
      <c r="V80" s="628"/>
      <c r="W80" s="628"/>
      <c r="X80" s="628"/>
      <c r="Y80" s="945"/>
      <c r="Z80" s="945"/>
      <c r="AA80" s="945"/>
      <c r="AB80" s="945"/>
      <c r="AC80" s="945"/>
      <c r="AD80" s="945"/>
      <c r="AE80" s="856"/>
      <c r="AF80" s="856"/>
    </row>
    <row r="82" spans="3:19" ht="21" customHeight="1" x14ac:dyDescent="0.2">
      <c r="C82" s="851" t="s">
        <v>3834</v>
      </c>
      <c r="D82" s="1000" t="s">
        <v>3835</v>
      </c>
      <c r="E82" s="1000"/>
      <c r="F82" s="1000"/>
    </row>
    <row r="83" spans="3:19" ht="15.75" x14ac:dyDescent="0.2">
      <c r="C83" s="846" t="s">
        <v>3830</v>
      </c>
      <c r="D83" s="976">
        <f>AE5</f>
        <v>11</v>
      </c>
      <c r="E83" s="977"/>
      <c r="F83" s="977"/>
      <c r="K83" s="985" t="s">
        <v>3858</v>
      </c>
      <c r="L83" s="985"/>
      <c r="M83" s="985"/>
      <c r="N83" s="985"/>
      <c r="O83" s="985"/>
      <c r="P83" s="985"/>
      <c r="Q83" s="985"/>
      <c r="R83" s="985"/>
      <c r="S83" s="985"/>
    </row>
    <row r="84" spans="3:19" ht="15.75" x14ac:dyDescent="0.2">
      <c r="C84" s="847" t="s">
        <v>3826</v>
      </c>
      <c r="D84" s="978">
        <f>AE9+AE75</f>
        <v>90</v>
      </c>
      <c r="E84" s="978"/>
      <c r="F84" s="978"/>
      <c r="K84" s="985"/>
      <c r="L84" s="985"/>
      <c r="M84" s="985"/>
      <c r="N84" s="985"/>
      <c r="O84" s="985"/>
      <c r="P84" s="985"/>
      <c r="Q84" s="985"/>
      <c r="R84" s="985"/>
      <c r="S84" s="985"/>
    </row>
    <row r="85" spans="3:19" ht="15.75" x14ac:dyDescent="0.2">
      <c r="C85" s="848" t="s">
        <v>3827</v>
      </c>
      <c r="D85" s="979">
        <f>AE34</f>
        <v>127</v>
      </c>
      <c r="E85" s="980"/>
      <c r="F85" s="980"/>
      <c r="K85" s="985"/>
      <c r="L85" s="985"/>
      <c r="M85" s="985"/>
      <c r="N85" s="985"/>
      <c r="O85" s="985"/>
      <c r="P85" s="985"/>
      <c r="Q85" s="985"/>
      <c r="R85" s="985"/>
      <c r="S85" s="985"/>
    </row>
    <row r="86" spans="3:19" ht="15.75" x14ac:dyDescent="0.2">
      <c r="C86" s="849" t="s">
        <v>3828</v>
      </c>
      <c r="D86" s="981">
        <f>AE71+AE43</f>
        <v>41</v>
      </c>
      <c r="E86" s="982"/>
      <c r="F86" s="982"/>
      <c r="K86" s="985"/>
      <c r="L86" s="985"/>
      <c r="M86" s="985"/>
      <c r="N86" s="985"/>
      <c r="O86" s="985"/>
      <c r="P86" s="985"/>
      <c r="Q86" s="985"/>
      <c r="R86" s="985"/>
      <c r="S86" s="985"/>
    </row>
    <row r="87" spans="3:19" ht="15.75" x14ac:dyDescent="0.2">
      <c r="C87" s="850" t="s">
        <v>3829</v>
      </c>
      <c r="D87" s="983">
        <f>AE55</f>
        <v>72</v>
      </c>
      <c r="E87" s="984"/>
      <c r="F87" s="984"/>
      <c r="K87" s="985"/>
      <c r="L87" s="985"/>
      <c r="M87" s="985"/>
      <c r="N87" s="985"/>
      <c r="O87" s="985"/>
      <c r="P87" s="985"/>
      <c r="Q87" s="985"/>
      <c r="R87" s="985"/>
      <c r="S87" s="985"/>
    </row>
    <row r="88" spans="3:19" ht="15.75" x14ac:dyDescent="0.2">
      <c r="C88" s="846" t="s">
        <v>3160</v>
      </c>
      <c r="D88" s="976">
        <f>D83+D84+D85+D86+D87</f>
        <v>341</v>
      </c>
      <c r="E88" s="977"/>
      <c r="F88" s="977"/>
    </row>
  </sheetData>
  <sortState xmlns:xlrd2="http://schemas.microsoft.com/office/spreadsheetml/2017/richdata2" ref="A55:T70">
    <sortCondition ref="A55:A70"/>
  </sortState>
  <mergeCells count="54">
    <mergeCell ref="D87:F87"/>
    <mergeCell ref="D88:F88"/>
    <mergeCell ref="AE74:AF74"/>
    <mergeCell ref="D82:F82"/>
    <mergeCell ref="D83:F83"/>
    <mergeCell ref="D84:F84"/>
    <mergeCell ref="D85:F85"/>
    <mergeCell ref="D86:F86"/>
    <mergeCell ref="K83:S83"/>
    <mergeCell ref="K84:S84"/>
    <mergeCell ref="K85:S85"/>
    <mergeCell ref="K86:S86"/>
    <mergeCell ref="K87:S87"/>
    <mergeCell ref="AE5:AF8"/>
    <mergeCell ref="AE34:AF42"/>
    <mergeCell ref="AE43:AF54"/>
    <mergeCell ref="AE55:AF70"/>
    <mergeCell ref="AE9:AF33"/>
    <mergeCell ref="AE71:AF73"/>
    <mergeCell ref="AE75:AF76"/>
    <mergeCell ref="A74:F74"/>
    <mergeCell ref="A79:F79"/>
    <mergeCell ref="A80:F80"/>
    <mergeCell ref="Y77:AD77"/>
    <mergeCell ref="A77:F77"/>
    <mergeCell ref="Y80:AD80"/>
    <mergeCell ref="A78:F78"/>
    <mergeCell ref="A5:F5"/>
    <mergeCell ref="G5:S5"/>
    <mergeCell ref="T5:X5"/>
    <mergeCell ref="Y5:AD5"/>
    <mergeCell ref="U3:V3"/>
    <mergeCell ref="W3:X3"/>
    <mergeCell ref="Y3:Z3"/>
    <mergeCell ref="AA3:AB3"/>
    <mergeCell ref="AC3:AD3"/>
    <mergeCell ref="A1:E3"/>
    <mergeCell ref="G1:X1"/>
    <mergeCell ref="Y1:AD1"/>
    <mergeCell ref="AC2:AD2"/>
    <mergeCell ref="G3:H3"/>
    <mergeCell ref="I3:J3"/>
    <mergeCell ref="K3:L3"/>
    <mergeCell ref="M3:N3"/>
    <mergeCell ref="O3:Q3"/>
    <mergeCell ref="U2:V2"/>
    <mergeCell ref="W2:X2"/>
    <mergeCell ref="Y2:Z2"/>
    <mergeCell ref="AA2:AB2"/>
    <mergeCell ref="G2:H2"/>
    <mergeCell ref="I2:J2"/>
    <mergeCell ref="K2:L2"/>
    <mergeCell ref="M2:N2"/>
    <mergeCell ref="O2:Q2"/>
  </mergeCells>
  <phoneticPr fontId="9" type="noConversion"/>
  <pageMargins left="0.23622047244094491" right="0.23622047244094491" top="0.74803149606299213" bottom="0.74803149606299213" header="0.31496062992125984" footer="0.31496062992125984"/>
  <pageSetup paperSize="8" scale="78" fitToHeight="0" orientation="landscape" r:id="rId1"/>
  <rowBreaks count="1" manualBreakCount="1">
    <brk id="54"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A6A3-D3F3-43C9-8E94-8D13E59D79BF}">
  <sheetPr codeName="Sheet7">
    <tabColor theme="3" tint="0.39997558519241921"/>
    <pageSetUpPr fitToPage="1"/>
  </sheetPr>
  <dimension ref="A1:W91"/>
  <sheetViews>
    <sheetView view="pageBreakPreview" topLeftCell="A2" zoomScale="60" zoomScaleNormal="75" workbookViewId="0">
      <selection activeCell="AI27" sqref="AI27"/>
    </sheetView>
  </sheetViews>
  <sheetFormatPr defaultColWidth="9.1640625" defaultRowHeight="15" x14ac:dyDescent="0.2"/>
  <cols>
    <col min="1" max="1" width="12.6640625" style="595" bestFit="1" customWidth="1"/>
    <col min="2" max="2" width="12.6640625" style="595" customWidth="1"/>
    <col min="3" max="3" width="35.83203125" style="595" bestFit="1" customWidth="1"/>
    <col min="4" max="4" width="40.33203125" style="595" customWidth="1"/>
    <col min="5" max="5" width="5.6640625" style="595" bestFit="1" customWidth="1"/>
    <col min="6" max="6" width="12.33203125" style="595" bestFit="1" customWidth="1"/>
    <col min="7" max="7" width="12.1640625" style="595" bestFit="1" customWidth="1"/>
    <col min="8" max="8" width="13.6640625" style="595" hidden="1" customWidth="1"/>
    <col min="9" max="9" width="12.1640625" style="595" customWidth="1"/>
    <col min="10" max="10" width="8.83203125" style="595" hidden="1" customWidth="1"/>
    <col min="11" max="11" width="12.1640625" style="595" customWidth="1"/>
    <col min="12" max="12" width="8.83203125" style="595" hidden="1" customWidth="1"/>
    <col min="13" max="13" width="17.33203125" style="595" bestFit="1" customWidth="1"/>
    <col min="14" max="14" width="18.1640625" style="595" bestFit="1" customWidth="1"/>
    <col min="15" max="15" width="8.83203125" style="595" hidden="1" customWidth="1"/>
    <col min="16" max="16" width="18.1640625" style="595" bestFit="1" customWidth="1"/>
    <col min="17" max="17" width="8.83203125" style="595" hidden="1" customWidth="1"/>
    <col min="18" max="18" width="17.6640625" style="595" customWidth="1"/>
    <col min="19" max="19" width="9.5" style="595" hidden="1" customWidth="1"/>
    <col min="20" max="20" width="17.6640625" style="595" bestFit="1" customWidth="1"/>
    <col min="21" max="21" width="8.83203125" style="595" hidden="1" customWidth="1"/>
    <col min="22" max="16384" width="9.1640625" style="595"/>
  </cols>
  <sheetData>
    <row r="1" spans="1:23" ht="30" x14ac:dyDescent="0.2">
      <c r="A1" s="1073" t="s">
        <v>3837</v>
      </c>
      <c r="B1" s="1073"/>
      <c r="C1" s="1073"/>
      <c r="D1" s="1073"/>
      <c r="E1" s="1073"/>
      <c r="F1" s="597" t="s">
        <v>0</v>
      </c>
      <c r="G1" s="940" t="s">
        <v>1</v>
      </c>
      <c r="H1" s="940"/>
      <c r="I1" s="940"/>
      <c r="J1" s="940"/>
      <c r="K1" s="940"/>
      <c r="L1" s="940"/>
      <c r="M1" s="940"/>
      <c r="N1" s="940"/>
      <c r="O1" s="940"/>
      <c r="P1" s="940"/>
      <c r="Q1" s="940"/>
      <c r="R1" s="940"/>
      <c r="S1" s="940"/>
      <c r="T1" s="940"/>
      <c r="U1" s="940"/>
    </row>
    <row r="2" spans="1:23" ht="42.95" customHeight="1" x14ac:dyDescent="0.2">
      <c r="A2" s="1073"/>
      <c r="B2" s="1073"/>
      <c r="C2" s="1073"/>
      <c r="D2" s="1073"/>
      <c r="E2" s="1073"/>
      <c r="F2" s="597" t="s">
        <v>4</v>
      </c>
      <c r="G2" s="947" t="s">
        <v>5</v>
      </c>
      <c r="H2" s="947"/>
      <c r="I2" s="947" t="s">
        <v>8</v>
      </c>
      <c r="J2" s="947"/>
      <c r="K2" s="947" t="s">
        <v>9</v>
      </c>
      <c r="L2" s="947"/>
      <c r="M2" s="947" t="s">
        <v>10</v>
      </c>
      <c r="N2" s="947"/>
      <c r="O2" s="947"/>
      <c r="P2" s="947" t="s">
        <v>11</v>
      </c>
      <c r="Q2" s="947"/>
      <c r="R2" s="947" t="s">
        <v>12</v>
      </c>
      <c r="S2" s="947"/>
      <c r="T2" s="947" t="s">
        <v>18</v>
      </c>
      <c r="U2" s="947"/>
    </row>
    <row r="3" spans="1:23" ht="30" x14ac:dyDescent="0.2">
      <c r="A3" s="1073"/>
      <c r="B3" s="1073"/>
      <c r="C3" s="1073"/>
      <c r="D3" s="1073"/>
      <c r="E3" s="1073"/>
      <c r="F3" s="596" t="s">
        <v>29</v>
      </c>
      <c r="G3" s="941" t="s">
        <v>30</v>
      </c>
      <c r="H3" s="940"/>
      <c r="I3" s="940" t="s">
        <v>33</v>
      </c>
      <c r="J3" s="940"/>
      <c r="K3" s="940" t="s">
        <v>33</v>
      </c>
      <c r="L3" s="940"/>
      <c r="M3" s="941" t="s">
        <v>34</v>
      </c>
      <c r="N3" s="940"/>
      <c r="O3" s="940"/>
      <c r="P3" s="940" t="s">
        <v>33</v>
      </c>
      <c r="Q3" s="940"/>
      <c r="R3" s="940" t="s">
        <v>35</v>
      </c>
      <c r="S3" s="940"/>
      <c r="T3" s="940" t="s">
        <v>36</v>
      </c>
      <c r="U3" s="940"/>
    </row>
    <row r="4" spans="1:23" ht="68.45" customHeight="1" x14ac:dyDescent="0.2">
      <c r="A4" s="599" t="s">
        <v>44</v>
      </c>
      <c r="B4" s="599"/>
      <c r="C4" s="599" t="s">
        <v>45</v>
      </c>
      <c r="D4" s="599" t="s">
        <v>46</v>
      </c>
      <c r="E4" s="599" t="s">
        <v>47</v>
      </c>
      <c r="F4" s="596" t="s">
        <v>48</v>
      </c>
      <c r="G4" s="596" t="s">
        <v>49</v>
      </c>
      <c r="H4" s="599" t="s">
        <v>50</v>
      </c>
      <c r="I4" s="596" t="s">
        <v>49</v>
      </c>
      <c r="J4" s="599" t="s">
        <v>50</v>
      </c>
      <c r="K4" s="596" t="s">
        <v>49</v>
      </c>
      <c r="L4" s="599" t="s">
        <v>50</v>
      </c>
      <c r="M4" s="596" t="s">
        <v>52</v>
      </c>
      <c r="N4" s="596" t="s">
        <v>53</v>
      </c>
      <c r="O4" s="599" t="s">
        <v>50</v>
      </c>
      <c r="P4" s="596" t="s">
        <v>51</v>
      </c>
      <c r="Q4" s="599" t="s">
        <v>50</v>
      </c>
      <c r="R4" s="596" t="s">
        <v>49</v>
      </c>
      <c r="S4" s="599" t="s">
        <v>54</v>
      </c>
      <c r="T4" s="596" t="s">
        <v>49</v>
      </c>
      <c r="U4" s="599" t="s">
        <v>50</v>
      </c>
    </row>
    <row r="5" spans="1:23" ht="12.95" customHeight="1" x14ac:dyDescent="0.2">
      <c r="A5" s="944" t="s">
        <v>56</v>
      </c>
      <c r="B5" s="944"/>
      <c r="C5" s="944"/>
      <c r="D5" s="944"/>
      <c r="E5" s="944"/>
      <c r="F5" s="944"/>
      <c r="G5" s="945"/>
      <c r="H5" s="945"/>
      <c r="I5" s="945"/>
      <c r="J5" s="945"/>
      <c r="K5" s="945"/>
      <c r="L5" s="945"/>
      <c r="M5" s="945"/>
      <c r="N5" s="945"/>
      <c r="O5" s="945"/>
      <c r="P5" s="945"/>
      <c r="Q5" s="945"/>
      <c r="R5" s="945"/>
      <c r="S5" s="945"/>
      <c r="T5" s="945"/>
      <c r="U5" s="945"/>
      <c r="V5" s="1074"/>
      <c r="W5" s="1075"/>
    </row>
    <row r="6" spans="1:23" ht="14.45" customHeight="1" x14ac:dyDescent="0.2">
      <c r="A6" s="944" t="s">
        <v>299</v>
      </c>
      <c r="B6" s="944"/>
      <c r="C6" s="944"/>
      <c r="D6" s="944"/>
      <c r="E6" s="944"/>
      <c r="F6" s="944"/>
      <c r="G6" s="628"/>
      <c r="H6" s="628"/>
      <c r="I6" s="628"/>
      <c r="J6" s="628"/>
      <c r="K6" s="628"/>
      <c r="L6" s="628"/>
      <c r="M6" s="628"/>
      <c r="N6" s="628"/>
      <c r="O6" s="628"/>
      <c r="P6" s="628"/>
      <c r="Q6" s="628"/>
      <c r="R6" s="628"/>
      <c r="S6" s="628"/>
      <c r="T6" s="628"/>
      <c r="U6" s="628"/>
      <c r="V6" s="1075"/>
      <c r="W6" s="1075"/>
    </row>
    <row r="7" spans="1:23" ht="14.45" customHeight="1" x14ac:dyDescent="0.2">
      <c r="A7" s="944" t="s">
        <v>336</v>
      </c>
      <c r="B7" s="944"/>
      <c r="C7" s="944"/>
      <c r="D7" s="944"/>
      <c r="E7" s="944"/>
      <c r="F7" s="944"/>
      <c r="G7" s="628"/>
      <c r="H7" s="628"/>
      <c r="I7" s="628"/>
      <c r="J7" s="628"/>
      <c r="K7" s="628"/>
      <c r="L7" s="628"/>
      <c r="M7" s="628"/>
      <c r="N7" s="628"/>
      <c r="O7" s="628"/>
      <c r="P7" s="628"/>
      <c r="Q7" s="628"/>
      <c r="R7" s="628"/>
      <c r="S7" s="628"/>
      <c r="T7" s="628"/>
      <c r="U7" s="628"/>
      <c r="V7" s="1075"/>
      <c r="W7" s="1075"/>
    </row>
    <row r="8" spans="1:23" x14ac:dyDescent="0.2">
      <c r="A8" s="836" t="s">
        <v>3817</v>
      </c>
      <c r="B8" s="836">
        <v>601</v>
      </c>
      <c r="C8" s="837" t="s">
        <v>92</v>
      </c>
      <c r="D8" s="837" t="s">
        <v>338</v>
      </c>
      <c r="E8" s="841">
        <v>206</v>
      </c>
      <c r="F8" s="841">
        <v>1100</v>
      </c>
      <c r="G8" s="841">
        <v>1</v>
      </c>
      <c r="H8" s="836" t="s">
        <v>339</v>
      </c>
      <c r="I8" s="837"/>
      <c r="J8" s="837"/>
      <c r="K8" s="841">
        <v>1</v>
      </c>
      <c r="L8" s="836" t="s">
        <v>339</v>
      </c>
      <c r="M8" s="837"/>
      <c r="N8" s="837"/>
      <c r="O8" s="837"/>
      <c r="P8" s="837"/>
      <c r="Q8" s="837"/>
      <c r="R8" s="837"/>
      <c r="S8" s="837"/>
      <c r="T8" s="837"/>
      <c r="U8" s="837"/>
      <c r="V8" s="1036">
        <f>SUM(G8:K14)+SUM(P8:T14)+4</f>
        <v>60</v>
      </c>
      <c r="W8" s="1037"/>
    </row>
    <row r="9" spans="1:23" x14ac:dyDescent="0.2">
      <c r="A9" s="836" t="s">
        <v>3803</v>
      </c>
      <c r="B9" s="836">
        <v>601</v>
      </c>
      <c r="C9" s="837" t="s">
        <v>98</v>
      </c>
      <c r="D9" s="837" t="s">
        <v>389</v>
      </c>
      <c r="E9" s="841">
        <v>209</v>
      </c>
      <c r="F9" s="841"/>
      <c r="G9" s="837"/>
      <c r="H9" s="837"/>
      <c r="I9" s="837"/>
      <c r="J9" s="837"/>
      <c r="K9" s="837"/>
      <c r="L9" s="837"/>
      <c r="M9" s="837"/>
      <c r="N9" s="837"/>
      <c r="O9" s="837"/>
      <c r="P9" s="837"/>
      <c r="Q9" s="837"/>
      <c r="R9" s="837"/>
      <c r="S9" s="837"/>
      <c r="T9" s="837"/>
      <c r="U9" s="837"/>
      <c r="V9" s="1038"/>
      <c r="W9" s="1039"/>
    </row>
    <row r="10" spans="1:23" x14ac:dyDescent="0.2">
      <c r="A10" s="836" t="s">
        <v>3817</v>
      </c>
      <c r="B10" s="836">
        <v>611</v>
      </c>
      <c r="C10" s="837" t="s">
        <v>184</v>
      </c>
      <c r="D10" s="837" t="s">
        <v>338</v>
      </c>
      <c r="E10" s="841">
        <v>206</v>
      </c>
      <c r="F10" s="841">
        <v>300</v>
      </c>
      <c r="G10" s="841">
        <v>4</v>
      </c>
      <c r="H10" s="836" t="s">
        <v>339</v>
      </c>
      <c r="I10" s="841">
        <v>4</v>
      </c>
      <c r="J10" s="836" t="s">
        <v>339</v>
      </c>
      <c r="K10" s="837"/>
      <c r="L10" s="837"/>
      <c r="M10" s="841">
        <v>8</v>
      </c>
      <c r="N10" s="841">
        <v>8</v>
      </c>
      <c r="O10" s="836" t="s">
        <v>339</v>
      </c>
      <c r="P10" s="841">
        <v>2</v>
      </c>
      <c r="Q10" s="836" t="s">
        <v>339</v>
      </c>
      <c r="R10" s="841">
        <v>1</v>
      </c>
      <c r="S10" s="836" t="s">
        <v>339</v>
      </c>
      <c r="T10" s="841">
        <v>2</v>
      </c>
      <c r="U10" s="836" t="s">
        <v>339</v>
      </c>
      <c r="V10" s="1038"/>
      <c r="W10" s="1039"/>
    </row>
    <row r="11" spans="1:23" x14ac:dyDescent="0.2">
      <c r="A11" s="836" t="s">
        <v>3817</v>
      </c>
      <c r="B11" s="836">
        <v>612</v>
      </c>
      <c r="C11" s="836" t="s">
        <v>344</v>
      </c>
      <c r="D11" s="837" t="s">
        <v>338</v>
      </c>
      <c r="E11" s="841">
        <v>206</v>
      </c>
      <c r="F11" s="841">
        <v>0</v>
      </c>
      <c r="G11" s="841">
        <v>4</v>
      </c>
      <c r="H11" s="836" t="s">
        <v>339</v>
      </c>
      <c r="I11" s="841">
        <v>4</v>
      </c>
      <c r="J11" s="836" t="s">
        <v>339</v>
      </c>
      <c r="K11" s="837"/>
      <c r="L11" s="837"/>
      <c r="M11" s="841">
        <v>8</v>
      </c>
      <c r="N11" s="841">
        <v>8</v>
      </c>
      <c r="O11" s="836" t="s">
        <v>339</v>
      </c>
      <c r="P11" s="841">
        <v>2</v>
      </c>
      <c r="Q11" s="836" t="s">
        <v>339</v>
      </c>
      <c r="R11" s="841">
        <v>1</v>
      </c>
      <c r="S11" s="836" t="s">
        <v>339</v>
      </c>
      <c r="T11" s="841">
        <v>2</v>
      </c>
      <c r="U11" s="836" t="s">
        <v>339</v>
      </c>
      <c r="V11" s="1038"/>
      <c r="W11" s="1039"/>
    </row>
    <row r="12" spans="1:23" x14ac:dyDescent="0.2">
      <c r="A12" s="836" t="s">
        <v>3817</v>
      </c>
      <c r="B12" s="836">
        <v>651</v>
      </c>
      <c r="C12" s="837" t="s">
        <v>92</v>
      </c>
      <c r="D12" s="837" t="s">
        <v>346</v>
      </c>
      <c r="E12" s="841">
        <v>205</v>
      </c>
      <c r="F12" s="841">
        <v>1100</v>
      </c>
      <c r="G12" s="841">
        <v>1</v>
      </c>
      <c r="H12" s="836" t="s">
        <v>339</v>
      </c>
      <c r="I12" s="837"/>
      <c r="J12" s="837"/>
      <c r="K12" s="841">
        <v>1</v>
      </c>
      <c r="L12" s="836" t="s">
        <v>339</v>
      </c>
      <c r="M12" s="837"/>
      <c r="N12" s="837"/>
      <c r="O12" s="837"/>
      <c r="P12" s="837"/>
      <c r="Q12" s="837"/>
      <c r="R12" s="837"/>
      <c r="S12" s="837"/>
      <c r="T12" s="837"/>
      <c r="U12" s="837"/>
      <c r="V12" s="1038"/>
      <c r="W12" s="1039"/>
    </row>
    <row r="13" spans="1:23" x14ac:dyDescent="0.2">
      <c r="A13" s="836" t="s">
        <v>3817</v>
      </c>
      <c r="B13" s="836">
        <v>661</v>
      </c>
      <c r="C13" s="836" t="s">
        <v>344</v>
      </c>
      <c r="D13" s="837" t="s">
        <v>346</v>
      </c>
      <c r="E13" s="841">
        <v>205</v>
      </c>
      <c r="F13" s="841">
        <v>0</v>
      </c>
      <c r="G13" s="841">
        <v>4</v>
      </c>
      <c r="H13" s="836" t="s">
        <v>339</v>
      </c>
      <c r="I13" s="841">
        <v>4</v>
      </c>
      <c r="J13" s="836" t="s">
        <v>339</v>
      </c>
      <c r="K13" s="837"/>
      <c r="L13" s="837"/>
      <c r="M13" s="841">
        <v>8</v>
      </c>
      <c r="N13" s="841">
        <v>8</v>
      </c>
      <c r="O13" s="836" t="s">
        <v>339</v>
      </c>
      <c r="P13" s="841">
        <v>2</v>
      </c>
      <c r="Q13" s="836" t="s">
        <v>339</v>
      </c>
      <c r="R13" s="841">
        <v>1</v>
      </c>
      <c r="S13" s="836" t="s">
        <v>339</v>
      </c>
      <c r="T13" s="841">
        <v>2</v>
      </c>
      <c r="U13" s="836" t="s">
        <v>339</v>
      </c>
      <c r="V13" s="1038"/>
      <c r="W13" s="1039"/>
    </row>
    <row r="14" spans="1:23" ht="15" customHeight="1" x14ac:dyDescent="0.2">
      <c r="A14" s="836" t="s">
        <v>3817</v>
      </c>
      <c r="B14" s="836">
        <v>662</v>
      </c>
      <c r="C14" s="836" t="s">
        <v>344</v>
      </c>
      <c r="D14" s="837" t="s">
        <v>346</v>
      </c>
      <c r="E14" s="841">
        <v>205</v>
      </c>
      <c r="F14" s="841">
        <v>0</v>
      </c>
      <c r="G14" s="841">
        <v>4</v>
      </c>
      <c r="H14" s="836" t="s">
        <v>339</v>
      </c>
      <c r="I14" s="841">
        <v>4</v>
      </c>
      <c r="J14" s="836" t="s">
        <v>339</v>
      </c>
      <c r="K14" s="837"/>
      <c r="L14" s="837"/>
      <c r="M14" s="841">
        <v>8</v>
      </c>
      <c r="N14" s="841">
        <v>8</v>
      </c>
      <c r="O14" s="836" t="s">
        <v>339</v>
      </c>
      <c r="P14" s="841">
        <v>2</v>
      </c>
      <c r="Q14" s="836" t="s">
        <v>339</v>
      </c>
      <c r="R14" s="841">
        <v>1</v>
      </c>
      <c r="S14" s="836" t="s">
        <v>339</v>
      </c>
      <c r="T14" s="841">
        <v>2</v>
      </c>
      <c r="U14" s="836" t="s">
        <v>339</v>
      </c>
      <c r="V14" s="1040"/>
      <c r="W14" s="1041"/>
    </row>
    <row r="15" spans="1:23" x14ac:dyDescent="0.2">
      <c r="A15" s="852" t="s">
        <v>3817</v>
      </c>
      <c r="B15" s="852">
        <v>701</v>
      </c>
      <c r="C15" s="852" t="s">
        <v>350</v>
      </c>
      <c r="D15" s="853" t="s">
        <v>338</v>
      </c>
      <c r="E15" s="854">
        <v>206</v>
      </c>
      <c r="F15" s="853" t="s">
        <v>351</v>
      </c>
      <c r="G15" s="854">
        <v>1</v>
      </c>
      <c r="H15" s="852" t="s">
        <v>339</v>
      </c>
      <c r="I15" s="853"/>
      <c r="J15" s="853"/>
      <c r="K15" s="853"/>
      <c r="L15" s="853"/>
      <c r="M15" s="853"/>
      <c r="N15" s="853"/>
      <c r="O15" s="853"/>
      <c r="P15" s="853"/>
      <c r="Q15" s="853"/>
      <c r="R15" s="853"/>
      <c r="S15" s="853"/>
      <c r="T15" s="854">
        <v>2</v>
      </c>
      <c r="U15" s="852" t="s">
        <v>339</v>
      </c>
      <c r="V15" s="1024">
        <f>SUM(G15:T48)</f>
        <v>102</v>
      </c>
      <c r="W15" s="1025"/>
    </row>
    <row r="16" spans="1:23" x14ac:dyDescent="0.2">
      <c r="A16" s="852" t="s">
        <v>3817</v>
      </c>
      <c r="B16" s="852">
        <v>702</v>
      </c>
      <c r="C16" s="852" t="s">
        <v>350</v>
      </c>
      <c r="D16" s="853" t="s">
        <v>338</v>
      </c>
      <c r="E16" s="854">
        <v>206</v>
      </c>
      <c r="F16" s="853" t="s">
        <v>351</v>
      </c>
      <c r="G16" s="854">
        <v>1</v>
      </c>
      <c r="H16" s="852" t="s">
        <v>339</v>
      </c>
      <c r="I16" s="853"/>
      <c r="J16" s="853"/>
      <c r="K16" s="853"/>
      <c r="L16" s="853"/>
      <c r="M16" s="853"/>
      <c r="N16" s="853"/>
      <c r="O16" s="853"/>
      <c r="P16" s="853"/>
      <c r="Q16" s="853"/>
      <c r="R16" s="853"/>
      <c r="S16" s="853"/>
      <c r="T16" s="854">
        <v>2</v>
      </c>
      <c r="U16" s="852" t="s">
        <v>339</v>
      </c>
      <c r="V16" s="1026"/>
      <c r="W16" s="1027"/>
    </row>
    <row r="17" spans="1:23" x14ac:dyDescent="0.2">
      <c r="A17" s="852" t="s">
        <v>3817</v>
      </c>
      <c r="B17" s="852">
        <v>703</v>
      </c>
      <c r="C17" s="852" t="s">
        <v>350</v>
      </c>
      <c r="D17" s="853" t="s">
        <v>338</v>
      </c>
      <c r="E17" s="854">
        <v>206</v>
      </c>
      <c r="F17" s="853" t="s">
        <v>351</v>
      </c>
      <c r="G17" s="854">
        <v>1</v>
      </c>
      <c r="H17" s="852" t="s">
        <v>339</v>
      </c>
      <c r="I17" s="853"/>
      <c r="J17" s="853"/>
      <c r="K17" s="853"/>
      <c r="L17" s="853"/>
      <c r="M17" s="853"/>
      <c r="N17" s="853"/>
      <c r="O17" s="853"/>
      <c r="P17" s="853"/>
      <c r="Q17" s="853"/>
      <c r="R17" s="853"/>
      <c r="S17" s="853"/>
      <c r="T17" s="854">
        <v>2</v>
      </c>
      <c r="U17" s="852" t="s">
        <v>339</v>
      </c>
      <c r="V17" s="1026"/>
      <c r="W17" s="1027"/>
    </row>
    <row r="18" spans="1:23" x14ac:dyDescent="0.2">
      <c r="A18" s="852" t="s">
        <v>3817</v>
      </c>
      <c r="B18" s="852">
        <v>704</v>
      </c>
      <c r="C18" s="852" t="s">
        <v>350</v>
      </c>
      <c r="D18" s="853" t="s">
        <v>338</v>
      </c>
      <c r="E18" s="854">
        <v>206</v>
      </c>
      <c r="F18" s="853" t="s">
        <v>351</v>
      </c>
      <c r="G18" s="854">
        <v>1</v>
      </c>
      <c r="H18" s="852" t="s">
        <v>339</v>
      </c>
      <c r="I18" s="853"/>
      <c r="J18" s="853"/>
      <c r="K18" s="853"/>
      <c r="L18" s="853"/>
      <c r="M18" s="853"/>
      <c r="N18" s="853"/>
      <c r="O18" s="853"/>
      <c r="P18" s="853"/>
      <c r="Q18" s="853"/>
      <c r="R18" s="853"/>
      <c r="S18" s="853"/>
      <c r="T18" s="854">
        <v>2</v>
      </c>
      <c r="U18" s="852" t="s">
        <v>339</v>
      </c>
      <c r="V18" s="1026"/>
      <c r="W18" s="1027"/>
    </row>
    <row r="19" spans="1:23" x14ac:dyDescent="0.2">
      <c r="A19" s="852" t="s">
        <v>3817</v>
      </c>
      <c r="B19" s="852">
        <v>705</v>
      </c>
      <c r="C19" s="852" t="s">
        <v>350</v>
      </c>
      <c r="D19" s="853" t="s">
        <v>338</v>
      </c>
      <c r="E19" s="854">
        <v>206</v>
      </c>
      <c r="F19" s="853" t="s">
        <v>351</v>
      </c>
      <c r="G19" s="854">
        <v>1</v>
      </c>
      <c r="H19" s="852" t="s">
        <v>339</v>
      </c>
      <c r="I19" s="853"/>
      <c r="J19" s="853"/>
      <c r="K19" s="853"/>
      <c r="L19" s="853"/>
      <c r="M19" s="853"/>
      <c r="N19" s="853"/>
      <c r="O19" s="853"/>
      <c r="P19" s="853"/>
      <c r="Q19" s="853"/>
      <c r="R19" s="853"/>
      <c r="S19" s="853"/>
      <c r="T19" s="854">
        <v>2</v>
      </c>
      <c r="U19" s="852" t="s">
        <v>339</v>
      </c>
      <c r="V19" s="1026"/>
      <c r="W19" s="1027"/>
    </row>
    <row r="20" spans="1:23" x14ac:dyDescent="0.2">
      <c r="A20" s="852" t="s">
        <v>3817</v>
      </c>
      <c r="B20" s="852">
        <v>706</v>
      </c>
      <c r="C20" s="852" t="s">
        <v>350</v>
      </c>
      <c r="D20" s="853" t="s">
        <v>338</v>
      </c>
      <c r="E20" s="854">
        <v>206</v>
      </c>
      <c r="F20" s="853" t="s">
        <v>351</v>
      </c>
      <c r="G20" s="854">
        <v>1</v>
      </c>
      <c r="H20" s="852" t="s">
        <v>339</v>
      </c>
      <c r="I20" s="853"/>
      <c r="J20" s="853"/>
      <c r="K20" s="853"/>
      <c r="L20" s="853"/>
      <c r="M20" s="853"/>
      <c r="N20" s="853"/>
      <c r="O20" s="853"/>
      <c r="P20" s="853"/>
      <c r="Q20" s="853"/>
      <c r="R20" s="853"/>
      <c r="S20" s="853"/>
      <c r="T20" s="854">
        <v>2</v>
      </c>
      <c r="U20" s="852" t="s">
        <v>339</v>
      </c>
      <c r="V20" s="1026"/>
      <c r="W20" s="1027"/>
    </row>
    <row r="21" spans="1:23" x14ac:dyDescent="0.2">
      <c r="A21" s="852" t="s">
        <v>3817</v>
      </c>
      <c r="B21" s="852">
        <v>707</v>
      </c>
      <c r="C21" s="852" t="s">
        <v>350</v>
      </c>
      <c r="D21" s="853" t="s">
        <v>338</v>
      </c>
      <c r="E21" s="854">
        <v>206</v>
      </c>
      <c r="F21" s="853" t="s">
        <v>351</v>
      </c>
      <c r="G21" s="854">
        <v>1</v>
      </c>
      <c r="H21" s="852" t="s">
        <v>339</v>
      </c>
      <c r="I21" s="853"/>
      <c r="J21" s="853"/>
      <c r="K21" s="853"/>
      <c r="L21" s="853"/>
      <c r="M21" s="853"/>
      <c r="N21" s="853"/>
      <c r="O21" s="853"/>
      <c r="P21" s="853"/>
      <c r="Q21" s="853"/>
      <c r="R21" s="853"/>
      <c r="S21" s="853"/>
      <c r="T21" s="854">
        <v>2</v>
      </c>
      <c r="U21" s="852" t="s">
        <v>339</v>
      </c>
      <c r="V21" s="1026"/>
      <c r="W21" s="1027"/>
    </row>
    <row r="22" spans="1:23" x14ac:dyDescent="0.2">
      <c r="A22" s="852" t="s">
        <v>3817</v>
      </c>
      <c r="B22" s="852">
        <v>708</v>
      </c>
      <c r="C22" s="852" t="s">
        <v>350</v>
      </c>
      <c r="D22" s="853" t="s">
        <v>338</v>
      </c>
      <c r="E22" s="854">
        <v>206</v>
      </c>
      <c r="F22" s="853" t="s">
        <v>351</v>
      </c>
      <c r="G22" s="854">
        <v>1</v>
      </c>
      <c r="H22" s="852" t="s">
        <v>339</v>
      </c>
      <c r="I22" s="853"/>
      <c r="J22" s="853"/>
      <c r="K22" s="853"/>
      <c r="L22" s="853"/>
      <c r="M22" s="853"/>
      <c r="N22" s="854">
        <v>1</v>
      </c>
      <c r="O22" s="852" t="s">
        <v>339</v>
      </c>
      <c r="P22" s="854">
        <v>1</v>
      </c>
      <c r="Q22" s="852" t="s">
        <v>339</v>
      </c>
      <c r="R22" s="853"/>
      <c r="S22" s="853"/>
      <c r="T22" s="854">
        <v>2</v>
      </c>
      <c r="U22" s="852" t="s">
        <v>339</v>
      </c>
      <c r="V22" s="1026"/>
      <c r="W22" s="1027"/>
    </row>
    <row r="23" spans="1:23" x14ac:dyDescent="0.2">
      <c r="A23" s="852" t="s">
        <v>3817</v>
      </c>
      <c r="B23" s="852">
        <v>711</v>
      </c>
      <c r="C23" s="853" t="s">
        <v>360</v>
      </c>
      <c r="D23" s="853" t="s">
        <v>338</v>
      </c>
      <c r="E23" s="854">
        <v>206</v>
      </c>
      <c r="F23" s="853" t="s">
        <v>351</v>
      </c>
      <c r="G23" s="854">
        <v>1</v>
      </c>
      <c r="H23" s="852" t="s">
        <v>339</v>
      </c>
      <c r="I23" s="854">
        <v>1</v>
      </c>
      <c r="J23" s="852" t="s">
        <v>339</v>
      </c>
      <c r="K23" s="853"/>
      <c r="L23" s="853"/>
      <c r="M23" s="853"/>
      <c r="N23" s="854">
        <v>1</v>
      </c>
      <c r="O23" s="852" t="s">
        <v>339</v>
      </c>
      <c r="P23" s="854">
        <v>1</v>
      </c>
      <c r="Q23" s="852" t="s">
        <v>339</v>
      </c>
      <c r="R23" s="853"/>
      <c r="S23" s="853"/>
      <c r="T23" s="853"/>
      <c r="U23" s="853"/>
      <c r="V23" s="1026"/>
      <c r="W23" s="1027"/>
    </row>
    <row r="24" spans="1:23" x14ac:dyDescent="0.2">
      <c r="A24" s="852" t="s">
        <v>3817</v>
      </c>
      <c r="B24" s="852">
        <v>712</v>
      </c>
      <c r="C24" s="853" t="s">
        <v>360</v>
      </c>
      <c r="D24" s="853" t="s">
        <v>338</v>
      </c>
      <c r="E24" s="854">
        <v>206</v>
      </c>
      <c r="F24" s="853" t="s">
        <v>351</v>
      </c>
      <c r="G24" s="854">
        <v>1</v>
      </c>
      <c r="H24" s="852" t="s">
        <v>339</v>
      </c>
      <c r="I24" s="854">
        <v>1</v>
      </c>
      <c r="J24" s="852" t="s">
        <v>339</v>
      </c>
      <c r="K24" s="853"/>
      <c r="L24" s="853"/>
      <c r="M24" s="853"/>
      <c r="N24" s="854">
        <v>1</v>
      </c>
      <c r="O24" s="852" t="s">
        <v>339</v>
      </c>
      <c r="P24" s="854">
        <v>1</v>
      </c>
      <c r="Q24" s="852" t="s">
        <v>339</v>
      </c>
      <c r="R24" s="853"/>
      <c r="S24" s="853"/>
      <c r="T24" s="853"/>
      <c r="U24" s="853"/>
      <c r="V24" s="1026"/>
      <c r="W24" s="1027"/>
    </row>
    <row r="25" spans="1:23" x14ac:dyDescent="0.2">
      <c r="A25" s="852" t="s">
        <v>3817</v>
      </c>
      <c r="B25" s="852">
        <v>713</v>
      </c>
      <c r="C25" s="853" t="s">
        <v>360</v>
      </c>
      <c r="D25" s="853" t="s">
        <v>338</v>
      </c>
      <c r="E25" s="854">
        <v>206</v>
      </c>
      <c r="F25" s="853" t="s">
        <v>351</v>
      </c>
      <c r="G25" s="854">
        <v>1</v>
      </c>
      <c r="H25" s="852" t="s">
        <v>339</v>
      </c>
      <c r="I25" s="854">
        <v>1</v>
      </c>
      <c r="J25" s="852" t="s">
        <v>339</v>
      </c>
      <c r="K25" s="853"/>
      <c r="L25" s="853"/>
      <c r="M25" s="853"/>
      <c r="N25" s="854">
        <v>1</v>
      </c>
      <c r="O25" s="852" t="s">
        <v>339</v>
      </c>
      <c r="P25" s="854">
        <v>1</v>
      </c>
      <c r="Q25" s="852" t="s">
        <v>339</v>
      </c>
      <c r="R25" s="853"/>
      <c r="S25" s="853"/>
      <c r="T25" s="853"/>
      <c r="U25" s="853"/>
      <c r="V25" s="1026"/>
      <c r="W25" s="1027"/>
    </row>
    <row r="26" spans="1:23" x14ac:dyDescent="0.2">
      <c r="A26" s="852" t="s">
        <v>3817</v>
      </c>
      <c r="B26" s="852">
        <v>714</v>
      </c>
      <c r="C26" s="852" t="s">
        <v>364</v>
      </c>
      <c r="D26" s="853" t="s">
        <v>338</v>
      </c>
      <c r="E26" s="854">
        <v>206</v>
      </c>
      <c r="F26" s="853" t="s">
        <v>351</v>
      </c>
      <c r="G26" s="854">
        <v>1</v>
      </c>
      <c r="H26" s="852" t="s">
        <v>339</v>
      </c>
      <c r="I26" s="854">
        <v>1</v>
      </c>
      <c r="J26" s="852" t="s">
        <v>339</v>
      </c>
      <c r="K26" s="853"/>
      <c r="L26" s="853"/>
      <c r="M26" s="853"/>
      <c r="N26" s="854">
        <v>1</v>
      </c>
      <c r="O26" s="852" t="s">
        <v>339</v>
      </c>
      <c r="P26" s="854">
        <v>1</v>
      </c>
      <c r="Q26" s="852" t="s">
        <v>339</v>
      </c>
      <c r="R26" s="853"/>
      <c r="S26" s="853"/>
      <c r="T26" s="853"/>
      <c r="U26" s="853"/>
      <c r="V26" s="1026"/>
      <c r="W26" s="1027"/>
    </row>
    <row r="27" spans="1:23" x14ac:dyDescent="0.2">
      <c r="A27" s="852" t="s">
        <v>3817</v>
      </c>
      <c r="B27" s="852">
        <v>722</v>
      </c>
      <c r="C27" s="852" t="s">
        <v>368</v>
      </c>
      <c r="D27" s="853" t="s">
        <v>338</v>
      </c>
      <c r="E27" s="854">
        <v>206</v>
      </c>
      <c r="F27" s="853" t="s">
        <v>351</v>
      </c>
      <c r="G27" s="853"/>
      <c r="H27" s="853"/>
      <c r="I27" s="853"/>
      <c r="J27" s="853"/>
      <c r="K27" s="854">
        <v>1</v>
      </c>
      <c r="L27" s="852" t="s">
        <v>339</v>
      </c>
      <c r="M27" s="853"/>
      <c r="N27" s="853"/>
      <c r="O27" s="853"/>
      <c r="P27" s="853"/>
      <c r="Q27" s="853"/>
      <c r="R27" s="853"/>
      <c r="S27" s="853"/>
      <c r="T27" s="853"/>
      <c r="U27" s="853"/>
      <c r="V27" s="1026"/>
      <c r="W27" s="1027"/>
    </row>
    <row r="28" spans="1:23" x14ac:dyDescent="0.2">
      <c r="A28" s="852" t="s">
        <v>3817</v>
      </c>
      <c r="B28" s="852">
        <v>723</v>
      </c>
      <c r="C28" s="852" t="s">
        <v>368</v>
      </c>
      <c r="D28" s="853" t="s">
        <v>338</v>
      </c>
      <c r="E28" s="854">
        <v>206</v>
      </c>
      <c r="F28" s="853" t="s">
        <v>351</v>
      </c>
      <c r="G28" s="853"/>
      <c r="H28" s="853"/>
      <c r="I28" s="853"/>
      <c r="J28" s="853"/>
      <c r="K28" s="854">
        <v>1</v>
      </c>
      <c r="L28" s="852" t="s">
        <v>339</v>
      </c>
      <c r="M28" s="853"/>
      <c r="N28" s="853"/>
      <c r="O28" s="853"/>
      <c r="P28" s="853"/>
      <c r="Q28" s="853"/>
      <c r="R28" s="853"/>
      <c r="S28" s="853"/>
      <c r="T28" s="853"/>
      <c r="U28" s="853"/>
      <c r="V28" s="1026"/>
      <c r="W28" s="1027"/>
    </row>
    <row r="29" spans="1:23" x14ac:dyDescent="0.2">
      <c r="A29" s="852" t="s">
        <v>3817</v>
      </c>
      <c r="B29" s="852">
        <v>724</v>
      </c>
      <c r="C29" s="853" t="s">
        <v>74</v>
      </c>
      <c r="D29" s="853" t="s">
        <v>338</v>
      </c>
      <c r="E29" s="854">
        <v>206</v>
      </c>
      <c r="F29" s="853" t="s">
        <v>351</v>
      </c>
      <c r="G29" s="853"/>
      <c r="H29" s="853"/>
      <c r="I29" s="853"/>
      <c r="J29" s="853"/>
      <c r="K29" s="854">
        <v>1</v>
      </c>
      <c r="L29" s="852" t="s">
        <v>339</v>
      </c>
      <c r="M29" s="853"/>
      <c r="N29" s="853"/>
      <c r="O29" s="853"/>
      <c r="P29" s="853"/>
      <c r="Q29" s="853"/>
      <c r="R29" s="853"/>
      <c r="S29" s="853"/>
      <c r="T29" s="853"/>
      <c r="U29" s="853"/>
      <c r="V29" s="1026"/>
      <c r="W29" s="1027"/>
    </row>
    <row r="30" spans="1:23" x14ac:dyDescent="0.2">
      <c r="A30" s="852" t="s">
        <v>3817</v>
      </c>
      <c r="B30" s="852">
        <v>751</v>
      </c>
      <c r="C30" s="852" t="s">
        <v>350</v>
      </c>
      <c r="D30" s="853" t="s">
        <v>346</v>
      </c>
      <c r="E30" s="854">
        <v>205</v>
      </c>
      <c r="F30" s="853" t="s">
        <v>351</v>
      </c>
      <c r="G30" s="854">
        <v>1</v>
      </c>
      <c r="H30" s="852" t="s">
        <v>339</v>
      </c>
      <c r="I30" s="853"/>
      <c r="J30" s="853"/>
      <c r="K30" s="853"/>
      <c r="L30" s="853"/>
      <c r="M30" s="853"/>
      <c r="N30" s="853"/>
      <c r="O30" s="853"/>
      <c r="P30" s="853"/>
      <c r="Q30" s="853"/>
      <c r="R30" s="853"/>
      <c r="S30" s="853"/>
      <c r="T30" s="854">
        <v>2</v>
      </c>
      <c r="U30" s="852" t="s">
        <v>339</v>
      </c>
      <c r="V30" s="1026"/>
      <c r="W30" s="1027"/>
    </row>
    <row r="31" spans="1:23" x14ac:dyDescent="0.2">
      <c r="A31" s="852" t="s">
        <v>3817</v>
      </c>
      <c r="B31" s="852">
        <v>752</v>
      </c>
      <c r="C31" s="852" t="s">
        <v>350</v>
      </c>
      <c r="D31" s="853" t="s">
        <v>346</v>
      </c>
      <c r="E31" s="854">
        <v>205</v>
      </c>
      <c r="F31" s="853" t="s">
        <v>351</v>
      </c>
      <c r="G31" s="854">
        <v>1</v>
      </c>
      <c r="H31" s="852" t="s">
        <v>339</v>
      </c>
      <c r="I31" s="853"/>
      <c r="J31" s="853"/>
      <c r="K31" s="853"/>
      <c r="L31" s="853"/>
      <c r="M31" s="853"/>
      <c r="N31" s="853"/>
      <c r="O31" s="853"/>
      <c r="P31" s="853"/>
      <c r="Q31" s="853"/>
      <c r="R31" s="853"/>
      <c r="S31" s="853"/>
      <c r="T31" s="854">
        <v>2</v>
      </c>
      <c r="U31" s="852" t="s">
        <v>339</v>
      </c>
      <c r="V31" s="1026"/>
      <c r="W31" s="1027"/>
    </row>
    <row r="32" spans="1:23" x14ac:dyDescent="0.2">
      <c r="A32" s="852" t="s">
        <v>3817</v>
      </c>
      <c r="B32" s="852">
        <v>753</v>
      </c>
      <c r="C32" s="852" t="s">
        <v>350</v>
      </c>
      <c r="D32" s="853" t="s">
        <v>346</v>
      </c>
      <c r="E32" s="854">
        <v>205</v>
      </c>
      <c r="F32" s="853" t="s">
        <v>351</v>
      </c>
      <c r="G32" s="854">
        <v>1</v>
      </c>
      <c r="H32" s="852" t="s">
        <v>339</v>
      </c>
      <c r="I32" s="853"/>
      <c r="J32" s="853"/>
      <c r="K32" s="853"/>
      <c r="L32" s="853"/>
      <c r="M32" s="853"/>
      <c r="N32" s="853"/>
      <c r="O32" s="853"/>
      <c r="P32" s="853"/>
      <c r="Q32" s="853"/>
      <c r="R32" s="853"/>
      <c r="S32" s="853"/>
      <c r="T32" s="854">
        <v>2</v>
      </c>
      <c r="U32" s="852" t="s">
        <v>339</v>
      </c>
      <c r="V32" s="1026"/>
      <c r="W32" s="1027"/>
    </row>
    <row r="33" spans="1:23" x14ac:dyDescent="0.2">
      <c r="A33" s="852" t="s">
        <v>3817</v>
      </c>
      <c r="B33" s="852">
        <v>754</v>
      </c>
      <c r="C33" s="852" t="s">
        <v>350</v>
      </c>
      <c r="D33" s="853" t="s">
        <v>346</v>
      </c>
      <c r="E33" s="854">
        <v>205</v>
      </c>
      <c r="F33" s="853" t="s">
        <v>351</v>
      </c>
      <c r="G33" s="854">
        <v>1</v>
      </c>
      <c r="H33" s="852" t="s">
        <v>339</v>
      </c>
      <c r="I33" s="853"/>
      <c r="J33" s="853"/>
      <c r="K33" s="853"/>
      <c r="L33" s="853"/>
      <c r="M33" s="853"/>
      <c r="N33" s="853"/>
      <c r="O33" s="853"/>
      <c r="P33" s="853"/>
      <c r="Q33" s="853"/>
      <c r="R33" s="853"/>
      <c r="S33" s="853"/>
      <c r="T33" s="854">
        <v>2</v>
      </c>
      <c r="U33" s="852" t="s">
        <v>339</v>
      </c>
      <c r="V33" s="1026"/>
      <c r="W33" s="1027"/>
    </row>
    <row r="34" spans="1:23" x14ac:dyDescent="0.2">
      <c r="A34" s="852" t="s">
        <v>3817</v>
      </c>
      <c r="B34" s="852">
        <v>755</v>
      </c>
      <c r="C34" s="852" t="s">
        <v>350</v>
      </c>
      <c r="D34" s="853" t="s">
        <v>346</v>
      </c>
      <c r="E34" s="854">
        <v>205</v>
      </c>
      <c r="F34" s="853" t="s">
        <v>351</v>
      </c>
      <c r="G34" s="854">
        <v>1</v>
      </c>
      <c r="H34" s="852" t="s">
        <v>339</v>
      </c>
      <c r="I34" s="853"/>
      <c r="J34" s="853"/>
      <c r="K34" s="853"/>
      <c r="L34" s="853"/>
      <c r="M34" s="853"/>
      <c r="N34" s="853"/>
      <c r="O34" s="853"/>
      <c r="P34" s="853"/>
      <c r="Q34" s="853"/>
      <c r="R34" s="853"/>
      <c r="S34" s="853"/>
      <c r="T34" s="854">
        <v>2</v>
      </c>
      <c r="U34" s="852" t="s">
        <v>339</v>
      </c>
      <c r="V34" s="1026"/>
      <c r="W34" s="1027"/>
    </row>
    <row r="35" spans="1:23" x14ac:dyDescent="0.2">
      <c r="A35" s="852" t="s">
        <v>3817</v>
      </c>
      <c r="B35" s="852">
        <v>756</v>
      </c>
      <c r="C35" s="852" t="s">
        <v>350</v>
      </c>
      <c r="D35" s="853" t="s">
        <v>346</v>
      </c>
      <c r="E35" s="854">
        <v>205</v>
      </c>
      <c r="F35" s="853" t="s">
        <v>351</v>
      </c>
      <c r="G35" s="854">
        <v>1</v>
      </c>
      <c r="H35" s="852" t="s">
        <v>339</v>
      </c>
      <c r="I35" s="853"/>
      <c r="J35" s="853"/>
      <c r="K35" s="853"/>
      <c r="L35" s="853"/>
      <c r="M35" s="853"/>
      <c r="N35" s="853"/>
      <c r="O35" s="853"/>
      <c r="P35" s="853"/>
      <c r="Q35" s="853"/>
      <c r="R35" s="853"/>
      <c r="S35" s="853"/>
      <c r="T35" s="854">
        <v>2</v>
      </c>
      <c r="U35" s="852" t="s">
        <v>339</v>
      </c>
      <c r="V35" s="1026"/>
      <c r="W35" s="1027"/>
    </row>
    <row r="36" spans="1:23" x14ac:dyDescent="0.2">
      <c r="A36" s="852" t="s">
        <v>3817</v>
      </c>
      <c r="B36" s="852">
        <v>757</v>
      </c>
      <c r="C36" s="852" t="s">
        <v>350</v>
      </c>
      <c r="D36" s="853" t="s">
        <v>346</v>
      </c>
      <c r="E36" s="854">
        <v>205</v>
      </c>
      <c r="F36" s="853" t="s">
        <v>351</v>
      </c>
      <c r="G36" s="854">
        <v>1</v>
      </c>
      <c r="H36" s="852" t="s">
        <v>339</v>
      </c>
      <c r="I36" s="853"/>
      <c r="J36" s="853"/>
      <c r="K36" s="853"/>
      <c r="L36" s="853"/>
      <c r="M36" s="853"/>
      <c r="N36" s="853"/>
      <c r="O36" s="853"/>
      <c r="P36" s="853"/>
      <c r="Q36" s="853"/>
      <c r="R36" s="853"/>
      <c r="S36" s="853"/>
      <c r="T36" s="854">
        <v>2</v>
      </c>
      <c r="U36" s="852" t="s">
        <v>339</v>
      </c>
      <c r="V36" s="1026"/>
      <c r="W36" s="1027"/>
    </row>
    <row r="37" spans="1:23" x14ac:dyDescent="0.2">
      <c r="A37" s="852" t="s">
        <v>3817</v>
      </c>
      <c r="B37" s="852">
        <v>758</v>
      </c>
      <c r="C37" s="852" t="s">
        <v>350</v>
      </c>
      <c r="D37" s="853" t="s">
        <v>346</v>
      </c>
      <c r="E37" s="854">
        <v>205</v>
      </c>
      <c r="F37" s="853" t="s">
        <v>351</v>
      </c>
      <c r="G37" s="854">
        <v>1</v>
      </c>
      <c r="H37" s="852" t="s">
        <v>339</v>
      </c>
      <c r="I37" s="853"/>
      <c r="J37" s="853"/>
      <c r="K37" s="853"/>
      <c r="L37" s="853"/>
      <c r="M37" s="853"/>
      <c r="N37" s="854">
        <v>1</v>
      </c>
      <c r="O37" s="852" t="s">
        <v>339</v>
      </c>
      <c r="P37" s="854">
        <v>1</v>
      </c>
      <c r="Q37" s="852" t="s">
        <v>339</v>
      </c>
      <c r="R37" s="853"/>
      <c r="S37" s="853"/>
      <c r="T37" s="854">
        <v>2</v>
      </c>
      <c r="U37" s="852" t="s">
        <v>339</v>
      </c>
      <c r="V37" s="1026"/>
      <c r="W37" s="1027"/>
    </row>
    <row r="38" spans="1:23" x14ac:dyDescent="0.2">
      <c r="A38" s="852" t="s">
        <v>3817</v>
      </c>
      <c r="B38" s="852">
        <v>761</v>
      </c>
      <c r="C38" s="853" t="s">
        <v>360</v>
      </c>
      <c r="D38" s="853" t="s">
        <v>346</v>
      </c>
      <c r="E38" s="854">
        <v>205</v>
      </c>
      <c r="F38" s="853" t="s">
        <v>351</v>
      </c>
      <c r="G38" s="854">
        <v>1</v>
      </c>
      <c r="H38" s="852" t="s">
        <v>339</v>
      </c>
      <c r="I38" s="854">
        <v>1</v>
      </c>
      <c r="J38" s="852" t="s">
        <v>339</v>
      </c>
      <c r="K38" s="853"/>
      <c r="L38" s="853"/>
      <c r="M38" s="853"/>
      <c r="N38" s="854">
        <v>1</v>
      </c>
      <c r="O38" s="852" t="s">
        <v>339</v>
      </c>
      <c r="P38" s="854">
        <v>1</v>
      </c>
      <c r="Q38" s="852" t="s">
        <v>339</v>
      </c>
      <c r="R38" s="853"/>
      <c r="S38" s="853"/>
      <c r="T38" s="853"/>
      <c r="U38" s="853"/>
      <c r="V38" s="1026"/>
      <c r="W38" s="1027"/>
    </row>
    <row r="39" spans="1:23" x14ac:dyDescent="0.2">
      <c r="A39" s="852" t="s">
        <v>3817</v>
      </c>
      <c r="B39" s="852">
        <v>762</v>
      </c>
      <c r="C39" s="853" t="s">
        <v>360</v>
      </c>
      <c r="D39" s="853" t="s">
        <v>346</v>
      </c>
      <c r="E39" s="854">
        <v>205</v>
      </c>
      <c r="F39" s="853" t="s">
        <v>351</v>
      </c>
      <c r="G39" s="854">
        <v>1</v>
      </c>
      <c r="H39" s="852" t="s">
        <v>339</v>
      </c>
      <c r="I39" s="854">
        <v>1</v>
      </c>
      <c r="J39" s="852" t="s">
        <v>339</v>
      </c>
      <c r="K39" s="853"/>
      <c r="L39" s="853"/>
      <c r="M39" s="853"/>
      <c r="N39" s="854">
        <v>1</v>
      </c>
      <c r="O39" s="852" t="s">
        <v>339</v>
      </c>
      <c r="P39" s="854">
        <v>1</v>
      </c>
      <c r="Q39" s="852" t="s">
        <v>339</v>
      </c>
      <c r="R39" s="853"/>
      <c r="S39" s="853"/>
      <c r="T39" s="853"/>
      <c r="U39" s="853"/>
      <c r="V39" s="1026"/>
      <c r="W39" s="1027"/>
    </row>
    <row r="40" spans="1:23" x14ac:dyDescent="0.2">
      <c r="A40" s="852" t="s">
        <v>3817</v>
      </c>
      <c r="B40" s="852">
        <v>763</v>
      </c>
      <c r="C40" s="853" t="s">
        <v>360</v>
      </c>
      <c r="D40" s="853" t="s">
        <v>346</v>
      </c>
      <c r="E40" s="854">
        <v>205</v>
      </c>
      <c r="F40" s="853" t="s">
        <v>351</v>
      </c>
      <c r="G40" s="854">
        <v>1</v>
      </c>
      <c r="H40" s="852" t="s">
        <v>339</v>
      </c>
      <c r="I40" s="854">
        <v>1</v>
      </c>
      <c r="J40" s="852" t="s">
        <v>339</v>
      </c>
      <c r="K40" s="853"/>
      <c r="L40" s="853"/>
      <c r="M40" s="853"/>
      <c r="N40" s="854">
        <v>1</v>
      </c>
      <c r="O40" s="852" t="s">
        <v>339</v>
      </c>
      <c r="P40" s="854">
        <v>1</v>
      </c>
      <c r="Q40" s="852" t="s">
        <v>339</v>
      </c>
      <c r="R40" s="853"/>
      <c r="S40" s="853"/>
      <c r="T40" s="853"/>
      <c r="U40" s="853"/>
      <c r="V40" s="1026"/>
      <c r="W40" s="1027"/>
    </row>
    <row r="41" spans="1:23" x14ac:dyDescent="0.2">
      <c r="A41" s="852" t="s">
        <v>3817</v>
      </c>
      <c r="B41" s="852">
        <v>764</v>
      </c>
      <c r="C41" s="853" t="s">
        <v>360</v>
      </c>
      <c r="D41" s="853" t="s">
        <v>346</v>
      </c>
      <c r="E41" s="854">
        <v>205</v>
      </c>
      <c r="F41" s="853" t="s">
        <v>351</v>
      </c>
      <c r="G41" s="854">
        <v>1</v>
      </c>
      <c r="H41" s="852" t="s">
        <v>339</v>
      </c>
      <c r="I41" s="854">
        <v>1</v>
      </c>
      <c r="J41" s="852" t="s">
        <v>339</v>
      </c>
      <c r="K41" s="853"/>
      <c r="L41" s="853"/>
      <c r="M41" s="853"/>
      <c r="N41" s="854">
        <v>1</v>
      </c>
      <c r="O41" s="852" t="s">
        <v>339</v>
      </c>
      <c r="P41" s="854">
        <v>1</v>
      </c>
      <c r="Q41" s="852" t="s">
        <v>339</v>
      </c>
      <c r="R41" s="853"/>
      <c r="S41" s="853"/>
      <c r="T41" s="853"/>
      <c r="U41" s="853"/>
      <c r="V41" s="1026"/>
      <c r="W41" s="1027"/>
    </row>
    <row r="42" spans="1:23" x14ac:dyDescent="0.2">
      <c r="A42" s="852" t="s">
        <v>3817</v>
      </c>
      <c r="B42" s="852">
        <v>772</v>
      </c>
      <c r="C42" s="853" t="s">
        <v>74</v>
      </c>
      <c r="D42" s="853" t="s">
        <v>346</v>
      </c>
      <c r="E42" s="854">
        <v>205</v>
      </c>
      <c r="F42" s="853" t="s">
        <v>351</v>
      </c>
      <c r="G42" s="853"/>
      <c r="H42" s="853"/>
      <c r="I42" s="853"/>
      <c r="J42" s="853"/>
      <c r="K42" s="854">
        <v>1</v>
      </c>
      <c r="L42" s="852" t="s">
        <v>339</v>
      </c>
      <c r="M42" s="853"/>
      <c r="N42" s="853"/>
      <c r="O42" s="853"/>
      <c r="P42" s="853"/>
      <c r="Q42" s="853"/>
      <c r="R42" s="853"/>
      <c r="S42" s="853"/>
      <c r="T42" s="853"/>
      <c r="U42" s="853"/>
      <c r="V42" s="1026"/>
      <c r="W42" s="1027"/>
    </row>
    <row r="43" spans="1:23" x14ac:dyDescent="0.2">
      <c r="A43" s="852" t="s">
        <v>3817</v>
      </c>
      <c r="B43" s="852">
        <v>773</v>
      </c>
      <c r="C43" s="853" t="s">
        <v>74</v>
      </c>
      <c r="D43" s="853" t="s">
        <v>346</v>
      </c>
      <c r="E43" s="854">
        <v>205</v>
      </c>
      <c r="F43" s="853" t="s">
        <v>351</v>
      </c>
      <c r="G43" s="853"/>
      <c r="H43" s="853"/>
      <c r="I43" s="853"/>
      <c r="J43" s="853"/>
      <c r="K43" s="854">
        <v>1</v>
      </c>
      <c r="L43" s="852" t="s">
        <v>339</v>
      </c>
      <c r="M43" s="853"/>
      <c r="N43" s="853"/>
      <c r="O43" s="853"/>
      <c r="P43" s="853"/>
      <c r="Q43" s="853"/>
      <c r="R43" s="853"/>
      <c r="S43" s="853"/>
      <c r="T43" s="853"/>
      <c r="U43" s="853"/>
      <c r="V43" s="1026"/>
      <c r="W43" s="1027"/>
    </row>
    <row r="44" spans="1:23" x14ac:dyDescent="0.2">
      <c r="A44" s="852" t="s">
        <v>3817</v>
      </c>
      <c r="B44" s="852">
        <v>774</v>
      </c>
      <c r="C44" s="853" t="s">
        <v>74</v>
      </c>
      <c r="D44" s="853" t="s">
        <v>346</v>
      </c>
      <c r="E44" s="854">
        <v>205</v>
      </c>
      <c r="F44" s="853" t="s">
        <v>351</v>
      </c>
      <c r="G44" s="853"/>
      <c r="H44" s="853"/>
      <c r="I44" s="853"/>
      <c r="J44" s="853"/>
      <c r="K44" s="854">
        <v>1</v>
      </c>
      <c r="L44" s="852" t="s">
        <v>339</v>
      </c>
      <c r="M44" s="853"/>
      <c r="N44" s="853"/>
      <c r="O44" s="853"/>
      <c r="P44" s="853"/>
      <c r="Q44" s="853"/>
      <c r="R44" s="853"/>
      <c r="S44" s="853"/>
      <c r="T44" s="853"/>
      <c r="U44" s="853"/>
      <c r="V44" s="1026"/>
      <c r="W44" s="1027"/>
    </row>
    <row r="45" spans="1:23" x14ac:dyDescent="0.2">
      <c r="A45" s="852" t="s">
        <v>3817</v>
      </c>
      <c r="B45" s="852" t="s">
        <v>3818</v>
      </c>
      <c r="C45" s="852" t="s">
        <v>65</v>
      </c>
      <c r="D45" s="853" t="s">
        <v>338</v>
      </c>
      <c r="E45" s="854">
        <v>206</v>
      </c>
      <c r="F45" s="853" t="s">
        <v>351</v>
      </c>
      <c r="G45" s="854">
        <v>1</v>
      </c>
      <c r="H45" s="852" t="s">
        <v>339</v>
      </c>
      <c r="I45" s="854">
        <v>1</v>
      </c>
      <c r="J45" s="852" t="s">
        <v>339</v>
      </c>
      <c r="K45" s="854">
        <v>1</v>
      </c>
      <c r="L45" s="852" t="s">
        <v>339</v>
      </c>
      <c r="M45" s="853"/>
      <c r="N45" s="853"/>
      <c r="O45" s="853"/>
      <c r="P45" s="853"/>
      <c r="Q45" s="853"/>
      <c r="R45" s="853"/>
      <c r="S45" s="853"/>
      <c r="T45" s="853"/>
      <c r="U45" s="853"/>
      <c r="V45" s="1026"/>
      <c r="W45" s="1027"/>
    </row>
    <row r="46" spans="1:23" x14ac:dyDescent="0.2">
      <c r="A46" s="852" t="s">
        <v>3817</v>
      </c>
      <c r="B46" s="852" t="s">
        <v>3819</v>
      </c>
      <c r="C46" s="852" t="s">
        <v>65</v>
      </c>
      <c r="D46" s="853" t="s">
        <v>338</v>
      </c>
      <c r="E46" s="854">
        <v>206</v>
      </c>
      <c r="F46" s="853" t="s">
        <v>351</v>
      </c>
      <c r="G46" s="854">
        <v>1</v>
      </c>
      <c r="H46" s="852" t="s">
        <v>339</v>
      </c>
      <c r="I46" s="854">
        <v>1</v>
      </c>
      <c r="J46" s="852" t="s">
        <v>339</v>
      </c>
      <c r="K46" s="854">
        <v>1</v>
      </c>
      <c r="L46" s="852" t="s">
        <v>339</v>
      </c>
      <c r="M46" s="853"/>
      <c r="N46" s="853"/>
      <c r="O46" s="853"/>
      <c r="P46" s="853"/>
      <c r="Q46" s="853"/>
      <c r="R46" s="853"/>
      <c r="S46" s="853"/>
      <c r="T46" s="853"/>
      <c r="U46" s="853"/>
      <c r="V46" s="1026"/>
      <c r="W46" s="1027"/>
    </row>
    <row r="47" spans="1:23" x14ac:dyDescent="0.2">
      <c r="A47" s="852" t="s">
        <v>3817</v>
      </c>
      <c r="B47" s="852" t="s">
        <v>3820</v>
      </c>
      <c r="C47" s="852" t="s">
        <v>65</v>
      </c>
      <c r="D47" s="853" t="s">
        <v>346</v>
      </c>
      <c r="E47" s="854">
        <v>205</v>
      </c>
      <c r="F47" s="853" t="s">
        <v>351</v>
      </c>
      <c r="G47" s="854">
        <v>1</v>
      </c>
      <c r="H47" s="852" t="s">
        <v>339</v>
      </c>
      <c r="I47" s="854">
        <v>1</v>
      </c>
      <c r="J47" s="852" t="s">
        <v>339</v>
      </c>
      <c r="K47" s="854">
        <v>1</v>
      </c>
      <c r="L47" s="852" t="s">
        <v>339</v>
      </c>
      <c r="M47" s="853"/>
      <c r="N47" s="853"/>
      <c r="O47" s="853"/>
      <c r="P47" s="853"/>
      <c r="Q47" s="853"/>
      <c r="R47" s="853"/>
      <c r="S47" s="853"/>
      <c r="T47" s="853"/>
      <c r="U47" s="853"/>
      <c r="V47" s="1026"/>
      <c r="W47" s="1027"/>
    </row>
    <row r="48" spans="1:23" x14ac:dyDescent="0.2">
      <c r="A48" s="852" t="s">
        <v>3817</v>
      </c>
      <c r="B48" s="852" t="s">
        <v>3821</v>
      </c>
      <c r="C48" s="852" t="s">
        <v>65</v>
      </c>
      <c r="D48" s="853" t="s">
        <v>346</v>
      </c>
      <c r="E48" s="854">
        <v>205</v>
      </c>
      <c r="F48" s="853" t="s">
        <v>351</v>
      </c>
      <c r="G48" s="854">
        <v>1</v>
      </c>
      <c r="H48" s="852" t="s">
        <v>339</v>
      </c>
      <c r="I48" s="854">
        <v>1</v>
      </c>
      <c r="J48" s="852" t="s">
        <v>339</v>
      </c>
      <c r="K48" s="854">
        <v>1</v>
      </c>
      <c r="L48" s="852" t="s">
        <v>339</v>
      </c>
      <c r="M48" s="853"/>
      <c r="N48" s="853"/>
      <c r="O48" s="853"/>
      <c r="P48" s="853"/>
      <c r="Q48" s="853"/>
      <c r="R48" s="853"/>
      <c r="S48" s="853"/>
      <c r="T48" s="853"/>
      <c r="U48" s="853"/>
      <c r="V48" s="1028"/>
      <c r="W48" s="1029"/>
    </row>
    <row r="49" spans="1:23" x14ac:dyDescent="0.2">
      <c r="A49" s="836" t="s">
        <v>3814</v>
      </c>
      <c r="B49" s="836">
        <v>602</v>
      </c>
      <c r="C49" s="837" t="s">
        <v>94</v>
      </c>
      <c r="D49" s="837" t="s">
        <v>389</v>
      </c>
      <c r="E49" s="841">
        <v>209</v>
      </c>
      <c r="F49" s="837" t="s">
        <v>225</v>
      </c>
      <c r="G49" s="837"/>
      <c r="H49" s="837"/>
      <c r="I49" s="837"/>
      <c r="J49" s="837"/>
      <c r="K49" s="837"/>
      <c r="L49" s="837"/>
      <c r="M49" s="837"/>
      <c r="N49" s="837"/>
      <c r="O49" s="837"/>
      <c r="P49" s="837"/>
      <c r="Q49" s="837"/>
      <c r="R49" s="841">
        <v>1</v>
      </c>
      <c r="S49" s="836" t="s">
        <v>339</v>
      </c>
      <c r="T49" s="841">
        <v>4</v>
      </c>
      <c r="U49" s="836" t="s">
        <v>339</v>
      </c>
      <c r="V49" s="1076">
        <v>5</v>
      </c>
      <c r="W49" s="1077"/>
    </row>
    <row r="50" spans="1:23" x14ac:dyDescent="0.2">
      <c r="A50" s="945" t="s">
        <v>392</v>
      </c>
      <c r="B50" s="945"/>
      <c r="C50" s="945"/>
      <c r="D50" s="945"/>
      <c r="E50" s="945"/>
      <c r="F50" s="945"/>
      <c r="G50" s="628"/>
      <c r="H50" s="628"/>
      <c r="I50" s="628"/>
      <c r="J50" s="628"/>
      <c r="K50" s="628"/>
      <c r="L50" s="628"/>
      <c r="M50" s="628"/>
      <c r="N50" s="628"/>
      <c r="O50" s="628"/>
      <c r="P50" s="628"/>
      <c r="Q50" s="628"/>
      <c r="R50" s="628"/>
      <c r="S50" s="628"/>
      <c r="T50" s="628"/>
      <c r="U50" s="628"/>
      <c r="V50" s="1071"/>
      <c r="W50" s="1072"/>
    </row>
    <row r="51" spans="1:23" x14ac:dyDescent="0.2">
      <c r="A51" s="852" t="s">
        <v>3822</v>
      </c>
      <c r="B51" s="852">
        <v>701</v>
      </c>
      <c r="C51" s="852" t="s">
        <v>350</v>
      </c>
      <c r="D51" s="853" t="s">
        <v>394</v>
      </c>
      <c r="E51" s="854">
        <v>204</v>
      </c>
      <c r="F51" s="852" t="s">
        <v>151</v>
      </c>
      <c r="G51" s="854">
        <v>1</v>
      </c>
      <c r="H51" s="852" t="s">
        <v>339</v>
      </c>
      <c r="I51" s="854">
        <v>1</v>
      </c>
      <c r="J51" s="852" t="s">
        <v>339</v>
      </c>
      <c r="K51" s="853"/>
      <c r="L51" s="853"/>
      <c r="M51" s="853"/>
      <c r="N51" s="854">
        <v>2</v>
      </c>
      <c r="O51" s="852" t="s">
        <v>339</v>
      </c>
      <c r="P51" s="854">
        <v>1</v>
      </c>
      <c r="Q51" s="852" t="s">
        <v>339</v>
      </c>
      <c r="R51" s="853"/>
      <c r="S51" s="853"/>
      <c r="T51" s="854">
        <v>2</v>
      </c>
      <c r="U51" s="852" t="s">
        <v>339</v>
      </c>
      <c r="V51" s="1024">
        <f>SUM(G51:T54)-(SUM(N54:P54)/3)-(SUM(N51:P51)/3)</f>
        <v>22</v>
      </c>
      <c r="W51" s="1025"/>
    </row>
    <row r="52" spans="1:23" x14ac:dyDescent="0.2">
      <c r="A52" s="852" t="s">
        <v>3822</v>
      </c>
      <c r="B52" s="852">
        <v>702</v>
      </c>
      <c r="C52" s="852" t="s">
        <v>350</v>
      </c>
      <c r="D52" s="853" t="s">
        <v>394</v>
      </c>
      <c r="E52" s="854">
        <v>204</v>
      </c>
      <c r="F52" s="852" t="s">
        <v>151</v>
      </c>
      <c r="G52" s="854">
        <v>1</v>
      </c>
      <c r="H52" s="852" t="s">
        <v>339</v>
      </c>
      <c r="I52" s="854">
        <v>1</v>
      </c>
      <c r="J52" s="852" t="s">
        <v>339</v>
      </c>
      <c r="K52" s="853"/>
      <c r="L52" s="853"/>
      <c r="M52" s="853"/>
      <c r="N52" s="853"/>
      <c r="O52" s="853"/>
      <c r="P52" s="854">
        <v>1</v>
      </c>
      <c r="Q52" s="852" t="s">
        <v>339</v>
      </c>
      <c r="R52" s="853"/>
      <c r="S52" s="853"/>
      <c r="T52" s="854">
        <v>2</v>
      </c>
      <c r="U52" s="852" t="s">
        <v>339</v>
      </c>
      <c r="V52" s="1026"/>
      <c r="W52" s="1027"/>
    </row>
    <row r="53" spans="1:23" x14ac:dyDescent="0.2">
      <c r="A53" s="852" t="s">
        <v>3822</v>
      </c>
      <c r="B53" s="852">
        <v>703</v>
      </c>
      <c r="C53" s="852" t="s">
        <v>350</v>
      </c>
      <c r="D53" s="853" t="s">
        <v>394</v>
      </c>
      <c r="E53" s="854">
        <v>204</v>
      </c>
      <c r="F53" s="852" t="s">
        <v>151</v>
      </c>
      <c r="G53" s="854">
        <v>1</v>
      </c>
      <c r="H53" s="852" t="s">
        <v>339</v>
      </c>
      <c r="I53" s="854">
        <v>1</v>
      </c>
      <c r="J53" s="852" t="s">
        <v>339</v>
      </c>
      <c r="K53" s="853"/>
      <c r="L53" s="853"/>
      <c r="M53" s="853"/>
      <c r="N53" s="853"/>
      <c r="O53" s="853"/>
      <c r="P53" s="854">
        <v>1</v>
      </c>
      <c r="Q53" s="852" t="s">
        <v>339</v>
      </c>
      <c r="R53" s="853"/>
      <c r="S53" s="853"/>
      <c r="T53" s="854">
        <v>2</v>
      </c>
      <c r="U53" s="852" t="s">
        <v>339</v>
      </c>
      <c r="V53" s="1026"/>
      <c r="W53" s="1027"/>
    </row>
    <row r="54" spans="1:23" x14ac:dyDescent="0.2">
      <c r="A54" s="852" t="s">
        <v>3822</v>
      </c>
      <c r="B54" s="852">
        <v>704</v>
      </c>
      <c r="C54" s="852" t="s">
        <v>350</v>
      </c>
      <c r="D54" s="853" t="s">
        <v>394</v>
      </c>
      <c r="E54" s="854">
        <v>204</v>
      </c>
      <c r="F54" s="852" t="s">
        <v>151</v>
      </c>
      <c r="G54" s="854">
        <v>1</v>
      </c>
      <c r="H54" s="852" t="s">
        <v>339</v>
      </c>
      <c r="I54" s="854">
        <v>1</v>
      </c>
      <c r="J54" s="852" t="s">
        <v>339</v>
      </c>
      <c r="K54" s="853"/>
      <c r="L54" s="853"/>
      <c r="M54" s="853"/>
      <c r="N54" s="854">
        <v>2</v>
      </c>
      <c r="O54" s="852" t="s">
        <v>339</v>
      </c>
      <c r="P54" s="854">
        <v>1</v>
      </c>
      <c r="Q54" s="852" t="s">
        <v>339</v>
      </c>
      <c r="R54" s="853"/>
      <c r="S54" s="853"/>
      <c r="T54" s="854">
        <v>2</v>
      </c>
      <c r="U54" s="852" t="s">
        <v>339</v>
      </c>
      <c r="V54" s="1028"/>
      <c r="W54" s="1029"/>
    </row>
    <row r="55" spans="1:23" x14ac:dyDescent="0.2">
      <c r="A55" s="944" t="s">
        <v>398</v>
      </c>
      <c r="B55" s="944"/>
      <c r="C55" s="944"/>
      <c r="D55" s="944"/>
      <c r="E55" s="944"/>
      <c r="F55" s="944"/>
      <c r="G55" s="628"/>
      <c r="H55" s="628"/>
      <c r="I55" s="628"/>
      <c r="J55" s="628"/>
      <c r="K55" s="628"/>
      <c r="L55" s="628"/>
      <c r="M55" s="628"/>
      <c r="N55" s="628"/>
      <c r="O55" s="628"/>
      <c r="P55" s="628"/>
      <c r="Q55" s="628"/>
      <c r="R55" s="628"/>
      <c r="S55" s="628"/>
      <c r="T55" s="628"/>
      <c r="U55" s="628"/>
      <c r="V55" s="1071"/>
      <c r="W55" s="1072"/>
    </row>
    <row r="56" spans="1:23" x14ac:dyDescent="0.2">
      <c r="A56" s="836" t="s">
        <v>3823</v>
      </c>
      <c r="B56" s="836">
        <v>601</v>
      </c>
      <c r="C56" s="837" t="s">
        <v>92</v>
      </c>
      <c r="D56" s="836" t="s">
        <v>398</v>
      </c>
      <c r="E56" s="841">
        <v>203</v>
      </c>
      <c r="F56" s="841">
        <v>1100</v>
      </c>
      <c r="G56" s="841">
        <v>1</v>
      </c>
      <c r="H56" s="836" t="s">
        <v>339</v>
      </c>
      <c r="I56" s="837"/>
      <c r="J56" s="837"/>
      <c r="K56" s="841">
        <v>1</v>
      </c>
      <c r="L56" s="836" t="s">
        <v>339</v>
      </c>
      <c r="M56" s="837"/>
      <c r="N56" s="837"/>
      <c r="O56" s="837"/>
      <c r="P56" s="837"/>
      <c r="Q56" s="837"/>
      <c r="R56" s="837"/>
      <c r="S56" s="837"/>
      <c r="T56" s="837"/>
      <c r="U56" s="837"/>
      <c r="V56" s="1036">
        <f>SUM(P57:T59)+SUM(G56:K59)+3</f>
        <v>44</v>
      </c>
      <c r="W56" s="1037"/>
    </row>
    <row r="57" spans="1:23" x14ac:dyDescent="0.2">
      <c r="A57" s="836" t="s">
        <v>3823</v>
      </c>
      <c r="B57" s="836">
        <v>611</v>
      </c>
      <c r="C57" s="837" t="s">
        <v>184</v>
      </c>
      <c r="D57" s="836" t="s">
        <v>398</v>
      </c>
      <c r="E57" s="841">
        <v>203</v>
      </c>
      <c r="F57" s="841">
        <v>300</v>
      </c>
      <c r="G57" s="841">
        <v>4</v>
      </c>
      <c r="H57" s="836" t="s">
        <v>339</v>
      </c>
      <c r="I57" s="841">
        <v>4</v>
      </c>
      <c r="J57" s="836" t="s">
        <v>339</v>
      </c>
      <c r="K57" s="837"/>
      <c r="L57" s="837"/>
      <c r="M57" s="841">
        <v>8</v>
      </c>
      <c r="N57" s="841">
        <v>8</v>
      </c>
      <c r="O57" s="836" t="s">
        <v>339</v>
      </c>
      <c r="P57" s="841">
        <v>2</v>
      </c>
      <c r="Q57" s="836" t="s">
        <v>339</v>
      </c>
      <c r="R57" s="841">
        <v>1</v>
      </c>
      <c r="S57" s="836" t="s">
        <v>339</v>
      </c>
      <c r="T57" s="841">
        <v>2</v>
      </c>
      <c r="U57" s="836" t="s">
        <v>339</v>
      </c>
      <c r="V57" s="1038"/>
      <c r="W57" s="1039"/>
    </row>
    <row r="58" spans="1:23" x14ac:dyDescent="0.2">
      <c r="A58" s="836" t="s">
        <v>3823</v>
      </c>
      <c r="B58" s="836">
        <v>612</v>
      </c>
      <c r="C58" s="837" t="s">
        <v>184</v>
      </c>
      <c r="D58" s="836" t="s">
        <v>398</v>
      </c>
      <c r="E58" s="841">
        <v>203</v>
      </c>
      <c r="F58" s="841">
        <v>300</v>
      </c>
      <c r="G58" s="841">
        <v>4</v>
      </c>
      <c r="H58" s="836" t="s">
        <v>339</v>
      </c>
      <c r="I58" s="841">
        <v>4</v>
      </c>
      <c r="J58" s="836" t="s">
        <v>339</v>
      </c>
      <c r="K58" s="837"/>
      <c r="L58" s="837"/>
      <c r="M58" s="841">
        <v>8</v>
      </c>
      <c r="N58" s="841">
        <v>8</v>
      </c>
      <c r="O58" s="836" t="s">
        <v>339</v>
      </c>
      <c r="P58" s="841">
        <v>2</v>
      </c>
      <c r="Q58" s="836" t="s">
        <v>339</v>
      </c>
      <c r="R58" s="841">
        <v>1</v>
      </c>
      <c r="S58" s="836" t="s">
        <v>339</v>
      </c>
      <c r="T58" s="841">
        <v>2</v>
      </c>
      <c r="U58" s="836" t="s">
        <v>339</v>
      </c>
      <c r="V58" s="1038"/>
      <c r="W58" s="1039"/>
    </row>
    <row r="59" spans="1:23" x14ac:dyDescent="0.2">
      <c r="A59" s="836" t="s">
        <v>3823</v>
      </c>
      <c r="B59" s="836">
        <v>613</v>
      </c>
      <c r="C59" s="836" t="s">
        <v>344</v>
      </c>
      <c r="D59" s="836" t="s">
        <v>398</v>
      </c>
      <c r="E59" s="841">
        <v>203</v>
      </c>
      <c r="F59" s="841">
        <v>0</v>
      </c>
      <c r="G59" s="841">
        <v>4</v>
      </c>
      <c r="H59" s="836" t="s">
        <v>339</v>
      </c>
      <c r="I59" s="841">
        <v>4</v>
      </c>
      <c r="J59" s="836" t="s">
        <v>339</v>
      </c>
      <c r="K59" s="837"/>
      <c r="L59" s="837"/>
      <c r="M59" s="841">
        <v>8</v>
      </c>
      <c r="N59" s="841">
        <v>8</v>
      </c>
      <c r="O59" s="836" t="s">
        <v>339</v>
      </c>
      <c r="P59" s="841">
        <v>2</v>
      </c>
      <c r="Q59" s="836" t="s">
        <v>339</v>
      </c>
      <c r="R59" s="841">
        <v>1</v>
      </c>
      <c r="S59" s="836" t="s">
        <v>339</v>
      </c>
      <c r="T59" s="841">
        <v>2</v>
      </c>
      <c r="U59" s="836" t="s">
        <v>339</v>
      </c>
      <c r="V59" s="1040"/>
      <c r="W59" s="1041"/>
    </row>
    <row r="60" spans="1:23" x14ac:dyDescent="0.2">
      <c r="A60" s="852" t="s">
        <v>3823</v>
      </c>
      <c r="B60" s="852">
        <v>701</v>
      </c>
      <c r="C60" s="852" t="s">
        <v>350</v>
      </c>
      <c r="D60" s="852" t="s">
        <v>398</v>
      </c>
      <c r="E60" s="854">
        <v>203</v>
      </c>
      <c r="F60" s="853" t="s">
        <v>351</v>
      </c>
      <c r="G60" s="854">
        <v>1</v>
      </c>
      <c r="H60" s="852" t="s">
        <v>339</v>
      </c>
      <c r="I60" s="853"/>
      <c r="J60" s="853"/>
      <c r="K60" s="853"/>
      <c r="L60" s="853"/>
      <c r="M60" s="853"/>
      <c r="N60" s="853"/>
      <c r="O60" s="853"/>
      <c r="P60" s="853"/>
      <c r="Q60" s="853"/>
      <c r="R60" s="853"/>
      <c r="S60" s="853"/>
      <c r="T60" s="854">
        <v>2</v>
      </c>
      <c r="U60" s="852" t="s">
        <v>339</v>
      </c>
      <c r="V60" s="1024">
        <f>SUM(G60:T76)</f>
        <v>51</v>
      </c>
      <c r="W60" s="1078"/>
    </row>
    <row r="61" spans="1:23" x14ac:dyDescent="0.2">
      <c r="A61" s="852" t="s">
        <v>3823</v>
      </c>
      <c r="B61" s="852">
        <v>702</v>
      </c>
      <c r="C61" s="852" t="s">
        <v>350</v>
      </c>
      <c r="D61" s="852" t="s">
        <v>398</v>
      </c>
      <c r="E61" s="854">
        <v>203</v>
      </c>
      <c r="F61" s="853" t="s">
        <v>351</v>
      </c>
      <c r="G61" s="854">
        <v>1</v>
      </c>
      <c r="H61" s="852" t="s">
        <v>339</v>
      </c>
      <c r="I61" s="853"/>
      <c r="J61" s="853"/>
      <c r="K61" s="853"/>
      <c r="L61" s="853"/>
      <c r="M61" s="853"/>
      <c r="N61" s="853"/>
      <c r="O61" s="853"/>
      <c r="P61" s="853"/>
      <c r="Q61" s="853"/>
      <c r="R61" s="853"/>
      <c r="S61" s="853"/>
      <c r="T61" s="854">
        <v>2</v>
      </c>
      <c r="U61" s="852" t="s">
        <v>339</v>
      </c>
      <c r="V61" s="1079"/>
      <c r="W61" s="1080"/>
    </row>
    <row r="62" spans="1:23" x14ac:dyDescent="0.2">
      <c r="A62" s="852" t="s">
        <v>3823</v>
      </c>
      <c r="B62" s="852">
        <v>703</v>
      </c>
      <c r="C62" s="852" t="s">
        <v>350</v>
      </c>
      <c r="D62" s="852" t="s">
        <v>398</v>
      </c>
      <c r="E62" s="854">
        <v>203</v>
      </c>
      <c r="F62" s="853" t="s">
        <v>351</v>
      </c>
      <c r="G62" s="854">
        <v>1</v>
      </c>
      <c r="H62" s="852" t="s">
        <v>339</v>
      </c>
      <c r="I62" s="853"/>
      <c r="J62" s="853"/>
      <c r="K62" s="853"/>
      <c r="L62" s="853"/>
      <c r="M62" s="853"/>
      <c r="N62" s="853"/>
      <c r="O62" s="853"/>
      <c r="P62" s="853"/>
      <c r="Q62" s="853"/>
      <c r="R62" s="853"/>
      <c r="S62" s="853"/>
      <c r="T62" s="854">
        <v>2</v>
      </c>
      <c r="U62" s="852" t="s">
        <v>339</v>
      </c>
      <c r="V62" s="1079"/>
      <c r="W62" s="1080"/>
    </row>
    <row r="63" spans="1:23" x14ac:dyDescent="0.2">
      <c r="A63" s="852" t="s">
        <v>3823</v>
      </c>
      <c r="B63" s="852">
        <v>704</v>
      </c>
      <c r="C63" s="852" t="s">
        <v>350</v>
      </c>
      <c r="D63" s="852" t="s">
        <v>398</v>
      </c>
      <c r="E63" s="854">
        <v>203</v>
      </c>
      <c r="F63" s="853" t="s">
        <v>351</v>
      </c>
      <c r="G63" s="854">
        <v>1</v>
      </c>
      <c r="H63" s="852" t="s">
        <v>339</v>
      </c>
      <c r="I63" s="853"/>
      <c r="J63" s="853"/>
      <c r="K63" s="853"/>
      <c r="L63" s="853"/>
      <c r="M63" s="853"/>
      <c r="N63" s="853"/>
      <c r="O63" s="853"/>
      <c r="P63" s="853"/>
      <c r="Q63" s="853"/>
      <c r="R63" s="853"/>
      <c r="S63" s="853"/>
      <c r="T63" s="854">
        <v>2</v>
      </c>
      <c r="U63" s="852" t="s">
        <v>339</v>
      </c>
      <c r="V63" s="1079"/>
      <c r="W63" s="1080"/>
    </row>
    <row r="64" spans="1:23" x14ac:dyDescent="0.2">
      <c r="A64" s="852" t="s">
        <v>3823</v>
      </c>
      <c r="B64" s="852">
        <v>705</v>
      </c>
      <c r="C64" s="852" t="s">
        <v>350</v>
      </c>
      <c r="D64" s="852" t="s">
        <v>398</v>
      </c>
      <c r="E64" s="854">
        <v>203</v>
      </c>
      <c r="F64" s="853" t="s">
        <v>351</v>
      </c>
      <c r="G64" s="854">
        <v>1</v>
      </c>
      <c r="H64" s="852" t="s">
        <v>339</v>
      </c>
      <c r="I64" s="853"/>
      <c r="J64" s="853"/>
      <c r="K64" s="853"/>
      <c r="L64" s="853"/>
      <c r="M64" s="853"/>
      <c r="N64" s="853"/>
      <c r="O64" s="853"/>
      <c r="P64" s="853"/>
      <c r="Q64" s="853"/>
      <c r="R64" s="853"/>
      <c r="S64" s="853"/>
      <c r="T64" s="854">
        <v>2</v>
      </c>
      <c r="U64" s="852" t="s">
        <v>339</v>
      </c>
      <c r="V64" s="1079"/>
      <c r="W64" s="1080"/>
    </row>
    <row r="65" spans="1:23" x14ac:dyDescent="0.2">
      <c r="A65" s="852" t="s">
        <v>3823</v>
      </c>
      <c r="B65" s="852">
        <v>706</v>
      </c>
      <c r="C65" s="852" t="s">
        <v>350</v>
      </c>
      <c r="D65" s="852" t="s">
        <v>398</v>
      </c>
      <c r="E65" s="854">
        <v>203</v>
      </c>
      <c r="F65" s="853" t="s">
        <v>351</v>
      </c>
      <c r="G65" s="854">
        <v>1</v>
      </c>
      <c r="H65" s="852" t="s">
        <v>339</v>
      </c>
      <c r="I65" s="853"/>
      <c r="J65" s="853"/>
      <c r="K65" s="853"/>
      <c r="L65" s="853"/>
      <c r="M65" s="853"/>
      <c r="N65" s="853"/>
      <c r="O65" s="853"/>
      <c r="P65" s="853"/>
      <c r="Q65" s="853"/>
      <c r="R65" s="853"/>
      <c r="S65" s="853"/>
      <c r="T65" s="854">
        <v>2</v>
      </c>
      <c r="U65" s="852" t="s">
        <v>339</v>
      </c>
      <c r="V65" s="1079"/>
      <c r="W65" s="1080"/>
    </row>
    <row r="66" spans="1:23" ht="18" customHeight="1" x14ac:dyDescent="0.2">
      <c r="A66" s="852" t="s">
        <v>3823</v>
      </c>
      <c r="B66" s="852">
        <v>707</v>
      </c>
      <c r="C66" s="852" t="s">
        <v>350</v>
      </c>
      <c r="D66" s="852" t="s">
        <v>398</v>
      </c>
      <c r="E66" s="854">
        <v>203</v>
      </c>
      <c r="F66" s="853" t="s">
        <v>351</v>
      </c>
      <c r="G66" s="854">
        <v>1</v>
      </c>
      <c r="H66" s="852" t="s">
        <v>339</v>
      </c>
      <c r="I66" s="853"/>
      <c r="J66" s="853"/>
      <c r="K66" s="853"/>
      <c r="L66" s="853"/>
      <c r="M66" s="853"/>
      <c r="N66" s="853"/>
      <c r="O66" s="853"/>
      <c r="P66" s="853"/>
      <c r="Q66" s="853"/>
      <c r="R66" s="853"/>
      <c r="S66" s="853"/>
      <c r="T66" s="854">
        <v>2</v>
      </c>
      <c r="U66" s="852" t="s">
        <v>339</v>
      </c>
      <c r="V66" s="1079"/>
      <c r="W66" s="1080"/>
    </row>
    <row r="67" spans="1:23" ht="15" customHeight="1" x14ac:dyDescent="0.2">
      <c r="A67" s="852" t="s">
        <v>3823</v>
      </c>
      <c r="B67" s="852">
        <v>708</v>
      </c>
      <c r="C67" s="852" t="s">
        <v>350</v>
      </c>
      <c r="D67" s="852" t="s">
        <v>398</v>
      </c>
      <c r="E67" s="854">
        <v>203</v>
      </c>
      <c r="F67" s="853" t="s">
        <v>351</v>
      </c>
      <c r="G67" s="854">
        <v>1</v>
      </c>
      <c r="H67" s="852" t="s">
        <v>339</v>
      </c>
      <c r="I67" s="853"/>
      <c r="J67" s="853"/>
      <c r="K67" s="853"/>
      <c r="L67" s="853"/>
      <c r="M67" s="853"/>
      <c r="N67" s="854">
        <v>1</v>
      </c>
      <c r="O67" s="852" t="s">
        <v>339</v>
      </c>
      <c r="P67" s="854">
        <v>1</v>
      </c>
      <c r="Q67" s="852" t="s">
        <v>339</v>
      </c>
      <c r="R67" s="853"/>
      <c r="S67" s="853"/>
      <c r="T67" s="854">
        <v>2</v>
      </c>
      <c r="U67" s="852" t="s">
        <v>339</v>
      </c>
      <c r="V67" s="1079"/>
      <c r="W67" s="1080"/>
    </row>
    <row r="68" spans="1:23" x14ac:dyDescent="0.2">
      <c r="A68" s="852" t="s">
        <v>3823</v>
      </c>
      <c r="B68" s="852">
        <v>711</v>
      </c>
      <c r="C68" s="853" t="s">
        <v>360</v>
      </c>
      <c r="D68" s="852" t="s">
        <v>398</v>
      </c>
      <c r="E68" s="854">
        <v>203</v>
      </c>
      <c r="F68" s="853" t="s">
        <v>351</v>
      </c>
      <c r="G68" s="854">
        <v>1</v>
      </c>
      <c r="H68" s="852" t="s">
        <v>339</v>
      </c>
      <c r="I68" s="854">
        <v>1</v>
      </c>
      <c r="J68" s="852" t="s">
        <v>339</v>
      </c>
      <c r="K68" s="853"/>
      <c r="L68" s="853"/>
      <c r="M68" s="853"/>
      <c r="N68" s="854">
        <v>1</v>
      </c>
      <c r="O68" s="852" t="s">
        <v>339</v>
      </c>
      <c r="P68" s="854">
        <v>1</v>
      </c>
      <c r="Q68" s="852" t="s">
        <v>339</v>
      </c>
      <c r="R68" s="853"/>
      <c r="S68" s="853"/>
      <c r="T68" s="853"/>
      <c r="U68" s="853"/>
      <c r="V68" s="1079"/>
      <c r="W68" s="1080"/>
    </row>
    <row r="69" spans="1:23" x14ac:dyDescent="0.2">
      <c r="A69" s="852" t="s">
        <v>3823</v>
      </c>
      <c r="B69" s="852">
        <v>712</v>
      </c>
      <c r="C69" s="853" t="s">
        <v>360</v>
      </c>
      <c r="D69" s="852" t="s">
        <v>398</v>
      </c>
      <c r="E69" s="854">
        <v>203</v>
      </c>
      <c r="F69" s="853" t="s">
        <v>351</v>
      </c>
      <c r="G69" s="854">
        <v>1</v>
      </c>
      <c r="H69" s="852" t="s">
        <v>339</v>
      </c>
      <c r="I69" s="854">
        <v>1</v>
      </c>
      <c r="J69" s="852" t="s">
        <v>339</v>
      </c>
      <c r="K69" s="853"/>
      <c r="L69" s="853"/>
      <c r="M69" s="853"/>
      <c r="N69" s="854">
        <v>1</v>
      </c>
      <c r="O69" s="852" t="s">
        <v>339</v>
      </c>
      <c r="P69" s="854">
        <v>1</v>
      </c>
      <c r="Q69" s="852" t="s">
        <v>339</v>
      </c>
      <c r="R69" s="853"/>
      <c r="S69" s="853"/>
      <c r="T69" s="853"/>
      <c r="U69" s="853"/>
      <c r="V69" s="1079"/>
      <c r="W69" s="1080"/>
    </row>
    <row r="70" spans="1:23" x14ac:dyDescent="0.2">
      <c r="A70" s="852" t="s">
        <v>3823</v>
      </c>
      <c r="B70" s="852">
        <v>713</v>
      </c>
      <c r="C70" s="853" t="s">
        <v>360</v>
      </c>
      <c r="D70" s="852" t="s">
        <v>398</v>
      </c>
      <c r="E70" s="854">
        <v>203</v>
      </c>
      <c r="F70" s="853" t="s">
        <v>351</v>
      </c>
      <c r="G70" s="854">
        <v>1</v>
      </c>
      <c r="H70" s="852" t="s">
        <v>339</v>
      </c>
      <c r="I70" s="854">
        <v>1</v>
      </c>
      <c r="J70" s="852" t="s">
        <v>339</v>
      </c>
      <c r="K70" s="853"/>
      <c r="L70" s="853"/>
      <c r="M70" s="853"/>
      <c r="N70" s="854">
        <v>1</v>
      </c>
      <c r="O70" s="852" t="s">
        <v>339</v>
      </c>
      <c r="P70" s="854">
        <v>1</v>
      </c>
      <c r="Q70" s="852" t="s">
        <v>339</v>
      </c>
      <c r="R70" s="853"/>
      <c r="S70" s="853"/>
      <c r="T70" s="853"/>
      <c r="U70" s="853"/>
      <c r="V70" s="1079"/>
      <c r="W70" s="1080"/>
    </row>
    <row r="71" spans="1:23" x14ac:dyDescent="0.2">
      <c r="A71" s="852" t="s">
        <v>3823</v>
      </c>
      <c r="B71" s="852">
        <v>714</v>
      </c>
      <c r="C71" s="853" t="s">
        <v>360</v>
      </c>
      <c r="D71" s="852" t="s">
        <v>398</v>
      </c>
      <c r="E71" s="854">
        <v>203</v>
      </c>
      <c r="F71" s="853" t="s">
        <v>351</v>
      </c>
      <c r="G71" s="854">
        <v>1</v>
      </c>
      <c r="H71" s="852" t="s">
        <v>339</v>
      </c>
      <c r="I71" s="854">
        <v>1</v>
      </c>
      <c r="J71" s="852" t="s">
        <v>339</v>
      </c>
      <c r="K71" s="853"/>
      <c r="L71" s="853"/>
      <c r="M71" s="853"/>
      <c r="N71" s="854">
        <v>1</v>
      </c>
      <c r="O71" s="852" t="s">
        <v>339</v>
      </c>
      <c r="P71" s="854">
        <v>1</v>
      </c>
      <c r="Q71" s="852" t="s">
        <v>339</v>
      </c>
      <c r="R71" s="853"/>
      <c r="S71" s="853"/>
      <c r="T71" s="853"/>
      <c r="U71" s="853"/>
      <c r="V71" s="1079"/>
      <c r="W71" s="1080"/>
    </row>
    <row r="72" spans="1:23" x14ac:dyDescent="0.2">
      <c r="A72" s="852" t="s">
        <v>3823</v>
      </c>
      <c r="B72" s="852" t="s">
        <v>3824</v>
      </c>
      <c r="C72" s="852" t="s">
        <v>65</v>
      </c>
      <c r="D72" s="852" t="s">
        <v>398</v>
      </c>
      <c r="E72" s="854">
        <v>203</v>
      </c>
      <c r="F72" s="853" t="s">
        <v>351</v>
      </c>
      <c r="G72" s="854">
        <v>1</v>
      </c>
      <c r="H72" s="852" t="s">
        <v>339</v>
      </c>
      <c r="I72" s="854">
        <v>1</v>
      </c>
      <c r="J72" s="852" t="s">
        <v>339</v>
      </c>
      <c r="K72" s="854">
        <v>1</v>
      </c>
      <c r="L72" s="852" t="s">
        <v>339</v>
      </c>
      <c r="M72" s="853"/>
      <c r="N72" s="853"/>
      <c r="O72" s="853"/>
      <c r="P72" s="853"/>
      <c r="Q72" s="853"/>
      <c r="R72" s="853"/>
      <c r="S72" s="853"/>
      <c r="T72" s="853"/>
      <c r="U72" s="853"/>
      <c r="V72" s="1079"/>
      <c r="W72" s="1080"/>
    </row>
    <row r="73" spans="1:23" x14ac:dyDescent="0.2">
      <c r="A73" s="852" t="s">
        <v>3823</v>
      </c>
      <c r="B73" s="852" t="s">
        <v>3825</v>
      </c>
      <c r="C73" s="852" t="s">
        <v>65</v>
      </c>
      <c r="D73" s="852" t="s">
        <v>398</v>
      </c>
      <c r="E73" s="854">
        <v>203</v>
      </c>
      <c r="F73" s="853" t="s">
        <v>351</v>
      </c>
      <c r="G73" s="854">
        <v>1</v>
      </c>
      <c r="H73" s="852" t="s">
        <v>339</v>
      </c>
      <c r="I73" s="854">
        <v>1</v>
      </c>
      <c r="J73" s="852" t="s">
        <v>339</v>
      </c>
      <c r="K73" s="854">
        <v>1</v>
      </c>
      <c r="L73" s="852" t="s">
        <v>339</v>
      </c>
      <c r="M73" s="853"/>
      <c r="N73" s="853"/>
      <c r="O73" s="853"/>
      <c r="P73" s="853"/>
      <c r="Q73" s="853"/>
      <c r="R73" s="853"/>
      <c r="S73" s="853"/>
      <c r="T73" s="853"/>
      <c r="U73" s="853"/>
      <c r="V73" s="1079"/>
      <c r="W73" s="1080"/>
    </row>
    <row r="74" spans="1:23" x14ac:dyDescent="0.2">
      <c r="A74" s="852" t="s">
        <v>3823</v>
      </c>
      <c r="B74" s="852">
        <v>732</v>
      </c>
      <c r="C74" s="853" t="s">
        <v>74</v>
      </c>
      <c r="D74" s="852" t="s">
        <v>398</v>
      </c>
      <c r="E74" s="854">
        <v>203</v>
      </c>
      <c r="F74" s="853" t="s">
        <v>351</v>
      </c>
      <c r="G74" s="853"/>
      <c r="H74" s="853"/>
      <c r="I74" s="853"/>
      <c r="J74" s="853"/>
      <c r="K74" s="854">
        <v>1</v>
      </c>
      <c r="L74" s="852" t="s">
        <v>339</v>
      </c>
      <c r="M74" s="853"/>
      <c r="N74" s="853"/>
      <c r="O74" s="853"/>
      <c r="P74" s="853"/>
      <c r="Q74" s="853"/>
      <c r="R74" s="853"/>
      <c r="S74" s="853"/>
      <c r="T74" s="853"/>
      <c r="U74" s="853"/>
      <c r="V74" s="1079"/>
      <c r="W74" s="1080"/>
    </row>
    <row r="75" spans="1:23" x14ac:dyDescent="0.2">
      <c r="A75" s="852" t="s">
        <v>3823</v>
      </c>
      <c r="B75" s="852">
        <v>733</v>
      </c>
      <c r="C75" s="853" t="s">
        <v>74</v>
      </c>
      <c r="D75" s="852" t="s">
        <v>398</v>
      </c>
      <c r="E75" s="854">
        <v>203</v>
      </c>
      <c r="F75" s="853" t="s">
        <v>351</v>
      </c>
      <c r="G75" s="853"/>
      <c r="H75" s="853"/>
      <c r="I75" s="853"/>
      <c r="J75" s="853"/>
      <c r="K75" s="854">
        <v>1</v>
      </c>
      <c r="L75" s="852" t="s">
        <v>339</v>
      </c>
      <c r="M75" s="853"/>
      <c r="N75" s="853"/>
      <c r="O75" s="853"/>
      <c r="P75" s="853"/>
      <c r="Q75" s="853"/>
      <c r="R75" s="853"/>
      <c r="S75" s="853"/>
      <c r="T75" s="853"/>
      <c r="U75" s="853"/>
      <c r="V75" s="1079"/>
      <c r="W75" s="1080"/>
    </row>
    <row r="76" spans="1:23" x14ac:dyDescent="0.2">
      <c r="A76" s="852" t="s">
        <v>3823</v>
      </c>
      <c r="B76" s="852">
        <v>734</v>
      </c>
      <c r="C76" s="853" t="s">
        <v>74</v>
      </c>
      <c r="D76" s="852" t="s">
        <v>398</v>
      </c>
      <c r="E76" s="854">
        <v>203</v>
      </c>
      <c r="F76" s="853" t="s">
        <v>351</v>
      </c>
      <c r="G76" s="853"/>
      <c r="H76" s="853"/>
      <c r="I76" s="853"/>
      <c r="J76" s="853"/>
      <c r="K76" s="854">
        <v>1</v>
      </c>
      <c r="L76" s="852" t="s">
        <v>339</v>
      </c>
      <c r="M76" s="853"/>
      <c r="N76" s="853"/>
      <c r="O76" s="853"/>
      <c r="P76" s="853"/>
      <c r="Q76" s="853"/>
      <c r="R76" s="853"/>
      <c r="S76" s="853"/>
      <c r="T76" s="853"/>
      <c r="U76" s="853"/>
      <c r="V76" s="1081"/>
      <c r="W76" s="1082"/>
    </row>
    <row r="77" spans="1:23" x14ac:dyDescent="0.2">
      <c r="A77" s="945" t="s">
        <v>420</v>
      </c>
      <c r="B77" s="945"/>
      <c r="C77" s="945"/>
      <c r="D77" s="945"/>
      <c r="E77" s="945"/>
      <c r="F77" s="945"/>
      <c r="G77" s="628"/>
      <c r="H77" s="628"/>
      <c r="I77" s="628"/>
      <c r="J77" s="628"/>
      <c r="K77" s="628"/>
      <c r="L77" s="628"/>
      <c r="M77" s="628"/>
      <c r="N77" s="628"/>
      <c r="O77" s="628"/>
      <c r="P77" s="628"/>
      <c r="Q77" s="628"/>
      <c r="R77" s="628"/>
      <c r="S77" s="628"/>
      <c r="T77" s="628"/>
      <c r="U77" s="628"/>
      <c r="V77" s="1071"/>
      <c r="W77" s="1072"/>
    </row>
    <row r="78" spans="1:23" x14ac:dyDescent="0.2">
      <c r="A78" s="836" t="s">
        <v>3816</v>
      </c>
      <c r="B78" s="836">
        <v>601</v>
      </c>
      <c r="C78" s="837" t="s">
        <v>184</v>
      </c>
      <c r="D78" s="836" t="s">
        <v>460</v>
      </c>
      <c r="E78" s="841">
        <v>207</v>
      </c>
      <c r="F78" s="841">
        <v>300</v>
      </c>
      <c r="G78" s="841">
        <v>2</v>
      </c>
      <c r="H78" s="836" t="s">
        <v>339</v>
      </c>
      <c r="I78" s="841">
        <v>2</v>
      </c>
      <c r="J78" s="836" t="s">
        <v>339</v>
      </c>
      <c r="K78" s="841">
        <v>1</v>
      </c>
      <c r="L78" s="836" t="s">
        <v>339</v>
      </c>
      <c r="M78" s="841">
        <v>2</v>
      </c>
      <c r="N78" s="841">
        <v>2</v>
      </c>
      <c r="O78" s="836" t="s">
        <v>339</v>
      </c>
      <c r="P78" s="841">
        <v>2</v>
      </c>
      <c r="Q78" s="836" t="s">
        <v>339</v>
      </c>
      <c r="R78" s="837"/>
      <c r="S78" s="837"/>
      <c r="T78" s="837"/>
      <c r="U78" s="837"/>
      <c r="V78" s="1036">
        <f>SUM(G78:L83)+P78+P79+N78</f>
        <v>26</v>
      </c>
      <c r="W78" s="1055"/>
    </row>
    <row r="79" spans="1:23" x14ac:dyDescent="0.2">
      <c r="A79" s="836" t="s">
        <v>3816</v>
      </c>
      <c r="B79" s="836">
        <v>602</v>
      </c>
      <c r="C79" s="837" t="s">
        <v>184</v>
      </c>
      <c r="D79" s="836" t="s">
        <v>460</v>
      </c>
      <c r="E79" s="841">
        <v>207</v>
      </c>
      <c r="F79" s="841">
        <v>300</v>
      </c>
      <c r="G79" s="841">
        <v>2</v>
      </c>
      <c r="H79" s="836" t="s">
        <v>339</v>
      </c>
      <c r="I79" s="841">
        <v>2</v>
      </c>
      <c r="J79" s="836" t="s">
        <v>339</v>
      </c>
      <c r="K79" s="841">
        <v>1</v>
      </c>
      <c r="L79" s="836" t="s">
        <v>339</v>
      </c>
      <c r="M79" s="841">
        <v>2</v>
      </c>
      <c r="N79" s="841">
        <v>2</v>
      </c>
      <c r="O79" s="836" t="s">
        <v>339</v>
      </c>
      <c r="P79" s="841">
        <v>2</v>
      </c>
      <c r="Q79" s="836" t="s">
        <v>339</v>
      </c>
      <c r="R79" s="837"/>
      <c r="S79" s="837"/>
      <c r="T79" s="837"/>
      <c r="U79" s="837"/>
      <c r="V79" s="1056"/>
      <c r="W79" s="1057"/>
    </row>
    <row r="80" spans="1:23" x14ac:dyDescent="0.2">
      <c r="A80" s="836" t="s">
        <v>3816</v>
      </c>
      <c r="B80" s="836">
        <v>621</v>
      </c>
      <c r="C80" s="836" t="s">
        <v>301</v>
      </c>
      <c r="D80" s="836" t="s">
        <v>460</v>
      </c>
      <c r="E80" s="841">
        <v>207</v>
      </c>
      <c r="F80" s="841">
        <v>2200</v>
      </c>
      <c r="G80" s="841"/>
      <c r="H80" s="836"/>
      <c r="I80" s="841">
        <v>2</v>
      </c>
      <c r="J80" s="836" t="s">
        <v>339</v>
      </c>
      <c r="K80" s="837"/>
      <c r="L80" s="837"/>
      <c r="M80" s="837"/>
      <c r="N80" s="837"/>
      <c r="O80" s="837"/>
      <c r="P80" s="837"/>
      <c r="Q80" s="837"/>
      <c r="R80" s="837"/>
      <c r="S80" s="837"/>
      <c r="T80" s="837"/>
      <c r="U80" s="837"/>
      <c r="V80" s="1056"/>
      <c r="W80" s="1057"/>
    </row>
    <row r="81" spans="1:23" x14ac:dyDescent="0.2">
      <c r="A81" s="836" t="s">
        <v>3816</v>
      </c>
      <c r="B81" s="836">
        <v>622</v>
      </c>
      <c r="C81" s="836" t="s">
        <v>301</v>
      </c>
      <c r="D81" s="836" t="s">
        <v>460</v>
      </c>
      <c r="E81" s="841">
        <v>207</v>
      </c>
      <c r="F81" s="841">
        <v>2200</v>
      </c>
      <c r="G81" s="841"/>
      <c r="H81" s="836"/>
      <c r="I81" s="841">
        <v>2</v>
      </c>
      <c r="J81" s="836" t="s">
        <v>339</v>
      </c>
      <c r="K81" s="837"/>
      <c r="L81" s="837"/>
      <c r="M81" s="837"/>
      <c r="N81" s="837"/>
      <c r="O81" s="837"/>
      <c r="P81" s="837"/>
      <c r="Q81" s="837"/>
      <c r="R81" s="837"/>
      <c r="S81" s="837"/>
      <c r="T81" s="837"/>
      <c r="U81" s="837"/>
      <c r="V81" s="1056"/>
      <c r="W81" s="1057"/>
    </row>
    <row r="82" spans="1:23" x14ac:dyDescent="0.2">
      <c r="A82" s="836" t="s">
        <v>3816</v>
      </c>
      <c r="B82" s="836">
        <v>623</v>
      </c>
      <c r="C82" s="836" t="s">
        <v>301</v>
      </c>
      <c r="D82" s="836" t="s">
        <v>460</v>
      </c>
      <c r="E82" s="841">
        <v>207</v>
      </c>
      <c r="F82" s="841">
        <v>2200</v>
      </c>
      <c r="G82" s="841">
        <v>1</v>
      </c>
      <c r="H82" s="836" t="s">
        <v>339</v>
      </c>
      <c r="I82" s="841">
        <v>2</v>
      </c>
      <c r="J82" s="836" t="s">
        <v>339</v>
      </c>
      <c r="K82" s="837"/>
      <c r="L82" s="837"/>
      <c r="M82" s="837"/>
      <c r="N82" s="837"/>
      <c r="O82" s="837"/>
      <c r="P82" s="837"/>
      <c r="Q82" s="837"/>
      <c r="R82" s="837"/>
      <c r="S82" s="837"/>
      <c r="T82" s="837"/>
      <c r="U82" s="837"/>
      <c r="V82" s="1056"/>
      <c r="W82" s="1057"/>
    </row>
    <row r="83" spans="1:23" x14ac:dyDescent="0.2">
      <c r="A83" s="836" t="s">
        <v>3816</v>
      </c>
      <c r="B83" s="836">
        <v>624</v>
      </c>
      <c r="C83" s="836" t="s">
        <v>301</v>
      </c>
      <c r="D83" s="836" t="s">
        <v>460</v>
      </c>
      <c r="E83" s="841">
        <v>207</v>
      </c>
      <c r="F83" s="841">
        <v>2200</v>
      </c>
      <c r="G83" s="841">
        <v>1</v>
      </c>
      <c r="H83" s="836" t="s">
        <v>339</v>
      </c>
      <c r="I83" s="841">
        <v>2</v>
      </c>
      <c r="J83" s="836" t="s">
        <v>339</v>
      </c>
      <c r="K83" s="837"/>
      <c r="L83" s="837"/>
      <c r="M83" s="837"/>
      <c r="N83" s="837"/>
      <c r="O83" s="837"/>
      <c r="P83" s="837"/>
      <c r="Q83" s="837"/>
      <c r="R83" s="837"/>
      <c r="S83" s="837"/>
      <c r="T83" s="837"/>
      <c r="U83" s="837"/>
      <c r="V83" s="1058"/>
      <c r="W83" s="1059"/>
    </row>
    <row r="84" spans="1:23" x14ac:dyDescent="0.2">
      <c r="A84" s="852" t="s">
        <v>3816</v>
      </c>
      <c r="B84" s="852">
        <v>731</v>
      </c>
      <c r="C84" s="853" t="s">
        <v>474</v>
      </c>
      <c r="D84" s="852" t="s">
        <v>460</v>
      </c>
      <c r="E84" s="854">
        <v>207</v>
      </c>
      <c r="F84" s="852" t="s">
        <v>151</v>
      </c>
      <c r="G84" s="854">
        <v>4</v>
      </c>
      <c r="H84" s="852" t="s">
        <v>339</v>
      </c>
      <c r="I84" s="853"/>
      <c r="J84" s="853"/>
      <c r="K84" s="853"/>
      <c r="L84" s="853"/>
      <c r="M84" s="853"/>
      <c r="N84" s="853"/>
      <c r="O84" s="853"/>
      <c r="P84" s="853"/>
      <c r="Q84" s="853"/>
      <c r="R84" s="853"/>
      <c r="S84" s="853"/>
      <c r="T84" s="853"/>
      <c r="U84" s="853"/>
      <c r="V84" s="1024">
        <f>G84+G85+G86+G87</f>
        <v>16</v>
      </c>
      <c r="W84" s="1025"/>
    </row>
    <row r="85" spans="1:23" x14ac:dyDescent="0.2">
      <c r="A85" s="852" t="s">
        <v>3816</v>
      </c>
      <c r="B85" s="852">
        <v>732</v>
      </c>
      <c r="C85" s="853" t="s">
        <v>474</v>
      </c>
      <c r="D85" s="852" t="s">
        <v>460</v>
      </c>
      <c r="E85" s="854">
        <v>207</v>
      </c>
      <c r="F85" s="852" t="s">
        <v>151</v>
      </c>
      <c r="G85" s="854">
        <v>4</v>
      </c>
      <c r="H85" s="852" t="s">
        <v>339</v>
      </c>
      <c r="I85" s="853"/>
      <c r="J85" s="853"/>
      <c r="K85" s="853"/>
      <c r="L85" s="853"/>
      <c r="M85" s="853"/>
      <c r="N85" s="853"/>
      <c r="O85" s="853"/>
      <c r="P85" s="853"/>
      <c r="Q85" s="853"/>
      <c r="R85" s="853"/>
      <c r="S85" s="853"/>
      <c r="T85" s="853"/>
      <c r="U85" s="853"/>
      <c r="V85" s="1026"/>
      <c r="W85" s="1027"/>
    </row>
    <row r="86" spans="1:23" x14ac:dyDescent="0.2">
      <c r="A86" s="852" t="s">
        <v>3816</v>
      </c>
      <c r="B86" s="852">
        <v>733</v>
      </c>
      <c r="C86" s="853" t="s">
        <v>474</v>
      </c>
      <c r="D86" s="852" t="s">
        <v>460</v>
      </c>
      <c r="E86" s="854">
        <v>207</v>
      </c>
      <c r="F86" s="852" t="s">
        <v>151</v>
      </c>
      <c r="G86" s="854">
        <v>4</v>
      </c>
      <c r="H86" s="852" t="s">
        <v>339</v>
      </c>
      <c r="I86" s="853"/>
      <c r="J86" s="853"/>
      <c r="K86" s="853"/>
      <c r="L86" s="853"/>
      <c r="M86" s="853"/>
      <c r="N86" s="853"/>
      <c r="O86" s="853"/>
      <c r="P86" s="853"/>
      <c r="Q86" s="853"/>
      <c r="R86" s="853"/>
      <c r="S86" s="853"/>
      <c r="T86" s="853"/>
      <c r="U86" s="853"/>
      <c r="V86" s="1026"/>
      <c r="W86" s="1027"/>
    </row>
    <row r="87" spans="1:23" x14ac:dyDescent="0.2">
      <c r="A87" s="852" t="s">
        <v>3816</v>
      </c>
      <c r="B87" s="852">
        <v>734</v>
      </c>
      <c r="C87" s="853" t="s">
        <v>474</v>
      </c>
      <c r="D87" s="852" t="s">
        <v>460</v>
      </c>
      <c r="E87" s="854">
        <v>207</v>
      </c>
      <c r="F87" s="852" t="s">
        <v>151</v>
      </c>
      <c r="G87" s="854">
        <v>4</v>
      </c>
      <c r="H87" s="852" t="s">
        <v>339</v>
      </c>
      <c r="I87" s="853"/>
      <c r="J87" s="853"/>
      <c r="K87" s="853"/>
      <c r="L87" s="853"/>
      <c r="M87" s="853"/>
      <c r="N87" s="853"/>
      <c r="O87" s="853"/>
      <c r="P87" s="853"/>
      <c r="Q87" s="853"/>
      <c r="R87" s="853"/>
      <c r="S87" s="853"/>
      <c r="T87" s="853"/>
      <c r="U87" s="853"/>
      <c r="V87" s="1028"/>
      <c r="W87" s="1029"/>
    </row>
    <row r="89" spans="1:23" ht="21" customHeight="1" x14ac:dyDescent="0.2">
      <c r="C89" s="851" t="s">
        <v>3834</v>
      </c>
      <c r="D89" s="1000" t="s">
        <v>3835</v>
      </c>
      <c r="E89" s="1000"/>
      <c r="F89" s="1000"/>
    </row>
    <row r="90" spans="1:23" ht="15.75" x14ac:dyDescent="0.2">
      <c r="C90" s="849" t="s">
        <v>3828</v>
      </c>
      <c r="D90" s="981">
        <f>SUM(V8:W87)</f>
        <v>326</v>
      </c>
      <c r="E90" s="982"/>
      <c r="F90" s="982"/>
    </row>
    <row r="91" spans="1:23" ht="15.75" x14ac:dyDescent="0.2">
      <c r="C91" s="846" t="s">
        <v>3160</v>
      </c>
      <c r="D91" s="976">
        <f>D90</f>
        <v>326</v>
      </c>
      <c r="E91" s="977"/>
      <c r="F91" s="977"/>
    </row>
  </sheetData>
  <sortState xmlns:xlrd2="http://schemas.microsoft.com/office/spreadsheetml/2017/richdata2" ref="A8:AR49">
    <sortCondition ref="B8:B49"/>
    <sortCondition ref="C8:C49"/>
  </sortState>
  <mergeCells count="39">
    <mergeCell ref="D90:F90"/>
    <mergeCell ref="D91:F91"/>
    <mergeCell ref="V55:W55"/>
    <mergeCell ref="V77:W77"/>
    <mergeCell ref="D89:F89"/>
    <mergeCell ref="V60:W76"/>
    <mergeCell ref="V78:W83"/>
    <mergeCell ref="V84:W87"/>
    <mergeCell ref="A6:F6"/>
    <mergeCell ref="V5:W7"/>
    <mergeCell ref="A55:F55"/>
    <mergeCell ref="A77:F77"/>
    <mergeCell ref="A7:F7"/>
    <mergeCell ref="A50:F50"/>
    <mergeCell ref="V50:W50"/>
    <mergeCell ref="A5:F5"/>
    <mergeCell ref="G5:S5"/>
    <mergeCell ref="T5:U5"/>
    <mergeCell ref="V8:W14"/>
    <mergeCell ref="V15:W48"/>
    <mergeCell ref="V49:W49"/>
    <mergeCell ref="V51:W54"/>
    <mergeCell ref="V56:W59"/>
    <mergeCell ref="T2:U2"/>
    <mergeCell ref="P2:Q2"/>
    <mergeCell ref="R2:S2"/>
    <mergeCell ref="A1:E3"/>
    <mergeCell ref="G1:U1"/>
    <mergeCell ref="G2:H2"/>
    <mergeCell ref="I2:J2"/>
    <mergeCell ref="K2:L2"/>
    <mergeCell ref="M2:O2"/>
    <mergeCell ref="T3:U3"/>
    <mergeCell ref="R3:S3"/>
    <mergeCell ref="G3:H3"/>
    <mergeCell ref="I3:J3"/>
    <mergeCell ref="K3:L3"/>
    <mergeCell ref="M3:O3"/>
    <mergeCell ref="P3:Q3"/>
  </mergeCells>
  <pageMargins left="0.25" right="0.25" top="0.75" bottom="0.75" header="0.3" footer="0.3"/>
  <pageSetup paperSize="8" scale="86" fitToHeight="0" orientation="landscape" r:id="rId1"/>
  <rowBreaks count="1" manualBreakCount="1">
    <brk id="4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C5992-8B46-4743-AD40-F5C35FEBF776}">
  <sheetPr codeName="Sheet8">
    <tabColor rgb="FF00B050"/>
    <pageSetUpPr fitToPage="1"/>
  </sheetPr>
  <dimension ref="A1:BA708"/>
  <sheetViews>
    <sheetView view="pageBreakPreview" topLeftCell="A4" zoomScale="85" zoomScaleNormal="85" zoomScaleSheetLayoutView="85" zoomScalePageLayoutView="85" workbookViewId="0">
      <pane ySplit="1" topLeftCell="A181" activePane="bottomLeft" state="frozen"/>
      <selection activeCell="A4" sqref="A4"/>
      <selection pane="bottomLeft" activeCell="A202" sqref="A202"/>
    </sheetView>
  </sheetViews>
  <sheetFormatPr defaultColWidth="9.1640625" defaultRowHeight="16.5" x14ac:dyDescent="0.2"/>
  <cols>
    <col min="1" max="1" width="11.83203125" style="632" customWidth="1"/>
    <col min="2" max="2" width="12.83203125" style="632" customWidth="1"/>
    <col min="3" max="3" width="8.33203125" style="669" customWidth="1"/>
    <col min="4" max="4" width="5.1640625" style="632" customWidth="1"/>
    <col min="5" max="5" width="21" style="632" customWidth="1"/>
    <col min="6" max="6" width="38.83203125" style="632" bestFit="1" customWidth="1"/>
    <col min="7" max="7" width="8.1640625" style="632" customWidth="1"/>
    <col min="8" max="8" width="11.33203125" style="632" customWidth="1"/>
    <col min="9" max="10" width="11.83203125" style="670" customWidth="1"/>
    <col min="11" max="11" width="13.6640625" style="632" customWidth="1"/>
    <col min="12" max="12" width="11.83203125" style="632" customWidth="1"/>
    <col min="13" max="13" width="11.5" style="632" customWidth="1"/>
    <col min="14" max="14" width="9.1640625" style="632" customWidth="1"/>
    <col min="15" max="16384" width="9.1640625" style="632"/>
  </cols>
  <sheetData>
    <row r="1" spans="1:15" s="637" customFormat="1" ht="17.45" customHeight="1" x14ac:dyDescent="0.2">
      <c r="B1" s="637">
        <v>1</v>
      </c>
      <c r="F1" s="1083" t="s">
        <v>495</v>
      </c>
      <c r="G1" s="1083"/>
      <c r="H1" s="1083"/>
      <c r="I1" s="1083"/>
    </row>
    <row r="2" spans="1:15" s="637" customFormat="1" ht="14.25" x14ac:dyDescent="0.2">
      <c r="B2" s="637">
        <v>2</v>
      </c>
    </row>
    <row r="3" spans="1:15" s="637" customFormat="1" ht="28.5" x14ac:dyDescent="0.2">
      <c r="A3" s="676"/>
      <c r="B3" s="646"/>
      <c r="C3" s="646"/>
      <c r="D3" s="646"/>
      <c r="E3" s="646" t="s">
        <v>496</v>
      </c>
      <c r="F3" s="646" t="s">
        <v>34</v>
      </c>
      <c r="G3" s="646"/>
      <c r="H3" s="646"/>
      <c r="I3" s="646"/>
      <c r="J3" s="646"/>
      <c r="K3" s="646"/>
      <c r="L3" s="646"/>
      <c r="M3" s="648"/>
    </row>
    <row r="4" spans="1:15" s="637" customFormat="1" ht="57.75" thickBot="1" x14ac:dyDescent="0.25">
      <c r="A4" s="649" t="s">
        <v>497</v>
      </c>
      <c r="B4" s="650" t="s">
        <v>498</v>
      </c>
      <c r="C4" s="650" t="s">
        <v>499</v>
      </c>
      <c r="D4" s="650" t="s">
        <v>500</v>
      </c>
      <c r="E4" s="650" t="s">
        <v>45</v>
      </c>
      <c r="F4" s="650" t="s">
        <v>46</v>
      </c>
      <c r="G4" s="650" t="s">
        <v>47</v>
      </c>
      <c r="H4" s="650" t="s">
        <v>501</v>
      </c>
      <c r="I4" s="650" t="s">
        <v>502</v>
      </c>
      <c r="J4" s="650" t="s">
        <v>503</v>
      </c>
      <c r="K4" s="650" t="s">
        <v>504</v>
      </c>
      <c r="L4" s="650" t="s">
        <v>497</v>
      </c>
      <c r="M4" s="651" t="s">
        <v>379</v>
      </c>
    </row>
    <row r="5" spans="1:15" x14ac:dyDescent="0.2">
      <c r="A5" s="673" t="s">
        <v>505</v>
      </c>
      <c r="B5" s="634" t="s">
        <v>103</v>
      </c>
      <c r="C5" s="658"/>
      <c r="D5" s="658" t="s">
        <v>506</v>
      </c>
      <c r="E5" s="658" t="s">
        <v>104</v>
      </c>
      <c r="F5" s="658" t="s">
        <v>61</v>
      </c>
      <c r="G5" s="658" t="s">
        <v>62</v>
      </c>
      <c r="H5" s="674">
        <v>0</v>
      </c>
      <c r="I5" s="710">
        <v>2</v>
      </c>
      <c r="J5" s="675"/>
      <c r="K5" s="719" t="s">
        <v>63</v>
      </c>
      <c r="L5" s="673" t="s">
        <v>505</v>
      </c>
      <c r="M5" s="673">
        <v>1</v>
      </c>
      <c r="N5" s="714"/>
    </row>
    <row r="6" spans="1:15" x14ac:dyDescent="0.2">
      <c r="A6" s="636" t="s">
        <v>507</v>
      </c>
      <c r="B6" s="636"/>
      <c r="C6" s="653"/>
      <c r="D6" s="660" t="s">
        <v>506</v>
      </c>
      <c r="E6" s="660"/>
      <c r="F6" s="661"/>
      <c r="G6" s="660"/>
      <c r="H6" s="660"/>
      <c r="I6" s="711"/>
      <c r="J6" s="660"/>
      <c r="K6" s="720" t="s">
        <v>63</v>
      </c>
      <c r="L6" s="636" t="s">
        <v>507</v>
      </c>
      <c r="M6" s="636">
        <v>2</v>
      </c>
      <c r="N6" s="714"/>
    </row>
    <row r="7" spans="1:15" x14ac:dyDescent="0.2">
      <c r="A7" s="636" t="s">
        <v>508</v>
      </c>
      <c r="B7" s="636"/>
      <c r="C7" s="653" t="s">
        <v>509</v>
      </c>
      <c r="D7" s="660"/>
      <c r="E7" s="660"/>
      <c r="F7" s="661"/>
      <c r="G7" s="660"/>
      <c r="H7" s="660"/>
      <c r="I7" s="660"/>
      <c r="J7" s="688">
        <v>4</v>
      </c>
      <c r="K7" s="720" t="s">
        <v>63</v>
      </c>
      <c r="L7" s="636" t="s">
        <v>508</v>
      </c>
      <c r="M7" s="636">
        <v>3</v>
      </c>
      <c r="N7" s="714"/>
    </row>
    <row r="8" spans="1:15" x14ac:dyDescent="0.2">
      <c r="A8" s="636" t="s">
        <v>510</v>
      </c>
      <c r="B8" s="636"/>
      <c r="C8" s="653" t="s">
        <v>509</v>
      </c>
      <c r="D8" s="660"/>
      <c r="E8" s="660"/>
      <c r="F8" s="661"/>
      <c r="G8" s="660"/>
      <c r="H8" s="660"/>
      <c r="I8" s="660"/>
      <c r="J8" s="689"/>
      <c r="K8" s="720" t="s">
        <v>63</v>
      </c>
      <c r="L8" s="636" t="s">
        <v>510</v>
      </c>
      <c r="M8" s="636">
        <v>4</v>
      </c>
      <c r="N8" s="714"/>
    </row>
    <row r="9" spans="1:15" x14ac:dyDescent="0.2">
      <c r="A9" s="636" t="s">
        <v>511</v>
      </c>
      <c r="B9" s="636"/>
      <c r="C9" s="653" t="s">
        <v>509</v>
      </c>
      <c r="D9" s="660"/>
      <c r="E9" s="660"/>
      <c r="F9" s="661"/>
      <c r="G9" s="660"/>
      <c r="H9" s="660"/>
      <c r="I9" s="660"/>
      <c r="J9" s="689"/>
      <c r="K9" s="720" t="s">
        <v>63</v>
      </c>
      <c r="L9" s="636" t="s">
        <v>511</v>
      </c>
      <c r="M9" s="636">
        <v>5</v>
      </c>
      <c r="N9" s="714"/>
    </row>
    <row r="10" spans="1:15" x14ac:dyDescent="0.2">
      <c r="A10" s="636" t="s">
        <v>512</v>
      </c>
      <c r="B10" s="636"/>
      <c r="C10" s="653" t="s">
        <v>509</v>
      </c>
      <c r="D10" s="660"/>
      <c r="E10" s="660"/>
      <c r="F10" s="661"/>
      <c r="G10" s="660"/>
      <c r="H10" s="660"/>
      <c r="I10" s="660"/>
      <c r="J10" s="689"/>
      <c r="K10" s="720" t="s">
        <v>63</v>
      </c>
      <c r="L10" s="636" t="s">
        <v>512</v>
      </c>
      <c r="M10" s="636">
        <v>6</v>
      </c>
      <c r="N10" s="714"/>
      <c r="O10" s="687"/>
    </row>
    <row r="11" spans="1:15" x14ac:dyDescent="0.2">
      <c r="A11" s="636" t="s">
        <v>513</v>
      </c>
      <c r="B11" s="614" t="s">
        <v>105</v>
      </c>
      <c r="C11" s="653"/>
      <c r="D11" s="653" t="s">
        <v>509</v>
      </c>
      <c r="E11" s="653" t="s">
        <v>104</v>
      </c>
      <c r="F11" s="653" t="s">
        <v>61</v>
      </c>
      <c r="G11" s="653" t="s">
        <v>62</v>
      </c>
      <c r="H11" s="659">
        <v>0</v>
      </c>
      <c r="I11" s="712">
        <v>2</v>
      </c>
      <c r="J11" s="660"/>
      <c r="K11" s="720" t="s">
        <v>63</v>
      </c>
      <c r="L11" s="636" t="s">
        <v>513</v>
      </c>
      <c r="M11" s="636">
        <v>7</v>
      </c>
      <c r="N11" s="714"/>
    </row>
    <row r="12" spans="1:15" x14ac:dyDescent="0.2">
      <c r="A12" s="636" t="s">
        <v>514</v>
      </c>
      <c r="B12" s="636"/>
      <c r="C12" s="653"/>
      <c r="D12" s="653" t="s">
        <v>509</v>
      </c>
      <c r="E12" s="660"/>
      <c r="F12" s="661"/>
      <c r="G12" s="660"/>
      <c r="H12" s="660"/>
      <c r="I12" s="713"/>
      <c r="J12" s="660"/>
      <c r="K12" s="720" t="s">
        <v>63</v>
      </c>
      <c r="L12" s="636" t="s">
        <v>514</v>
      </c>
      <c r="M12" s="636">
        <v>8</v>
      </c>
      <c r="N12" s="714"/>
    </row>
    <row r="13" spans="1:15" x14ac:dyDescent="0.2">
      <c r="A13" s="636" t="s">
        <v>515</v>
      </c>
      <c r="B13" s="636"/>
      <c r="C13" s="653" t="s">
        <v>509</v>
      </c>
      <c r="D13" s="660"/>
      <c r="E13" s="660"/>
      <c r="F13" s="661"/>
      <c r="G13" s="660"/>
      <c r="H13" s="660"/>
      <c r="I13" s="660"/>
      <c r="J13" s="688">
        <v>4</v>
      </c>
      <c r="K13" s="720" t="s">
        <v>63</v>
      </c>
      <c r="L13" s="636" t="s">
        <v>515</v>
      </c>
      <c r="M13" s="636">
        <v>9</v>
      </c>
      <c r="N13" s="714"/>
    </row>
    <row r="14" spans="1:15" x14ac:dyDescent="0.2">
      <c r="A14" s="636" t="s">
        <v>516</v>
      </c>
      <c r="B14" s="636"/>
      <c r="C14" s="653" t="s">
        <v>509</v>
      </c>
      <c r="D14" s="660"/>
      <c r="E14" s="660"/>
      <c r="F14" s="661"/>
      <c r="G14" s="660"/>
      <c r="H14" s="660"/>
      <c r="I14" s="660"/>
      <c r="J14" s="689"/>
      <c r="K14" s="720" t="s">
        <v>63</v>
      </c>
      <c r="L14" s="636" t="s">
        <v>516</v>
      </c>
      <c r="M14" s="636">
        <v>10</v>
      </c>
      <c r="N14" s="714"/>
    </row>
    <row r="15" spans="1:15" ht="13.5" customHeight="1" x14ac:dyDescent="0.2">
      <c r="A15" s="636" t="s">
        <v>517</v>
      </c>
      <c r="B15" s="636"/>
      <c r="C15" s="653" t="s">
        <v>509</v>
      </c>
      <c r="D15" s="660"/>
      <c r="E15" s="660"/>
      <c r="F15" s="661"/>
      <c r="G15" s="660"/>
      <c r="H15" s="660"/>
      <c r="I15" s="660"/>
      <c r="J15" s="689"/>
      <c r="K15" s="720" t="s">
        <v>63</v>
      </c>
      <c r="L15" s="636" t="s">
        <v>517</v>
      </c>
      <c r="M15" s="636">
        <v>11</v>
      </c>
      <c r="N15" s="714"/>
    </row>
    <row r="16" spans="1:15" x14ac:dyDescent="0.2">
      <c r="A16" s="636" t="s">
        <v>518</v>
      </c>
      <c r="B16" s="636"/>
      <c r="C16" s="653" t="s">
        <v>509</v>
      </c>
      <c r="D16" s="660"/>
      <c r="E16" s="660"/>
      <c r="F16" s="661"/>
      <c r="G16" s="660"/>
      <c r="H16" s="660"/>
      <c r="I16" s="660"/>
      <c r="J16" s="689"/>
      <c r="K16" s="720" t="s">
        <v>63</v>
      </c>
      <c r="L16" s="636" t="s">
        <v>518</v>
      </c>
      <c r="M16" s="636">
        <v>12</v>
      </c>
      <c r="N16" s="714"/>
    </row>
    <row r="17" spans="1:14" x14ac:dyDescent="0.2">
      <c r="A17" s="636" t="s">
        <v>519</v>
      </c>
      <c r="B17" s="614" t="s">
        <v>106</v>
      </c>
      <c r="C17" s="653"/>
      <c r="D17" s="653" t="s">
        <v>506</v>
      </c>
      <c r="E17" s="653" t="s">
        <v>104</v>
      </c>
      <c r="F17" s="653" t="s">
        <v>61</v>
      </c>
      <c r="G17" s="653" t="s">
        <v>62</v>
      </c>
      <c r="H17" s="659">
        <v>0</v>
      </c>
      <c r="I17" s="712">
        <v>2</v>
      </c>
      <c r="J17" s="660"/>
      <c r="K17" s="720" t="s">
        <v>63</v>
      </c>
      <c r="L17" s="636" t="s">
        <v>519</v>
      </c>
      <c r="M17" s="636">
        <v>13</v>
      </c>
      <c r="N17" s="714"/>
    </row>
    <row r="18" spans="1:14" x14ac:dyDescent="0.2">
      <c r="A18" s="636" t="s">
        <v>520</v>
      </c>
      <c r="B18" s="636"/>
      <c r="C18" s="653"/>
      <c r="D18" s="660" t="s">
        <v>506</v>
      </c>
      <c r="E18" s="660"/>
      <c r="F18" s="661"/>
      <c r="G18" s="660"/>
      <c r="H18" s="660"/>
      <c r="I18" s="713"/>
      <c r="J18" s="660"/>
      <c r="K18" s="720" t="s">
        <v>63</v>
      </c>
      <c r="L18" s="636" t="s">
        <v>520</v>
      </c>
      <c r="M18" s="636">
        <v>14</v>
      </c>
      <c r="N18" s="714"/>
    </row>
    <row r="19" spans="1:14" x14ac:dyDescent="0.2">
      <c r="A19" s="636" t="s">
        <v>521</v>
      </c>
      <c r="B19" s="636"/>
      <c r="C19" s="653" t="s">
        <v>509</v>
      </c>
      <c r="D19" s="660"/>
      <c r="E19" s="660"/>
      <c r="F19" s="661"/>
      <c r="G19" s="660"/>
      <c r="H19" s="660"/>
      <c r="I19" s="660"/>
      <c r="J19" s="688">
        <v>4</v>
      </c>
      <c r="K19" s="720" t="s">
        <v>63</v>
      </c>
      <c r="L19" s="636" t="s">
        <v>521</v>
      </c>
      <c r="M19" s="636">
        <v>15</v>
      </c>
      <c r="N19" s="714"/>
    </row>
    <row r="20" spans="1:14" x14ac:dyDescent="0.2">
      <c r="A20" s="636" t="s">
        <v>522</v>
      </c>
      <c r="B20" s="636"/>
      <c r="C20" s="653" t="s">
        <v>509</v>
      </c>
      <c r="D20" s="660"/>
      <c r="E20" s="660"/>
      <c r="F20" s="661"/>
      <c r="G20" s="660"/>
      <c r="H20" s="660"/>
      <c r="I20" s="660"/>
      <c r="J20" s="689"/>
      <c r="K20" s="720" t="s">
        <v>63</v>
      </c>
      <c r="L20" s="636" t="s">
        <v>522</v>
      </c>
      <c r="M20" s="636">
        <v>16</v>
      </c>
      <c r="N20" s="714"/>
    </row>
    <row r="21" spans="1:14" x14ac:dyDescent="0.2">
      <c r="A21" s="636" t="s">
        <v>523</v>
      </c>
      <c r="B21" s="636"/>
      <c r="C21" s="653" t="s">
        <v>509</v>
      </c>
      <c r="D21" s="660"/>
      <c r="E21" s="660"/>
      <c r="F21" s="661"/>
      <c r="G21" s="660"/>
      <c r="H21" s="660"/>
      <c r="I21" s="660"/>
      <c r="J21" s="689"/>
      <c r="K21" s="720" t="s">
        <v>63</v>
      </c>
      <c r="L21" s="636" t="s">
        <v>523</v>
      </c>
      <c r="M21" s="636">
        <v>17</v>
      </c>
      <c r="N21" s="714"/>
    </row>
    <row r="22" spans="1:14" x14ac:dyDescent="0.2">
      <c r="A22" s="636" t="s">
        <v>524</v>
      </c>
      <c r="B22" s="636"/>
      <c r="C22" s="653" t="s">
        <v>509</v>
      </c>
      <c r="D22" s="660"/>
      <c r="E22" s="660"/>
      <c r="F22" s="660"/>
      <c r="G22" s="660"/>
      <c r="H22" s="660"/>
      <c r="I22" s="660"/>
      <c r="J22" s="689"/>
      <c r="K22" s="720" t="s">
        <v>63</v>
      </c>
      <c r="L22" s="636" t="s">
        <v>524</v>
      </c>
      <c r="M22" s="636">
        <v>18</v>
      </c>
      <c r="N22" s="714"/>
    </row>
    <row r="23" spans="1:14" x14ac:dyDescent="0.2">
      <c r="A23" s="636" t="s">
        <v>525</v>
      </c>
      <c r="B23" s="614" t="s">
        <v>107</v>
      </c>
      <c r="C23" s="653"/>
      <c r="D23" s="653" t="s">
        <v>506</v>
      </c>
      <c r="E23" s="653" t="s">
        <v>104</v>
      </c>
      <c r="F23" s="653" t="s">
        <v>61</v>
      </c>
      <c r="G23" s="653" t="s">
        <v>62</v>
      </c>
      <c r="H23" s="659">
        <v>0</v>
      </c>
      <c r="I23" s="712">
        <v>2</v>
      </c>
      <c r="J23" s="660"/>
      <c r="K23" s="720" t="s">
        <v>63</v>
      </c>
      <c r="L23" s="636" t="s">
        <v>525</v>
      </c>
      <c r="M23" s="636">
        <v>19</v>
      </c>
      <c r="N23" s="714"/>
    </row>
    <row r="24" spans="1:14" x14ac:dyDescent="0.2">
      <c r="A24" s="636" t="s">
        <v>526</v>
      </c>
      <c r="B24" s="636"/>
      <c r="C24" s="653"/>
      <c r="D24" s="660" t="s">
        <v>506</v>
      </c>
      <c r="E24" s="660"/>
      <c r="F24" s="660"/>
      <c r="G24" s="660"/>
      <c r="H24" s="660"/>
      <c r="I24" s="713"/>
      <c r="J24" s="660"/>
      <c r="K24" s="720" t="s">
        <v>63</v>
      </c>
      <c r="L24" s="636" t="s">
        <v>526</v>
      </c>
      <c r="M24" s="636">
        <v>20</v>
      </c>
      <c r="N24" s="714"/>
    </row>
    <row r="25" spans="1:14" x14ac:dyDescent="0.2">
      <c r="A25" s="636" t="s">
        <v>527</v>
      </c>
      <c r="B25" s="636"/>
      <c r="C25" s="653" t="s">
        <v>509</v>
      </c>
      <c r="D25" s="660"/>
      <c r="E25" s="660"/>
      <c r="F25" s="660"/>
      <c r="G25" s="660"/>
      <c r="H25" s="660"/>
      <c r="I25" s="660"/>
      <c r="J25" s="688">
        <v>4</v>
      </c>
      <c r="K25" s="720" t="s">
        <v>63</v>
      </c>
      <c r="L25" s="636" t="s">
        <v>527</v>
      </c>
      <c r="M25" s="636">
        <v>21</v>
      </c>
      <c r="N25" s="714"/>
    </row>
    <row r="26" spans="1:14" x14ac:dyDescent="0.2">
      <c r="A26" s="636" t="s">
        <v>528</v>
      </c>
      <c r="B26" s="636"/>
      <c r="C26" s="653" t="s">
        <v>509</v>
      </c>
      <c r="D26" s="660"/>
      <c r="E26" s="660"/>
      <c r="F26" s="660"/>
      <c r="G26" s="660"/>
      <c r="H26" s="660"/>
      <c r="I26" s="660"/>
      <c r="J26" s="689"/>
      <c r="K26" s="720" t="s">
        <v>63</v>
      </c>
      <c r="L26" s="636" t="s">
        <v>528</v>
      </c>
      <c r="M26" s="636">
        <v>22</v>
      </c>
      <c r="N26" s="714"/>
    </row>
    <row r="27" spans="1:14" x14ac:dyDescent="0.2">
      <c r="A27" s="636" t="s">
        <v>529</v>
      </c>
      <c r="B27" s="636"/>
      <c r="C27" s="653" t="s">
        <v>509</v>
      </c>
      <c r="D27" s="660"/>
      <c r="E27" s="660"/>
      <c r="F27" s="660"/>
      <c r="G27" s="660"/>
      <c r="H27" s="660"/>
      <c r="I27" s="660"/>
      <c r="J27" s="689"/>
      <c r="K27" s="720" t="s">
        <v>63</v>
      </c>
      <c r="L27" s="636" t="s">
        <v>529</v>
      </c>
      <c r="M27" s="636">
        <v>23</v>
      </c>
      <c r="N27" s="714"/>
    </row>
    <row r="28" spans="1:14" x14ac:dyDescent="0.2">
      <c r="A28" s="636" t="s">
        <v>530</v>
      </c>
      <c r="B28" s="636"/>
      <c r="C28" s="653" t="s">
        <v>509</v>
      </c>
      <c r="D28" s="660"/>
      <c r="E28" s="660"/>
      <c r="F28" s="660"/>
      <c r="G28" s="660"/>
      <c r="H28" s="660"/>
      <c r="I28" s="660"/>
      <c r="J28" s="689"/>
      <c r="K28" s="720" t="s">
        <v>63</v>
      </c>
      <c r="L28" s="636" t="s">
        <v>530</v>
      </c>
      <c r="M28" s="636">
        <v>24</v>
      </c>
      <c r="N28" s="714"/>
    </row>
    <row r="29" spans="1:14" x14ac:dyDescent="0.2">
      <c r="A29" s="636" t="s">
        <v>531</v>
      </c>
      <c r="B29" s="614" t="s">
        <v>108</v>
      </c>
      <c r="C29" s="653"/>
      <c r="D29" s="653" t="s">
        <v>509</v>
      </c>
      <c r="E29" s="653" t="s">
        <v>104</v>
      </c>
      <c r="F29" s="653" t="s">
        <v>61</v>
      </c>
      <c r="G29" s="653" t="s">
        <v>62</v>
      </c>
      <c r="H29" s="659">
        <v>0</v>
      </c>
      <c r="I29" s="712">
        <v>2</v>
      </c>
      <c r="J29" s="660"/>
      <c r="K29" s="720" t="s">
        <v>63</v>
      </c>
      <c r="L29" s="636" t="s">
        <v>531</v>
      </c>
      <c r="M29" s="636">
        <v>1</v>
      </c>
      <c r="N29" s="714"/>
    </row>
    <row r="30" spans="1:14" x14ac:dyDescent="0.2">
      <c r="A30" s="636" t="s">
        <v>532</v>
      </c>
      <c r="B30" s="636"/>
      <c r="C30" s="653"/>
      <c r="D30" s="653" t="s">
        <v>509</v>
      </c>
      <c r="E30" s="660"/>
      <c r="F30" s="661"/>
      <c r="G30" s="660"/>
      <c r="H30" s="660"/>
      <c r="I30" s="713"/>
      <c r="J30" s="660"/>
      <c r="K30" s="720" t="s">
        <v>63</v>
      </c>
      <c r="L30" s="636" t="s">
        <v>532</v>
      </c>
      <c r="M30" s="636">
        <v>2</v>
      </c>
      <c r="N30" s="714"/>
    </row>
    <row r="31" spans="1:14" x14ac:dyDescent="0.2">
      <c r="A31" s="636" t="s">
        <v>533</v>
      </c>
      <c r="B31" s="636"/>
      <c r="C31" s="653" t="s">
        <v>509</v>
      </c>
      <c r="D31" s="660"/>
      <c r="E31" s="660"/>
      <c r="F31" s="661"/>
      <c r="G31" s="660"/>
      <c r="H31" s="660"/>
      <c r="I31" s="660"/>
      <c r="J31" s="688">
        <v>4</v>
      </c>
      <c r="K31" s="720" t="s">
        <v>63</v>
      </c>
      <c r="L31" s="636" t="s">
        <v>533</v>
      </c>
      <c r="M31" s="636">
        <v>3</v>
      </c>
      <c r="N31" s="714"/>
    </row>
    <row r="32" spans="1:14" x14ac:dyDescent="0.2">
      <c r="A32" s="636" t="s">
        <v>534</v>
      </c>
      <c r="B32" s="636"/>
      <c r="C32" s="653" t="s">
        <v>509</v>
      </c>
      <c r="D32" s="660"/>
      <c r="E32" s="660"/>
      <c r="F32" s="661"/>
      <c r="G32" s="660"/>
      <c r="H32" s="660"/>
      <c r="I32" s="660"/>
      <c r="J32" s="689"/>
      <c r="K32" s="720" t="s">
        <v>63</v>
      </c>
      <c r="L32" s="636" t="s">
        <v>534</v>
      </c>
      <c r="M32" s="636">
        <v>4</v>
      </c>
      <c r="N32" s="714"/>
    </row>
    <row r="33" spans="1:14" x14ac:dyDescent="0.2">
      <c r="A33" s="636" t="s">
        <v>535</v>
      </c>
      <c r="B33" s="636"/>
      <c r="C33" s="653" t="s">
        <v>509</v>
      </c>
      <c r="D33" s="660"/>
      <c r="E33" s="660"/>
      <c r="F33" s="661"/>
      <c r="G33" s="660"/>
      <c r="H33" s="660"/>
      <c r="I33" s="660"/>
      <c r="J33" s="689"/>
      <c r="K33" s="720" t="s">
        <v>63</v>
      </c>
      <c r="L33" s="636" t="s">
        <v>535</v>
      </c>
      <c r="M33" s="636">
        <v>5</v>
      </c>
      <c r="N33" s="714"/>
    </row>
    <row r="34" spans="1:14" x14ac:dyDescent="0.2">
      <c r="A34" s="636" t="s">
        <v>536</v>
      </c>
      <c r="B34" s="636"/>
      <c r="C34" s="653" t="s">
        <v>509</v>
      </c>
      <c r="D34" s="660"/>
      <c r="E34" s="660"/>
      <c r="F34" s="661"/>
      <c r="G34" s="660"/>
      <c r="H34" s="660"/>
      <c r="I34" s="660"/>
      <c r="J34" s="689"/>
      <c r="K34" s="720" t="s">
        <v>63</v>
      </c>
      <c r="L34" s="636" t="s">
        <v>536</v>
      </c>
      <c r="M34" s="636">
        <v>6</v>
      </c>
      <c r="N34" s="714"/>
    </row>
    <row r="35" spans="1:14" x14ac:dyDescent="0.2">
      <c r="A35" s="636" t="s">
        <v>537</v>
      </c>
      <c r="B35" s="614" t="s">
        <v>109</v>
      </c>
      <c r="C35" s="653"/>
      <c r="D35" s="653" t="s">
        <v>506</v>
      </c>
      <c r="E35" s="653" t="s">
        <v>104</v>
      </c>
      <c r="F35" s="653" t="s">
        <v>61</v>
      </c>
      <c r="G35" s="653" t="s">
        <v>62</v>
      </c>
      <c r="H35" s="659">
        <v>0</v>
      </c>
      <c r="I35" s="712">
        <v>2</v>
      </c>
      <c r="J35" s="660"/>
      <c r="K35" s="720" t="s">
        <v>63</v>
      </c>
      <c r="L35" s="636" t="s">
        <v>537</v>
      </c>
      <c r="M35" s="636">
        <v>7</v>
      </c>
      <c r="N35" s="714"/>
    </row>
    <row r="36" spans="1:14" x14ac:dyDescent="0.2">
      <c r="A36" s="636" t="s">
        <v>538</v>
      </c>
      <c r="B36" s="636"/>
      <c r="C36" s="653"/>
      <c r="D36" s="660" t="s">
        <v>506</v>
      </c>
      <c r="E36" s="660"/>
      <c r="F36" s="661"/>
      <c r="G36" s="660"/>
      <c r="H36" s="660"/>
      <c r="I36" s="713"/>
      <c r="J36" s="660"/>
      <c r="K36" s="720" t="s">
        <v>63</v>
      </c>
      <c r="L36" s="636" t="s">
        <v>538</v>
      </c>
      <c r="M36" s="636">
        <v>8</v>
      </c>
      <c r="N36" s="714"/>
    </row>
    <row r="37" spans="1:14" x14ac:dyDescent="0.2">
      <c r="A37" s="636" t="s">
        <v>539</v>
      </c>
      <c r="B37" s="636"/>
      <c r="C37" s="653" t="s">
        <v>509</v>
      </c>
      <c r="D37" s="660"/>
      <c r="E37" s="660"/>
      <c r="F37" s="661"/>
      <c r="G37" s="660"/>
      <c r="H37" s="660"/>
      <c r="I37" s="660"/>
      <c r="J37" s="688">
        <v>4</v>
      </c>
      <c r="K37" s="720" t="s">
        <v>63</v>
      </c>
      <c r="L37" s="636" t="s">
        <v>539</v>
      </c>
      <c r="M37" s="636">
        <v>9</v>
      </c>
      <c r="N37" s="714"/>
    </row>
    <row r="38" spans="1:14" x14ac:dyDescent="0.2">
      <c r="A38" s="636" t="s">
        <v>540</v>
      </c>
      <c r="B38" s="636"/>
      <c r="C38" s="653" t="s">
        <v>509</v>
      </c>
      <c r="D38" s="660"/>
      <c r="E38" s="660"/>
      <c r="F38" s="661"/>
      <c r="G38" s="660"/>
      <c r="H38" s="660"/>
      <c r="I38" s="660"/>
      <c r="J38" s="689"/>
      <c r="K38" s="720" t="s">
        <v>63</v>
      </c>
      <c r="L38" s="636" t="s">
        <v>540</v>
      </c>
      <c r="M38" s="636">
        <v>10</v>
      </c>
      <c r="N38" s="714"/>
    </row>
    <row r="39" spans="1:14" x14ac:dyDescent="0.2">
      <c r="A39" s="636" t="s">
        <v>541</v>
      </c>
      <c r="B39" s="636"/>
      <c r="C39" s="653" t="s">
        <v>509</v>
      </c>
      <c r="D39" s="660"/>
      <c r="E39" s="660"/>
      <c r="F39" s="661"/>
      <c r="G39" s="660"/>
      <c r="H39" s="660"/>
      <c r="I39" s="660"/>
      <c r="J39" s="689"/>
      <c r="K39" s="720" t="s">
        <v>63</v>
      </c>
      <c r="L39" s="636" t="s">
        <v>541</v>
      </c>
      <c r="M39" s="636">
        <v>11</v>
      </c>
      <c r="N39" s="714"/>
    </row>
    <row r="40" spans="1:14" x14ac:dyDescent="0.2">
      <c r="A40" s="636" t="s">
        <v>542</v>
      </c>
      <c r="B40" s="636"/>
      <c r="C40" s="653" t="s">
        <v>509</v>
      </c>
      <c r="D40" s="660"/>
      <c r="E40" s="660"/>
      <c r="F40" s="660"/>
      <c r="G40" s="660"/>
      <c r="H40" s="660"/>
      <c r="I40" s="660"/>
      <c r="J40" s="689"/>
      <c r="K40" s="720" t="s">
        <v>63</v>
      </c>
      <c r="L40" s="636" t="s">
        <v>542</v>
      </c>
      <c r="M40" s="636">
        <v>12</v>
      </c>
      <c r="N40" s="714"/>
    </row>
    <row r="41" spans="1:14" x14ac:dyDescent="0.2">
      <c r="A41" s="636" t="s">
        <v>543</v>
      </c>
      <c r="B41" s="614" t="s">
        <v>110</v>
      </c>
      <c r="C41" s="653"/>
      <c r="D41" s="653" t="s">
        <v>506</v>
      </c>
      <c r="E41" s="653" t="s">
        <v>104</v>
      </c>
      <c r="F41" s="653" t="s">
        <v>61</v>
      </c>
      <c r="G41" s="653" t="s">
        <v>62</v>
      </c>
      <c r="H41" s="659">
        <v>0</v>
      </c>
      <c r="I41" s="712">
        <v>2</v>
      </c>
      <c r="J41" s="660"/>
      <c r="K41" s="720" t="s">
        <v>63</v>
      </c>
      <c r="L41" s="636" t="s">
        <v>543</v>
      </c>
      <c r="M41" s="636">
        <v>13</v>
      </c>
      <c r="N41" s="714"/>
    </row>
    <row r="42" spans="1:14" x14ac:dyDescent="0.2">
      <c r="A42" s="636" t="s">
        <v>544</v>
      </c>
      <c r="B42" s="636"/>
      <c r="C42" s="653"/>
      <c r="D42" s="660" t="s">
        <v>506</v>
      </c>
      <c r="E42" s="660"/>
      <c r="F42" s="660"/>
      <c r="G42" s="660"/>
      <c r="H42" s="660"/>
      <c r="I42" s="713"/>
      <c r="J42" s="660"/>
      <c r="K42" s="720" t="s">
        <v>63</v>
      </c>
      <c r="L42" s="636" t="s">
        <v>544</v>
      </c>
      <c r="M42" s="636">
        <v>14</v>
      </c>
      <c r="N42" s="714"/>
    </row>
    <row r="43" spans="1:14" x14ac:dyDescent="0.2">
      <c r="A43" s="636" t="s">
        <v>545</v>
      </c>
      <c r="B43" s="636"/>
      <c r="C43" s="653" t="s">
        <v>509</v>
      </c>
      <c r="D43" s="660"/>
      <c r="E43" s="660"/>
      <c r="F43" s="660"/>
      <c r="G43" s="660"/>
      <c r="H43" s="660"/>
      <c r="I43" s="660"/>
      <c r="J43" s="688">
        <v>4</v>
      </c>
      <c r="K43" s="720" t="s">
        <v>63</v>
      </c>
      <c r="L43" s="636" t="s">
        <v>545</v>
      </c>
      <c r="M43" s="636">
        <v>15</v>
      </c>
      <c r="N43" s="714"/>
    </row>
    <row r="44" spans="1:14" x14ac:dyDescent="0.2">
      <c r="A44" s="636" t="s">
        <v>546</v>
      </c>
      <c r="B44" s="636"/>
      <c r="C44" s="653" t="s">
        <v>509</v>
      </c>
      <c r="D44" s="660"/>
      <c r="E44" s="660"/>
      <c r="F44" s="660"/>
      <c r="G44" s="660"/>
      <c r="H44" s="660"/>
      <c r="I44" s="660"/>
      <c r="J44" s="689"/>
      <c r="K44" s="720" t="s">
        <v>63</v>
      </c>
      <c r="L44" s="636" t="s">
        <v>546</v>
      </c>
      <c r="M44" s="636">
        <v>16</v>
      </c>
      <c r="N44" s="714"/>
    </row>
    <row r="45" spans="1:14" x14ac:dyDescent="0.2">
      <c r="A45" s="636" t="s">
        <v>547</v>
      </c>
      <c r="B45" s="636"/>
      <c r="C45" s="653" t="s">
        <v>509</v>
      </c>
      <c r="D45" s="660"/>
      <c r="E45" s="660"/>
      <c r="F45" s="660"/>
      <c r="G45" s="660"/>
      <c r="H45" s="660"/>
      <c r="I45" s="660"/>
      <c r="J45" s="689"/>
      <c r="K45" s="720" t="s">
        <v>63</v>
      </c>
      <c r="L45" s="636" t="s">
        <v>547</v>
      </c>
      <c r="M45" s="636">
        <v>17</v>
      </c>
      <c r="N45" s="714"/>
    </row>
    <row r="46" spans="1:14" x14ac:dyDescent="0.2">
      <c r="A46" s="636" t="s">
        <v>548</v>
      </c>
      <c r="B46" s="636"/>
      <c r="C46" s="653" t="s">
        <v>509</v>
      </c>
      <c r="D46" s="660"/>
      <c r="E46" s="660"/>
      <c r="F46" s="660"/>
      <c r="G46" s="660"/>
      <c r="H46" s="660"/>
      <c r="I46" s="660"/>
      <c r="J46" s="689"/>
      <c r="K46" s="720" t="s">
        <v>63</v>
      </c>
      <c r="L46" s="636" t="s">
        <v>548</v>
      </c>
      <c r="M46" s="636">
        <v>18</v>
      </c>
      <c r="N46" s="714"/>
    </row>
    <row r="47" spans="1:14" x14ac:dyDescent="0.2">
      <c r="A47" s="636" t="s">
        <v>549</v>
      </c>
      <c r="B47" s="614" t="s">
        <v>111</v>
      </c>
      <c r="C47" s="653"/>
      <c r="D47" s="653" t="s">
        <v>506</v>
      </c>
      <c r="E47" s="653" t="s">
        <v>104</v>
      </c>
      <c r="F47" s="653" t="s">
        <v>61</v>
      </c>
      <c r="G47" s="653" t="s">
        <v>62</v>
      </c>
      <c r="H47" s="659">
        <v>0</v>
      </c>
      <c r="I47" s="712">
        <v>2</v>
      </c>
      <c r="J47" s="660"/>
      <c r="K47" s="720" t="s">
        <v>63</v>
      </c>
      <c r="L47" s="636" t="s">
        <v>549</v>
      </c>
      <c r="M47" s="636">
        <v>19</v>
      </c>
      <c r="N47" s="714"/>
    </row>
    <row r="48" spans="1:14" x14ac:dyDescent="0.2">
      <c r="A48" s="636" t="s">
        <v>550</v>
      </c>
      <c r="B48" s="636"/>
      <c r="C48" s="653"/>
      <c r="D48" s="660" t="s">
        <v>506</v>
      </c>
      <c r="E48" s="660"/>
      <c r="F48" s="661"/>
      <c r="G48" s="660"/>
      <c r="H48" s="660"/>
      <c r="I48" s="713"/>
      <c r="J48" s="660"/>
      <c r="K48" s="720" t="s">
        <v>63</v>
      </c>
      <c r="L48" s="636" t="s">
        <v>550</v>
      </c>
      <c r="M48" s="636">
        <v>20</v>
      </c>
      <c r="N48" s="714"/>
    </row>
    <row r="49" spans="1:14" x14ac:dyDescent="0.2">
      <c r="A49" s="636" t="s">
        <v>551</v>
      </c>
      <c r="B49" s="636"/>
      <c r="C49" s="653" t="s">
        <v>509</v>
      </c>
      <c r="D49" s="660"/>
      <c r="E49" s="660"/>
      <c r="F49" s="661"/>
      <c r="G49" s="660"/>
      <c r="H49" s="660"/>
      <c r="I49" s="660"/>
      <c r="J49" s="688">
        <v>4</v>
      </c>
      <c r="K49" s="720" t="s">
        <v>63</v>
      </c>
      <c r="L49" s="636" t="s">
        <v>551</v>
      </c>
      <c r="M49" s="636">
        <v>21</v>
      </c>
      <c r="N49" s="714"/>
    </row>
    <row r="50" spans="1:14" x14ac:dyDescent="0.2">
      <c r="A50" s="636" t="s">
        <v>552</v>
      </c>
      <c r="B50" s="636"/>
      <c r="C50" s="653" t="s">
        <v>509</v>
      </c>
      <c r="D50" s="660"/>
      <c r="E50" s="660"/>
      <c r="F50" s="661"/>
      <c r="G50" s="660"/>
      <c r="H50" s="660"/>
      <c r="I50" s="660"/>
      <c r="J50" s="689"/>
      <c r="K50" s="720" t="s">
        <v>63</v>
      </c>
      <c r="L50" s="636" t="s">
        <v>552</v>
      </c>
      <c r="M50" s="636">
        <v>22</v>
      </c>
      <c r="N50" s="714"/>
    </row>
    <row r="51" spans="1:14" x14ac:dyDescent="0.2">
      <c r="A51" s="636" t="s">
        <v>553</v>
      </c>
      <c r="B51" s="636"/>
      <c r="C51" s="653" t="s">
        <v>509</v>
      </c>
      <c r="D51" s="660"/>
      <c r="E51" s="660"/>
      <c r="F51" s="661"/>
      <c r="G51" s="660"/>
      <c r="H51" s="660"/>
      <c r="I51" s="660"/>
      <c r="J51" s="689"/>
      <c r="K51" s="720" t="s">
        <v>63</v>
      </c>
      <c r="L51" s="636" t="s">
        <v>553</v>
      </c>
      <c r="M51" s="636">
        <v>23</v>
      </c>
      <c r="N51" s="714"/>
    </row>
    <row r="52" spans="1:14" x14ac:dyDescent="0.2">
      <c r="A52" s="636" t="s">
        <v>554</v>
      </c>
      <c r="B52" s="636"/>
      <c r="C52" s="653" t="s">
        <v>509</v>
      </c>
      <c r="D52" s="660"/>
      <c r="E52" s="660"/>
      <c r="F52" s="660"/>
      <c r="G52" s="660"/>
      <c r="H52" s="660"/>
      <c r="I52" s="660"/>
      <c r="J52" s="689"/>
      <c r="K52" s="720" t="s">
        <v>63</v>
      </c>
      <c r="L52" s="636" t="s">
        <v>554</v>
      </c>
      <c r="M52" s="620">
        <v>24</v>
      </c>
      <c r="N52" s="714"/>
    </row>
    <row r="53" spans="1:14" x14ac:dyDescent="0.2">
      <c r="A53" s="636" t="s">
        <v>555</v>
      </c>
      <c r="B53" s="614" t="s">
        <v>112</v>
      </c>
      <c r="C53" s="653"/>
      <c r="D53" s="653" t="s">
        <v>506</v>
      </c>
      <c r="E53" s="653" t="s">
        <v>104</v>
      </c>
      <c r="F53" s="653" t="s">
        <v>61</v>
      </c>
      <c r="G53" s="653" t="s">
        <v>62</v>
      </c>
      <c r="H53" s="659">
        <v>0</v>
      </c>
      <c r="I53" s="712">
        <v>2</v>
      </c>
      <c r="J53" s="660"/>
      <c r="K53" s="720" t="s">
        <v>63</v>
      </c>
      <c r="L53" s="636" t="s">
        <v>555</v>
      </c>
      <c r="M53" s="636">
        <v>1</v>
      </c>
      <c r="N53" s="714"/>
    </row>
    <row r="54" spans="1:14" x14ac:dyDescent="0.2">
      <c r="A54" s="636" t="s">
        <v>556</v>
      </c>
      <c r="B54" s="636"/>
      <c r="C54" s="653"/>
      <c r="D54" s="660" t="s">
        <v>506</v>
      </c>
      <c r="E54" s="660"/>
      <c r="F54" s="660"/>
      <c r="G54" s="660"/>
      <c r="H54" s="660"/>
      <c r="I54" s="713"/>
      <c r="J54" s="660"/>
      <c r="K54" s="720" t="s">
        <v>63</v>
      </c>
      <c r="L54" s="636" t="s">
        <v>556</v>
      </c>
      <c r="M54" s="636">
        <v>2</v>
      </c>
      <c r="N54" s="714"/>
    </row>
    <row r="55" spans="1:14" x14ac:dyDescent="0.2">
      <c r="A55" s="636" t="s">
        <v>557</v>
      </c>
      <c r="B55" s="636"/>
      <c r="C55" s="653" t="s">
        <v>509</v>
      </c>
      <c r="D55" s="660"/>
      <c r="E55" s="660"/>
      <c r="F55" s="660"/>
      <c r="G55" s="660"/>
      <c r="H55" s="660"/>
      <c r="I55" s="660"/>
      <c r="J55" s="688">
        <v>4</v>
      </c>
      <c r="K55" s="720" t="s">
        <v>63</v>
      </c>
      <c r="L55" s="636" t="s">
        <v>557</v>
      </c>
      <c r="M55" s="636">
        <v>3</v>
      </c>
      <c r="N55" s="714"/>
    </row>
    <row r="56" spans="1:14" x14ac:dyDescent="0.2">
      <c r="A56" s="636" t="s">
        <v>558</v>
      </c>
      <c r="B56" s="636"/>
      <c r="C56" s="653" t="s">
        <v>509</v>
      </c>
      <c r="D56" s="660"/>
      <c r="E56" s="660"/>
      <c r="F56" s="660"/>
      <c r="G56" s="660"/>
      <c r="H56" s="660"/>
      <c r="I56" s="660"/>
      <c r="J56" s="689"/>
      <c r="K56" s="720" t="s">
        <v>63</v>
      </c>
      <c r="L56" s="636" t="s">
        <v>558</v>
      </c>
      <c r="M56" s="636">
        <v>4</v>
      </c>
      <c r="N56" s="714"/>
    </row>
    <row r="57" spans="1:14" x14ac:dyDescent="0.2">
      <c r="A57" s="636" t="s">
        <v>559</v>
      </c>
      <c r="B57" s="636"/>
      <c r="C57" s="653" t="s">
        <v>509</v>
      </c>
      <c r="D57" s="660"/>
      <c r="E57" s="660"/>
      <c r="F57" s="660"/>
      <c r="G57" s="660"/>
      <c r="H57" s="660"/>
      <c r="I57" s="660"/>
      <c r="J57" s="689"/>
      <c r="K57" s="720" t="s">
        <v>63</v>
      </c>
      <c r="L57" s="636" t="s">
        <v>559</v>
      </c>
      <c r="M57" s="636">
        <v>5</v>
      </c>
      <c r="N57" s="714"/>
    </row>
    <row r="58" spans="1:14" x14ac:dyDescent="0.2">
      <c r="A58" s="636" t="s">
        <v>560</v>
      </c>
      <c r="B58" s="636"/>
      <c r="C58" s="653" t="s">
        <v>509</v>
      </c>
      <c r="D58" s="660"/>
      <c r="E58" s="660"/>
      <c r="F58" s="660"/>
      <c r="G58" s="660"/>
      <c r="H58" s="660"/>
      <c r="I58" s="660"/>
      <c r="J58" s="689"/>
      <c r="K58" s="720" t="s">
        <v>63</v>
      </c>
      <c r="L58" s="636" t="s">
        <v>560</v>
      </c>
      <c r="M58" s="636">
        <v>6</v>
      </c>
      <c r="N58" s="714"/>
    </row>
    <row r="59" spans="1:14" x14ac:dyDescent="0.2">
      <c r="A59" s="636" t="s">
        <v>561</v>
      </c>
      <c r="B59" s="614" t="s">
        <v>113</v>
      </c>
      <c r="C59" s="653"/>
      <c r="D59" s="653" t="s">
        <v>506</v>
      </c>
      <c r="E59" s="653" t="s">
        <v>104</v>
      </c>
      <c r="F59" s="653" t="s">
        <v>61</v>
      </c>
      <c r="G59" s="653" t="s">
        <v>62</v>
      </c>
      <c r="H59" s="659">
        <v>0</v>
      </c>
      <c r="I59" s="712">
        <v>2</v>
      </c>
      <c r="J59" s="660"/>
      <c r="K59" s="720" t="s">
        <v>63</v>
      </c>
      <c r="L59" s="636" t="s">
        <v>561</v>
      </c>
      <c r="M59" s="636">
        <v>7</v>
      </c>
      <c r="N59" s="714"/>
    </row>
    <row r="60" spans="1:14" x14ac:dyDescent="0.2">
      <c r="A60" s="636" t="s">
        <v>562</v>
      </c>
      <c r="B60" s="636"/>
      <c r="C60" s="653"/>
      <c r="D60" s="660" t="s">
        <v>506</v>
      </c>
      <c r="E60" s="660"/>
      <c r="F60" s="660"/>
      <c r="G60" s="660"/>
      <c r="H60" s="660"/>
      <c r="I60" s="713"/>
      <c r="J60" s="660"/>
      <c r="K60" s="720" t="s">
        <v>63</v>
      </c>
      <c r="L60" s="636" t="s">
        <v>562</v>
      </c>
      <c r="M60" s="636">
        <v>8</v>
      </c>
      <c r="N60" s="714"/>
    </row>
    <row r="61" spans="1:14" x14ac:dyDescent="0.2">
      <c r="A61" s="636" t="s">
        <v>563</v>
      </c>
      <c r="B61" s="636"/>
      <c r="C61" s="653" t="s">
        <v>509</v>
      </c>
      <c r="D61" s="660"/>
      <c r="E61" s="660"/>
      <c r="F61" s="660"/>
      <c r="G61" s="660"/>
      <c r="H61" s="660"/>
      <c r="I61" s="660"/>
      <c r="J61" s="688">
        <v>4</v>
      </c>
      <c r="K61" s="720" t="s">
        <v>63</v>
      </c>
      <c r="L61" s="636" t="s">
        <v>563</v>
      </c>
      <c r="M61" s="636">
        <v>9</v>
      </c>
      <c r="N61" s="714"/>
    </row>
    <row r="62" spans="1:14" x14ac:dyDescent="0.2">
      <c r="A62" s="636" t="s">
        <v>564</v>
      </c>
      <c r="B62" s="636"/>
      <c r="C62" s="653" t="s">
        <v>509</v>
      </c>
      <c r="D62" s="660"/>
      <c r="E62" s="660"/>
      <c r="F62" s="660"/>
      <c r="G62" s="660"/>
      <c r="H62" s="660"/>
      <c r="I62" s="660"/>
      <c r="J62" s="689"/>
      <c r="K62" s="720" t="s">
        <v>63</v>
      </c>
      <c r="L62" s="636" t="s">
        <v>564</v>
      </c>
      <c r="M62" s="636">
        <v>10</v>
      </c>
      <c r="N62" s="714"/>
    </row>
    <row r="63" spans="1:14" x14ac:dyDescent="0.2">
      <c r="A63" s="636" t="s">
        <v>565</v>
      </c>
      <c r="B63" s="636"/>
      <c r="C63" s="653" t="s">
        <v>509</v>
      </c>
      <c r="D63" s="660"/>
      <c r="E63" s="660"/>
      <c r="F63" s="660"/>
      <c r="G63" s="660"/>
      <c r="H63" s="660"/>
      <c r="I63" s="660"/>
      <c r="J63" s="689"/>
      <c r="K63" s="720" t="s">
        <v>63</v>
      </c>
      <c r="L63" s="636" t="s">
        <v>565</v>
      </c>
      <c r="M63" s="636">
        <v>11</v>
      </c>
      <c r="N63" s="714"/>
    </row>
    <row r="64" spans="1:14" x14ac:dyDescent="0.2">
      <c r="A64" s="636" t="s">
        <v>566</v>
      </c>
      <c r="B64" s="636"/>
      <c r="C64" s="653" t="s">
        <v>509</v>
      </c>
      <c r="D64" s="660"/>
      <c r="E64" s="660"/>
      <c r="F64" s="660"/>
      <c r="G64" s="660"/>
      <c r="H64" s="660"/>
      <c r="I64" s="660"/>
      <c r="J64" s="689"/>
      <c r="K64" s="720" t="s">
        <v>63</v>
      </c>
      <c r="L64" s="636" t="s">
        <v>566</v>
      </c>
      <c r="M64" s="636">
        <v>12</v>
      </c>
      <c r="N64" s="714"/>
    </row>
    <row r="65" spans="1:14" x14ac:dyDescent="0.2">
      <c r="A65" s="636" t="s">
        <v>567</v>
      </c>
      <c r="B65" s="614" t="s">
        <v>114</v>
      </c>
      <c r="C65" s="653"/>
      <c r="D65" s="653" t="s">
        <v>506</v>
      </c>
      <c r="E65" s="653" t="s">
        <v>104</v>
      </c>
      <c r="F65" s="653" t="s">
        <v>61</v>
      </c>
      <c r="G65" s="653" t="s">
        <v>62</v>
      </c>
      <c r="H65" s="659">
        <v>0</v>
      </c>
      <c r="I65" s="713">
        <v>2</v>
      </c>
      <c r="J65" s="660"/>
      <c r="K65" s="720" t="s">
        <v>63</v>
      </c>
      <c r="L65" s="636" t="s">
        <v>567</v>
      </c>
      <c r="M65" s="636">
        <v>13</v>
      </c>
      <c r="N65" s="714"/>
    </row>
    <row r="66" spans="1:14" x14ac:dyDescent="0.2">
      <c r="A66" s="636" t="s">
        <v>568</v>
      </c>
      <c r="B66" s="636"/>
      <c r="C66" s="653"/>
      <c r="D66" s="660" t="s">
        <v>506</v>
      </c>
      <c r="E66" s="660"/>
      <c r="F66" s="661"/>
      <c r="G66" s="660"/>
      <c r="H66" s="660"/>
      <c r="I66" s="713"/>
      <c r="J66" s="660"/>
      <c r="K66" s="720" t="s">
        <v>63</v>
      </c>
      <c r="L66" s="636" t="s">
        <v>568</v>
      </c>
      <c r="M66" s="636">
        <v>14</v>
      </c>
      <c r="N66" s="714"/>
    </row>
    <row r="67" spans="1:14" x14ac:dyDescent="0.2">
      <c r="A67" s="636" t="s">
        <v>569</v>
      </c>
      <c r="B67" s="636"/>
      <c r="C67" s="653" t="s">
        <v>509</v>
      </c>
      <c r="D67" s="660"/>
      <c r="E67" s="660"/>
      <c r="F67" s="661"/>
      <c r="G67" s="660"/>
      <c r="H67" s="660"/>
      <c r="I67" s="660"/>
      <c r="J67" s="688">
        <v>4</v>
      </c>
      <c r="K67" s="720" t="s">
        <v>63</v>
      </c>
      <c r="L67" s="636" t="s">
        <v>569</v>
      </c>
      <c r="M67" s="636">
        <v>15</v>
      </c>
      <c r="N67" s="714"/>
    </row>
    <row r="68" spans="1:14" ht="14.45" customHeight="1" x14ac:dyDescent="0.2">
      <c r="A68" s="636" t="s">
        <v>570</v>
      </c>
      <c r="B68" s="636"/>
      <c r="C68" s="653" t="s">
        <v>509</v>
      </c>
      <c r="D68" s="660"/>
      <c r="E68" s="660"/>
      <c r="F68" s="661"/>
      <c r="G68" s="660"/>
      <c r="H68" s="660"/>
      <c r="I68" s="660"/>
      <c r="J68" s="689"/>
      <c r="K68" s="720" t="s">
        <v>63</v>
      </c>
      <c r="L68" s="636" t="s">
        <v>570</v>
      </c>
      <c r="M68" s="636">
        <v>16</v>
      </c>
      <c r="N68" s="714"/>
    </row>
    <row r="69" spans="1:14" x14ac:dyDescent="0.2">
      <c r="A69" s="636" t="s">
        <v>571</v>
      </c>
      <c r="B69" s="636"/>
      <c r="C69" s="653" t="s">
        <v>509</v>
      </c>
      <c r="D69" s="660"/>
      <c r="E69" s="660"/>
      <c r="F69" s="661"/>
      <c r="G69" s="660"/>
      <c r="H69" s="660"/>
      <c r="I69" s="660"/>
      <c r="J69" s="689"/>
      <c r="K69" s="720" t="s">
        <v>63</v>
      </c>
      <c r="L69" s="636" t="s">
        <v>571</v>
      </c>
      <c r="M69" s="636">
        <v>17</v>
      </c>
      <c r="N69" s="714"/>
    </row>
    <row r="70" spans="1:14" x14ac:dyDescent="0.2">
      <c r="A70" s="636" t="s">
        <v>572</v>
      </c>
      <c r="B70" s="636"/>
      <c r="C70" s="653" t="s">
        <v>509</v>
      </c>
      <c r="D70" s="660"/>
      <c r="E70" s="660"/>
      <c r="F70" s="660"/>
      <c r="G70" s="660"/>
      <c r="H70" s="660"/>
      <c r="I70" s="660"/>
      <c r="J70" s="689"/>
      <c r="K70" s="720" t="s">
        <v>63</v>
      </c>
      <c r="L70" s="636" t="s">
        <v>572</v>
      </c>
      <c r="M70" s="636">
        <v>18</v>
      </c>
      <c r="N70" s="714"/>
    </row>
    <row r="71" spans="1:14" x14ac:dyDescent="0.2">
      <c r="A71" s="636" t="s">
        <v>573</v>
      </c>
      <c r="B71" s="614" t="s">
        <v>115</v>
      </c>
      <c r="C71" s="653"/>
      <c r="D71" s="653" t="s">
        <v>506</v>
      </c>
      <c r="E71" s="653" t="s">
        <v>104</v>
      </c>
      <c r="F71" s="653" t="s">
        <v>61</v>
      </c>
      <c r="G71" s="653" t="s">
        <v>62</v>
      </c>
      <c r="H71" s="659">
        <v>0</v>
      </c>
      <c r="I71" s="713">
        <v>2</v>
      </c>
      <c r="J71" s="660"/>
      <c r="K71" s="720" t="s">
        <v>63</v>
      </c>
      <c r="L71" s="636" t="s">
        <v>573</v>
      </c>
      <c r="M71" s="636">
        <v>19</v>
      </c>
      <c r="N71" s="714"/>
    </row>
    <row r="72" spans="1:14" x14ac:dyDescent="0.2">
      <c r="A72" s="636" t="s">
        <v>574</v>
      </c>
      <c r="B72" s="636"/>
      <c r="C72" s="653"/>
      <c r="D72" s="660" t="s">
        <v>506</v>
      </c>
      <c r="E72" s="660"/>
      <c r="F72" s="660"/>
      <c r="G72" s="660"/>
      <c r="H72" s="660"/>
      <c r="I72" s="713"/>
      <c r="J72" s="660"/>
      <c r="K72" s="720" t="s">
        <v>63</v>
      </c>
      <c r="L72" s="636" t="s">
        <v>574</v>
      </c>
      <c r="M72" s="636">
        <v>20</v>
      </c>
      <c r="N72" s="714"/>
    </row>
    <row r="73" spans="1:14" x14ac:dyDescent="0.2">
      <c r="A73" s="636" t="s">
        <v>575</v>
      </c>
      <c r="B73" s="636"/>
      <c r="C73" s="653" t="s">
        <v>509</v>
      </c>
      <c r="D73" s="660"/>
      <c r="E73" s="660"/>
      <c r="F73" s="660"/>
      <c r="G73" s="660"/>
      <c r="H73" s="660"/>
      <c r="I73" s="660"/>
      <c r="J73" s="688">
        <v>4</v>
      </c>
      <c r="K73" s="720" t="s">
        <v>63</v>
      </c>
      <c r="L73" s="636" t="s">
        <v>575</v>
      </c>
      <c r="M73" s="636">
        <v>21</v>
      </c>
      <c r="N73" s="714"/>
    </row>
    <row r="74" spans="1:14" x14ac:dyDescent="0.2">
      <c r="A74" s="636" t="s">
        <v>576</v>
      </c>
      <c r="B74" s="636"/>
      <c r="C74" s="653" t="s">
        <v>509</v>
      </c>
      <c r="D74" s="660"/>
      <c r="E74" s="660"/>
      <c r="F74" s="660"/>
      <c r="G74" s="660"/>
      <c r="H74" s="660"/>
      <c r="I74" s="660"/>
      <c r="J74" s="689"/>
      <c r="K74" s="720" t="s">
        <v>63</v>
      </c>
      <c r="L74" s="636" t="s">
        <v>576</v>
      </c>
      <c r="M74" s="636">
        <v>22</v>
      </c>
      <c r="N74" s="714"/>
    </row>
    <row r="75" spans="1:14" x14ac:dyDescent="0.2">
      <c r="A75" s="636" t="s">
        <v>577</v>
      </c>
      <c r="B75" s="636"/>
      <c r="C75" s="653" t="s">
        <v>509</v>
      </c>
      <c r="D75" s="660"/>
      <c r="E75" s="660"/>
      <c r="F75" s="660"/>
      <c r="G75" s="660"/>
      <c r="H75" s="660"/>
      <c r="I75" s="660"/>
      <c r="J75" s="689"/>
      <c r="K75" s="720" t="s">
        <v>63</v>
      </c>
      <c r="L75" s="636" t="s">
        <v>577</v>
      </c>
      <c r="M75" s="636">
        <v>23</v>
      </c>
      <c r="N75" s="714"/>
    </row>
    <row r="76" spans="1:14" x14ac:dyDescent="0.2">
      <c r="A76" s="636" t="s">
        <v>578</v>
      </c>
      <c r="B76" s="636"/>
      <c r="C76" s="653" t="s">
        <v>509</v>
      </c>
      <c r="D76" s="660"/>
      <c r="E76" s="660"/>
      <c r="F76" s="660"/>
      <c r="G76" s="660"/>
      <c r="H76" s="660"/>
      <c r="I76" s="660"/>
      <c r="J76" s="689"/>
      <c r="K76" s="720" t="s">
        <v>63</v>
      </c>
      <c r="L76" s="636" t="s">
        <v>578</v>
      </c>
      <c r="M76" s="620">
        <v>24</v>
      </c>
      <c r="N76" s="714"/>
    </row>
    <row r="77" spans="1:14" x14ac:dyDescent="0.2">
      <c r="A77" s="636" t="s">
        <v>579</v>
      </c>
      <c r="B77" s="614" t="s">
        <v>116</v>
      </c>
      <c r="C77" s="653"/>
      <c r="D77" s="653" t="s">
        <v>506</v>
      </c>
      <c r="E77" s="653" t="s">
        <v>104</v>
      </c>
      <c r="F77" s="653" t="s">
        <v>66</v>
      </c>
      <c r="G77" s="653" t="s">
        <v>67</v>
      </c>
      <c r="H77" s="659">
        <v>0</v>
      </c>
      <c r="I77" s="712">
        <v>2</v>
      </c>
      <c r="J77" s="660"/>
      <c r="K77" s="720" t="s">
        <v>63</v>
      </c>
      <c r="L77" s="636" t="s">
        <v>579</v>
      </c>
      <c r="M77" s="636">
        <v>1</v>
      </c>
      <c r="N77" s="714"/>
    </row>
    <row r="78" spans="1:14" x14ac:dyDescent="0.2">
      <c r="A78" s="636" t="s">
        <v>580</v>
      </c>
      <c r="B78" s="636"/>
      <c r="C78" s="653"/>
      <c r="D78" s="660" t="s">
        <v>506</v>
      </c>
      <c r="E78" s="660"/>
      <c r="F78" s="660"/>
      <c r="G78" s="660"/>
      <c r="H78" s="660"/>
      <c r="I78" s="713"/>
      <c r="J78" s="660"/>
      <c r="K78" s="720" t="s">
        <v>63</v>
      </c>
      <c r="L78" s="636" t="s">
        <v>580</v>
      </c>
      <c r="M78" s="636">
        <v>2</v>
      </c>
      <c r="N78" s="714"/>
    </row>
    <row r="79" spans="1:14" x14ac:dyDescent="0.2">
      <c r="A79" s="636" t="s">
        <v>581</v>
      </c>
      <c r="B79" s="636"/>
      <c r="C79" s="653" t="s">
        <v>509</v>
      </c>
      <c r="D79" s="660"/>
      <c r="E79" s="660"/>
      <c r="F79" s="660"/>
      <c r="G79" s="660"/>
      <c r="H79" s="660"/>
      <c r="I79" s="660"/>
      <c r="J79" s="688">
        <v>4</v>
      </c>
      <c r="K79" s="720" t="s">
        <v>63</v>
      </c>
      <c r="L79" s="636" t="s">
        <v>581</v>
      </c>
      <c r="M79" s="636">
        <v>3</v>
      </c>
      <c r="N79" s="714"/>
    </row>
    <row r="80" spans="1:14" x14ac:dyDescent="0.2">
      <c r="A80" s="636" t="s">
        <v>582</v>
      </c>
      <c r="B80" s="636"/>
      <c r="C80" s="653" t="s">
        <v>509</v>
      </c>
      <c r="D80" s="660"/>
      <c r="E80" s="660"/>
      <c r="F80" s="660"/>
      <c r="G80" s="660"/>
      <c r="H80" s="660"/>
      <c r="I80" s="660"/>
      <c r="J80" s="689"/>
      <c r="K80" s="720" t="s">
        <v>63</v>
      </c>
      <c r="L80" s="636" t="s">
        <v>582</v>
      </c>
      <c r="M80" s="636">
        <v>4</v>
      </c>
      <c r="N80" s="714"/>
    </row>
    <row r="81" spans="1:14" x14ac:dyDescent="0.2">
      <c r="A81" s="636" t="s">
        <v>583</v>
      </c>
      <c r="B81" s="636"/>
      <c r="C81" s="653" t="s">
        <v>509</v>
      </c>
      <c r="D81" s="660"/>
      <c r="E81" s="660"/>
      <c r="F81" s="660"/>
      <c r="G81" s="660"/>
      <c r="H81" s="660"/>
      <c r="I81" s="660"/>
      <c r="J81" s="689"/>
      <c r="K81" s="720" t="s">
        <v>63</v>
      </c>
      <c r="L81" s="636" t="s">
        <v>583</v>
      </c>
      <c r="M81" s="636">
        <v>5</v>
      </c>
      <c r="N81" s="714"/>
    </row>
    <row r="82" spans="1:14" x14ac:dyDescent="0.2">
      <c r="A82" s="636" t="s">
        <v>584</v>
      </c>
      <c r="B82" s="636"/>
      <c r="C82" s="653" t="s">
        <v>509</v>
      </c>
      <c r="D82" s="660"/>
      <c r="E82" s="660"/>
      <c r="F82" s="660"/>
      <c r="G82" s="660"/>
      <c r="H82" s="660"/>
      <c r="I82" s="660"/>
      <c r="J82" s="689"/>
      <c r="K82" s="720" t="s">
        <v>63</v>
      </c>
      <c r="L82" s="636" t="s">
        <v>584</v>
      </c>
      <c r="M82" s="636">
        <v>6</v>
      </c>
      <c r="N82" s="714"/>
    </row>
    <row r="83" spans="1:14" x14ac:dyDescent="0.2">
      <c r="A83" s="636" t="s">
        <v>585</v>
      </c>
      <c r="B83" s="614" t="s">
        <v>117</v>
      </c>
      <c r="C83" s="653"/>
      <c r="D83" s="653" t="s">
        <v>506</v>
      </c>
      <c r="E83" s="653" t="s">
        <v>104</v>
      </c>
      <c r="F83" s="653" t="s">
        <v>66</v>
      </c>
      <c r="G83" s="653" t="s">
        <v>67</v>
      </c>
      <c r="H83" s="659">
        <v>0</v>
      </c>
      <c r="I83" s="659">
        <v>2</v>
      </c>
      <c r="J83" s="660"/>
      <c r="K83" s="720" t="s">
        <v>63</v>
      </c>
      <c r="L83" s="636" t="s">
        <v>585</v>
      </c>
      <c r="M83" s="636">
        <v>7</v>
      </c>
      <c r="N83" s="714"/>
    </row>
    <row r="84" spans="1:14" x14ac:dyDescent="0.2">
      <c r="A84" s="636" t="s">
        <v>586</v>
      </c>
      <c r="B84" s="636"/>
      <c r="C84" s="653"/>
      <c r="D84" s="660" t="s">
        <v>506</v>
      </c>
      <c r="E84" s="660"/>
      <c r="F84" s="660"/>
      <c r="G84" s="660"/>
      <c r="H84" s="660"/>
      <c r="I84" s="660"/>
      <c r="J84" s="660"/>
      <c r="K84" s="720" t="s">
        <v>63</v>
      </c>
      <c r="L84" s="636" t="s">
        <v>586</v>
      </c>
      <c r="M84" s="636">
        <v>8</v>
      </c>
      <c r="N84" s="714"/>
    </row>
    <row r="85" spans="1:14" x14ac:dyDescent="0.2">
      <c r="A85" s="636" t="s">
        <v>587</v>
      </c>
      <c r="B85" s="636"/>
      <c r="C85" s="653" t="s">
        <v>509</v>
      </c>
      <c r="D85" s="660"/>
      <c r="E85" s="660"/>
      <c r="F85" s="660"/>
      <c r="G85" s="660"/>
      <c r="H85" s="660"/>
      <c r="I85" s="660"/>
      <c r="J85" s="688">
        <v>4</v>
      </c>
      <c r="K85" s="720" t="s">
        <v>63</v>
      </c>
      <c r="L85" s="636" t="s">
        <v>587</v>
      </c>
      <c r="M85" s="636">
        <v>9</v>
      </c>
      <c r="N85" s="714"/>
    </row>
    <row r="86" spans="1:14" x14ac:dyDescent="0.2">
      <c r="A86" s="636" t="s">
        <v>588</v>
      </c>
      <c r="B86" s="636"/>
      <c r="C86" s="653" t="s">
        <v>509</v>
      </c>
      <c r="D86" s="660"/>
      <c r="E86" s="660"/>
      <c r="F86" s="660"/>
      <c r="G86" s="660"/>
      <c r="H86" s="660"/>
      <c r="I86" s="660"/>
      <c r="J86" s="689"/>
      <c r="K86" s="720" t="s">
        <v>63</v>
      </c>
      <c r="L86" s="636" t="s">
        <v>588</v>
      </c>
      <c r="M86" s="636">
        <v>10</v>
      </c>
      <c r="N86" s="714"/>
    </row>
    <row r="87" spans="1:14" x14ac:dyDescent="0.2">
      <c r="A87" s="636" t="s">
        <v>589</v>
      </c>
      <c r="B87" s="636"/>
      <c r="C87" s="653" t="s">
        <v>509</v>
      </c>
      <c r="D87" s="660"/>
      <c r="E87" s="660"/>
      <c r="F87" s="660"/>
      <c r="G87" s="660"/>
      <c r="H87" s="660"/>
      <c r="I87" s="660"/>
      <c r="J87" s="689"/>
      <c r="K87" s="720" t="s">
        <v>63</v>
      </c>
      <c r="L87" s="636" t="s">
        <v>589</v>
      </c>
      <c r="M87" s="636">
        <v>11</v>
      </c>
      <c r="N87" s="714"/>
    </row>
    <row r="88" spans="1:14" x14ac:dyDescent="0.2">
      <c r="A88" s="636" t="s">
        <v>590</v>
      </c>
      <c r="B88" s="636"/>
      <c r="C88" s="653" t="s">
        <v>509</v>
      </c>
      <c r="D88" s="660"/>
      <c r="E88" s="660"/>
      <c r="F88" s="660"/>
      <c r="G88" s="660"/>
      <c r="H88" s="660"/>
      <c r="I88" s="660"/>
      <c r="J88" s="689"/>
      <c r="K88" s="720" t="s">
        <v>63</v>
      </c>
      <c r="L88" s="636" t="s">
        <v>590</v>
      </c>
      <c r="M88" s="636">
        <v>12</v>
      </c>
      <c r="N88" s="714"/>
    </row>
    <row r="89" spans="1:14" x14ac:dyDescent="0.2">
      <c r="A89" s="636" t="s">
        <v>591</v>
      </c>
      <c r="B89" s="614" t="s">
        <v>118</v>
      </c>
      <c r="C89" s="653"/>
      <c r="D89" s="653" t="s">
        <v>506</v>
      </c>
      <c r="E89" s="653" t="s">
        <v>104</v>
      </c>
      <c r="F89" s="653" t="s">
        <v>61</v>
      </c>
      <c r="G89" s="653" t="s">
        <v>62</v>
      </c>
      <c r="H89" s="659">
        <v>0</v>
      </c>
      <c r="I89" s="659">
        <v>2</v>
      </c>
      <c r="J89" s="660"/>
      <c r="K89" s="720" t="s">
        <v>63</v>
      </c>
      <c r="L89" s="636" t="s">
        <v>591</v>
      </c>
      <c r="M89" s="636">
        <v>13</v>
      </c>
      <c r="N89" s="714"/>
    </row>
    <row r="90" spans="1:14" x14ac:dyDescent="0.2">
      <c r="A90" s="636" t="s">
        <v>592</v>
      </c>
      <c r="B90" s="636"/>
      <c r="C90" s="653"/>
      <c r="D90" s="660" t="s">
        <v>506</v>
      </c>
      <c r="E90" s="660"/>
      <c r="F90" s="661"/>
      <c r="G90" s="660"/>
      <c r="H90" s="660"/>
      <c r="I90" s="660"/>
      <c r="J90" s="660"/>
      <c r="K90" s="720" t="s">
        <v>63</v>
      </c>
      <c r="L90" s="636" t="s">
        <v>592</v>
      </c>
      <c r="M90" s="636">
        <v>14</v>
      </c>
      <c r="N90" s="714"/>
    </row>
    <row r="91" spans="1:14" x14ac:dyDescent="0.2">
      <c r="A91" s="636" t="s">
        <v>593</v>
      </c>
      <c r="B91" s="636"/>
      <c r="C91" s="653" t="s">
        <v>509</v>
      </c>
      <c r="D91" s="660"/>
      <c r="E91" s="660"/>
      <c r="F91" s="661"/>
      <c r="G91" s="660"/>
      <c r="H91" s="660"/>
      <c r="I91" s="660"/>
      <c r="J91" s="688">
        <v>4</v>
      </c>
      <c r="K91" s="720" t="s">
        <v>63</v>
      </c>
      <c r="L91" s="636" t="s">
        <v>593</v>
      </c>
      <c r="M91" s="636">
        <v>15</v>
      </c>
      <c r="N91" s="714"/>
    </row>
    <row r="92" spans="1:14" x14ac:dyDescent="0.2">
      <c r="A92" s="636" t="s">
        <v>594</v>
      </c>
      <c r="B92" s="636"/>
      <c r="C92" s="653" t="s">
        <v>509</v>
      </c>
      <c r="D92" s="660"/>
      <c r="E92" s="660"/>
      <c r="F92" s="661"/>
      <c r="G92" s="660"/>
      <c r="H92" s="660"/>
      <c r="I92" s="660"/>
      <c r="J92" s="689"/>
      <c r="K92" s="720" t="s">
        <v>63</v>
      </c>
      <c r="L92" s="636" t="s">
        <v>594</v>
      </c>
      <c r="M92" s="636">
        <v>16</v>
      </c>
      <c r="N92" s="714"/>
    </row>
    <row r="93" spans="1:14" x14ac:dyDescent="0.2">
      <c r="A93" s="636" t="s">
        <v>595</v>
      </c>
      <c r="B93" s="636"/>
      <c r="C93" s="653" t="s">
        <v>509</v>
      </c>
      <c r="D93" s="660"/>
      <c r="E93" s="660"/>
      <c r="F93" s="661"/>
      <c r="G93" s="660"/>
      <c r="H93" s="660"/>
      <c r="I93" s="660"/>
      <c r="J93" s="689"/>
      <c r="K93" s="720" t="s">
        <v>63</v>
      </c>
      <c r="L93" s="636" t="s">
        <v>595</v>
      </c>
      <c r="M93" s="636">
        <v>17</v>
      </c>
      <c r="N93" s="714"/>
    </row>
    <row r="94" spans="1:14" x14ac:dyDescent="0.2">
      <c r="A94" s="636" t="s">
        <v>596</v>
      </c>
      <c r="B94" s="636"/>
      <c r="C94" s="653" t="s">
        <v>509</v>
      </c>
      <c r="D94" s="660"/>
      <c r="E94" s="660"/>
      <c r="F94" s="660"/>
      <c r="G94" s="660"/>
      <c r="H94" s="660"/>
      <c r="I94" s="660"/>
      <c r="J94" s="689"/>
      <c r="K94" s="720" t="s">
        <v>63</v>
      </c>
      <c r="L94" s="636" t="s">
        <v>596</v>
      </c>
      <c r="M94" s="636">
        <v>18</v>
      </c>
      <c r="N94" s="714"/>
    </row>
    <row r="95" spans="1:14" x14ac:dyDescent="0.2">
      <c r="A95" s="636" t="s">
        <v>597</v>
      </c>
      <c r="B95" s="614" t="s">
        <v>119</v>
      </c>
      <c r="C95" s="653"/>
      <c r="D95" s="653" t="s">
        <v>506</v>
      </c>
      <c r="E95" s="653" t="s">
        <v>104</v>
      </c>
      <c r="F95" s="653" t="s">
        <v>61</v>
      </c>
      <c r="G95" s="653" t="s">
        <v>62</v>
      </c>
      <c r="H95" s="659">
        <v>0</v>
      </c>
      <c r="I95" s="659">
        <v>2</v>
      </c>
      <c r="J95" s="660"/>
      <c r="K95" s="720" t="s">
        <v>63</v>
      </c>
      <c r="L95" s="636" t="s">
        <v>597</v>
      </c>
      <c r="M95" s="636">
        <v>19</v>
      </c>
      <c r="N95" s="714"/>
    </row>
    <row r="96" spans="1:14" x14ac:dyDescent="0.2">
      <c r="A96" s="636" t="s">
        <v>598</v>
      </c>
      <c r="B96" s="636"/>
      <c r="C96" s="653"/>
      <c r="D96" s="660" t="s">
        <v>506</v>
      </c>
      <c r="E96" s="660"/>
      <c r="F96" s="660"/>
      <c r="G96" s="660"/>
      <c r="H96" s="660"/>
      <c r="I96" s="660"/>
      <c r="J96" s="660"/>
      <c r="K96" s="720" t="s">
        <v>63</v>
      </c>
      <c r="L96" s="636" t="s">
        <v>598</v>
      </c>
      <c r="M96" s="636">
        <v>20</v>
      </c>
      <c r="N96" s="714"/>
    </row>
    <row r="97" spans="1:14" x14ac:dyDescent="0.2">
      <c r="A97" s="636" t="s">
        <v>599</v>
      </c>
      <c r="B97" s="636"/>
      <c r="C97" s="653" t="s">
        <v>509</v>
      </c>
      <c r="D97" s="660"/>
      <c r="E97" s="660"/>
      <c r="F97" s="660"/>
      <c r="G97" s="660"/>
      <c r="H97" s="660"/>
      <c r="I97" s="660"/>
      <c r="J97" s="688">
        <v>4</v>
      </c>
      <c r="K97" s="720" t="s">
        <v>63</v>
      </c>
      <c r="L97" s="636" t="s">
        <v>599</v>
      </c>
      <c r="M97" s="636">
        <v>21</v>
      </c>
      <c r="N97" s="714"/>
    </row>
    <row r="98" spans="1:14" x14ac:dyDescent="0.2">
      <c r="A98" s="636" t="s">
        <v>600</v>
      </c>
      <c r="B98" s="636"/>
      <c r="C98" s="653" t="s">
        <v>509</v>
      </c>
      <c r="D98" s="660"/>
      <c r="E98" s="660"/>
      <c r="F98" s="660"/>
      <c r="G98" s="660"/>
      <c r="H98" s="660"/>
      <c r="I98" s="660"/>
      <c r="J98" s="689"/>
      <c r="K98" s="720" t="s">
        <v>63</v>
      </c>
      <c r="L98" s="636" t="s">
        <v>600</v>
      </c>
      <c r="M98" s="636">
        <v>22</v>
      </c>
      <c r="N98" s="714"/>
    </row>
    <row r="99" spans="1:14" x14ac:dyDescent="0.2">
      <c r="A99" s="636" t="s">
        <v>601</v>
      </c>
      <c r="B99" s="636"/>
      <c r="C99" s="653" t="s">
        <v>509</v>
      </c>
      <c r="D99" s="660"/>
      <c r="E99" s="660"/>
      <c r="F99" s="660"/>
      <c r="G99" s="660"/>
      <c r="H99" s="660"/>
      <c r="I99" s="660"/>
      <c r="J99" s="689"/>
      <c r="K99" s="720" t="s">
        <v>63</v>
      </c>
      <c r="L99" s="636" t="s">
        <v>601</v>
      </c>
      <c r="M99" s="636">
        <v>23</v>
      </c>
      <c r="N99" s="714"/>
    </row>
    <row r="100" spans="1:14" x14ac:dyDescent="0.2">
      <c r="A100" s="636" t="s">
        <v>602</v>
      </c>
      <c r="B100" s="636"/>
      <c r="C100" s="653" t="s">
        <v>509</v>
      </c>
      <c r="D100" s="660"/>
      <c r="E100" s="660"/>
      <c r="F100" s="660"/>
      <c r="G100" s="660"/>
      <c r="H100" s="660"/>
      <c r="I100" s="660"/>
      <c r="J100" s="689"/>
      <c r="K100" s="720" t="s">
        <v>63</v>
      </c>
      <c r="L100" s="636" t="s">
        <v>602</v>
      </c>
      <c r="M100" s="620">
        <v>24</v>
      </c>
      <c r="N100" s="714"/>
    </row>
    <row r="101" spans="1:14" x14ac:dyDescent="0.2">
      <c r="A101" s="636" t="s">
        <v>603</v>
      </c>
      <c r="B101" s="614" t="s">
        <v>120</v>
      </c>
      <c r="C101" s="653"/>
      <c r="D101" s="653" t="s">
        <v>506</v>
      </c>
      <c r="E101" s="653" t="s">
        <v>104</v>
      </c>
      <c r="F101" s="653" t="s">
        <v>61</v>
      </c>
      <c r="G101" s="653" t="s">
        <v>62</v>
      </c>
      <c r="H101" s="659">
        <v>0</v>
      </c>
      <c r="I101" s="659">
        <v>2</v>
      </c>
      <c r="J101" s="660"/>
      <c r="K101" s="720" t="s">
        <v>63</v>
      </c>
      <c r="L101" s="636" t="s">
        <v>603</v>
      </c>
      <c r="M101" s="636">
        <v>1</v>
      </c>
      <c r="N101" s="714"/>
    </row>
    <row r="102" spans="1:14" x14ac:dyDescent="0.2">
      <c r="A102" s="636" t="s">
        <v>604</v>
      </c>
      <c r="B102" s="636"/>
      <c r="C102" s="653"/>
      <c r="D102" s="660" t="s">
        <v>506</v>
      </c>
      <c r="E102" s="660"/>
      <c r="F102" s="660"/>
      <c r="G102" s="660"/>
      <c r="H102" s="660"/>
      <c r="I102" s="660"/>
      <c r="J102" s="660"/>
      <c r="K102" s="720" t="s">
        <v>63</v>
      </c>
      <c r="L102" s="636" t="s">
        <v>604</v>
      </c>
      <c r="M102" s="636">
        <v>2</v>
      </c>
      <c r="N102" s="714"/>
    </row>
    <row r="103" spans="1:14" x14ac:dyDescent="0.2">
      <c r="A103" s="636" t="s">
        <v>605</v>
      </c>
      <c r="B103" s="636"/>
      <c r="C103" s="653" t="s">
        <v>509</v>
      </c>
      <c r="D103" s="660"/>
      <c r="E103" s="660"/>
      <c r="F103" s="660"/>
      <c r="G103" s="660"/>
      <c r="H103" s="660"/>
      <c r="I103" s="660"/>
      <c r="J103" s="688">
        <v>4</v>
      </c>
      <c r="K103" s="720" t="s">
        <v>63</v>
      </c>
      <c r="L103" s="636" t="s">
        <v>605</v>
      </c>
      <c r="M103" s="636">
        <v>3</v>
      </c>
      <c r="N103" s="714"/>
    </row>
    <row r="104" spans="1:14" x14ac:dyDescent="0.2">
      <c r="A104" s="636" t="s">
        <v>606</v>
      </c>
      <c r="B104" s="636"/>
      <c r="C104" s="653" t="s">
        <v>509</v>
      </c>
      <c r="D104" s="660"/>
      <c r="E104" s="660"/>
      <c r="F104" s="660"/>
      <c r="G104" s="660"/>
      <c r="H104" s="660"/>
      <c r="I104" s="660"/>
      <c r="J104" s="689"/>
      <c r="K104" s="720" t="s">
        <v>63</v>
      </c>
      <c r="L104" s="636" t="s">
        <v>606</v>
      </c>
      <c r="M104" s="636">
        <v>4</v>
      </c>
      <c r="N104" s="714"/>
    </row>
    <row r="105" spans="1:14" x14ac:dyDescent="0.2">
      <c r="A105" s="636" t="s">
        <v>607</v>
      </c>
      <c r="B105" s="636"/>
      <c r="C105" s="653" t="s">
        <v>509</v>
      </c>
      <c r="D105" s="660"/>
      <c r="E105" s="660"/>
      <c r="F105" s="660"/>
      <c r="G105" s="660"/>
      <c r="H105" s="660"/>
      <c r="I105" s="660"/>
      <c r="J105" s="689"/>
      <c r="K105" s="720" t="s">
        <v>63</v>
      </c>
      <c r="L105" s="636" t="s">
        <v>607</v>
      </c>
      <c r="M105" s="636">
        <v>5</v>
      </c>
      <c r="N105" s="714"/>
    </row>
    <row r="106" spans="1:14" x14ac:dyDescent="0.2">
      <c r="A106" s="636" t="s">
        <v>608</v>
      </c>
      <c r="B106" s="636"/>
      <c r="C106" s="653" t="s">
        <v>509</v>
      </c>
      <c r="D106" s="660"/>
      <c r="E106" s="660"/>
      <c r="F106" s="660"/>
      <c r="G106" s="660"/>
      <c r="H106" s="660"/>
      <c r="I106" s="660"/>
      <c r="J106" s="689"/>
      <c r="K106" s="720" t="s">
        <v>63</v>
      </c>
      <c r="L106" s="636" t="s">
        <v>608</v>
      </c>
      <c r="M106" s="636">
        <v>6</v>
      </c>
      <c r="N106" s="714"/>
    </row>
    <row r="107" spans="1:14" x14ac:dyDescent="0.2">
      <c r="A107" s="636" t="s">
        <v>609</v>
      </c>
      <c r="B107" s="614" t="s">
        <v>149</v>
      </c>
      <c r="C107" s="653"/>
      <c r="D107" s="653" t="s">
        <v>506</v>
      </c>
      <c r="E107" s="653" t="s">
        <v>610</v>
      </c>
      <c r="F107" s="653" t="s">
        <v>66</v>
      </c>
      <c r="G107" s="653" t="s">
        <v>67</v>
      </c>
      <c r="H107" s="653" t="s">
        <v>151</v>
      </c>
      <c r="I107" s="659">
        <v>3</v>
      </c>
      <c r="J107" s="660"/>
      <c r="K107" s="720" t="s">
        <v>63</v>
      </c>
      <c r="L107" s="636" t="s">
        <v>609</v>
      </c>
      <c r="M107" s="636">
        <v>7</v>
      </c>
      <c r="N107" s="714"/>
    </row>
    <row r="108" spans="1:14" x14ac:dyDescent="0.2">
      <c r="A108" s="636" t="s">
        <v>611</v>
      </c>
      <c r="B108" s="636"/>
      <c r="C108" s="653"/>
      <c r="D108" s="660" t="s">
        <v>506</v>
      </c>
      <c r="E108" s="660"/>
      <c r="F108" s="660"/>
      <c r="G108" s="660"/>
      <c r="H108" s="660"/>
      <c r="I108" s="660"/>
      <c r="J108" s="660"/>
      <c r="K108" s="720" t="s">
        <v>63</v>
      </c>
      <c r="L108" s="636" t="s">
        <v>611</v>
      </c>
      <c r="M108" s="636">
        <v>8</v>
      </c>
      <c r="N108" s="714"/>
    </row>
    <row r="109" spans="1:14" x14ac:dyDescent="0.2">
      <c r="A109" s="636" t="s">
        <v>612</v>
      </c>
      <c r="B109" s="636"/>
      <c r="C109" s="653"/>
      <c r="D109" s="660" t="s">
        <v>506</v>
      </c>
      <c r="E109" s="660"/>
      <c r="F109" s="660"/>
      <c r="G109" s="660"/>
      <c r="H109" s="660"/>
      <c r="I109" s="660"/>
      <c r="J109" s="660"/>
      <c r="K109" s="720" t="s">
        <v>63</v>
      </c>
      <c r="L109" s="636" t="s">
        <v>612</v>
      </c>
      <c r="M109" s="636">
        <v>9</v>
      </c>
      <c r="N109" s="714"/>
    </row>
    <row r="110" spans="1:14" x14ac:dyDescent="0.2">
      <c r="A110" s="636" t="s">
        <v>613</v>
      </c>
      <c r="B110" s="636"/>
      <c r="C110" s="653" t="s">
        <v>509</v>
      </c>
      <c r="D110" s="660"/>
      <c r="E110" s="660"/>
      <c r="F110" s="660"/>
      <c r="G110" s="660"/>
      <c r="H110" s="660"/>
      <c r="I110" s="660"/>
      <c r="J110" s="688">
        <v>3</v>
      </c>
      <c r="K110" s="720" t="s">
        <v>63</v>
      </c>
      <c r="L110" s="636" t="s">
        <v>613</v>
      </c>
      <c r="M110" s="636">
        <v>10</v>
      </c>
      <c r="N110" s="714"/>
    </row>
    <row r="111" spans="1:14" x14ac:dyDescent="0.2">
      <c r="A111" s="636" t="s">
        <v>614</v>
      </c>
      <c r="B111" s="636"/>
      <c r="C111" s="653" t="s">
        <v>509</v>
      </c>
      <c r="D111" s="660"/>
      <c r="E111" s="660"/>
      <c r="F111" s="660"/>
      <c r="G111" s="660"/>
      <c r="H111" s="660"/>
      <c r="I111" s="660"/>
      <c r="J111" s="689"/>
      <c r="K111" s="720" t="s">
        <v>63</v>
      </c>
      <c r="L111" s="636" t="s">
        <v>614</v>
      </c>
      <c r="M111" s="636">
        <v>11</v>
      </c>
      <c r="N111" s="714"/>
    </row>
    <row r="112" spans="1:14" x14ac:dyDescent="0.2">
      <c r="A112" s="636" t="s">
        <v>615</v>
      </c>
      <c r="B112" s="636"/>
      <c r="C112" s="653" t="s">
        <v>509</v>
      </c>
      <c r="D112" s="660"/>
      <c r="E112" s="660"/>
      <c r="F112" s="660"/>
      <c r="G112" s="660"/>
      <c r="H112" s="660"/>
      <c r="I112" s="660"/>
      <c r="J112" s="689"/>
      <c r="K112" s="720" t="s">
        <v>63</v>
      </c>
      <c r="L112" s="636" t="s">
        <v>615</v>
      </c>
      <c r="M112" s="636">
        <v>12</v>
      </c>
      <c r="N112" s="714"/>
    </row>
    <row r="113" spans="1:14" x14ac:dyDescent="0.2">
      <c r="A113" s="636" t="s">
        <v>616</v>
      </c>
      <c r="B113" s="614" t="s">
        <v>152</v>
      </c>
      <c r="C113" s="653"/>
      <c r="D113" s="653" t="s">
        <v>506</v>
      </c>
      <c r="E113" s="653" t="s">
        <v>610</v>
      </c>
      <c r="F113" s="653" t="s">
        <v>66</v>
      </c>
      <c r="G113" s="653" t="s">
        <v>67</v>
      </c>
      <c r="H113" s="653" t="s">
        <v>151</v>
      </c>
      <c r="I113" s="659">
        <v>3</v>
      </c>
      <c r="J113" s="660"/>
      <c r="K113" s="720" t="s">
        <v>63</v>
      </c>
      <c r="L113" s="636" t="s">
        <v>616</v>
      </c>
      <c r="M113" s="636">
        <v>13</v>
      </c>
      <c r="N113" s="714"/>
    </row>
    <row r="114" spans="1:14" x14ac:dyDescent="0.2">
      <c r="A114" s="636" t="s">
        <v>617</v>
      </c>
      <c r="B114" s="636"/>
      <c r="C114" s="653"/>
      <c r="D114" s="660" t="s">
        <v>506</v>
      </c>
      <c r="E114" s="660"/>
      <c r="F114" s="660"/>
      <c r="G114" s="660"/>
      <c r="H114" s="660"/>
      <c r="I114" s="660"/>
      <c r="J114" s="660"/>
      <c r="K114" s="720" t="s">
        <v>63</v>
      </c>
      <c r="L114" s="636" t="s">
        <v>617</v>
      </c>
      <c r="M114" s="636">
        <v>14</v>
      </c>
      <c r="N114" s="714"/>
    </row>
    <row r="115" spans="1:14" x14ac:dyDescent="0.2">
      <c r="A115" s="636" t="s">
        <v>618</v>
      </c>
      <c r="B115" s="636"/>
      <c r="C115" s="653"/>
      <c r="D115" s="660" t="s">
        <v>506</v>
      </c>
      <c r="E115" s="660"/>
      <c r="F115" s="660"/>
      <c r="G115" s="660"/>
      <c r="H115" s="660"/>
      <c r="I115" s="660"/>
      <c r="J115" s="660"/>
      <c r="K115" s="720" t="s">
        <v>63</v>
      </c>
      <c r="L115" s="636" t="s">
        <v>618</v>
      </c>
      <c r="M115" s="636">
        <v>15</v>
      </c>
      <c r="N115" s="714"/>
    </row>
    <row r="116" spans="1:14" x14ac:dyDescent="0.2">
      <c r="A116" s="636" t="s">
        <v>619</v>
      </c>
      <c r="B116" s="636"/>
      <c r="C116" s="653" t="s">
        <v>509</v>
      </c>
      <c r="D116" s="660"/>
      <c r="E116" s="660"/>
      <c r="F116" s="660"/>
      <c r="G116" s="660"/>
      <c r="H116" s="660"/>
      <c r="I116" s="660"/>
      <c r="J116" s="688">
        <v>3</v>
      </c>
      <c r="K116" s="720" t="s">
        <v>63</v>
      </c>
      <c r="L116" s="636" t="s">
        <v>619</v>
      </c>
      <c r="M116" s="636">
        <v>16</v>
      </c>
      <c r="N116" s="714"/>
    </row>
    <row r="117" spans="1:14" x14ac:dyDescent="0.2">
      <c r="A117" s="636" t="s">
        <v>620</v>
      </c>
      <c r="B117" s="636"/>
      <c r="C117" s="653" t="s">
        <v>509</v>
      </c>
      <c r="D117" s="660"/>
      <c r="E117" s="660"/>
      <c r="F117" s="660"/>
      <c r="G117" s="660"/>
      <c r="H117" s="660"/>
      <c r="I117" s="660"/>
      <c r="J117" s="689"/>
      <c r="K117" s="720" t="s">
        <v>63</v>
      </c>
      <c r="L117" s="636" t="s">
        <v>620</v>
      </c>
      <c r="M117" s="636">
        <v>17</v>
      </c>
      <c r="N117" s="714"/>
    </row>
    <row r="118" spans="1:14" x14ac:dyDescent="0.2">
      <c r="A118" s="636" t="s">
        <v>621</v>
      </c>
      <c r="B118" s="636"/>
      <c r="C118" s="653" t="s">
        <v>509</v>
      </c>
      <c r="D118" s="660"/>
      <c r="E118" s="660"/>
      <c r="F118" s="660"/>
      <c r="G118" s="660"/>
      <c r="H118" s="660"/>
      <c r="I118" s="660"/>
      <c r="J118" s="689"/>
      <c r="K118" s="720" t="s">
        <v>63</v>
      </c>
      <c r="L118" s="636" t="s">
        <v>621</v>
      </c>
      <c r="M118" s="636">
        <v>18</v>
      </c>
      <c r="N118" s="714"/>
    </row>
    <row r="119" spans="1:14" x14ac:dyDescent="0.2">
      <c r="A119" s="636" t="s">
        <v>622</v>
      </c>
      <c r="B119" s="614" t="s">
        <v>153</v>
      </c>
      <c r="C119" s="653"/>
      <c r="D119" s="653" t="s">
        <v>506</v>
      </c>
      <c r="E119" s="653" t="s">
        <v>610</v>
      </c>
      <c r="F119" s="653" t="s">
        <v>66</v>
      </c>
      <c r="G119" s="653" t="s">
        <v>67</v>
      </c>
      <c r="H119" s="653" t="s">
        <v>151</v>
      </c>
      <c r="I119" s="659">
        <v>3</v>
      </c>
      <c r="J119" s="660"/>
      <c r="K119" s="720" t="s">
        <v>63</v>
      </c>
      <c r="L119" s="636" t="s">
        <v>622</v>
      </c>
      <c r="M119" s="636">
        <v>19</v>
      </c>
      <c r="N119" s="714"/>
    </row>
    <row r="120" spans="1:14" x14ac:dyDescent="0.2">
      <c r="A120" s="636" t="s">
        <v>623</v>
      </c>
      <c r="B120" s="636"/>
      <c r="C120" s="653"/>
      <c r="D120" s="660" t="s">
        <v>506</v>
      </c>
      <c r="E120" s="660"/>
      <c r="F120" s="660"/>
      <c r="G120" s="660"/>
      <c r="H120" s="660"/>
      <c r="I120" s="660"/>
      <c r="J120" s="660"/>
      <c r="K120" s="720" t="s">
        <v>63</v>
      </c>
      <c r="L120" s="636" t="s">
        <v>623</v>
      </c>
      <c r="M120" s="636">
        <v>20</v>
      </c>
      <c r="N120" s="714"/>
    </row>
    <row r="121" spans="1:14" x14ac:dyDescent="0.2">
      <c r="A121" s="636" t="s">
        <v>624</v>
      </c>
      <c r="B121" s="636"/>
      <c r="C121" s="653"/>
      <c r="D121" s="660" t="s">
        <v>506</v>
      </c>
      <c r="E121" s="660"/>
      <c r="F121" s="660"/>
      <c r="G121" s="660"/>
      <c r="H121" s="660"/>
      <c r="I121" s="660"/>
      <c r="J121" s="660"/>
      <c r="K121" s="720" t="s">
        <v>63</v>
      </c>
      <c r="L121" s="636" t="s">
        <v>624</v>
      </c>
      <c r="M121" s="636">
        <v>21</v>
      </c>
      <c r="N121" s="714"/>
    </row>
    <row r="122" spans="1:14" x14ac:dyDescent="0.2">
      <c r="A122" s="636" t="s">
        <v>625</v>
      </c>
      <c r="B122" s="636"/>
      <c r="C122" s="653" t="s">
        <v>509</v>
      </c>
      <c r="D122" s="660"/>
      <c r="E122" s="660"/>
      <c r="F122" s="660"/>
      <c r="G122" s="660"/>
      <c r="H122" s="660"/>
      <c r="I122" s="660"/>
      <c r="J122" s="688">
        <v>3</v>
      </c>
      <c r="K122" s="720" t="s">
        <v>63</v>
      </c>
      <c r="L122" s="636" t="s">
        <v>625</v>
      </c>
      <c r="M122" s="636">
        <v>22</v>
      </c>
      <c r="N122" s="714"/>
    </row>
    <row r="123" spans="1:14" x14ac:dyDescent="0.2">
      <c r="A123" s="636" t="s">
        <v>626</v>
      </c>
      <c r="B123" s="636"/>
      <c r="C123" s="653" t="s">
        <v>509</v>
      </c>
      <c r="D123" s="660"/>
      <c r="E123" s="660"/>
      <c r="F123" s="660"/>
      <c r="G123" s="660"/>
      <c r="H123" s="660"/>
      <c r="I123" s="660"/>
      <c r="J123" s="689"/>
      <c r="K123" s="720" t="s">
        <v>63</v>
      </c>
      <c r="L123" s="636" t="s">
        <v>626</v>
      </c>
      <c r="M123" s="636">
        <v>23</v>
      </c>
      <c r="N123" s="714"/>
    </row>
    <row r="124" spans="1:14" x14ac:dyDescent="0.2">
      <c r="A124" s="636" t="s">
        <v>627</v>
      </c>
      <c r="B124" s="636"/>
      <c r="C124" s="653" t="s">
        <v>509</v>
      </c>
      <c r="D124" s="660"/>
      <c r="E124" s="660"/>
      <c r="F124" s="660"/>
      <c r="G124" s="660"/>
      <c r="H124" s="660"/>
      <c r="I124" s="660"/>
      <c r="J124" s="689"/>
      <c r="K124" s="720" t="s">
        <v>63</v>
      </c>
      <c r="L124" s="636" t="s">
        <v>627</v>
      </c>
      <c r="M124" s="620">
        <v>24</v>
      </c>
      <c r="N124" s="714"/>
    </row>
    <row r="125" spans="1:14" x14ac:dyDescent="0.2">
      <c r="A125" s="636" t="s">
        <v>628</v>
      </c>
      <c r="B125" s="614" t="s">
        <v>154</v>
      </c>
      <c r="C125" s="653"/>
      <c r="D125" s="653" t="s">
        <v>506</v>
      </c>
      <c r="E125" s="653" t="s">
        <v>610</v>
      </c>
      <c r="F125" s="653" t="s">
        <v>66</v>
      </c>
      <c r="G125" s="653" t="s">
        <v>67</v>
      </c>
      <c r="H125" s="653" t="s">
        <v>151</v>
      </c>
      <c r="I125" s="659">
        <v>3</v>
      </c>
      <c r="J125" s="660"/>
      <c r="K125" s="720" t="s">
        <v>63</v>
      </c>
      <c r="L125" s="636" t="s">
        <v>628</v>
      </c>
      <c r="M125" s="636">
        <v>1</v>
      </c>
      <c r="N125" s="714"/>
    </row>
    <row r="126" spans="1:14" x14ac:dyDescent="0.2">
      <c r="A126" s="636" t="s">
        <v>629</v>
      </c>
      <c r="B126" s="636"/>
      <c r="C126" s="653"/>
      <c r="D126" s="660" t="s">
        <v>506</v>
      </c>
      <c r="E126" s="660"/>
      <c r="F126" s="660"/>
      <c r="G126" s="660"/>
      <c r="H126" s="660"/>
      <c r="I126" s="660"/>
      <c r="J126" s="660"/>
      <c r="K126" s="720" t="s">
        <v>63</v>
      </c>
      <c r="L126" s="636" t="s">
        <v>629</v>
      </c>
      <c r="M126" s="636">
        <v>2</v>
      </c>
      <c r="N126" s="714"/>
    </row>
    <row r="127" spans="1:14" x14ac:dyDescent="0.2">
      <c r="A127" s="636" t="s">
        <v>630</v>
      </c>
      <c r="B127" s="636"/>
      <c r="C127" s="653"/>
      <c r="D127" s="660" t="s">
        <v>506</v>
      </c>
      <c r="E127" s="660"/>
      <c r="F127" s="660"/>
      <c r="G127" s="660"/>
      <c r="H127" s="660"/>
      <c r="I127" s="660"/>
      <c r="J127" s="660"/>
      <c r="K127" s="720" t="s">
        <v>63</v>
      </c>
      <c r="L127" s="636" t="s">
        <v>630</v>
      </c>
      <c r="M127" s="636">
        <v>3</v>
      </c>
      <c r="N127" s="714"/>
    </row>
    <row r="128" spans="1:14" x14ac:dyDescent="0.2">
      <c r="A128" s="636" t="s">
        <v>631</v>
      </c>
      <c r="B128" s="636"/>
      <c r="C128" s="653" t="s">
        <v>509</v>
      </c>
      <c r="D128" s="660"/>
      <c r="E128" s="660"/>
      <c r="F128" s="660"/>
      <c r="G128" s="660"/>
      <c r="H128" s="660"/>
      <c r="I128" s="660"/>
      <c r="J128" s="688">
        <v>3</v>
      </c>
      <c r="K128" s="720" t="s">
        <v>63</v>
      </c>
      <c r="L128" s="636" t="s">
        <v>631</v>
      </c>
      <c r="M128" s="636">
        <v>4</v>
      </c>
      <c r="N128" s="714"/>
    </row>
    <row r="129" spans="1:14" x14ac:dyDescent="0.2">
      <c r="A129" s="636" t="s">
        <v>632</v>
      </c>
      <c r="B129" s="636"/>
      <c r="C129" s="653" t="s">
        <v>509</v>
      </c>
      <c r="D129" s="660"/>
      <c r="E129" s="660"/>
      <c r="F129" s="660"/>
      <c r="G129" s="660"/>
      <c r="H129" s="660"/>
      <c r="I129" s="660"/>
      <c r="J129" s="689"/>
      <c r="K129" s="720" t="s">
        <v>63</v>
      </c>
      <c r="L129" s="636" t="s">
        <v>632</v>
      </c>
      <c r="M129" s="636">
        <v>5</v>
      </c>
      <c r="N129" s="714"/>
    </row>
    <row r="130" spans="1:14" x14ac:dyDescent="0.2">
      <c r="A130" s="636" t="s">
        <v>633</v>
      </c>
      <c r="B130" s="636"/>
      <c r="C130" s="653" t="s">
        <v>509</v>
      </c>
      <c r="D130" s="660"/>
      <c r="E130" s="660"/>
      <c r="F130" s="660"/>
      <c r="G130" s="660"/>
      <c r="H130" s="660"/>
      <c r="I130" s="660"/>
      <c r="J130" s="689"/>
      <c r="K130" s="720" t="s">
        <v>63</v>
      </c>
      <c r="L130" s="636" t="s">
        <v>633</v>
      </c>
      <c r="M130" s="636">
        <v>6</v>
      </c>
      <c r="N130" s="714"/>
    </row>
    <row r="131" spans="1:14" x14ac:dyDescent="0.2">
      <c r="A131" s="636" t="s">
        <v>634</v>
      </c>
      <c r="B131" s="614" t="s">
        <v>155</v>
      </c>
      <c r="C131" s="653"/>
      <c r="D131" s="653" t="s">
        <v>506</v>
      </c>
      <c r="E131" s="653" t="s">
        <v>635</v>
      </c>
      <c r="F131" s="653" t="s">
        <v>66</v>
      </c>
      <c r="G131" s="653" t="s">
        <v>67</v>
      </c>
      <c r="H131" s="653" t="s">
        <v>151</v>
      </c>
      <c r="I131" s="659">
        <v>3</v>
      </c>
      <c r="J131" s="660"/>
      <c r="K131" s="720" t="s">
        <v>63</v>
      </c>
      <c r="L131" s="636" t="s">
        <v>634</v>
      </c>
      <c r="M131" s="636">
        <v>7</v>
      </c>
      <c r="N131" s="714"/>
    </row>
    <row r="132" spans="1:14" ht="17.45" customHeight="1" x14ac:dyDescent="0.2">
      <c r="A132" s="636" t="s">
        <v>636</v>
      </c>
      <c r="B132" s="636"/>
      <c r="C132" s="653"/>
      <c r="D132" s="660" t="s">
        <v>506</v>
      </c>
      <c r="E132" s="660"/>
      <c r="F132" s="660"/>
      <c r="G132" s="660"/>
      <c r="H132" s="660"/>
      <c r="I132" s="660"/>
      <c r="J132" s="660"/>
      <c r="K132" s="720" t="s">
        <v>63</v>
      </c>
      <c r="L132" s="636" t="s">
        <v>636</v>
      </c>
      <c r="M132" s="636">
        <v>8</v>
      </c>
      <c r="N132" s="714"/>
    </row>
    <row r="133" spans="1:14" ht="17.45" customHeight="1" x14ac:dyDescent="0.2">
      <c r="A133" s="636" t="s">
        <v>637</v>
      </c>
      <c r="B133" s="636"/>
      <c r="C133" s="653"/>
      <c r="D133" s="660" t="s">
        <v>506</v>
      </c>
      <c r="E133" s="660"/>
      <c r="F133" s="660"/>
      <c r="G133" s="660"/>
      <c r="H133" s="660"/>
      <c r="I133" s="660"/>
      <c r="J133" s="660"/>
      <c r="K133" s="720" t="s">
        <v>63</v>
      </c>
      <c r="L133" s="636" t="s">
        <v>637</v>
      </c>
      <c r="M133" s="636">
        <v>9</v>
      </c>
      <c r="N133" s="714"/>
    </row>
    <row r="134" spans="1:14" x14ac:dyDescent="0.2">
      <c r="A134" s="636" t="s">
        <v>638</v>
      </c>
      <c r="B134" s="636"/>
      <c r="C134" s="653" t="s">
        <v>509</v>
      </c>
      <c r="D134" s="660"/>
      <c r="E134" s="660"/>
      <c r="F134" s="660"/>
      <c r="G134" s="660"/>
      <c r="H134" s="660"/>
      <c r="I134" s="660"/>
      <c r="J134" s="688">
        <v>3</v>
      </c>
      <c r="K134" s="720" t="s">
        <v>63</v>
      </c>
      <c r="L134" s="636" t="s">
        <v>638</v>
      </c>
      <c r="M134" s="636">
        <v>10</v>
      </c>
      <c r="N134" s="714"/>
    </row>
    <row r="135" spans="1:14" x14ac:dyDescent="0.2">
      <c r="A135" s="636" t="s">
        <v>639</v>
      </c>
      <c r="B135" s="636"/>
      <c r="C135" s="653" t="s">
        <v>509</v>
      </c>
      <c r="D135" s="660"/>
      <c r="E135" s="660"/>
      <c r="F135" s="660"/>
      <c r="G135" s="660"/>
      <c r="H135" s="660"/>
      <c r="I135" s="660"/>
      <c r="J135" s="689"/>
      <c r="K135" s="720" t="s">
        <v>63</v>
      </c>
      <c r="L135" s="636" t="s">
        <v>639</v>
      </c>
      <c r="M135" s="636">
        <v>11</v>
      </c>
      <c r="N135" s="714"/>
    </row>
    <row r="136" spans="1:14" x14ac:dyDescent="0.2">
      <c r="A136" s="636" t="s">
        <v>640</v>
      </c>
      <c r="B136" s="636"/>
      <c r="C136" s="653" t="s">
        <v>509</v>
      </c>
      <c r="D136" s="660"/>
      <c r="E136" s="660"/>
      <c r="F136" s="660"/>
      <c r="G136" s="660"/>
      <c r="H136" s="660"/>
      <c r="I136" s="660"/>
      <c r="J136" s="689"/>
      <c r="K136" s="720" t="s">
        <v>63</v>
      </c>
      <c r="L136" s="636" t="s">
        <v>640</v>
      </c>
      <c r="M136" s="636">
        <v>12</v>
      </c>
      <c r="N136" s="714"/>
    </row>
    <row r="137" spans="1:14" x14ac:dyDescent="0.2">
      <c r="A137" s="636" t="s">
        <v>641</v>
      </c>
      <c r="B137" s="614" t="s">
        <v>157</v>
      </c>
      <c r="C137" s="653"/>
      <c r="D137" s="653" t="s">
        <v>506</v>
      </c>
      <c r="E137" s="653" t="s">
        <v>610</v>
      </c>
      <c r="F137" s="653" t="s">
        <v>66</v>
      </c>
      <c r="G137" s="653" t="s">
        <v>67</v>
      </c>
      <c r="H137" s="653" t="s">
        <v>151</v>
      </c>
      <c r="I137" s="659">
        <v>3</v>
      </c>
      <c r="J137" s="660"/>
      <c r="K137" s="720" t="s">
        <v>63</v>
      </c>
      <c r="L137" s="636" t="s">
        <v>641</v>
      </c>
      <c r="M137" s="636">
        <v>13</v>
      </c>
      <c r="N137" s="714"/>
    </row>
    <row r="138" spans="1:14" x14ac:dyDescent="0.2">
      <c r="A138" s="636" t="s">
        <v>642</v>
      </c>
      <c r="B138" s="636"/>
      <c r="C138" s="653"/>
      <c r="D138" s="660" t="s">
        <v>506</v>
      </c>
      <c r="E138" s="660"/>
      <c r="F138" s="660"/>
      <c r="G138" s="660"/>
      <c r="H138" s="660"/>
      <c r="I138" s="660"/>
      <c r="J138" s="660"/>
      <c r="K138" s="720" t="s">
        <v>63</v>
      </c>
      <c r="L138" s="636" t="s">
        <v>642</v>
      </c>
      <c r="M138" s="636">
        <v>14</v>
      </c>
      <c r="N138" s="714"/>
    </row>
    <row r="139" spans="1:14" x14ac:dyDescent="0.2">
      <c r="A139" s="636" t="s">
        <v>643</v>
      </c>
      <c r="B139" s="636"/>
      <c r="C139" s="653"/>
      <c r="D139" s="660" t="s">
        <v>506</v>
      </c>
      <c r="E139" s="660"/>
      <c r="F139" s="660"/>
      <c r="G139" s="660"/>
      <c r="H139" s="660"/>
      <c r="I139" s="660"/>
      <c r="J139" s="660"/>
      <c r="K139" s="720" t="s">
        <v>63</v>
      </c>
      <c r="L139" s="636" t="s">
        <v>643</v>
      </c>
      <c r="M139" s="636">
        <v>15</v>
      </c>
      <c r="N139" s="714"/>
    </row>
    <row r="140" spans="1:14" x14ac:dyDescent="0.2">
      <c r="A140" s="636" t="s">
        <v>644</v>
      </c>
      <c r="B140" s="636"/>
      <c r="C140" s="653" t="s">
        <v>509</v>
      </c>
      <c r="D140" s="660"/>
      <c r="E140" s="660"/>
      <c r="F140" s="660"/>
      <c r="G140" s="660"/>
      <c r="H140" s="660"/>
      <c r="I140" s="660"/>
      <c r="J140" s="688">
        <v>3</v>
      </c>
      <c r="K140" s="720" t="s">
        <v>63</v>
      </c>
      <c r="L140" s="636" t="s">
        <v>644</v>
      </c>
      <c r="M140" s="636">
        <v>16</v>
      </c>
      <c r="N140" s="714"/>
    </row>
    <row r="141" spans="1:14" x14ac:dyDescent="0.2">
      <c r="A141" s="636" t="s">
        <v>645</v>
      </c>
      <c r="B141" s="636"/>
      <c r="C141" s="653" t="s">
        <v>509</v>
      </c>
      <c r="D141" s="660"/>
      <c r="E141" s="660"/>
      <c r="F141" s="660"/>
      <c r="G141" s="660"/>
      <c r="H141" s="660"/>
      <c r="I141" s="660"/>
      <c r="J141" s="689"/>
      <c r="K141" s="720" t="s">
        <v>63</v>
      </c>
      <c r="L141" s="636" t="s">
        <v>645</v>
      </c>
      <c r="M141" s="636">
        <v>17</v>
      </c>
      <c r="N141" s="714"/>
    </row>
    <row r="142" spans="1:14" x14ac:dyDescent="0.2">
      <c r="A142" s="636" t="s">
        <v>646</v>
      </c>
      <c r="B142" s="636"/>
      <c r="C142" s="653" t="s">
        <v>509</v>
      </c>
      <c r="D142" s="660"/>
      <c r="E142" s="660"/>
      <c r="F142" s="660"/>
      <c r="G142" s="660"/>
      <c r="H142" s="660"/>
      <c r="I142" s="660"/>
      <c r="J142" s="689"/>
      <c r="K142" s="720" t="s">
        <v>63</v>
      </c>
      <c r="L142" s="636" t="s">
        <v>646</v>
      </c>
      <c r="M142" s="636">
        <v>18</v>
      </c>
      <c r="N142" s="714"/>
    </row>
    <row r="143" spans="1:14" x14ac:dyDescent="0.2">
      <c r="A143" s="636" t="s">
        <v>647</v>
      </c>
      <c r="B143" s="614" t="s">
        <v>160</v>
      </c>
      <c r="C143" s="653"/>
      <c r="D143" s="653" t="s">
        <v>506</v>
      </c>
      <c r="E143" s="653" t="s">
        <v>610</v>
      </c>
      <c r="F143" s="653" t="s">
        <v>66</v>
      </c>
      <c r="G143" s="653" t="s">
        <v>67</v>
      </c>
      <c r="H143" s="653" t="s">
        <v>151</v>
      </c>
      <c r="I143" s="659">
        <v>3</v>
      </c>
      <c r="J143" s="660"/>
      <c r="K143" s="720" t="s">
        <v>63</v>
      </c>
      <c r="L143" s="636" t="s">
        <v>647</v>
      </c>
      <c r="M143" s="636">
        <v>19</v>
      </c>
      <c r="N143" s="714"/>
    </row>
    <row r="144" spans="1:14" x14ac:dyDescent="0.2">
      <c r="A144" s="636" t="s">
        <v>648</v>
      </c>
      <c r="B144" s="636"/>
      <c r="C144" s="653"/>
      <c r="D144" s="660" t="s">
        <v>506</v>
      </c>
      <c r="E144" s="660"/>
      <c r="F144" s="660"/>
      <c r="G144" s="660"/>
      <c r="H144" s="660"/>
      <c r="I144" s="660"/>
      <c r="J144" s="660"/>
      <c r="K144" s="720" t="s">
        <v>63</v>
      </c>
      <c r="L144" s="636" t="s">
        <v>648</v>
      </c>
      <c r="M144" s="636">
        <v>20</v>
      </c>
      <c r="N144" s="714"/>
    </row>
    <row r="145" spans="1:14" x14ac:dyDescent="0.2">
      <c r="A145" s="636" t="s">
        <v>649</v>
      </c>
      <c r="B145" s="636"/>
      <c r="C145" s="653"/>
      <c r="D145" s="660" t="s">
        <v>506</v>
      </c>
      <c r="E145" s="660"/>
      <c r="F145" s="660"/>
      <c r="G145" s="660"/>
      <c r="H145" s="660"/>
      <c r="I145" s="660"/>
      <c r="J145" s="660"/>
      <c r="K145" s="720" t="s">
        <v>63</v>
      </c>
      <c r="L145" s="636" t="s">
        <v>649</v>
      </c>
      <c r="M145" s="636">
        <v>21</v>
      </c>
      <c r="N145" s="714"/>
    </row>
    <row r="146" spans="1:14" x14ac:dyDescent="0.2">
      <c r="A146" s="636" t="s">
        <v>650</v>
      </c>
      <c r="B146" s="636"/>
      <c r="C146" s="653" t="s">
        <v>509</v>
      </c>
      <c r="D146" s="660"/>
      <c r="E146" s="660"/>
      <c r="F146" s="660"/>
      <c r="G146" s="660"/>
      <c r="H146" s="660"/>
      <c r="I146" s="660"/>
      <c r="J146" s="688">
        <v>3</v>
      </c>
      <c r="K146" s="720" t="s">
        <v>63</v>
      </c>
      <c r="L146" s="636" t="s">
        <v>650</v>
      </c>
      <c r="M146" s="636">
        <v>22</v>
      </c>
      <c r="N146" s="714"/>
    </row>
    <row r="147" spans="1:14" x14ac:dyDescent="0.2">
      <c r="A147" s="636" t="s">
        <v>651</v>
      </c>
      <c r="B147" s="636"/>
      <c r="C147" s="653" t="s">
        <v>509</v>
      </c>
      <c r="D147" s="660"/>
      <c r="E147" s="660"/>
      <c r="F147" s="660"/>
      <c r="G147" s="660"/>
      <c r="H147" s="660"/>
      <c r="I147" s="660"/>
      <c r="J147" s="689"/>
      <c r="K147" s="720" t="s">
        <v>63</v>
      </c>
      <c r="L147" s="636" t="s">
        <v>651</v>
      </c>
      <c r="M147" s="636">
        <v>23</v>
      </c>
      <c r="N147" s="714"/>
    </row>
    <row r="148" spans="1:14" x14ac:dyDescent="0.2">
      <c r="A148" s="636" t="s">
        <v>652</v>
      </c>
      <c r="B148" s="636"/>
      <c r="C148" s="653" t="s">
        <v>509</v>
      </c>
      <c r="D148" s="660"/>
      <c r="E148" s="660"/>
      <c r="F148" s="660"/>
      <c r="G148" s="660"/>
      <c r="H148" s="660"/>
      <c r="I148" s="660"/>
      <c r="J148" s="689"/>
      <c r="K148" s="720" t="s">
        <v>63</v>
      </c>
      <c r="L148" s="636" t="s">
        <v>652</v>
      </c>
      <c r="M148" s="620">
        <v>24</v>
      </c>
      <c r="N148" s="714"/>
    </row>
    <row r="149" spans="1:14" x14ac:dyDescent="0.2">
      <c r="A149" s="636" t="s">
        <v>653</v>
      </c>
      <c r="B149" s="614" t="s">
        <v>161</v>
      </c>
      <c r="C149" s="653"/>
      <c r="D149" s="653" t="s">
        <v>506</v>
      </c>
      <c r="E149" s="653" t="s">
        <v>610</v>
      </c>
      <c r="F149" s="653" t="s">
        <v>66</v>
      </c>
      <c r="G149" s="653" t="s">
        <v>67</v>
      </c>
      <c r="H149" s="653" t="s">
        <v>151</v>
      </c>
      <c r="I149" s="659">
        <v>3</v>
      </c>
      <c r="J149" s="660"/>
      <c r="K149" s="720" t="s">
        <v>63</v>
      </c>
      <c r="L149" s="636" t="s">
        <v>653</v>
      </c>
      <c r="M149" s="636">
        <v>1</v>
      </c>
      <c r="N149" s="714"/>
    </row>
    <row r="150" spans="1:14" x14ac:dyDescent="0.2">
      <c r="A150" s="636" t="s">
        <v>654</v>
      </c>
      <c r="B150" s="636"/>
      <c r="C150" s="653"/>
      <c r="D150" s="660" t="s">
        <v>506</v>
      </c>
      <c r="E150" s="660"/>
      <c r="F150" s="660"/>
      <c r="G150" s="660"/>
      <c r="H150" s="660"/>
      <c r="I150" s="660"/>
      <c r="J150" s="660"/>
      <c r="K150" s="720" t="s">
        <v>63</v>
      </c>
      <c r="L150" s="636" t="s">
        <v>654</v>
      </c>
      <c r="M150" s="636">
        <v>2</v>
      </c>
      <c r="N150" s="714"/>
    </row>
    <row r="151" spans="1:14" x14ac:dyDescent="0.2">
      <c r="A151" s="636" t="s">
        <v>655</v>
      </c>
      <c r="B151" s="636"/>
      <c r="C151" s="653"/>
      <c r="D151" s="660" t="s">
        <v>506</v>
      </c>
      <c r="E151" s="660"/>
      <c r="F151" s="660"/>
      <c r="G151" s="660"/>
      <c r="H151" s="660"/>
      <c r="I151" s="660"/>
      <c r="J151" s="660"/>
      <c r="K151" s="720" t="s">
        <v>63</v>
      </c>
      <c r="L151" s="636" t="s">
        <v>655</v>
      </c>
      <c r="M151" s="636">
        <v>3</v>
      </c>
      <c r="N151" s="714"/>
    </row>
    <row r="152" spans="1:14" x14ac:dyDescent="0.2">
      <c r="A152" s="636" t="s">
        <v>656</v>
      </c>
      <c r="B152" s="636"/>
      <c r="C152" s="653" t="s">
        <v>509</v>
      </c>
      <c r="D152" s="660"/>
      <c r="E152" s="660"/>
      <c r="F152" s="660"/>
      <c r="G152" s="660"/>
      <c r="H152" s="660"/>
      <c r="I152" s="660"/>
      <c r="J152" s="688">
        <v>3</v>
      </c>
      <c r="K152" s="720" t="s">
        <v>63</v>
      </c>
      <c r="L152" s="636" t="s">
        <v>656</v>
      </c>
      <c r="M152" s="636">
        <v>4</v>
      </c>
      <c r="N152" s="714"/>
    </row>
    <row r="153" spans="1:14" x14ac:dyDescent="0.2">
      <c r="A153" s="636" t="s">
        <v>657</v>
      </c>
      <c r="B153" s="636"/>
      <c r="C153" s="653" t="s">
        <v>509</v>
      </c>
      <c r="D153" s="660"/>
      <c r="E153" s="660"/>
      <c r="F153" s="660"/>
      <c r="G153" s="660"/>
      <c r="H153" s="660"/>
      <c r="I153" s="660"/>
      <c r="J153" s="689"/>
      <c r="K153" s="720" t="s">
        <v>63</v>
      </c>
      <c r="L153" s="636" t="s">
        <v>657</v>
      </c>
      <c r="M153" s="636">
        <v>5</v>
      </c>
      <c r="N153" s="714"/>
    </row>
    <row r="154" spans="1:14" x14ac:dyDescent="0.2">
      <c r="A154" s="636" t="s">
        <v>658</v>
      </c>
      <c r="B154" s="636"/>
      <c r="C154" s="653" t="s">
        <v>509</v>
      </c>
      <c r="D154" s="660"/>
      <c r="E154" s="660"/>
      <c r="F154" s="660"/>
      <c r="G154" s="660"/>
      <c r="H154" s="660"/>
      <c r="I154" s="660"/>
      <c r="J154" s="689"/>
      <c r="K154" s="720" t="s">
        <v>63</v>
      </c>
      <c r="L154" s="636" t="s">
        <v>658</v>
      </c>
      <c r="M154" s="636">
        <v>6</v>
      </c>
      <c r="N154" s="714"/>
    </row>
    <row r="155" spans="1:14" x14ac:dyDescent="0.2">
      <c r="A155" s="636" t="s">
        <v>659</v>
      </c>
      <c r="B155" s="614" t="s">
        <v>174</v>
      </c>
      <c r="C155" s="653"/>
      <c r="D155" s="653" t="s">
        <v>506</v>
      </c>
      <c r="E155" s="653" t="s">
        <v>660</v>
      </c>
      <c r="F155" s="653" t="s">
        <v>66</v>
      </c>
      <c r="G155" s="653" t="s">
        <v>67</v>
      </c>
      <c r="H155" s="653" t="s">
        <v>151</v>
      </c>
      <c r="I155" s="659">
        <v>4</v>
      </c>
      <c r="J155" s="653"/>
      <c r="K155" s="720" t="s">
        <v>63</v>
      </c>
      <c r="L155" s="636" t="s">
        <v>659</v>
      </c>
      <c r="M155" s="636">
        <v>7</v>
      </c>
      <c r="N155" s="714"/>
    </row>
    <row r="156" spans="1:14" x14ac:dyDescent="0.2">
      <c r="A156" s="636" t="s">
        <v>661</v>
      </c>
      <c r="B156" s="636"/>
      <c r="C156" s="653"/>
      <c r="D156" s="660" t="s">
        <v>506</v>
      </c>
      <c r="E156" s="660"/>
      <c r="F156" s="660"/>
      <c r="G156" s="660"/>
      <c r="H156" s="660"/>
      <c r="I156" s="660"/>
      <c r="J156" s="660"/>
      <c r="K156" s="720" t="s">
        <v>63</v>
      </c>
      <c r="L156" s="636" t="s">
        <v>661</v>
      </c>
      <c r="M156" s="636">
        <v>8</v>
      </c>
      <c r="N156" s="714"/>
    </row>
    <row r="157" spans="1:14" x14ac:dyDescent="0.2">
      <c r="A157" s="636" t="s">
        <v>662</v>
      </c>
      <c r="B157" s="636"/>
      <c r="C157" s="653"/>
      <c r="D157" s="660" t="s">
        <v>506</v>
      </c>
      <c r="E157" s="660"/>
      <c r="F157" s="660"/>
      <c r="G157" s="660"/>
      <c r="H157" s="660"/>
      <c r="I157" s="660"/>
      <c r="J157" s="660"/>
      <c r="K157" s="720" t="s">
        <v>63</v>
      </c>
      <c r="L157" s="636" t="s">
        <v>662</v>
      </c>
      <c r="M157" s="636">
        <v>9</v>
      </c>
      <c r="N157" s="714"/>
    </row>
    <row r="158" spans="1:14" x14ac:dyDescent="0.2">
      <c r="A158" s="636" t="s">
        <v>663</v>
      </c>
      <c r="B158" s="636"/>
      <c r="C158" s="653"/>
      <c r="D158" s="660" t="s">
        <v>506</v>
      </c>
      <c r="E158" s="660"/>
      <c r="F158" s="660"/>
      <c r="G158" s="660"/>
      <c r="H158" s="660"/>
      <c r="I158" s="660"/>
      <c r="J158" s="660"/>
      <c r="K158" s="720" t="s">
        <v>63</v>
      </c>
      <c r="L158" s="636" t="s">
        <v>663</v>
      </c>
      <c r="M158" s="636">
        <v>10</v>
      </c>
      <c r="N158" s="714"/>
    </row>
    <row r="159" spans="1:14" x14ac:dyDescent="0.2">
      <c r="A159" s="636" t="s">
        <v>664</v>
      </c>
      <c r="B159" s="614" t="s">
        <v>176</v>
      </c>
      <c r="C159" s="653"/>
      <c r="D159" s="653" t="s">
        <v>506</v>
      </c>
      <c r="E159" s="653" t="s">
        <v>660</v>
      </c>
      <c r="F159" s="653" t="s">
        <v>66</v>
      </c>
      <c r="G159" s="653" t="s">
        <v>67</v>
      </c>
      <c r="H159" s="653" t="s">
        <v>151</v>
      </c>
      <c r="I159" s="659">
        <v>4</v>
      </c>
      <c r="J159" s="653"/>
      <c r="K159" s="720" t="s">
        <v>63</v>
      </c>
      <c r="L159" s="636" t="s">
        <v>664</v>
      </c>
      <c r="M159" s="636">
        <v>11</v>
      </c>
      <c r="N159" s="714"/>
    </row>
    <row r="160" spans="1:14" x14ac:dyDescent="0.2">
      <c r="A160" s="636" t="s">
        <v>665</v>
      </c>
      <c r="B160" s="636"/>
      <c r="C160" s="653"/>
      <c r="D160" s="660" t="s">
        <v>506</v>
      </c>
      <c r="E160" s="660"/>
      <c r="F160" s="660"/>
      <c r="G160" s="660"/>
      <c r="H160" s="660"/>
      <c r="I160" s="660"/>
      <c r="J160" s="660"/>
      <c r="K160" s="720" t="s">
        <v>63</v>
      </c>
      <c r="L160" s="636" t="s">
        <v>665</v>
      </c>
      <c r="M160" s="636">
        <v>12</v>
      </c>
      <c r="N160" s="714"/>
    </row>
    <row r="161" spans="1:14" x14ac:dyDescent="0.2">
      <c r="A161" s="636" t="s">
        <v>666</v>
      </c>
      <c r="B161" s="636"/>
      <c r="C161" s="653"/>
      <c r="D161" s="660" t="s">
        <v>506</v>
      </c>
      <c r="E161" s="660"/>
      <c r="F161" s="660"/>
      <c r="G161" s="660"/>
      <c r="H161" s="660"/>
      <c r="I161" s="660"/>
      <c r="J161" s="660"/>
      <c r="K161" s="720" t="s">
        <v>63</v>
      </c>
      <c r="L161" s="636" t="s">
        <v>666</v>
      </c>
      <c r="M161" s="636">
        <v>13</v>
      </c>
      <c r="N161" s="714"/>
    </row>
    <row r="162" spans="1:14" x14ac:dyDescent="0.2">
      <c r="A162" s="636" t="s">
        <v>667</v>
      </c>
      <c r="B162" s="636"/>
      <c r="C162" s="653"/>
      <c r="D162" s="660" t="s">
        <v>506</v>
      </c>
      <c r="E162" s="660"/>
      <c r="F162" s="660"/>
      <c r="G162" s="660"/>
      <c r="H162" s="660"/>
      <c r="I162" s="660"/>
      <c r="J162" s="660"/>
      <c r="K162" s="720" t="s">
        <v>63</v>
      </c>
      <c r="L162" s="636" t="s">
        <v>667</v>
      </c>
      <c r="M162" s="636">
        <v>14</v>
      </c>
      <c r="N162" s="714"/>
    </row>
    <row r="163" spans="1:14" x14ac:dyDescent="0.2">
      <c r="A163" s="636" t="s">
        <v>668</v>
      </c>
      <c r="B163" s="614" t="s">
        <v>170</v>
      </c>
      <c r="C163" s="653"/>
      <c r="D163" s="653" t="s">
        <v>506</v>
      </c>
      <c r="E163" s="653" t="s">
        <v>171</v>
      </c>
      <c r="F163" s="653" t="s">
        <v>66</v>
      </c>
      <c r="G163" s="653" t="s">
        <v>67</v>
      </c>
      <c r="H163" s="653" t="s">
        <v>151</v>
      </c>
      <c r="I163" s="659">
        <v>2</v>
      </c>
      <c r="J163" s="653"/>
      <c r="K163" s="720" t="s">
        <v>63</v>
      </c>
      <c r="L163" s="636" t="s">
        <v>668</v>
      </c>
      <c r="M163" s="636">
        <v>15</v>
      </c>
      <c r="N163" s="714"/>
    </row>
    <row r="164" spans="1:14" x14ac:dyDescent="0.2">
      <c r="A164" s="636" t="s">
        <v>669</v>
      </c>
      <c r="B164" s="636"/>
      <c r="C164" s="653"/>
      <c r="D164" s="660" t="s">
        <v>506</v>
      </c>
      <c r="E164" s="660"/>
      <c r="F164" s="660"/>
      <c r="G164" s="660"/>
      <c r="H164" s="660"/>
      <c r="I164" s="660"/>
      <c r="J164" s="660"/>
      <c r="K164" s="720" t="s">
        <v>63</v>
      </c>
      <c r="L164" s="636" t="s">
        <v>669</v>
      </c>
      <c r="M164" s="636">
        <v>16</v>
      </c>
      <c r="N164" s="714"/>
    </row>
    <row r="165" spans="1:14" x14ac:dyDescent="0.2">
      <c r="A165" s="636" t="s">
        <v>670</v>
      </c>
      <c r="B165" s="636" t="s">
        <v>173</v>
      </c>
      <c r="C165" s="653"/>
      <c r="D165" s="653" t="s">
        <v>506</v>
      </c>
      <c r="E165" s="653" t="s">
        <v>171</v>
      </c>
      <c r="F165" s="653" t="s">
        <v>66</v>
      </c>
      <c r="G165" s="653" t="s">
        <v>67</v>
      </c>
      <c r="H165" s="653" t="s">
        <v>151</v>
      </c>
      <c r="I165" s="659">
        <v>2</v>
      </c>
      <c r="J165" s="653"/>
      <c r="K165" s="720" t="s">
        <v>63</v>
      </c>
      <c r="L165" s="636" t="s">
        <v>670</v>
      </c>
      <c r="M165" s="636">
        <v>17</v>
      </c>
      <c r="N165" s="714"/>
    </row>
    <row r="166" spans="1:14" x14ac:dyDescent="0.2">
      <c r="A166" s="636" t="s">
        <v>671</v>
      </c>
      <c r="B166" s="636"/>
      <c r="C166" s="653"/>
      <c r="D166" s="660" t="s">
        <v>506</v>
      </c>
      <c r="E166" s="660"/>
      <c r="F166" s="660"/>
      <c r="G166" s="660"/>
      <c r="H166" s="660"/>
      <c r="I166" s="660"/>
      <c r="J166" s="660"/>
      <c r="K166" s="720" t="s">
        <v>63</v>
      </c>
      <c r="L166" s="636" t="s">
        <v>671</v>
      </c>
      <c r="M166" s="636">
        <v>18</v>
      </c>
      <c r="N166" s="714"/>
    </row>
    <row r="167" spans="1:14" x14ac:dyDescent="0.2">
      <c r="A167" s="636" t="s">
        <v>672</v>
      </c>
      <c r="B167" s="636" t="s">
        <v>178</v>
      </c>
      <c r="C167" s="653"/>
      <c r="D167" s="653" t="s">
        <v>506</v>
      </c>
      <c r="E167" s="653" t="s">
        <v>171</v>
      </c>
      <c r="F167" s="653" t="s">
        <v>66</v>
      </c>
      <c r="G167" s="653" t="s">
        <v>67</v>
      </c>
      <c r="H167" s="653" t="s">
        <v>151</v>
      </c>
      <c r="I167" s="659">
        <v>4</v>
      </c>
      <c r="J167" s="653"/>
      <c r="K167" s="720" t="s">
        <v>63</v>
      </c>
      <c r="L167" s="636" t="s">
        <v>672</v>
      </c>
      <c r="M167" s="636">
        <v>19</v>
      </c>
      <c r="N167" s="714"/>
    </row>
    <row r="168" spans="1:14" x14ac:dyDescent="0.2">
      <c r="A168" s="636" t="s">
        <v>673</v>
      </c>
      <c r="B168" s="636"/>
      <c r="C168" s="653"/>
      <c r="D168" s="660" t="s">
        <v>506</v>
      </c>
      <c r="E168" s="660"/>
      <c r="F168" s="660"/>
      <c r="G168" s="660"/>
      <c r="H168" s="660"/>
      <c r="I168" s="660"/>
      <c r="J168" s="660"/>
      <c r="K168" s="720" t="s">
        <v>63</v>
      </c>
      <c r="L168" s="636" t="s">
        <v>673</v>
      </c>
      <c r="M168" s="636">
        <v>20</v>
      </c>
      <c r="N168" s="714"/>
    </row>
    <row r="169" spans="1:14" x14ac:dyDescent="0.2">
      <c r="A169" s="636" t="s">
        <v>674</v>
      </c>
      <c r="B169" s="636"/>
      <c r="C169" s="653"/>
      <c r="D169" s="660" t="s">
        <v>506</v>
      </c>
      <c r="E169" s="660"/>
      <c r="F169" s="660"/>
      <c r="G169" s="660"/>
      <c r="H169" s="660"/>
      <c r="I169" s="660"/>
      <c r="J169" s="660"/>
      <c r="K169" s="720" t="s">
        <v>63</v>
      </c>
      <c r="L169" s="636" t="s">
        <v>674</v>
      </c>
      <c r="M169" s="636">
        <v>21</v>
      </c>
      <c r="N169" s="714"/>
    </row>
    <row r="170" spans="1:14" x14ac:dyDescent="0.2">
      <c r="A170" s="636" t="s">
        <v>675</v>
      </c>
      <c r="B170" s="636"/>
      <c r="C170" s="653"/>
      <c r="D170" s="660" t="s">
        <v>506</v>
      </c>
      <c r="E170" s="660"/>
      <c r="F170" s="660"/>
      <c r="G170" s="660"/>
      <c r="H170" s="660"/>
      <c r="I170" s="660"/>
      <c r="J170" s="660"/>
      <c r="K170" s="720" t="s">
        <v>63</v>
      </c>
      <c r="L170" s="636" t="s">
        <v>675</v>
      </c>
      <c r="M170" s="636">
        <v>22</v>
      </c>
      <c r="N170" s="714"/>
    </row>
    <row r="171" spans="1:14" x14ac:dyDescent="0.2">
      <c r="A171" s="636" t="s">
        <v>676</v>
      </c>
      <c r="B171" s="636" t="s">
        <v>179</v>
      </c>
      <c r="C171" s="653"/>
      <c r="D171" s="660" t="s">
        <v>506</v>
      </c>
      <c r="E171" s="653" t="s">
        <v>171</v>
      </c>
      <c r="F171" s="660"/>
      <c r="G171" s="660"/>
      <c r="H171" s="660" t="s">
        <v>151</v>
      </c>
      <c r="I171" s="660">
        <v>4</v>
      </c>
      <c r="J171" s="660"/>
      <c r="K171" s="720" t="s">
        <v>63</v>
      </c>
      <c r="L171" s="636" t="s">
        <v>676</v>
      </c>
      <c r="M171" s="636">
        <v>23</v>
      </c>
      <c r="N171" s="714"/>
    </row>
    <row r="172" spans="1:14" x14ac:dyDescent="0.2">
      <c r="A172" s="636" t="s">
        <v>677</v>
      </c>
      <c r="B172" s="636"/>
      <c r="C172" s="653"/>
      <c r="D172" s="653" t="s">
        <v>506</v>
      </c>
      <c r="E172" s="660"/>
      <c r="F172" s="660"/>
      <c r="G172" s="660"/>
      <c r="H172" s="660"/>
      <c r="I172" s="660"/>
      <c r="J172" s="660"/>
      <c r="K172" s="720" t="s">
        <v>63</v>
      </c>
      <c r="L172" s="636" t="s">
        <v>677</v>
      </c>
      <c r="M172" s="620">
        <v>24</v>
      </c>
      <c r="N172" s="714"/>
    </row>
    <row r="173" spans="1:14" x14ac:dyDescent="0.2">
      <c r="A173" s="636" t="s">
        <v>678</v>
      </c>
      <c r="B173" s="636"/>
      <c r="C173" s="653"/>
      <c r="D173" s="653" t="s">
        <v>506</v>
      </c>
      <c r="E173" s="660"/>
      <c r="F173" s="660"/>
      <c r="G173" s="660"/>
      <c r="H173" s="660"/>
      <c r="I173" s="660"/>
      <c r="J173" s="660"/>
      <c r="K173" s="720" t="s">
        <v>63</v>
      </c>
      <c r="L173" s="636" t="s">
        <v>678</v>
      </c>
      <c r="M173" s="636">
        <v>1</v>
      </c>
      <c r="N173" s="714"/>
    </row>
    <row r="174" spans="1:14" x14ac:dyDescent="0.2">
      <c r="A174" s="636" t="s">
        <v>679</v>
      </c>
      <c r="B174" s="636"/>
      <c r="C174" s="653"/>
      <c r="D174" s="653" t="s">
        <v>506</v>
      </c>
      <c r="E174" s="660"/>
      <c r="F174" s="660"/>
      <c r="G174" s="660"/>
      <c r="H174" s="660"/>
      <c r="I174" s="660"/>
      <c r="J174" s="660"/>
      <c r="K174" s="720" t="s">
        <v>63</v>
      </c>
      <c r="L174" s="636" t="s">
        <v>679</v>
      </c>
      <c r="M174" s="636">
        <v>2</v>
      </c>
      <c r="N174" s="714"/>
    </row>
    <row r="175" spans="1:14" ht="12" customHeight="1" x14ac:dyDescent="0.2">
      <c r="A175" s="636" t="s">
        <v>680</v>
      </c>
      <c r="B175" s="636" t="s">
        <v>180</v>
      </c>
      <c r="C175" s="653"/>
      <c r="D175" s="660" t="s">
        <v>506</v>
      </c>
      <c r="E175" s="653" t="s">
        <v>171</v>
      </c>
      <c r="F175" s="660"/>
      <c r="G175" s="660"/>
      <c r="H175" s="660" t="s">
        <v>151</v>
      </c>
      <c r="I175" s="660">
        <v>4</v>
      </c>
      <c r="J175" s="660"/>
      <c r="K175" s="720" t="s">
        <v>63</v>
      </c>
      <c r="L175" s="636" t="s">
        <v>680</v>
      </c>
      <c r="M175" s="636">
        <v>3</v>
      </c>
      <c r="N175" s="714"/>
    </row>
    <row r="176" spans="1:14" x14ac:dyDescent="0.2">
      <c r="A176" s="636" t="s">
        <v>681</v>
      </c>
      <c r="B176" s="636"/>
      <c r="C176" s="653"/>
      <c r="D176" s="653" t="s">
        <v>506</v>
      </c>
      <c r="E176" s="660"/>
      <c r="F176" s="660"/>
      <c r="G176" s="660"/>
      <c r="H176" s="660"/>
      <c r="I176" s="660"/>
      <c r="J176" s="660"/>
      <c r="K176" s="720" t="s">
        <v>63</v>
      </c>
      <c r="L176" s="636" t="s">
        <v>681</v>
      </c>
      <c r="M176" s="636">
        <v>4</v>
      </c>
      <c r="N176" s="714"/>
    </row>
    <row r="177" spans="1:14" x14ac:dyDescent="0.2">
      <c r="A177" s="636" t="s">
        <v>682</v>
      </c>
      <c r="B177" s="636"/>
      <c r="C177" s="653"/>
      <c r="D177" s="653" t="s">
        <v>506</v>
      </c>
      <c r="E177" s="660"/>
      <c r="F177" s="660"/>
      <c r="G177" s="660"/>
      <c r="H177" s="660"/>
      <c r="I177" s="660"/>
      <c r="J177" s="660"/>
      <c r="K177" s="720" t="s">
        <v>63</v>
      </c>
      <c r="L177" s="636" t="s">
        <v>682</v>
      </c>
      <c r="M177" s="636">
        <v>5</v>
      </c>
      <c r="N177" s="714"/>
    </row>
    <row r="178" spans="1:14" x14ac:dyDescent="0.2">
      <c r="A178" s="636" t="s">
        <v>683</v>
      </c>
      <c r="B178" s="636"/>
      <c r="C178" s="653"/>
      <c r="D178" s="653" t="s">
        <v>506</v>
      </c>
      <c r="E178" s="660"/>
      <c r="F178" s="660"/>
      <c r="G178" s="660"/>
      <c r="H178" s="660"/>
      <c r="I178" s="660"/>
      <c r="J178" s="660"/>
      <c r="K178" s="720" t="s">
        <v>63</v>
      </c>
      <c r="L178" s="636" t="s">
        <v>683</v>
      </c>
      <c r="M178" s="636">
        <v>6</v>
      </c>
      <c r="N178" s="714"/>
    </row>
    <row r="179" spans="1:14" x14ac:dyDescent="0.2">
      <c r="A179" s="636" t="s">
        <v>684</v>
      </c>
      <c r="B179" s="614" t="s">
        <v>181</v>
      </c>
      <c r="C179" s="653"/>
      <c r="D179" s="653" t="s">
        <v>506</v>
      </c>
      <c r="E179" s="653" t="s">
        <v>660</v>
      </c>
      <c r="F179" s="653" t="s">
        <v>66</v>
      </c>
      <c r="G179" s="653" t="s">
        <v>67</v>
      </c>
      <c r="H179" s="653" t="s">
        <v>151</v>
      </c>
      <c r="I179" s="659">
        <v>4</v>
      </c>
      <c r="J179" s="653"/>
      <c r="K179" s="720" t="s">
        <v>63</v>
      </c>
      <c r="L179" s="636" t="s">
        <v>684</v>
      </c>
      <c r="M179" s="636">
        <v>7</v>
      </c>
      <c r="N179" s="714"/>
    </row>
    <row r="180" spans="1:14" x14ac:dyDescent="0.2">
      <c r="A180" s="636" t="s">
        <v>685</v>
      </c>
      <c r="B180" s="636"/>
      <c r="C180" s="653"/>
      <c r="D180" s="660" t="s">
        <v>506</v>
      </c>
      <c r="E180" s="660"/>
      <c r="F180" s="660"/>
      <c r="G180" s="660"/>
      <c r="H180" s="660"/>
      <c r="I180" s="660"/>
      <c r="J180" s="660"/>
      <c r="K180" s="720" t="s">
        <v>63</v>
      </c>
      <c r="L180" s="636" t="s">
        <v>685</v>
      </c>
      <c r="M180" s="636">
        <v>8</v>
      </c>
      <c r="N180" s="714"/>
    </row>
    <row r="181" spans="1:14" x14ac:dyDescent="0.2">
      <c r="A181" s="636" t="s">
        <v>686</v>
      </c>
      <c r="B181" s="636"/>
      <c r="C181" s="653"/>
      <c r="D181" s="660" t="s">
        <v>506</v>
      </c>
      <c r="E181" s="660"/>
      <c r="F181" s="660"/>
      <c r="G181" s="660"/>
      <c r="H181" s="660"/>
      <c r="I181" s="660"/>
      <c r="J181" s="660"/>
      <c r="K181" s="720" t="s">
        <v>63</v>
      </c>
      <c r="L181" s="636" t="s">
        <v>686</v>
      </c>
      <c r="M181" s="636">
        <v>9</v>
      </c>
      <c r="N181" s="714"/>
    </row>
    <row r="182" spans="1:14" x14ac:dyDescent="0.2">
      <c r="A182" s="636" t="s">
        <v>687</v>
      </c>
      <c r="B182" s="636"/>
      <c r="C182" s="653"/>
      <c r="D182" s="660" t="s">
        <v>506</v>
      </c>
      <c r="E182" s="660"/>
      <c r="F182" s="660"/>
      <c r="G182" s="660"/>
      <c r="H182" s="660"/>
      <c r="I182" s="660"/>
      <c r="J182" s="660"/>
      <c r="K182" s="720" t="s">
        <v>63</v>
      </c>
      <c r="L182" s="636" t="s">
        <v>687</v>
      </c>
      <c r="M182" s="636">
        <v>10</v>
      </c>
      <c r="N182" s="714"/>
    </row>
    <row r="183" spans="1:14" x14ac:dyDescent="0.2">
      <c r="A183" s="636" t="s">
        <v>688</v>
      </c>
      <c r="B183" s="614" t="s">
        <v>182</v>
      </c>
      <c r="C183" s="653"/>
      <c r="D183" s="653" t="s">
        <v>506</v>
      </c>
      <c r="E183" s="653" t="s">
        <v>660</v>
      </c>
      <c r="F183" s="653" t="s">
        <v>66</v>
      </c>
      <c r="G183" s="653" t="s">
        <v>67</v>
      </c>
      <c r="H183" s="653" t="s">
        <v>151</v>
      </c>
      <c r="I183" s="659">
        <v>4</v>
      </c>
      <c r="J183" s="653"/>
      <c r="K183" s="720" t="s">
        <v>63</v>
      </c>
      <c r="L183" s="636" t="s">
        <v>688</v>
      </c>
      <c r="M183" s="636">
        <v>11</v>
      </c>
      <c r="N183" s="714"/>
    </row>
    <row r="184" spans="1:14" x14ac:dyDescent="0.2">
      <c r="A184" s="636" t="s">
        <v>689</v>
      </c>
      <c r="B184" s="636"/>
      <c r="C184" s="653"/>
      <c r="D184" s="660" t="s">
        <v>506</v>
      </c>
      <c r="E184" s="660"/>
      <c r="F184" s="660"/>
      <c r="G184" s="660"/>
      <c r="H184" s="660"/>
      <c r="I184" s="660"/>
      <c r="J184" s="660"/>
      <c r="K184" s="720" t="s">
        <v>63</v>
      </c>
      <c r="L184" s="636" t="s">
        <v>689</v>
      </c>
      <c r="M184" s="636">
        <v>12</v>
      </c>
      <c r="N184" s="714"/>
    </row>
    <row r="185" spans="1:14" x14ac:dyDescent="0.2">
      <c r="A185" s="636" t="s">
        <v>690</v>
      </c>
      <c r="B185" s="636"/>
      <c r="C185" s="653"/>
      <c r="D185" s="660" t="s">
        <v>506</v>
      </c>
      <c r="E185" s="660"/>
      <c r="F185" s="660"/>
      <c r="G185" s="660"/>
      <c r="H185" s="660"/>
      <c r="I185" s="660"/>
      <c r="J185" s="660"/>
      <c r="K185" s="720" t="s">
        <v>63</v>
      </c>
      <c r="L185" s="636" t="s">
        <v>690</v>
      </c>
      <c r="M185" s="636">
        <v>13</v>
      </c>
      <c r="N185" s="714"/>
    </row>
    <row r="186" spans="1:14" x14ac:dyDescent="0.2">
      <c r="A186" s="636" t="s">
        <v>691</v>
      </c>
      <c r="B186" s="636"/>
      <c r="C186" s="653"/>
      <c r="D186" s="660" t="s">
        <v>506</v>
      </c>
      <c r="E186" s="660"/>
      <c r="F186" s="660"/>
      <c r="G186" s="660"/>
      <c r="H186" s="660"/>
      <c r="I186" s="660"/>
      <c r="J186" s="660"/>
      <c r="K186" s="720" t="s">
        <v>63</v>
      </c>
      <c r="L186" s="636" t="s">
        <v>691</v>
      </c>
      <c r="M186" s="636">
        <v>14</v>
      </c>
      <c r="N186" s="714"/>
    </row>
    <row r="187" spans="1:14" ht="14.25" customHeight="1" x14ac:dyDescent="0.2">
      <c r="A187" s="636" t="s">
        <v>692</v>
      </c>
      <c r="B187" s="636" t="s">
        <v>183</v>
      </c>
      <c r="C187" s="653" t="s">
        <v>509</v>
      </c>
      <c r="D187" s="660"/>
      <c r="E187" s="653" t="s">
        <v>693</v>
      </c>
      <c r="F187" s="653" t="s">
        <v>694</v>
      </c>
      <c r="G187" s="653" t="s">
        <v>186</v>
      </c>
      <c r="H187" s="659">
        <v>300</v>
      </c>
      <c r="I187" s="660">
        <v>1</v>
      </c>
      <c r="J187" s="660"/>
      <c r="K187" s="720" t="s">
        <v>63</v>
      </c>
      <c r="L187" s="636" t="s">
        <v>692</v>
      </c>
      <c r="M187" s="636">
        <v>15</v>
      </c>
      <c r="N187" s="714"/>
    </row>
    <row r="188" spans="1:14" x14ac:dyDescent="0.2">
      <c r="A188" s="636" t="s">
        <v>695</v>
      </c>
      <c r="B188" s="636"/>
      <c r="C188" s="653"/>
      <c r="D188" s="653" t="s">
        <v>506</v>
      </c>
      <c r="E188" s="636"/>
      <c r="F188" s="636"/>
      <c r="G188" s="636"/>
      <c r="H188" s="636"/>
      <c r="I188" s="659"/>
      <c r="J188" s="689">
        <v>1</v>
      </c>
      <c r="K188" s="720" t="s">
        <v>63</v>
      </c>
      <c r="L188" s="636" t="s">
        <v>695</v>
      </c>
      <c r="M188" s="636">
        <v>16</v>
      </c>
      <c r="N188" s="714"/>
    </row>
    <row r="189" spans="1:14" x14ac:dyDescent="0.2">
      <c r="A189" s="636" t="s">
        <v>696</v>
      </c>
      <c r="B189" s="636" t="s">
        <v>187</v>
      </c>
      <c r="C189" s="653" t="s">
        <v>509</v>
      </c>
      <c r="D189" s="660"/>
      <c r="E189" s="653" t="s">
        <v>693</v>
      </c>
      <c r="F189" s="653" t="s">
        <v>694</v>
      </c>
      <c r="G189" s="653" t="s">
        <v>186</v>
      </c>
      <c r="H189" s="659">
        <v>300</v>
      </c>
      <c r="I189" s="660">
        <v>1</v>
      </c>
      <c r="J189" s="659"/>
      <c r="K189" s="720" t="s">
        <v>63</v>
      </c>
      <c r="L189" s="636" t="s">
        <v>696</v>
      </c>
      <c r="M189" s="636">
        <v>17</v>
      </c>
      <c r="N189" s="714"/>
    </row>
    <row r="190" spans="1:14" ht="17.45" customHeight="1" x14ac:dyDescent="0.2">
      <c r="A190" s="636" t="s">
        <v>697</v>
      </c>
      <c r="B190" s="636"/>
      <c r="C190" s="653"/>
      <c r="D190" s="653" t="s">
        <v>506</v>
      </c>
      <c r="E190" s="660"/>
      <c r="F190" s="660"/>
      <c r="G190" s="660"/>
      <c r="H190" s="660"/>
      <c r="I190" s="659"/>
      <c r="J190" s="689">
        <v>1</v>
      </c>
      <c r="K190" s="720" t="s">
        <v>63</v>
      </c>
      <c r="L190" s="636" t="s">
        <v>697</v>
      </c>
      <c r="M190" s="636">
        <v>18</v>
      </c>
      <c r="N190" s="714"/>
    </row>
    <row r="191" spans="1:14" ht="33" x14ac:dyDescent="0.2">
      <c r="A191" s="636" t="s">
        <v>698</v>
      </c>
      <c r="B191" s="636" t="s">
        <v>188</v>
      </c>
      <c r="C191" s="653" t="s">
        <v>509</v>
      </c>
      <c r="D191" s="660"/>
      <c r="E191" s="653" t="s">
        <v>699</v>
      </c>
      <c r="F191" s="653" t="s">
        <v>61</v>
      </c>
      <c r="G191" s="660" t="s">
        <v>186</v>
      </c>
      <c r="H191" s="660">
        <v>300</v>
      </c>
      <c r="I191" s="660">
        <v>1</v>
      </c>
      <c r="J191" s="660"/>
      <c r="K191" s="720" t="s">
        <v>63</v>
      </c>
      <c r="L191" s="636" t="s">
        <v>698</v>
      </c>
      <c r="M191" s="636">
        <v>19</v>
      </c>
      <c r="N191" s="714"/>
    </row>
    <row r="192" spans="1:14" x14ac:dyDescent="0.2">
      <c r="A192" s="636" t="s">
        <v>700</v>
      </c>
      <c r="B192" s="636"/>
      <c r="C192" s="653"/>
      <c r="D192" s="653" t="s">
        <v>506</v>
      </c>
      <c r="E192" s="636"/>
      <c r="F192" s="636"/>
      <c r="G192" s="636"/>
      <c r="H192" s="636"/>
      <c r="I192" s="659"/>
      <c r="J192" s="689">
        <v>1</v>
      </c>
      <c r="K192" s="720" t="s">
        <v>63</v>
      </c>
      <c r="L192" s="636" t="s">
        <v>700</v>
      </c>
      <c r="M192" s="636">
        <v>20</v>
      </c>
      <c r="N192" s="714"/>
    </row>
    <row r="193" spans="1:14" ht="33" x14ac:dyDescent="0.2">
      <c r="A193" s="636" t="s">
        <v>701</v>
      </c>
      <c r="B193" s="636" t="s">
        <v>189</v>
      </c>
      <c r="C193" s="653" t="s">
        <v>509</v>
      </c>
      <c r="D193" s="660"/>
      <c r="E193" s="653" t="s">
        <v>699</v>
      </c>
      <c r="F193" s="653" t="s">
        <v>61</v>
      </c>
      <c r="G193" s="653" t="s">
        <v>62</v>
      </c>
      <c r="H193" s="659">
        <v>300</v>
      </c>
      <c r="I193" s="660">
        <v>1</v>
      </c>
      <c r="J193" s="659"/>
      <c r="K193" s="720" t="s">
        <v>63</v>
      </c>
      <c r="L193" s="636" t="s">
        <v>701</v>
      </c>
      <c r="M193" s="636">
        <v>21</v>
      </c>
      <c r="N193" s="714"/>
    </row>
    <row r="194" spans="1:14" x14ac:dyDescent="0.2">
      <c r="A194" s="636" t="s">
        <v>702</v>
      </c>
      <c r="B194" s="636"/>
      <c r="C194" s="653"/>
      <c r="D194" s="653" t="s">
        <v>506</v>
      </c>
      <c r="E194" s="636"/>
      <c r="F194" s="636"/>
      <c r="G194" s="636"/>
      <c r="H194" s="636"/>
      <c r="I194" s="659"/>
      <c r="J194" s="689">
        <v>1</v>
      </c>
      <c r="K194" s="720" t="s">
        <v>63</v>
      </c>
      <c r="L194" s="636" t="s">
        <v>702</v>
      </c>
      <c r="M194" s="636">
        <v>22</v>
      </c>
      <c r="N194" s="714"/>
    </row>
    <row r="195" spans="1:14" ht="33" x14ac:dyDescent="0.2">
      <c r="A195" s="636" t="s">
        <v>703</v>
      </c>
      <c r="B195" s="636" t="s">
        <v>191</v>
      </c>
      <c r="C195" s="653" t="s">
        <v>509</v>
      </c>
      <c r="D195" s="660"/>
      <c r="E195" s="653" t="s">
        <v>699</v>
      </c>
      <c r="F195" s="653" t="s">
        <v>61</v>
      </c>
      <c r="G195" s="653" t="s">
        <v>62</v>
      </c>
      <c r="H195" s="659">
        <v>300</v>
      </c>
      <c r="I195" s="660">
        <v>1</v>
      </c>
      <c r="J195" s="659"/>
      <c r="K195" s="720" t="s">
        <v>63</v>
      </c>
      <c r="L195" s="636" t="s">
        <v>703</v>
      </c>
      <c r="M195" s="636">
        <v>23</v>
      </c>
      <c r="N195" s="714"/>
    </row>
    <row r="196" spans="1:14" x14ac:dyDescent="0.2">
      <c r="A196" s="636" t="s">
        <v>704</v>
      </c>
      <c r="B196" s="636"/>
      <c r="C196" s="653"/>
      <c r="D196" s="653" t="s">
        <v>506</v>
      </c>
      <c r="E196" s="636"/>
      <c r="F196" s="636"/>
      <c r="G196" s="636"/>
      <c r="H196" s="636"/>
      <c r="I196" s="659"/>
      <c r="J196" s="689">
        <v>1</v>
      </c>
      <c r="K196" s="720" t="s">
        <v>63</v>
      </c>
      <c r="L196" s="636" t="s">
        <v>704</v>
      </c>
      <c r="M196" s="620">
        <v>24</v>
      </c>
      <c r="N196" s="714"/>
    </row>
    <row r="197" spans="1:14" ht="33" x14ac:dyDescent="0.2">
      <c r="A197" s="636" t="s">
        <v>705</v>
      </c>
      <c r="B197" s="636" t="s">
        <v>192</v>
      </c>
      <c r="C197" s="653" t="s">
        <v>509</v>
      </c>
      <c r="D197" s="660"/>
      <c r="E197" s="653" t="s">
        <v>699</v>
      </c>
      <c r="F197" s="653" t="s">
        <v>61</v>
      </c>
      <c r="G197" s="653" t="s">
        <v>62</v>
      </c>
      <c r="H197" s="659">
        <v>300</v>
      </c>
      <c r="I197" s="660">
        <v>1</v>
      </c>
      <c r="J197" s="659"/>
      <c r="K197" s="720" t="s">
        <v>63</v>
      </c>
      <c r="L197" s="636" t="s">
        <v>705</v>
      </c>
      <c r="M197" s="636">
        <v>1</v>
      </c>
      <c r="N197" s="714"/>
    </row>
    <row r="198" spans="1:14" x14ac:dyDescent="0.2">
      <c r="A198" s="636" t="s">
        <v>706</v>
      </c>
      <c r="B198" s="636"/>
      <c r="C198" s="653"/>
      <c r="D198" s="653" t="s">
        <v>506</v>
      </c>
      <c r="E198" s="636"/>
      <c r="F198" s="636"/>
      <c r="G198" s="653" t="s">
        <v>62</v>
      </c>
      <c r="H198" s="659">
        <v>300</v>
      </c>
      <c r="I198" s="659"/>
      <c r="J198" s="689">
        <v>1</v>
      </c>
      <c r="K198" s="720" t="s">
        <v>63</v>
      </c>
      <c r="L198" s="636" t="s">
        <v>706</v>
      </c>
      <c r="M198" s="636">
        <v>2</v>
      </c>
      <c r="N198" s="714"/>
    </row>
    <row r="199" spans="1:14" x14ac:dyDescent="0.2">
      <c r="A199" s="636" t="s">
        <v>707</v>
      </c>
      <c r="B199" s="636" t="s">
        <v>193</v>
      </c>
      <c r="C199" s="653" t="s">
        <v>509</v>
      </c>
      <c r="D199" s="636"/>
      <c r="E199" s="660"/>
      <c r="F199" s="660"/>
      <c r="G199" s="660"/>
      <c r="H199" s="659">
        <v>300</v>
      </c>
      <c r="I199" s="662">
        <v>2</v>
      </c>
      <c r="J199" s="659"/>
      <c r="K199" s="720" t="s">
        <v>63</v>
      </c>
      <c r="L199" s="636" t="s">
        <v>707</v>
      </c>
      <c r="M199" s="636">
        <v>3</v>
      </c>
      <c r="N199" s="714"/>
    </row>
    <row r="200" spans="1:14" x14ac:dyDescent="0.2">
      <c r="A200" s="636" t="s">
        <v>708</v>
      </c>
      <c r="B200" s="636"/>
      <c r="C200" s="653" t="s">
        <v>506</v>
      </c>
      <c r="D200" s="636"/>
      <c r="E200" s="653"/>
      <c r="F200" s="653"/>
      <c r="G200" s="653"/>
      <c r="H200" s="636"/>
      <c r="I200" s="659"/>
      <c r="J200" s="659"/>
      <c r="K200" s="720" t="s">
        <v>63</v>
      </c>
      <c r="L200" s="636" t="s">
        <v>708</v>
      </c>
      <c r="M200" s="636">
        <v>4</v>
      </c>
      <c r="N200" s="714"/>
    </row>
    <row r="201" spans="1:14" ht="14.25" customHeight="1" x14ac:dyDescent="0.2">
      <c r="A201" s="636" t="s">
        <v>709</v>
      </c>
      <c r="B201" s="636"/>
      <c r="C201" s="614"/>
      <c r="D201" s="653" t="s">
        <v>509</v>
      </c>
      <c r="E201" s="660"/>
      <c r="F201" s="660"/>
      <c r="G201" s="660"/>
      <c r="H201" s="660"/>
      <c r="I201" s="660"/>
      <c r="J201" s="688">
        <v>2</v>
      </c>
      <c r="K201" s="720" t="s">
        <v>63</v>
      </c>
      <c r="L201" s="636" t="s">
        <v>709</v>
      </c>
      <c r="M201" s="636">
        <v>5</v>
      </c>
      <c r="N201" s="714"/>
    </row>
    <row r="202" spans="1:14" x14ac:dyDescent="0.2">
      <c r="A202" s="636" t="s">
        <v>710</v>
      </c>
      <c r="B202" s="636"/>
      <c r="C202" s="614"/>
      <c r="D202" s="653" t="s">
        <v>509</v>
      </c>
      <c r="E202" s="660"/>
      <c r="F202" s="660"/>
      <c r="G202" s="660"/>
      <c r="H202" s="660"/>
      <c r="I202" s="660"/>
      <c r="J202" s="688"/>
      <c r="K202" s="720" t="s">
        <v>63</v>
      </c>
      <c r="L202" s="636" t="s">
        <v>710</v>
      </c>
      <c r="M202" s="636">
        <v>6</v>
      </c>
      <c r="N202" s="714"/>
    </row>
    <row r="203" spans="1:14" x14ac:dyDescent="0.2">
      <c r="A203" s="636" t="s">
        <v>711</v>
      </c>
      <c r="B203" s="636" t="s">
        <v>194</v>
      </c>
      <c r="C203" s="653"/>
      <c r="D203" s="653" t="s">
        <v>506</v>
      </c>
      <c r="E203" s="653" t="s">
        <v>693</v>
      </c>
      <c r="F203" s="653" t="s">
        <v>61</v>
      </c>
      <c r="G203" s="653" t="s">
        <v>62</v>
      </c>
      <c r="H203" s="659">
        <v>300</v>
      </c>
      <c r="I203" s="659">
        <v>2</v>
      </c>
      <c r="J203" s="660"/>
      <c r="K203" s="720" t="s">
        <v>63</v>
      </c>
      <c r="L203" s="636" t="s">
        <v>711</v>
      </c>
      <c r="M203" s="636">
        <v>7</v>
      </c>
      <c r="N203" s="714"/>
    </row>
    <row r="204" spans="1:14" x14ac:dyDescent="0.2">
      <c r="A204" s="636" t="s">
        <v>712</v>
      </c>
      <c r="B204" s="636"/>
      <c r="C204" s="653"/>
      <c r="D204" s="660" t="s">
        <v>506</v>
      </c>
      <c r="E204" s="660"/>
      <c r="F204" s="660"/>
      <c r="G204" s="660"/>
      <c r="H204" s="660"/>
      <c r="I204" s="660"/>
      <c r="J204" s="660"/>
      <c r="K204" s="720" t="s">
        <v>63</v>
      </c>
      <c r="L204" s="636" t="s">
        <v>712</v>
      </c>
      <c r="M204" s="636">
        <v>8</v>
      </c>
      <c r="N204" s="714"/>
    </row>
    <row r="205" spans="1:14" x14ac:dyDescent="0.2">
      <c r="A205" s="636" t="s">
        <v>713</v>
      </c>
      <c r="B205" s="636"/>
      <c r="C205" s="653" t="s">
        <v>509</v>
      </c>
      <c r="D205" s="660"/>
      <c r="E205" s="660"/>
      <c r="F205" s="660"/>
      <c r="G205" s="660"/>
      <c r="H205" s="660"/>
      <c r="I205" s="660"/>
      <c r="J205" s="688">
        <v>2</v>
      </c>
      <c r="K205" s="720" t="s">
        <v>63</v>
      </c>
      <c r="L205" s="636" t="s">
        <v>713</v>
      </c>
      <c r="M205" s="636">
        <v>9</v>
      </c>
      <c r="N205" s="714"/>
    </row>
    <row r="206" spans="1:14" x14ac:dyDescent="0.2">
      <c r="A206" s="636" t="s">
        <v>714</v>
      </c>
      <c r="B206" s="636"/>
      <c r="C206" s="653" t="s">
        <v>509</v>
      </c>
      <c r="D206" s="660"/>
      <c r="E206" s="660"/>
      <c r="F206" s="660"/>
      <c r="G206" s="660"/>
      <c r="H206" s="660"/>
      <c r="I206" s="660"/>
      <c r="J206" s="689"/>
      <c r="K206" s="720" t="s">
        <v>63</v>
      </c>
      <c r="L206" s="636" t="s">
        <v>714</v>
      </c>
      <c r="M206" s="636">
        <v>10</v>
      </c>
      <c r="N206" s="714"/>
    </row>
    <row r="207" spans="1:14" x14ac:dyDescent="0.2">
      <c r="A207" s="636" t="s">
        <v>715</v>
      </c>
      <c r="B207" s="636" t="s">
        <v>198</v>
      </c>
      <c r="C207" s="653"/>
      <c r="D207" s="653" t="s">
        <v>506</v>
      </c>
      <c r="E207" s="653" t="s">
        <v>693</v>
      </c>
      <c r="F207" s="653" t="s">
        <v>61</v>
      </c>
      <c r="G207" s="653" t="s">
        <v>62</v>
      </c>
      <c r="H207" s="659">
        <v>300</v>
      </c>
      <c r="I207" s="659">
        <v>8</v>
      </c>
      <c r="J207" s="660"/>
      <c r="K207" s="720" t="s">
        <v>63</v>
      </c>
      <c r="L207" s="636" t="s">
        <v>715</v>
      </c>
      <c r="M207" s="636">
        <v>11</v>
      </c>
      <c r="N207" s="714"/>
    </row>
    <row r="208" spans="1:14" x14ac:dyDescent="0.2">
      <c r="A208" s="636" t="s">
        <v>716</v>
      </c>
      <c r="B208" s="636"/>
      <c r="C208" s="653"/>
      <c r="D208" s="660" t="s">
        <v>506</v>
      </c>
      <c r="E208" s="660"/>
      <c r="F208" s="660"/>
      <c r="G208" s="660"/>
      <c r="H208" s="660"/>
      <c r="I208" s="660"/>
      <c r="J208" s="660"/>
      <c r="K208" s="720" t="s">
        <v>63</v>
      </c>
      <c r="L208" s="636" t="s">
        <v>716</v>
      </c>
      <c r="M208" s="636">
        <v>12</v>
      </c>
      <c r="N208" s="714"/>
    </row>
    <row r="209" spans="1:14" x14ac:dyDescent="0.2">
      <c r="A209" s="636" t="s">
        <v>717</v>
      </c>
      <c r="B209" s="636"/>
      <c r="C209" s="653"/>
      <c r="D209" s="660" t="s">
        <v>506</v>
      </c>
      <c r="E209" s="660"/>
      <c r="F209" s="660"/>
      <c r="G209" s="660"/>
      <c r="H209" s="660"/>
      <c r="I209" s="660"/>
      <c r="J209" s="660"/>
      <c r="K209" s="720" t="s">
        <v>63</v>
      </c>
      <c r="L209" s="636" t="s">
        <v>717</v>
      </c>
      <c r="M209" s="636">
        <v>13</v>
      </c>
      <c r="N209" s="714"/>
    </row>
    <row r="210" spans="1:14" x14ac:dyDescent="0.2">
      <c r="A210" s="636" t="s">
        <v>718</v>
      </c>
      <c r="B210" s="636"/>
      <c r="C210" s="653"/>
      <c r="D210" s="660" t="s">
        <v>506</v>
      </c>
      <c r="E210" s="660"/>
      <c r="F210" s="660"/>
      <c r="G210" s="660"/>
      <c r="H210" s="660"/>
      <c r="I210" s="660"/>
      <c r="J210" s="660"/>
      <c r="K210" s="720" t="s">
        <v>63</v>
      </c>
      <c r="L210" s="636" t="s">
        <v>718</v>
      </c>
      <c r="M210" s="636">
        <v>14</v>
      </c>
      <c r="N210" s="714"/>
    </row>
    <row r="211" spans="1:14" x14ac:dyDescent="0.2">
      <c r="A211" s="636" t="s">
        <v>719</v>
      </c>
      <c r="B211" s="636"/>
      <c r="C211" s="653"/>
      <c r="D211" s="660" t="s">
        <v>506</v>
      </c>
      <c r="E211" s="660"/>
      <c r="F211" s="660"/>
      <c r="G211" s="660"/>
      <c r="H211" s="660"/>
      <c r="I211" s="660"/>
      <c r="J211" s="660"/>
      <c r="K211" s="720" t="s">
        <v>63</v>
      </c>
      <c r="L211" s="636" t="s">
        <v>719</v>
      </c>
      <c r="M211" s="636">
        <v>15</v>
      </c>
      <c r="N211" s="714"/>
    </row>
    <row r="212" spans="1:14" x14ac:dyDescent="0.2">
      <c r="A212" s="636" t="s">
        <v>720</v>
      </c>
      <c r="B212" s="636"/>
      <c r="C212" s="653"/>
      <c r="D212" s="660" t="s">
        <v>506</v>
      </c>
      <c r="E212" s="660"/>
      <c r="F212" s="660"/>
      <c r="G212" s="660"/>
      <c r="H212" s="660"/>
      <c r="I212" s="660"/>
      <c r="J212" s="660"/>
      <c r="K212" s="720" t="s">
        <v>63</v>
      </c>
      <c r="L212" s="636" t="s">
        <v>720</v>
      </c>
      <c r="M212" s="636">
        <v>16</v>
      </c>
      <c r="N212" s="714"/>
    </row>
    <row r="213" spans="1:14" x14ac:dyDescent="0.2">
      <c r="A213" s="636" t="s">
        <v>721</v>
      </c>
      <c r="B213" s="636"/>
      <c r="C213" s="653"/>
      <c r="D213" s="660" t="s">
        <v>506</v>
      </c>
      <c r="E213" s="660"/>
      <c r="F213" s="660"/>
      <c r="G213" s="660"/>
      <c r="H213" s="660"/>
      <c r="I213" s="660"/>
      <c r="J213" s="660"/>
      <c r="K213" s="720" t="s">
        <v>63</v>
      </c>
      <c r="L213" s="636" t="s">
        <v>721</v>
      </c>
      <c r="M213" s="636">
        <v>17</v>
      </c>
      <c r="N213" s="714"/>
    </row>
    <row r="214" spans="1:14" x14ac:dyDescent="0.2">
      <c r="A214" s="636" t="s">
        <v>722</v>
      </c>
      <c r="B214" s="636"/>
      <c r="C214" s="653"/>
      <c r="D214" s="660" t="s">
        <v>506</v>
      </c>
      <c r="E214" s="660"/>
      <c r="F214" s="660"/>
      <c r="G214" s="660"/>
      <c r="H214" s="660"/>
      <c r="I214" s="660"/>
      <c r="J214" s="660"/>
      <c r="K214" s="720" t="s">
        <v>63</v>
      </c>
      <c r="L214" s="636" t="s">
        <v>722</v>
      </c>
      <c r="M214" s="636">
        <v>18</v>
      </c>
      <c r="N214" s="714"/>
    </row>
    <row r="215" spans="1:14" x14ac:dyDescent="0.2">
      <c r="A215" s="636" t="s">
        <v>723</v>
      </c>
      <c r="B215" s="636"/>
      <c r="C215" s="653" t="s">
        <v>509</v>
      </c>
      <c r="D215" s="660"/>
      <c r="E215" s="660"/>
      <c r="F215" s="660"/>
      <c r="G215" s="660"/>
      <c r="H215" s="660"/>
      <c r="I215" s="660"/>
      <c r="J215" s="688">
        <v>2</v>
      </c>
      <c r="K215" s="720" t="s">
        <v>63</v>
      </c>
      <c r="L215" s="636" t="s">
        <v>723</v>
      </c>
      <c r="M215" s="636">
        <v>19</v>
      </c>
      <c r="N215" s="714"/>
    </row>
    <row r="216" spans="1:14" x14ac:dyDescent="0.2">
      <c r="A216" s="636" t="s">
        <v>724</v>
      </c>
      <c r="B216" s="636"/>
      <c r="C216" s="653" t="s">
        <v>509</v>
      </c>
      <c r="D216" s="660"/>
      <c r="E216" s="660"/>
      <c r="F216" s="660"/>
      <c r="G216" s="660"/>
      <c r="H216" s="660"/>
      <c r="I216" s="660"/>
      <c r="J216" s="689"/>
      <c r="K216" s="720" t="s">
        <v>63</v>
      </c>
      <c r="L216" s="636" t="s">
        <v>724</v>
      </c>
      <c r="M216" s="636">
        <v>20</v>
      </c>
      <c r="N216" s="714"/>
    </row>
    <row r="217" spans="1:14" x14ac:dyDescent="0.2">
      <c r="A217" s="636" t="s">
        <v>725</v>
      </c>
      <c r="B217" s="636" t="s">
        <v>201</v>
      </c>
      <c r="C217" s="653"/>
      <c r="D217" s="653" t="s">
        <v>506</v>
      </c>
      <c r="E217" s="653" t="s">
        <v>693</v>
      </c>
      <c r="F217" s="653" t="s">
        <v>61</v>
      </c>
      <c r="G217" s="653" t="s">
        <v>62</v>
      </c>
      <c r="H217" s="659">
        <v>300</v>
      </c>
      <c r="I217" s="659">
        <v>8</v>
      </c>
      <c r="J217" s="660"/>
      <c r="K217" s="720" t="s">
        <v>63</v>
      </c>
      <c r="L217" s="636" t="s">
        <v>725</v>
      </c>
      <c r="M217" s="636">
        <v>21</v>
      </c>
      <c r="N217" s="714"/>
    </row>
    <row r="218" spans="1:14" x14ac:dyDescent="0.2">
      <c r="A218" s="636" t="s">
        <v>726</v>
      </c>
      <c r="B218" s="636"/>
      <c r="C218" s="653"/>
      <c r="D218" s="660" t="s">
        <v>506</v>
      </c>
      <c r="E218" s="660"/>
      <c r="F218" s="660"/>
      <c r="G218" s="660"/>
      <c r="H218" s="660"/>
      <c r="I218" s="660"/>
      <c r="J218" s="660"/>
      <c r="K218" s="720" t="s">
        <v>63</v>
      </c>
      <c r="L218" s="636" t="s">
        <v>726</v>
      </c>
      <c r="M218" s="636">
        <v>22</v>
      </c>
      <c r="N218" s="714"/>
    </row>
    <row r="219" spans="1:14" x14ac:dyDescent="0.2">
      <c r="A219" s="636" t="s">
        <v>727</v>
      </c>
      <c r="B219" s="636"/>
      <c r="C219" s="653"/>
      <c r="D219" s="660" t="s">
        <v>506</v>
      </c>
      <c r="E219" s="660"/>
      <c r="F219" s="660"/>
      <c r="G219" s="660"/>
      <c r="H219" s="660"/>
      <c r="I219" s="660"/>
      <c r="J219" s="660"/>
      <c r="K219" s="720" t="s">
        <v>63</v>
      </c>
      <c r="L219" s="636" t="s">
        <v>727</v>
      </c>
      <c r="M219" s="636">
        <v>23</v>
      </c>
      <c r="N219" s="714"/>
    </row>
    <row r="220" spans="1:14" x14ac:dyDescent="0.2">
      <c r="A220" s="636" t="s">
        <v>728</v>
      </c>
      <c r="B220" s="636"/>
      <c r="C220" s="653"/>
      <c r="D220" s="660" t="s">
        <v>506</v>
      </c>
      <c r="E220" s="660"/>
      <c r="F220" s="660"/>
      <c r="G220" s="660"/>
      <c r="H220" s="660"/>
      <c r="I220" s="660"/>
      <c r="J220" s="660"/>
      <c r="K220" s="720" t="s">
        <v>63</v>
      </c>
      <c r="L220" s="636" t="s">
        <v>728</v>
      </c>
      <c r="M220" s="620">
        <v>24</v>
      </c>
      <c r="N220" s="714"/>
    </row>
    <row r="221" spans="1:14" x14ac:dyDescent="0.2">
      <c r="A221" s="636" t="s">
        <v>729</v>
      </c>
      <c r="B221" s="636"/>
      <c r="C221" s="653"/>
      <c r="D221" s="660" t="s">
        <v>506</v>
      </c>
      <c r="E221" s="660"/>
      <c r="F221" s="660"/>
      <c r="G221" s="660"/>
      <c r="H221" s="660"/>
      <c r="I221" s="660"/>
      <c r="J221" s="660"/>
      <c r="K221" s="720" t="s">
        <v>63</v>
      </c>
      <c r="L221" s="636" t="s">
        <v>729</v>
      </c>
      <c r="M221" s="636">
        <v>1</v>
      </c>
      <c r="N221" s="714"/>
    </row>
    <row r="222" spans="1:14" x14ac:dyDescent="0.2">
      <c r="A222" s="636" t="s">
        <v>730</v>
      </c>
      <c r="B222" s="636"/>
      <c r="C222" s="653"/>
      <c r="D222" s="660" t="s">
        <v>506</v>
      </c>
      <c r="E222" s="660"/>
      <c r="F222" s="660"/>
      <c r="G222" s="660"/>
      <c r="H222" s="660"/>
      <c r="I222" s="660"/>
      <c r="J222" s="660"/>
      <c r="K222" s="720" t="s">
        <v>63</v>
      </c>
      <c r="L222" s="636" t="s">
        <v>730</v>
      </c>
      <c r="M222" s="636">
        <v>2</v>
      </c>
      <c r="N222" s="714"/>
    </row>
    <row r="223" spans="1:14" x14ac:dyDescent="0.2">
      <c r="A223" s="636" t="s">
        <v>731</v>
      </c>
      <c r="B223" s="636"/>
      <c r="C223" s="653"/>
      <c r="D223" s="660" t="s">
        <v>506</v>
      </c>
      <c r="E223" s="660"/>
      <c r="F223" s="660"/>
      <c r="G223" s="660"/>
      <c r="H223" s="660"/>
      <c r="I223" s="660"/>
      <c r="J223" s="660"/>
      <c r="K223" s="720" t="s">
        <v>63</v>
      </c>
      <c r="L223" s="636" t="s">
        <v>731</v>
      </c>
      <c r="M223" s="636">
        <v>3</v>
      </c>
      <c r="N223" s="714"/>
    </row>
    <row r="224" spans="1:14" x14ac:dyDescent="0.2">
      <c r="A224" s="636" t="s">
        <v>732</v>
      </c>
      <c r="B224" s="636"/>
      <c r="C224" s="653"/>
      <c r="D224" s="660" t="s">
        <v>506</v>
      </c>
      <c r="E224" s="660"/>
      <c r="F224" s="660"/>
      <c r="G224" s="660"/>
      <c r="H224" s="660"/>
      <c r="I224" s="660"/>
      <c r="J224" s="660"/>
      <c r="K224" s="720" t="s">
        <v>63</v>
      </c>
      <c r="L224" s="636" t="s">
        <v>732</v>
      </c>
      <c r="M224" s="636">
        <v>4</v>
      </c>
      <c r="N224" s="714"/>
    </row>
    <row r="225" spans="1:14" x14ac:dyDescent="0.2">
      <c r="A225" s="636" t="s">
        <v>733</v>
      </c>
      <c r="B225" s="636"/>
      <c r="C225" s="653" t="s">
        <v>509</v>
      </c>
      <c r="D225" s="660"/>
      <c r="E225" s="660"/>
      <c r="F225" s="660"/>
      <c r="G225" s="660"/>
      <c r="H225" s="660"/>
      <c r="I225" s="660"/>
      <c r="J225" s="688">
        <v>2</v>
      </c>
      <c r="K225" s="720" t="s">
        <v>63</v>
      </c>
      <c r="L225" s="636" t="s">
        <v>733</v>
      </c>
      <c r="M225" s="636">
        <v>5</v>
      </c>
      <c r="N225" s="714"/>
    </row>
    <row r="226" spans="1:14" x14ac:dyDescent="0.2">
      <c r="A226" s="636" t="s">
        <v>734</v>
      </c>
      <c r="B226" s="636"/>
      <c r="C226" s="653" t="s">
        <v>509</v>
      </c>
      <c r="D226" s="660"/>
      <c r="E226" s="660"/>
      <c r="F226" s="660"/>
      <c r="G226" s="660"/>
      <c r="H226" s="660"/>
      <c r="I226" s="660"/>
      <c r="J226" s="689"/>
      <c r="K226" s="720" t="s">
        <v>63</v>
      </c>
      <c r="L226" s="636" t="s">
        <v>734</v>
      </c>
      <c r="M226" s="636">
        <v>6</v>
      </c>
      <c r="N226" s="714"/>
    </row>
    <row r="227" spans="1:14" x14ac:dyDescent="0.2">
      <c r="A227" s="636" t="s">
        <v>735</v>
      </c>
      <c r="B227" s="636" t="s">
        <v>202</v>
      </c>
      <c r="C227" s="653"/>
      <c r="D227" s="653" t="s">
        <v>506</v>
      </c>
      <c r="E227" s="653" t="s">
        <v>693</v>
      </c>
      <c r="F227" s="653" t="s">
        <v>736</v>
      </c>
      <c r="G227" s="659">
        <v>219</v>
      </c>
      <c r="H227" s="659">
        <v>300</v>
      </c>
      <c r="I227" s="659">
        <v>2</v>
      </c>
      <c r="J227" s="660"/>
      <c r="K227" s="720" t="s">
        <v>63</v>
      </c>
      <c r="L227" s="636" t="s">
        <v>735</v>
      </c>
      <c r="M227" s="636">
        <v>7</v>
      </c>
      <c r="N227" s="714"/>
    </row>
    <row r="228" spans="1:14" x14ac:dyDescent="0.2">
      <c r="A228" s="636" t="s">
        <v>737</v>
      </c>
      <c r="B228" s="636"/>
      <c r="C228" s="653"/>
      <c r="D228" s="660" t="s">
        <v>506</v>
      </c>
      <c r="E228" s="660"/>
      <c r="F228" s="660"/>
      <c r="G228" s="660"/>
      <c r="H228" s="660"/>
      <c r="I228" s="660"/>
      <c r="J228" s="660"/>
      <c r="K228" s="720" t="s">
        <v>63</v>
      </c>
      <c r="L228" s="636" t="s">
        <v>737</v>
      </c>
      <c r="M228" s="636">
        <v>8</v>
      </c>
      <c r="N228" s="714"/>
    </row>
    <row r="229" spans="1:14" x14ac:dyDescent="0.2">
      <c r="A229" s="636" t="s">
        <v>738</v>
      </c>
      <c r="B229" s="636"/>
      <c r="C229" s="653" t="s">
        <v>509</v>
      </c>
      <c r="D229" s="660"/>
      <c r="E229" s="660"/>
      <c r="F229" s="660"/>
      <c r="G229" s="660"/>
      <c r="H229" s="660"/>
      <c r="I229" s="660"/>
      <c r="J229" s="688">
        <v>2</v>
      </c>
      <c r="K229" s="720" t="s">
        <v>63</v>
      </c>
      <c r="L229" s="636" t="s">
        <v>738</v>
      </c>
      <c r="M229" s="636">
        <v>9</v>
      </c>
      <c r="N229" s="714"/>
    </row>
    <row r="230" spans="1:14" x14ac:dyDescent="0.2">
      <c r="A230" s="636" t="s">
        <v>739</v>
      </c>
      <c r="B230" s="636"/>
      <c r="C230" s="653" t="s">
        <v>509</v>
      </c>
      <c r="D230" s="660"/>
      <c r="E230" s="660"/>
      <c r="F230" s="660"/>
      <c r="G230" s="660"/>
      <c r="H230" s="660"/>
      <c r="I230" s="660"/>
      <c r="J230" s="689"/>
      <c r="K230" s="720" t="s">
        <v>63</v>
      </c>
      <c r="L230" s="636" t="s">
        <v>739</v>
      </c>
      <c r="M230" s="636">
        <v>10</v>
      </c>
      <c r="N230" s="714"/>
    </row>
    <row r="231" spans="1:14" x14ac:dyDescent="0.2">
      <c r="A231" s="636" t="s">
        <v>740</v>
      </c>
      <c r="B231" s="636" t="s">
        <v>203</v>
      </c>
      <c r="C231" s="653"/>
      <c r="D231" s="653" t="s">
        <v>506</v>
      </c>
      <c r="E231" s="653" t="s">
        <v>693</v>
      </c>
      <c r="F231" s="653" t="s">
        <v>736</v>
      </c>
      <c r="G231" s="659">
        <v>219</v>
      </c>
      <c r="H231" s="659">
        <v>300</v>
      </c>
      <c r="I231" s="659">
        <v>2</v>
      </c>
      <c r="J231" s="660"/>
      <c r="K231" s="720" t="s">
        <v>63</v>
      </c>
      <c r="L231" s="636" t="s">
        <v>740</v>
      </c>
      <c r="M231" s="636">
        <v>11</v>
      </c>
      <c r="N231" s="714"/>
    </row>
    <row r="232" spans="1:14" x14ac:dyDescent="0.2">
      <c r="A232" s="636" t="s">
        <v>741</v>
      </c>
      <c r="B232" s="636"/>
      <c r="C232" s="653"/>
      <c r="D232" s="660" t="s">
        <v>506</v>
      </c>
      <c r="E232" s="660"/>
      <c r="F232" s="660"/>
      <c r="G232" s="660"/>
      <c r="H232" s="660"/>
      <c r="I232" s="660"/>
      <c r="J232" s="660"/>
      <c r="K232" s="720" t="s">
        <v>63</v>
      </c>
      <c r="L232" s="636" t="s">
        <v>741</v>
      </c>
      <c r="M232" s="636">
        <v>12</v>
      </c>
      <c r="N232" s="714"/>
    </row>
    <row r="233" spans="1:14" x14ac:dyDescent="0.2">
      <c r="A233" s="636" t="s">
        <v>742</v>
      </c>
      <c r="B233" s="636"/>
      <c r="C233" s="653" t="s">
        <v>509</v>
      </c>
      <c r="D233" s="660"/>
      <c r="E233" s="660"/>
      <c r="F233" s="660"/>
      <c r="G233" s="660"/>
      <c r="H233" s="660"/>
      <c r="I233" s="660"/>
      <c r="J233" s="688">
        <v>2</v>
      </c>
      <c r="K233" s="720" t="s">
        <v>63</v>
      </c>
      <c r="L233" s="636" t="s">
        <v>742</v>
      </c>
      <c r="M233" s="636">
        <v>13</v>
      </c>
      <c r="N233" s="714"/>
    </row>
    <row r="234" spans="1:14" x14ac:dyDescent="0.2">
      <c r="A234" s="636" t="s">
        <v>743</v>
      </c>
      <c r="B234" s="636"/>
      <c r="C234" s="653" t="s">
        <v>509</v>
      </c>
      <c r="D234" s="660"/>
      <c r="E234" s="660"/>
      <c r="F234" s="660"/>
      <c r="G234" s="660"/>
      <c r="H234" s="660"/>
      <c r="I234" s="660"/>
      <c r="J234" s="689"/>
      <c r="K234" s="720" t="s">
        <v>63</v>
      </c>
      <c r="L234" s="636" t="s">
        <v>743</v>
      </c>
      <c r="M234" s="636">
        <v>14</v>
      </c>
      <c r="N234" s="714"/>
    </row>
    <row r="235" spans="1:14" x14ac:dyDescent="0.2">
      <c r="A235" s="636" t="s">
        <v>744</v>
      </c>
      <c r="B235" s="636" t="s">
        <v>204</v>
      </c>
      <c r="C235" s="653"/>
      <c r="D235" s="653" t="s">
        <v>506</v>
      </c>
      <c r="E235" s="653" t="s">
        <v>693</v>
      </c>
      <c r="F235" s="653" t="s">
        <v>736</v>
      </c>
      <c r="G235" s="659">
        <v>219</v>
      </c>
      <c r="H235" s="659">
        <v>300</v>
      </c>
      <c r="I235" s="659">
        <v>2</v>
      </c>
      <c r="J235" s="660"/>
      <c r="K235" s="720" t="s">
        <v>63</v>
      </c>
      <c r="L235" s="636" t="s">
        <v>744</v>
      </c>
      <c r="M235" s="636">
        <v>15</v>
      </c>
      <c r="N235" s="714"/>
    </row>
    <row r="236" spans="1:14" x14ac:dyDescent="0.2">
      <c r="A236" s="636" t="s">
        <v>745</v>
      </c>
      <c r="B236" s="636"/>
      <c r="C236" s="653"/>
      <c r="D236" s="660" t="s">
        <v>506</v>
      </c>
      <c r="E236" s="660"/>
      <c r="F236" s="660"/>
      <c r="G236" s="660"/>
      <c r="H236" s="660"/>
      <c r="I236" s="660"/>
      <c r="J236" s="660"/>
      <c r="K236" s="720" t="s">
        <v>63</v>
      </c>
      <c r="L236" s="636" t="s">
        <v>745</v>
      </c>
      <c r="M236" s="636">
        <v>16</v>
      </c>
      <c r="N236" s="714"/>
    </row>
    <row r="237" spans="1:14" x14ac:dyDescent="0.2">
      <c r="A237" s="636" t="s">
        <v>746</v>
      </c>
      <c r="B237" s="636"/>
      <c r="C237" s="653" t="s">
        <v>509</v>
      </c>
      <c r="D237" s="660"/>
      <c r="E237" s="660"/>
      <c r="F237" s="660"/>
      <c r="G237" s="660"/>
      <c r="H237" s="660"/>
      <c r="I237" s="660"/>
      <c r="J237" s="688">
        <v>2</v>
      </c>
      <c r="K237" s="720" t="s">
        <v>63</v>
      </c>
      <c r="L237" s="636" t="s">
        <v>746</v>
      </c>
      <c r="M237" s="636">
        <v>17</v>
      </c>
      <c r="N237" s="714"/>
    </row>
    <row r="238" spans="1:14" x14ac:dyDescent="0.2">
      <c r="A238" s="636" t="s">
        <v>747</v>
      </c>
      <c r="B238" s="636"/>
      <c r="C238" s="653" t="s">
        <v>509</v>
      </c>
      <c r="D238" s="660"/>
      <c r="E238" s="660"/>
      <c r="F238" s="660"/>
      <c r="G238" s="660"/>
      <c r="H238" s="660"/>
      <c r="I238" s="660"/>
      <c r="J238" s="689"/>
      <c r="K238" s="720" t="s">
        <v>63</v>
      </c>
      <c r="L238" s="636" t="s">
        <v>747</v>
      </c>
      <c r="M238" s="636">
        <v>18</v>
      </c>
      <c r="N238" s="714"/>
    </row>
    <row r="239" spans="1:14" x14ac:dyDescent="0.2">
      <c r="A239" s="636" t="s">
        <v>748</v>
      </c>
      <c r="B239" s="636" t="s">
        <v>205</v>
      </c>
      <c r="C239" s="653"/>
      <c r="D239" s="653" t="s">
        <v>506</v>
      </c>
      <c r="E239" s="653" t="s">
        <v>693</v>
      </c>
      <c r="F239" s="653" t="s">
        <v>736</v>
      </c>
      <c r="G239" s="659">
        <v>219</v>
      </c>
      <c r="H239" s="659">
        <v>300</v>
      </c>
      <c r="I239" s="659">
        <v>2</v>
      </c>
      <c r="J239" s="660"/>
      <c r="K239" s="720" t="s">
        <v>63</v>
      </c>
      <c r="L239" s="636" t="s">
        <v>748</v>
      </c>
      <c r="M239" s="636">
        <v>19</v>
      </c>
      <c r="N239" s="714"/>
    </row>
    <row r="240" spans="1:14" x14ac:dyDescent="0.2">
      <c r="A240" s="636" t="s">
        <v>749</v>
      </c>
      <c r="B240" s="636"/>
      <c r="C240" s="653"/>
      <c r="D240" s="660" t="s">
        <v>506</v>
      </c>
      <c r="E240" s="660"/>
      <c r="F240" s="660"/>
      <c r="G240" s="660"/>
      <c r="H240" s="660"/>
      <c r="I240" s="660"/>
      <c r="J240" s="660"/>
      <c r="K240" s="720" t="s">
        <v>63</v>
      </c>
      <c r="L240" s="636" t="s">
        <v>749</v>
      </c>
      <c r="M240" s="636">
        <v>20</v>
      </c>
      <c r="N240" s="714"/>
    </row>
    <row r="241" spans="1:16" x14ac:dyDescent="0.2">
      <c r="A241" s="636" t="s">
        <v>750</v>
      </c>
      <c r="B241" s="636"/>
      <c r="C241" s="653" t="s">
        <v>509</v>
      </c>
      <c r="D241" s="660"/>
      <c r="E241" s="660"/>
      <c r="F241" s="660"/>
      <c r="G241" s="660"/>
      <c r="H241" s="660"/>
      <c r="I241" s="660"/>
      <c r="J241" s="688">
        <v>2</v>
      </c>
      <c r="K241" s="720" t="s">
        <v>63</v>
      </c>
      <c r="L241" s="636" t="s">
        <v>750</v>
      </c>
      <c r="M241" s="636">
        <v>21</v>
      </c>
      <c r="N241" s="714"/>
    </row>
    <row r="242" spans="1:16" x14ac:dyDescent="0.2">
      <c r="A242" s="636" t="s">
        <v>751</v>
      </c>
      <c r="B242" s="636"/>
      <c r="C242" s="653" t="s">
        <v>509</v>
      </c>
      <c r="D242" s="660"/>
      <c r="E242" s="660"/>
      <c r="F242" s="660"/>
      <c r="G242" s="660"/>
      <c r="H242" s="660"/>
      <c r="I242" s="660"/>
      <c r="J242" s="689"/>
      <c r="K242" s="720" t="s">
        <v>63</v>
      </c>
      <c r="L242" s="636" t="s">
        <v>751</v>
      </c>
      <c r="M242" s="636">
        <v>22</v>
      </c>
      <c r="N242" s="714"/>
    </row>
    <row r="243" spans="1:16" ht="15" customHeight="1" x14ac:dyDescent="0.2">
      <c r="A243" s="636" t="s">
        <v>752</v>
      </c>
      <c r="B243" s="636" t="s">
        <v>211</v>
      </c>
      <c r="C243" s="653"/>
      <c r="D243" s="653" t="s">
        <v>509</v>
      </c>
      <c r="E243" s="653" t="s">
        <v>693</v>
      </c>
      <c r="F243" s="653" t="s">
        <v>753</v>
      </c>
      <c r="G243" s="653"/>
      <c r="H243" s="659">
        <v>300</v>
      </c>
      <c r="I243" s="659">
        <v>1</v>
      </c>
      <c r="J243" s="660"/>
      <c r="K243" s="720" t="s">
        <v>63</v>
      </c>
      <c r="L243" s="636" t="s">
        <v>752</v>
      </c>
      <c r="M243" s="636">
        <v>23</v>
      </c>
      <c r="N243" s="714"/>
    </row>
    <row r="244" spans="1:16" x14ac:dyDescent="0.2">
      <c r="A244" s="636" t="s">
        <v>754</v>
      </c>
      <c r="B244" s="636"/>
      <c r="C244" s="653" t="s">
        <v>509</v>
      </c>
      <c r="D244" s="660"/>
      <c r="E244" s="660"/>
      <c r="F244" s="660"/>
      <c r="G244" s="660"/>
      <c r="H244" s="660"/>
      <c r="I244" s="660"/>
      <c r="J244" s="688">
        <v>1</v>
      </c>
      <c r="K244" s="720" t="s">
        <v>63</v>
      </c>
      <c r="L244" s="636" t="s">
        <v>754</v>
      </c>
      <c r="M244" s="620">
        <v>24</v>
      </c>
      <c r="N244" s="714"/>
    </row>
    <row r="245" spans="1:16" x14ac:dyDescent="0.2">
      <c r="A245" s="636" t="s">
        <v>755</v>
      </c>
      <c r="B245" s="636" t="s">
        <v>212</v>
      </c>
      <c r="C245" s="653"/>
      <c r="D245" s="653" t="s">
        <v>509</v>
      </c>
      <c r="E245" s="653" t="s">
        <v>693</v>
      </c>
      <c r="F245" s="653" t="s">
        <v>753</v>
      </c>
      <c r="G245" s="653"/>
      <c r="H245" s="659">
        <v>300</v>
      </c>
      <c r="I245" s="659">
        <v>1</v>
      </c>
      <c r="J245" s="660"/>
      <c r="K245" s="720" t="s">
        <v>63</v>
      </c>
      <c r="L245" s="636" t="s">
        <v>755</v>
      </c>
      <c r="M245" s="636">
        <v>1</v>
      </c>
      <c r="N245" s="714"/>
    </row>
    <row r="246" spans="1:16" x14ac:dyDescent="0.2">
      <c r="A246" s="636" t="s">
        <v>756</v>
      </c>
      <c r="B246" s="636"/>
      <c r="C246" s="653" t="s">
        <v>509</v>
      </c>
      <c r="D246" s="660"/>
      <c r="E246" s="660"/>
      <c r="F246" s="660"/>
      <c r="G246" s="660"/>
      <c r="H246" s="660"/>
      <c r="I246" s="660"/>
      <c r="J246" s="688">
        <v>1</v>
      </c>
      <c r="K246" s="720" t="s">
        <v>63</v>
      </c>
      <c r="L246" s="636" t="s">
        <v>756</v>
      </c>
      <c r="M246" s="636">
        <v>2</v>
      </c>
      <c r="N246" s="714"/>
    </row>
    <row r="247" spans="1:16" x14ac:dyDescent="0.2">
      <c r="A247" s="636" t="s">
        <v>757</v>
      </c>
      <c r="B247" s="636" t="s">
        <v>213</v>
      </c>
      <c r="C247" s="653"/>
      <c r="D247" s="653" t="s">
        <v>509</v>
      </c>
      <c r="E247" s="653" t="s">
        <v>693</v>
      </c>
      <c r="F247" s="653" t="s">
        <v>753</v>
      </c>
      <c r="G247" s="653"/>
      <c r="H247" s="659">
        <v>300</v>
      </c>
      <c r="I247" s="659">
        <v>1</v>
      </c>
      <c r="J247" s="660"/>
      <c r="K247" s="720" t="s">
        <v>63</v>
      </c>
      <c r="L247" s="636" t="s">
        <v>757</v>
      </c>
      <c r="M247" s="636">
        <v>3</v>
      </c>
      <c r="N247" s="714"/>
    </row>
    <row r="248" spans="1:16" x14ac:dyDescent="0.2">
      <c r="A248" s="636" t="s">
        <v>758</v>
      </c>
      <c r="B248" s="636"/>
      <c r="C248" s="653" t="s">
        <v>509</v>
      </c>
      <c r="D248" s="660"/>
      <c r="E248" s="660"/>
      <c r="F248" s="660"/>
      <c r="G248" s="660"/>
      <c r="H248" s="660"/>
      <c r="I248" s="660"/>
      <c r="J248" s="688">
        <v>1</v>
      </c>
      <c r="K248" s="720" t="s">
        <v>63</v>
      </c>
      <c r="L248" s="636" t="s">
        <v>758</v>
      </c>
      <c r="M248" s="636">
        <v>4</v>
      </c>
      <c r="N248" s="714"/>
    </row>
    <row r="249" spans="1:16" x14ac:dyDescent="0.2">
      <c r="A249" s="636" t="s">
        <v>759</v>
      </c>
      <c r="B249" s="636" t="s">
        <v>214</v>
      </c>
      <c r="C249" s="653"/>
      <c r="D249" s="653" t="s">
        <v>509</v>
      </c>
      <c r="E249" s="653" t="s">
        <v>693</v>
      </c>
      <c r="F249" s="653" t="s">
        <v>753</v>
      </c>
      <c r="G249" s="653"/>
      <c r="H249" s="659">
        <v>300</v>
      </c>
      <c r="I249" s="659">
        <v>1</v>
      </c>
      <c r="J249" s="660"/>
      <c r="K249" s="720" t="s">
        <v>63</v>
      </c>
      <c r="L249" s="636" t="s">
        <v>759</v>
      </c>
      <c r="M249" s="636">
        <v>5</v>
      </c>
      <c r="N249" s="714"/>
    </row>
    <row r="250" spans="1:16" x14ac:dyDescent="0.2">
      <c r="A250" s="636" t="s">
        <v>760</v>
      </c>
      <c r="B250" s="636"/>
      <c r="C250" s="653" t="s">
        <v>509</v>
      </c>
      <c r="D250" s="660"/>
      <c r="E250" s="660"/>
      <c r="F250" s="660"/>
      <c r="G250" s="660"/>
      <c r="H250" s="660"/>
      <c r="I250" s="660"/>
      <c r="J250" s="688">
        <v>1</v>
      </c>
      <c r="K250" s="720" t="s">
        <v>63</v>
      </c>
      <c r="L250" s="636" t="s">
        <v>760</v>
      </c>
      <c r="M250" s="636">
        <v>6</v>
      </c>
      <c r="N250" s="714"/>
    </row>
    <row r="251" spans="1:16" ht="17.25" thickBot="1" x14ac:dyDescent="0.25">
      <c r="A251" s="636" t="s">
        <v>761</v>
      </c>
      <c r="B251" s="636" t="s">
        <v>329</v>
      </c>
      <c r="C251" s="653" t="s">
        <v>509</v>
      </c>
      <c r="D251" s="653"/>
      <c r="E251" s="653" t="s">
        <v>693</v>
      </c>
      <c r="F251" s="654" t="s">
        <v>762</v>
      </c>
      <c r="G251" s="653"/>
      <c r="H251" s="659">
        <v>1200</v>
      </c>
      <c r="I251" s="659">
        <v>2</v>
      </c>
      <c r="J251" s="660"/>
      <c r="K251" s="720" t="s">
        <v>63</v>
      </c>
      <c r="L251" s="636" t="s">
        <v>761</v>
      </c>
      <c r="M251" s="636">
        <v>7</v>
      </c>
      <c r="N251" s="714"/>
      <c r="P251" s="736"/>
    </row>
    <row r="252" spans="1:16" ht="15.75" customHeight="1" thickTop="1" x14ac:dyDescent="0.2">
      <c r="A252" s="636" t="s">
        <v>763</v>
      </c>
      <c r="B252" s="636"/>
      <c r="C252" s="653" t="s">
        <v>509</v>
      </c>
      <c r="D252" s="660"/>
      <c r="E252" s="660"/>
      <c r="F252" s="660"/>
      <c r="G252" s="660"/>
      <c r="H252" s="660"/>
      <c r="I252" s="660"/>
      <c r="J252" s="660"/>
      <c r="K252" s="720" t="s">
        <v>63</v>
      </c>
      <c r="L252" s="636" t="s">
        <v>763</v>
      </c>
      <c r="M252" s="636">
        <v>8</v>
      </c>
      <c r="N252" s="714"/>
    </row>
    <row r="253" spans="1:16" x14ac:dyDescent="0.2">
      <c r="A253" s="636" t="s">
        <v>764</v>
      </c>
      <c r="B253" s="636"/>
      <c r="C253" s="653"/>
      <c r="D253" s="660" t="s">
        <v>509</v>
      </c>
      <c r="E253" s="660"/>
      <c r="F253" s="660"/>
      <c r="G253" s="660"/>
      <c r="H253" s="660"/>
      <c r="I253" s="660"/>
      <c r="J253" s="688">
        <v>2</v>
      </c>
      <c r="K253" s="720" t="s">
        <v>63</v>
      </c>
      <c r="L253" s="636" t="s">
        <v>764</v>
      </c>
      <c r="M253" s="636">
        <v>9</v>
      </c>
      <c r="N253" s="714"/>
    </row>
    <row r="254" spans="1:16" x14ac:dyDescent="0.2">
      <c r="A254" s="636" t="s">
        <v>765</v>
      </c>
      <c r="B254" s="636"/>
      <c r="C254" s="653"/>
      <c r="D254" s="660" t="s">
        <v>509</v>
      </c>
      <c r="E254" s="660"/>
      <c r="F254" s="660"/>
      <c r="G254" s="660"/>
      <c r="H254" s="660"/>
      <c r="I254" s="660"/>
      <c r="J254" s="689"/>
      <c r="K254" s="720" t="s">
        <v>63</v>
      </c>
      <c r="L254" s="636" t="s">
        <v>765</v>
      </c>
      <c r="M254" s="636">
        <v>10</v>
      </c>
      <c r="N254" s="714"/>
    </row>
    <row r="255" spans="1:16" x14ac:dyDescent="0.2">
      <c r="A255" s="636" t="s">
        <v>766</v>
      </c>
      <c r="B255" s="636" t="s">
        <v>330</v>
      </c>
      <c r="C255" s="653" t="s">
        <v>509</v>
      </c>
      <c r="D255" s="653"/>
      <c r="E255" s="653" t="s">
        <v>693</v>
      </c>
      <c r="F255" s="654" t="s">
        <v>767</v>
      </c>
      <c r="G255" s="653"/>
      <c r="H255" s="659">
        <v>1200</v>
      </c>
      <c r="I255" s="659">
        <v>2</v>
      </c>
      <c r="J255" s="660"/>
      <c r="K255" s="720" t="s">
        <v>63</v>
      </c>
      <c r="L255" s="636" t="s">
        <v>766</v>
      </c>
      <c r="M255" s="636">
        <v>11</v>
      </c>
      <c r="N255" s="714"/>
    </row>
    <row r="256" spans="1:16" x14ac:dyDescent="0.2">
      <c r="A256" s="636" t="s">
        <v>768</v>
      </c>
      <c r="B256" s="636"/>
      <c r="C256" s="653" t="s">
        <v>509</v>
      </c>
      <c r="D256" s="660"/>
      <c r="E256" s="660"/>
      <c r="F256" s="660"/>
      <c r="G256" s="660"/>
      <c r="H256" s="660"/>
      <c r="I256" s="660"/>
      <c r="J256" s="660"/>
      <c r="K256" s="720" t="s">
        <v>63</v>
      </c>
      <c r="L256" s="636" t="s">
        <v>768</v>
      </c>
      <c r="M256" s="636">
        <v>12</v>
      </c>
      <c r="N256" s="714"/>
    </row>
    <row r="257" spans="1:14" x14ac:dyDescent="0.2">
      <c r="A257" s="636" t="s">
        <v>769</v>
      </c>
      <c r="B257" s="636"/>
      <c r="C257" s="653"/>
      <c r="D257" s="660" t="s">
        <v>509</v>
      </c>
      <c r="E257" s="660"/>
      <c r="F257" s="660"/>
      <c r="G257" s="660"/>
      <c r="H257" s="660"/>
      <c r="I257" s="660"/>
      <c r="J257" s="688">
        <v>2</v>
      </c>
      <c r="K257" s="720" t="s">
        <v>63</v>
      </c>
      <c r="L257" s="636" t="s">
        <v>769</v>
      </c>
      <c r="M257" s="636">
        <v>13</v>
      </c>
      <c r="N257" s="714"/>
    </row>
    <row r="258" spans="1:14" x14ac:dyDescent="0.2">
      <c r="A258" s="636" t="s">
        <v>770</v>
      </c>
      <c r="B258" s="636"/>
      <c r="C258" s="653"/>
      <c r="D258" s="660" t="s">
        <v>509</v>
      </c>
      <c r="E258" s="660"/>
      <c r="F258" s="660"/>
      <c r="G258" s="660"/>
      <c r="H258" s="660"/>
      <c r="I258" s="660"/>
      <c r="J258" s="689"/>
      <c r="K258" s="720" t="s">
        <v>63</v>
      </c>
      <c r="L258" s="636" t="s">
        <v>770</v>
      </c>
      <c r="M258" s="636">
        <v>14</v>
      </c>
      <c r="N258" s="714"/>
    </row>
    <row r="259" spans="1:14" ht="33.75" thickBot="1" x14ac:dyDescent="0.25">
      <c r="A259" s="723" t="s">
        <v>771</v>
      </c>
      <c r="B259" s="724" t="s">
        <v>75</v>
      </c>
      <c r="C259" s="725" t="s">
        <v>509</v>
      </c>
      <c r="D259" s="725"/>
      <c r="E259" s="725" t="s">
        <v>772</v>
      </c>
      <c r="F259" s="725" t="s">
        <v>66</v>
      </c>
      <c r="G259" s="725" t="s">
        <v>67</v>
      </c>
      <c r="H259" s="725" t="s">
        <v>773</v>
      </c>
      <c r="I259" s="725"/>
      <c r="J259" s="726">
        <v>1</v>
      </c>
      <c r="K259" s="727" t="s">
        <v>63</v>
      </c>
      <c r="L259" s="723" t="s">
        <v>771</v>
      </c>
      <c r="M259" s="723">
        <v>15</v>
      </c>
      <c r="N259" s="728"/>
    </row>
    <row r="260" spans="1:14" ht="17.25" thickTop="1" x14ac:dyDescent="0.2">
      <c r="A260" s="673" t="s">
        <v>774</v>
      </c>
      <c r="B260" s="673"/>
      <c r="C260" s="658"/>
      <c r="D260" s="658" t="s">
        <v>509</v>
      </c>
      <c r="E260" s="658" t="s">
        <v>693</v>
      </c>
      <c r="F260" s="721" t="s">
        <v>775</v>
      </c>
      <c r="G260" s="674">
        <v>206</v>
      </c>
      <c r="H260" s="674">
        <v>300</v>
      </c>
      <c r="I260" s="674">
        <v>8</v>
      </c>
      <c r="J260" s="675"/>
      <c r="K260" s="722" t="s">
        <v>341</v>
      </c>
      <c r="L260" s="673" t="s">
        <v>774</v>
      </c>
      <c r="M260" s="673">
        <v>16</v>
      </c>
      <c r="N260" s="714"/>
    </row>
    <row r="261" spans="1:14" x14ac:dyDescent="0.2">
      <c r="A261" s="636" t="s">
        <v>776</v>
      </c>
      <c r="B261" s="614" t="s">
        <v>340</v>
      </c>
      <c r="C261" s="653"/>
      <c r="D261" s="653" t="s">
        <v>509</v>
      </c>
      <c r="E261" s="660"/>
      <c r="F261" s="661"/>
      <c r="G261" s="660"/>
      <c r="H261" s="660"/>
      <c r="I261" s="660"/>
      <c r="J261" s="660"/>
      <c r="K261" s="718" t="s">
        <v>341</v>
      </c>
      <c r="L261" s="636" t="s">
        <v>776</v>
      </c>
      <c r="M261" s="636">
        <v>17</v>
      </c>
      <c r="N261" s="714"/>
    </row>
    <row r="262" spans="1:14" x14ac:dyDescent="0.2">
      <c r="A262" s="636" t="s">
        <v>777</v>
      </c>
      <c r="B262" s="636"/>
      <c r="C262" s="653"/>
      <c r="D262" s="653" t="s">
        <v>509</v>
      </c>
      <c r="E262" s="660"/>
      <c r="F262" s="661"/>
      <c r="G262" s="660"/>
      <c r="H262" s="660"/>
      <c r="I262" s="660"/>
      <c r="J262" s="660"/>
      <c r="K262" s="718" t="s">
        <v>341</v>
      </c>
      <c r="L262" s="636" t="s">
        <v>777</v>
      </c>
      <c r="M262" s="636">
        <v>18</v>
      </c>
      <c r="N262" s="714"/>
    </row>
    <row r="263" spans="1:14" x14ac:dyDescent="0.2">
      <c r="A263" s="636" t="s">
        <v>778</v>
      </c>
      <c r="B263" s="636"/>
      <c r="C263" s="653"/>
      <c r="D263" s="653" t="s">
        <v>509</v>
      </c>
      <c r="E263" s="660"/>
      <c r="F263" s="661"/>
      <c r="G263" s="660"/>
      <c r="H263" s="660"/>
      <c r="I263" s="660"/>
      <c r="J263" s="660"/>
      <c r="K263" s="718" t="s">
        <v>341</v>
      </c>
      <c r="L263" s="636" t="s">
        <v>778</v>
      </c>
      <c r="M263" s="636">
        <v>19</v>
      </c>
      <c r="N263" s="714"/>
    </row>
    <row r="264" spans="1:14" x14ac:dyDescent="0.2">
      <c r="A264" s="636" t="s">
        <v>779</v>
      </c>
      <c r="B264" s="636"/>
      <c r="C264" s="653"/>
      <c r="D264" s="653" t="s">
        <v>509</v>
      </c>
      <c r="E264" s="660"/>
      <c r="F264" s="661"/>
      <c r="G264" s="660"/>
      <c r="H264" s="660"/>
      <c r="I264" s="660"/>
      <c r="J264" s="660"/>
      <c r="K264" s="718" t="s">
        <v>341</v>
      </c>
      <c r="L264" s="636" t="s">
        <v>779</v>
      </c>
      <c r="M264" s="636">
        <v>20</v>
      </c>
      <c r="N264" s="714"/>
    </row>
    <row r="265" spans="1:14" x14ac:dyDescent="0.2">
      <c r="A265" s="636" t="s">
        <v>780</v>
      </c>
      <c r="B265" s="636"/>
      <c r="C265" s="653"/>
      <c r="D265" s="653" t="s">
        <v>509</v>
      </c>
      <c r="E265" s="660"/>
      <c r="F265" s="661"/>
      <c r="G265" s="660"/>
      <c r="H265" s="660"/>
      <c r="I265" s="660"/>
      <c r="J265" s="660"/>
      <c r="K265" s="718" t="s">
        <v>341</v>
      </c>
      <c r="L265" s="636" t="s">
        <v>780</v>
      </c>
      <c r="M265" s="636">
        <v>21</v>
      </c>
      <c r="N265" s="714"/>
    </row>
    <row r="266" spans="1:14" x14ac:dyDescent="0.2">
      <c r="A266" s="636" t="s">
        <v>781</v>
      </c>
      <c r="B266" s="636"/>
      <c r="C266" s="653"/>
      <c r="D266" s="653" t="s">
        <v>509</v>
      </c>
      <c r="E266" s="660"/>
      <c r="F266" s="661"/>
      <c r="G266" s="660"/>
      <c r="H266" s="660"/>
      <c r="I266" s="660"/>
      <c r="J266" s="660"/>
      <c r="K266" s="718" t="s">
        <v>341</v>
      </c>
      <c r="L266" s="636" t="s">
        <v>781</v>
      </c>
      <c r="M266" s="636">
        <v>22</v>
      </c>
      <c r="N266" s="714"/>
    </row>
    <row r="267" spans="1:14" x14ac:dyDescent="0.2">
      <c r="A267" s="636" t="s">
        <v>782</v>
      </c>
      <c r="B267" s="636"/>
      <c r="C267" s="653"/>
      <c r="D267" s="653" t="s">
        <v>509</v>
      </c>
      <c r="E267" s="660"/>
      <c r="F267" s="661"/>
      <c r="G267" s="660"/>
      <c r="H267" s="660"/>
      <c r="I267" s="660"/>
      <c r="J267" s="660"/>
      <c r="K267" s="718" t="s">
        <v>341</v>
      </c>
      <c r="L267" s="636" t="s">
        <v>782</v>
      </c>
      <c r="M267" s="636">
        <v>23</v>
      </c>
      <c r="N267" s="714"/>
    </row>
    <row r="268" spans="1:14" x14ac:dyDescent="0.2">
      <c r="A268" s="636" t="s">
        <v>783</v>
      </c>
      <c r="B268" s="636"/>
      <c r="C268" s="660" t="s">
        <v>509</v>
      </c>
      <c r="D268" s="660"/>
      <c r="E268" s="660"/>
      <c r="F268" s="661"/>
      <c r="G268" s="660"/>
      <c r="H268" s="660"/>
      <c r="I268" s="660"/>
      <c r="J268" s="688">
        <v>8</v>
      </c>
      <c r="K268" s="718" t="s">
        <v>341</v>
      </c>
      <c r="L268" s="636" t="s">
        <v>783</v>
      </c>
      <c r="M268" s="620">
        <v>24</v>
      </c>
      <c r="N268" s="714"/>
    </row>
    <row r="269" spans="1:14" x14ac:dyDescent="0.2">
      <c r="A269" s="636" t="s">
        <v>784</v>
      </c>
      <c r="B269" s="636"/>
      <c r="C269" s="660" t="s">
        <v>509</v>
      </c>
      <c r="D269" s="660"/>
      <c r="E269" s="660"/>
      <c r="F269" s="661"/>
      <c r="G269" s="660"/>
      <c r="H269" s="660"/>
      <c r="I269" s="660"/>
      <c r="J269" s="689"/>
      <c r="K269" s="718" t="s">
        <v>341</v>
      </c>
      <c r="L269" s="636" t="s">
        <v>784</v>
      </c>
      <c r="M269" s="636">
        <v>1</v>
      </c>
      <c r="N269" s="714"/>
    </row>
    <row r="270" spans="1:14" x14ac:dyDescent="0.2">
      <c r="A270" s="636" t="s">
        <v>785</v>
      </c>
      <c r="B270" s="636"/>
      <c r="C270" s="660" t="s">
        <v>509</v>
      </c>
      <c r="D270" s="660"/>
      <c r="E270" s="660"/>
      <c r="F270" s="661"/>
      <c r="G270" s="660"/>
      <c r="H270" s="660"/>
      <c r="I270" s="660"/>
      <c r="J270" s="689"/>
      <c r="K270" s="718" t="s">
        <v>341</v>
      </c>
      <c r="L270" s="636" t="s">
        <v>785</v>
      </c>
      <c r="M270" s="636">
        <v>2</v>
      </c>
      <c r="N270" s="714"/>
    </row>
    <row r="271" spans="1:14" x14ac:dyDescent="0.2">
      <c r="A271" s="636" t="s">
        <v>786</v>
      </c>
      <c r="B271" s="636"/>
      <c r="C271" s="660" t="s">
        <v>509</v>
      </c>
      <c r="D271" s="660"/>
      <c r="E271" s="660"/>
      <c r="F271" s="661"/>
      <c r="G271" s="660"/>
      <c r="H271" s="660"/>
      <c r="I271" s="660"/>
      <c r="J271" s="689"/>
      <c r="K271" s="718" t="s">
        <v>341</v>
      </c>
      <c r="L271" s="636" t="s">
        <v>786</v>
      </c>
      <c r="M271" s="636">
        <v>3</v>
      </c>
      <c r="N271" s="714"/>
    </row>
    <row r="272" spans="1:14" x14ac:dyDescent="0.2">
      <c r="A272" s="636" t="s">
        <v>787</v>
      </c>
      <c r="B272" s="636"/>
      <c r="C272" s="660" t="s">
        <v>509</v>
      </c>
      <c r="D272" s="660"/>
      <c r="E272" s="660"/>
      <c r="F272" s="661"/>
      <c r="G272" s="660"/>
      <c r="H272" s="660"/>
      <c r="I272" s="660"/>
      <c r="J272" s="689"/>
      <c r="K272" s="718" t="s">
        <v>341</v>
      </c>
      <c r="L272" s="636" t="s">
        <v>787</v>
      </c>
      <c r="M272" s="636">
        <v>4</v>
      </c>
      <c r="N272" s="714"/>
    </row>
    <row r="273" spans="1:14" x14ac:dyDescent="0.2">
      <c r="A273" s="636" t="s">
        <v>788</v>
      </c>
      <c r="B273" s="636"/>
      <c r="C273" s="660" t="s">
        <v>509</v>
      </c>
      <c r="D273" s="660"/>
      <c r="E273" s="660"/>
      <c r="F273" s="661"/>
      <c r="G273" s="660"/>
      <c r="H273" s="660"/>
      <c r="I273" s="660"/>
      <c r="J273" s="689"/>
      <c r="K273" s="718" t="s">
        <v>341</v>
      </c>
      <c r="L273" s="636" t="s">
        <v>788</v>
      </c>
      <c r="M273" s="636">
        <v>5</v>
      </c>
      <c r="N273" s="714"/>
    </row>
    <row r="274" spans="1:14" x14ac:dyDescent="0.2">
      <c r="A274" s="636" t="s">
        <v>789</v>
      </c>
      <c r="B274" s="636"/>
      <c r="C274" s="660" t="s">
        <v>509</v>
      </c>
      <c r="D274" s="660"/>
      <c r="E274" s="660"/>
      <c r="F274" s="661"/>
      <c r="G274" s="660"/>
      <c r="H274" s="660"/>
      <c r="I274" s="660"/>
      <c r="J274" s="689"/>
      <c r="K274" s="718" t="s">
        <v>341</v>
      </c>
      <c r="L274" s="636" t="s">
        <v>789</v>
      </c>
      <c r="M274" s="636">
        <v>6</v>
      </c>
      <c r="N274" s="714"/>
    </row>
    <row r="275" spans="1:14" x14ac:dyDescent="0.2">
      <c r="A275" s="636" t="s">
        <v>790</v>
      </c>
      <c r="B275" s="636"/>
      <c r="C275" s="660" t="s">
        <v>509</v>
      </c>
      <c r="D275" s="660"/>
      <c r="E275" s="660"/>
      <c r="F275" s="661"/>
      <c r="G275" s="660"/>
      <c r="H275" s="660"/>
      <c r="I275" s="660"/>
      <c r="J275" s="689"/>
      <c r="K275" s="718" t="s">
        <v>341</v>
      </c>
      <c r="L275" s="636" t="s">
        <v>790</v>
      </c>
      <c r="M275" s="636">
        <v>7</v>
      </c>
      <c r="N275" s="714"/>
    </row>
    <row r="276" spans="1:14" x14ac:dyDescent="0.2">
      <c r="A276" s="636" t="s">
        <v>791</v>
      </c>
      <c r="B276" s="636"/>
      <c r="C276" s="653"/>
      <c r="D276" s="653" t="s">
        <v>509</v>
      </c>
      <c r="E276" s="653" t="s">
        <v>693</v>
      </c>
      <c r="F276" s="654" t="s">
        <v>775</v>
      </c>
      <c r="G276" s="659">
        <v>206</v>
      </c>
      <c r="H276" s="659">
        <v>0</v>
      </c>
      <c r="I276" s="659">
        <v>8</v>
      </c>
      <c r="J276" s="660"/>
      <c r="K276" s="718" t="s">
        <v>341</v>
      </c>
      <c r="L276" s="636" t="s">
        <v>791</v>
      </c>
      <c r="M276" s="636">
        <v>8</v>
      </c>
      <c r="N276" s="714"/>
    </row>
    <row r="277" spans="1:14" x14ac:dyDescent="0.2">
      <c r="A277" s="636" t="s">
        <v>792</v>
      </c>
      <c r="B277" s="614" t="s">
        <v>343</v>
      </c>
      <c r="C277" s="653"/>
      <c r="D277" s="660" t="s">
        <v>509</v>
      </c>
      <c r="E277" s="660"/>
      <c r="F277" s="661"/>
      <c r="G277" s="660"/>
      <c r="H277" s="660"/>
      <c r="I277" s="660"/>
      <c r="J277" s="660"/>
      <c r="K277" s="718" t="s">
        <v>341</v>
      </c>
      <c r="L277" s="636" t="s">
        <v>792</v>
      </c>
      <c r="M277" s="636">
        <v>9</v>
      </c>
      <c r="N277" s="714"/>
    </row>
    <row r="278" spans="1:14" x14ac:dyDescent="0.2">
      <c r="A278" s="636" t="s">
        <v>793</v>
      </c>
      <c r="B278" s="636"/>
      <c r="C278" s="653"/>
      <c r="D278" s="660" t="s">
        <v>509</v>
      </c>
      <c r="E278" s="660"/>
      <c r="F278" s="661"/>
      <c r="G278" s="660"/>
      <c r="H278" s="660"/>
      <c r="I278" s="660"/>
      <c r="J278" s="660"/>
      <c r="K278" s="718" t="s">
        <v>341</v>
      </c>
      <c r="L278" s="636" t="s">
        <v>793</v>
      </c>
      <c r="M278" s="636">
        <v>10</v>
      </c>
      <c r="N278" s="714"/>
    </row>
    <row r="279" spans="1:14" x14ac:dyDescent="0.2">
      <c r="A279" s="636" t="s">
        <v>794</v>
      </c>
      <c r="B279" s="636"/>
      <c r="C279" s="653"/>
      <c r="D279" s="660" t="s">
        <v>509</v>
      </c>
      <c r="E279" s="660"/>
      <c r="F279" s="661"/>
      <c r="G279" s="660"/>
      <c r="H279" s="660"/>
      <c r="I279" s="660"/>
      <c r="J279" s="660"/>
      <c r="K279" s="718" t="s">
        <v>341</v>
      </c>
      <c r="L279" s="636" t="s">
        <v>794</v>
      </c>
      <c r="M279" s="636">
        <v>11</v>
      </c>
      <c r="N279" s="714"/>
    </row>
    <row r="280" spans="1:14" x14ac:dyDescent="0.2">
      <c r="A280" s="636" t="s">
        <v>795</v>
      </c>
      <c r="B280" s="636"/>
      <c r="C280" s="653"/>
      <c r="D280" s="660" t="s">
        <v>509</v>
      </c>
      <c r="E280" s="660"/>
      <c r="F280" s="661"/>
      <c r="G280" s="660"/>
      <c r="H280" s="660"/>
      <c r="I280" s="660"/>
      <c r="J280" s="660"/>
      <c r="K280" s="718" t="s">
        <v>341</v>
      </c>
      <c r="L280" s="636" t="s">
        <v>795</v>
      </c>
      <c r="M280" s="636">
        <v>12</v>
      </c>
      <c r="N280" s="714"/>
    </row>
    <row r="281" spans="1:14" x14ac:dyDescent="0.2">
      <c r="A281" s="636" t="s">
        <v>796</v>
      </c>
      <c r="B281" s="636"/>
      <c r="C281" s="653"/>
      <c r="D281" s="660" t="s">
        <v>509</v>
      </c>
      <c r="E281" s="660"/>
      <c r="F281" s="661"/>
      <c r="G281" s="660"/>
      <c r="H281" s="660"/>
      <c r="I281" s="660"/>
      <c r="J281" s="660"/>
      <c r="K281" s="718" t="s">
        <v>341</v>
      </c>
      <c r="L281" s="636" t="s">
        <v>796</v>
      </c>
      <c r="M281" s="636">
        <v>13</v>
      </c>
      <c r="N281" s="714"/>
    </row>
    <row r="282" spans="1:14" x14ac:dyDescent="0.2">
      <c r="A282" s="636" t="s">
        <v>797</v>
      </c>
      <c r="B282" s="636"/>
      <c r="C282" s="653"/>
      <c r="D282" s="660" t="s">
        <v>509</v>
      </c>
      <c r="E282" s="660"/>
      <c r="F282" s="661"/>
      <c r="G282" s="660"/>
      <c r="H282" s="660"/>
      <c r="I282" s="660"/>
      <c r="J282" s="660"/>
      <c r="K282" s="718" t="s">
        <v>341</v>
      </c>
      <c r="L282" s="636" t="s">
        <v>797</v>
      </c>
      <c r="M282" s="636">
        <v>14</v>
      </c>
      <c r="N282" s="714"/>
    </row>
    <row r="283" spans="1:14" x14ac:dyDescent="0.2">
      <c r="A283" s="636" t="s">
        <v>798</v>
      </c>
      <c r="B283" s="636"/>
      <c r="C283" s="653"/>
      <c r="D283" s="660" t="s">
        <v>509</v>
      </c>
      <c r="E283" s="660"/>
      <c r="F283" s="661"/>
      <c r="G283" s="660"/>
      <c r="H283" s="660"/>
      <c r="I283" s="660"/>
      <c r="J283" s="660"/>
      <c r="K283" s="718" t="s">
        <v>341</v>
      </c>
      <c r="L283" s="636" t="s">
        <v>798</v>
      </c>
      <c r="M283" s="636">
        <v>15</v>
      </c>
      <c r="N283" s="714"/>
    </row>
    <row r="284" spans="1:14" x14ac:dyDescent="0.2">
      <c r="A284" s="636" t="s">
        <v>799</v>
      </c>
      <c r="B284" s="636"/>
      <c r="C284" s="653" t="s">
        <v>509</v>
      </c>
      <c r="D284" s="660"/>
      <c r="E284" s="660"/>
      <c r="F284" s="661"/>
      <c r="G284" s="660"/>
      <c r="H284" s="660"/>
      <c r="I284" s="660"/>
      <c r="J284" s="688">
        <v>8</v>
      </c>
      <c r="K284" s="718" t="s">
        <v>341</v>
      </c>
      <c r="L284" s="636" t="s">
        <v>799</v>
      </c>
      <c r="M284" s="636">
        <v>16</v>
      </c>
      <c r="N284" s="714"/>
    </row>
    <row r="285" spans="1:14" x14ac:dyDescent="0.2">
      <c r="A285" s="636" t="s">
        <v>800</v>
      </c>
      <c r="B285" s="636"/>
      <c r="C285" s="653" t="s">
        <v>509</v>
      </c>
      <c r="D285" s="660"/>
      <c r="E285" s="660"/>
      <c r="F285" s="661"/>
      <c r="G285" s="660"/>
      <c r="H285" s="660"/>
      <c r="I285" s="660"/>
      <c r="J285" s="689"/>
      <c r="K285" s="718" t="s">
        <v>341</v>
      </c>
      <c r="L285" s="636" t="s">
        <v>800</v>
      </c>
      <c r="M285" s="636">
        <v>17</v>
      </c>
      <c r="N285" s="714"/>
    </row>
    <row r="286" spans="1:14" x14ac:dyDescent="0.2">
      <c r="A286" s="636" t="s">
        <v>801</v>
      </c>
      <c r="B286" s="636"/>
      <c r="C286" s="653" t="s">
        <v>509</v>
      </c>
      <c r="D286" s="660"/>
      <c r="E286" s="660"/>
      <c r="F286" s="661"/>
      <c r="G286" s="660"/>
      <c r="H286" s="660"/>
      <c r="I286" s="660"/>
      <c r="J286" s="689"/>
      <c r="K286" s="718" t="s">
        <v>341</v>
      </c>
      <c r="L286" s="636" t="s">
        <v>801</v>
      </c>
      <c r="M286" s="636">
        <v>18</v>
      </c>
      <c r="N286" s="714"/>
    </row>
    <row r="287" spans="1:14" x14ac:dyDescent="0.2">
      <c r="A287" s="636" t="s">
        <v>802</v>
      </c>
      <c r="B287" s="636"/>
      <c r="C287" s="653" t="s">
        <v>509</v>
      </c>
      <c r="D287" s="660"/>
      <c r="E287" s="660"/>
      <c r="F287" s="661"/>
      <c r="G287" s="660"/>
      <c r="H287" s="660"/>
      <c r="I287" s="660"/>
      <c r="J287" s="689"/>
      <c r="K287" s="718" t="s">
        <v>341</v>
      </c>
      <c r="L287" s="636" t="s">
        <v>802</v>
      </c>
      <c r="M287" s="636">
        <v>19</v>
      </c>
      <c r="N287" s="714"/>
    </row>
    <row r="288" spans="1:14" x14ac:dyDescent="0.2">
      <c r="A288" s="636" t="s">
        <v>803</v>
      </c>
      <c r="B288" s="636"/>
      <c r="C288" s="653" t="s">
        <v>509</v>
      </c>
      <c r="D288" s="660"/>
      <c r="E288" s="660"/>
      <c r="F288" s="661"/>
      <c r="G288" s="660"/>
      <c r="H288" s="660"/>
      <c r="I288" s="660"/>
      <c r="J288" s="689"/>
      <c r="K288" s="718" t="s">
        <v>341</v>
      </c>
      <c r="L288" s="636" t="s">
        <v>803</v>
      </c>
      <c r="M288" s="636">
        <v>20</v>
      </c>
      <c r="N288" s="714"/>
    </row>
    <row r="289" spans="1:14" x14ac:dyDescent="0.2">
      <c r="A289" s="636" t="s">
        <v>804</v>
      </c>
      <c r="B289" s="636"/>
      <c r="C289" s="653" t="s">
        <v>509</v>
      </c>
      <c r="D289" s="660"/>
      <c r="E289" s="660"/>
      <c r="F289" s="661"/>
      <c r="G289" s="660"/>
      <c r="H289" s="660"/>
      <c r="I289" s="660"/>
      <c r="J289" s="689"/>
      <c r="K289" s="718" t="s">
        <v>341</v>
      </c>
      <c r="L289" s="636" t="s">
        <v>804</v>
      </c>
      <c r="M289" s="636">
        <v>21</v>
      </c>
      <c r="N289" s="714"/>
    </row>
    <row r="290" spans="1:14" x14ac:dyDescent="0.2">
      <c r="A290" s="636" t="s">
        <v>805</v>
      </c>
      <c r="B290" s="636"/>
      <c r="C290" s="653" t="s">
        <v>509</v>
      </c>
      <c r="D290" s="660"/>
      <c r="E290" s="660"/>
      <c r="F290" s="661"/>
      <c r="G290" s="660"/>
      <c r="H290" s="660"/>
      <c r="I290" s="660"/>
      <c r="J290" s="689"/>
      <c r="K290" s="718" t="s">
        <v>341</v>
      </c>
      <c r="L290" s="636" t="s">
        <v>805</v>
      </c>
      <c r="M290" s="636">
        <v>22</v>
      </c>
      <c r="N290" s="714"/>
    </row>
    <row r="291" spans="1:14" x14ac:dyDescent="0.2">
      <c r="A291" s="636" t="s">
        <v>806</v>
      </c>
      <c r="B291" s="636"/>
      <c r="C291" s="653" t="s">
        <v>509</v>
      </c>
      <c r="D291" s="660"/>
      <c r="E291" s="660"/>
      <c r="F291" s="661"/>
      <c r="G291" s="660"/>
      <c r="H291" s="660"/>
      <c r="I291" s="660"/>
      <c r="J291" s="689"/>
      <c r="K291" s="718" t="s">
        <v>341</v>
      </c>
      <c r="L291" s="636" t="s">
        <v>806</v>
      </c>
      <c r="M291" s="636">
        <v>23</v>
      </c>
      <c r="N291" s="714"/>
    </row>
    <row r="292" spans="1:14" x14ac:dyDescent="0.2">
      <c r="A292" s="636" t="s">
        <v>807</v>
      </c>
      <c r="B292" s="636"/>
      <c r="C292" s="653"/>
      <c r="D292" s="653" t="s">
        <v>509</v>
      </c>
      <c r="E292" s="653" t="s">
        <v>693</v>
      </c>
      <c r="F292" s="654" t="s">
        <v>808</v>
      </c>
      <c r="G292" s="659">
        <v>205</v>
      </c>
      <c r="H292" s="659">
        <v>0</v>
      </c>
      <c r="I292" s="659">
        <v>8</v>
      </c>
      <c r="J292" s="660"/>
      <c r="K292" s="718" t="s">
        <v>341</v>
      </c>
      <c r="L292" s="636" t="s">
        <v>807</v>
      </c>
      <c r="M292" s="620">
        <v>24</v>
      </c>
      <c r="N292" s="714"/>
    </row>
    <row r="293" spans="1:14" x14ac:dyDescent="0.2">
      <c r="A293" s="636" t="s">
        <v>809</v>
      </c>
      <c r="B293" s="614" t="s">
        <v>347</v>
      </c>
      <c r="C293" s="653"/>
      <c r="D293" s="660" t="s">
        <v>509</v>
      </c>
      <c r="E293" s="660"/>
      <c r="F293" s="661"/>
      <c r="G293" s="660"/>
      <c r="H293" s="660"/>
      <c r="I293" s="660"/>
      <c r="J293" s="660"/>
      <c r="K293" s="718" t="s">
        <v>341</v>
      </c>
      <c r="L293" s="636" t="s">
        <v>809</v>
      </c>
      <c r="M293" s="636">
        <v>1</v>
      </c>
      <c r="N293" s="714"/>
    </row>
    <row r="294" spans="1:14" x14ac:dyDescent="0.2">
      <c r="A294" s="636" t="s">
        <v>810</v>
      </c>
      <c r="B294" s="636"/>
      <c r="C294" s="653"/>
      <c r="D294" s="660" t="s">
        <v>509</v>
      </c>
      <c r="E294" s="660"/>
      <c r="F294" s="661"/>
      <c r="G294" s="660"/>
      <c r="H294" s="660"/>
      <c r="I294" s="660"/>
      <c r="J294" s="660"/>
      <c r="K294" s="718" t="s">
        <v>341</v>
      </c>
      <c r="L294" s="636" t="s">
        <v>810</v>
      </c>
      <c r="M294" s="636">
        <v>2</v>
      </c>
      <c r="N294" s="714"/>
    </row>
    <row r="295" spans="1:14" x14ac:dyDescent="0.2">
      <c r="A295" s="636" t="s">
        <v>811</v>
      </c>
      <c r="B295" s="636"/>
      <c r="C295" s="653"/>
      <c r="D295" s="660" t="s">
        <v>509</v>
      </c>
      <c r="E295" s="660"/>
      <c r="F295" s="661"/>
      <c r="G295" s="660"/>
      <c r="H295" s="660"/>
      <c r="I295" s="660"/>
      <c r="J295" s="660"/>
      <c r="K295" s="718" t="s">
        <v>341</v>
      </c>
      <c r="L295" s="636" t="s">
        <v>811</v>
      </c>
      <c r="M295" s="636">
        <v>3</v>
      </c>
      <c r="N295" s="714"/>
    </row>
    <row r="296" spans="1:14" x14ac:dyDescent="0.2">
      <c r="A296" s="636" t="s">
        <v>812</v>
      </c>
      <c r="B296" s="636"/>
      <c r="C296" s="653"/>
      <c r="D296" s="660" t="s">
        <v>509</v>
      </c>
      <c r="E296" s="660"/>
      <c r="F296" s="661"/>
      <c r="G296" s="660"/>
      <c r="H296" s="660"/>
      <c r="I296" s="660"/>
      <c r="J296" s="660"/>
      <c r="K296" s="718" t="s">
        <v>341</v>
      </c>
      <c r="L296" s="636" t="s">
        <v>812</v>
      </c>
      <c r="M296" s="636">
        <v>4</v>
      </c>
      <c r="N296" s="714"/>
    </row>
    <row r="297" spans="1:14" x14ac:dyDescent="0.2">
      <c r="A297" s="636" t="s">
        <v>813</v>
      </c>
      <c r="B297" s="636"/>
      <c r="C297" s="653"/>
      <c r="D297" s="660" t="s">
        <v>509</v>
      </c>
      <c r="E297" s="660"/>
      <c r="F297" s="661"/>
      <c r="G297" s="660"/>
      <c r="H297" s="660"/>
      <c r="I297" s="660"/>
      <c r="J297" s="660"/>
      <c r="K297" s="718" t="s">
        <v>341</v>
      </c>
      <c r="L297" s="636" t="s">
        <v>813</v>
      </c>
      <c r="M297" s="636">
        <v>5</v>
      </c>
      <c r="N297" s="714"/>
    </row>
    <row r="298" spans="1:14" x14ac:dyDescent="0.2">
      <c r="A298" s="636" t="s">
        <v>814</v>
      </c>
      <c r="B298" s="636"/>
      <c r="C298" s="653"/>
      <c r="D298" s="660" t="s">
        <v>509</v>
      </c>
      <c r="E298" s="660"/>
      <c r="F298" s="661"/>
      <c r="G298" s="660"/>
      <c r="H298" s="660"/>
      <c r="I298" s="660"/>
      <c r="J298" s="660"/>
      <c r="K298" s="718" t="s">
        <v>341</v>
      </c>
      <c r="L298" s="636" t="s">
        <v>814</v>
      </c>
      <c r="M298" s="636">
        <v>6</v>
      </c>
      <c r="N298" s="714"/>
    </row>
    <row r="299" spans="1:14" x14ac:dyDescent="0.2">
      <c r="A299" s="636" t="s">
        <v>815</v>
      </c>
      <c r="B299" s="636"/>
      <c r="C299" s="653"/>
      <c r="D299" s="660" t="s">
        <v>509</v>
      </c>
      <c r="E299" s="660"/>
      <c r="F299" s="661"/>
      <c r="G299" s="660"/>
      <c r="H299" s="660"/>
      <c r="I299" s="660"/>
      <c r="J299" s="660"/>
      <c r="K299" s="718" t="s">
        <v>341</v>
      </c>
      <c r="L299" s="636" t="s">
        <v>815</v>
      </c>
      <c r="M299" s="636">
        <v>7</v>
      </c>
      <c r="N299" s="714"/>
    </row>
    <row r="300" spans="1:14" x14ac:dyDescent="0.2">
      <c r="A300" s="636" t="s">
        <v>816</v>
      </c>
      <c r="B300" s="636"/>
      <c r="C300" s="653" t="s">
        <v>509</v>
      </c>
      <c r="D300" s="660"/>
      <c r="E300" s="660"/>
      <c r="F300" s="661"/>
      <c r="G300" s="660"/>
      <c r="H300" s="660"/>
      <c r="I300" s="660"/>
      <c r="J300" s="688">
        <v>8</v>
      </c>
      <c r="K300" s="718" t="s">
        <v>341</v>
      </c>
      <c r="L300" s="636" t="s">
        <v>816</v>
      </c>
      <c r="M300" s="636">
        <v>8</v>
      </c>
      <c r="N300" s="714"/>
    </row>
    <row r="301" spans="1:14" x14ac:dyDescent="0.2">
      <c r="A301" s="636" t="s">
        <v>817</v>
      </c>
      <c r="B301" s="636"/>
      <c r="C301" s="653" t="s">
        <v>509</v>
      </c>
      <c r="D301" s="660"/>
      <c r="E301" s="660"/>
      <c r="F301" s="661"/>
      <c r="G301" s="660"/>
      <c r="H301" s="660"/>
      <c r="I301" s="660"/>
      <c r="J301" s="689"/>
      <c r="K301" s="718" t="s">
        <v>341</v>
      </c>
      <c r="L301" s="636" t="s">
        <v>817</v>
      </c>
      <c r="M301" s="636">
        <v>9</v>
      </c>
      <c r="N301" s="714"/>
    </row>
    <row r="302" spans="1:14" x14ac:dyDescent="0.2">
      <c r="A302" s="636" t="s">
        <v>818</v>
      </c>
      <c r="B302" s="636"/>
      <c r="C302" s="653" t="s">
        <v>509</v>
      </c>
      <c r="D302" s="660"/>
      <c r="E302" s="660"/>
      <c r="F302" s="661"/>
      <c r="G302" s="660"/>
      <c r="H302" s="660"/>
      <c r="I302" s="660"/>
      <c r="J302" s="689"/>
      <c r="K302" s="718" t="s">
        <v>341</v>
      </c>
      <c r="L302" s="636" t="s">
        <v>818</v>
      </c>
      <c r="M302" s="636">
        <v>10</v>
      </c>
      <c r="N302" s="714"/>
    </row>
    <row r="303" spans="1:14" x14ac:dyDescent="0.2">
      <c r="A303" s="636" t="s">
        <v>819</v>
      </c>
      <c r="B303" s="636"/>
      <c r="C303" s="653" t="s">
        <v>509</v>
      </c>
      <c r="D303" s="660"/>
      <c r="E303" s="660"/>
      <c r="F303" s="661"/>
      <c r="G303" s="660"/>
      <c r="H303" s="660"/>
      <c r="I303" s="660"/>
      <c r="J303" s="689"/>
      <c r="K303" s="718" t="s">
        <v>339</v>
      </c>
      <c r="L303" s="636" t="s">
        <v>819</v>
      </c>
      <c r="M303" s="636">
        <v>11</v>
      </c>
      <c r="N303" s="714"/>
    </row>
    <row r="304" spans="1:14" x14ac:dyDescent="0.2">
      <c r="A304" s="636" t="s">
        <v>820</v>
      </c>
      <c r="B304" s="636"/>
      <c r="C304" s="653" t="s">
        <v>509</v>
      </c>
      <c r="D304" s="660"/>
      <c r="E304" s="660"/>
      <c r="F304" s="661"/>
      <c r="G304" s="660"/>
      <c r="H304" s="660"/>
      <c r="I304" s="660"/>
      <c r="J304" s="689"/>
      <c r="K304" s="718" t="s">
        <v>339</v>
      </c>
      <c r="L304" s="636" t="s">
        <v>820</v>
      </c>
      <c r="M304" s="636">
        <v>12</v>
      </c>
      <c r="N304" s="714"/>
    </row>
    <row r="305" spans="1:14" x14ac:dyDescent="0.2">
      <c r="A305" s="636" t="s">
        <v>821</v>
      </c>
      <c r="B305" s="636"/>
      <c r="C305" s="653" t="s">
        <v>509</v>
      </c>
      <c r="D305" s="660"/>
      <c r="E305" s="660"/>
      <c r="F305" s="661"/>
      <c r="G305" s="660"/>
      <c r="H305" s="660"/>
      <c r="I305" s="660"/>
      <c r="J305" s="689"/>
      <c r="K305" s="718" t="s">
        <v>339</v>
      </c>
      <c r="L305" s="636" t="s">
        <v>821</v>
      </c>
      <c r="M305" s="636">
        <v>13</v>
      </c>
      <c r="N305" s="714"/>
    </row>
    <row r="306" spans="1:14" x14ac:dyDescent="0.2">
      <c r="A306" s="636" t="s">
        <v>822</v>
      </c>
      <c r="B306" s="636"/>
      <c r="C306" s="653" t="s">
        <v>509</v>
      </c>
      <c r="D306" s="660"/>
      <c r="E306" s="660"/>
      <c r="F306" s="661"/>
      <c r="G306" s="660"/>
      <c r="H306" s="660"/>
      <c r="I306" s="660"/>
      <c r="J306" s="689"/>
      <c r="K306" s="718" t="s">
        <v>339</v>
      </c>
      <c r="L306" s="636" t="s">
        <v>822</v>
      </c>
      <c r="M306" s="636">
        <v>14</v>
      </c>
      <c r="N306" s="714"/>
    </row>
    <row r="307" spans="1:14" x14ac:dyDescent="0.2">
      <c r="A307" s="636" t="s">
        <v>823</v>
      </c>
      <c r="B307" s="636"/>
      <c r="C307" s="653" t="s">
        <v>509</v>
      </c>
      <c r="D307" s="660"/>
      <c r="E307" s="660"/>
      <c r="F307" s="661"/>
      <c r="G307" s="660"/>
      <c r="H307" s="660"/>
      <c r="I307" s="660"/>
      <c r="J307" s="689"/>
      <c r="K307" s="718" t="s">
        <v>339</v>
      </c>
      <c r="L307" s="636" t="s">
        <v>823</v>
      </c>
      <c r="M307" s="636">
        <v>15</v>
      </c>
      <c r="N307" s="714"/>
    </row>
    <row r="308" spans="1:14" x14ac:dyDescent="0.2">
      <c r="A308" s="636" t="s">
        <v>824</v>
      </c>
      <c r="B308" s="614" t="s">
        <v>348</v>
      </c>
      <c r="C308" s="653"/>
      <c r="D308" s="653" t="s">
        <v>509</v>
      </c>
      <c r="E308" s="653" t="s">
        <v>693</v>
      </c>
      <c r="F308" s="654" t="s">
        <v>808</v>
      </c>
      <c r="G308" s="659">
        <v>205</v>
      </c>
      <c r="H308" s="659">
        <v>0</v>
      </c>
      <c r="I308" s="659">
        <v>8</v>
      </c>
      <c r="J308" s="660"/>
      <c r="K308" s="718" t="s">
        <v>339</v>
      </c>
      <c r="L308" s="636" t="s">
        <v>824</v>
      </c>
      <c r="M308" s="636">
        <v>16</v>
      </c>
      <c r="N308" s="714"/>
    </row>
    <row r="309" spans="1:14" ht="16.5" customHeight="1" x14ac:dyDescent="0.2">
      <c r="A309" s="636" t="s">
        <v>825</v>
      </c>
      <c r="B309" s="636"/>
      <c r="C309" s="653"/>
      <c r="D309" s="660" t="s">
        <v>509</v>
      </c>
      <c r="E309" s="660"/>
      <c r="F309" s="661"/>
      <c r="G309" s="660"/>
      <c r="H309" s="660"/>
      <c r="I309" s="660"/>
      <c r="J309" s="660"/>
      <c r="K309" s="718" t="s">
        <v>339</v>
      </c>
      <c r="L309" s="636" t="s">
        <v>825</v>
      </c>
      <c r="M309" s="636">
        <v>17</v>
      </c>
      <c r="N309" s="714"/>
    </row>
    <row r="310" spans="1:14" ht="16.5" customHeight="1" x14ac:dyDescent="0.2">
      <c r="A310" s="636" t="s">
        <v>826</v>
      </c>
      <c r="B310" s="636"/>
      <c r="C310" s="653"/>
      <c r="D310" s="660" t="s">
        <v>509</v>
      </c>
      <c r="E310" s="660"/>
      <c r="F310" s="661"/>
      <c r="G310" s="660"/>
      <c r="H310" s="660"/>
      <c r="I310" s="660"/>
      <c r="J310" s="660"/>
      <c r="K310" s="718" t="s">
        <v>339</v>
      </c>
      <c r="L310" s="636" t="s">
        <v>826</v>
      </c>
      <c r="M310" s="636">
        <v>18</v>
      </c>
      <c r="N310" s="714"/>
    </row>
    <row r="311" spans="1:14" ht="16.5" customHeight="1" x14ac:dyDescent="0.2">
      <c r="A311" s="636" t="s">
        <v>827</v>
      </c>
      <c r="B311" s="636"/>
      <c r="C311" s="653"/>
      <c r="D311" s="660" t="s">
        <v>509</v>
      </c>
      <c r="E311" s="660"/>
      <c r="F311" s="661"/>
      <c r="G311" s="660"/>
      <c r="H311" s="660"/>
      <c r="I311" s="660"/>
      <c r="J311" s="660"/>
      <c r="K311" s="718" t="s">
        <v>339</v>
      </c>
      <c r="L311" s="636" t="s">
        <v>827</v>
      </c>
      <c r="M311" s="636">
        <v>19</v>
      </c>
      <c r="N311" s="714"/>
    </row>
    <row r="312" spans="1:14" ht="16.5" customHeight="1" x14ac:dyDescent="0.2">
      <c r="A312" s="636" t="s">
        <v>828</v>
      </c>
      <c r="B312" s="636"/>
      <c r="C312" s="653"/>
      <c r="D312" s="660" t="s">
        <v>509</v>
      </c>
      <c r="E312" s="660"/>
      <c r="F312" s="661"/>
      <c r="G312" s="660"/>
      <c r="H312" s="660"/>
      <c r="I312" s="660"/>
      <c r="J312" s="660"/>
      <c r="K312" s="718" t="s">
        <v>339</v>
      </c>
      <c r="L312" s="636" t="s">
        <v>828</v>
      </c>
      <c r="M312" s="636">
        <v>20</v>
      </c>
      <c r="N312" s="714"/>
    </row>
    <row r="313" spans="1:14" ht="16.5" customHeight="1" x14ac:dyDescent="0.2">
      <c r="A313" s="636" t="s">
        <v>829</v>
      </c>
      <c r="B313" s="636"/>
      <c r="C313" s="653"/>
      <c r="D313" s="660" t="s">
        <v>509</v>
      </c>
      <c r="E313" s="660"/>
      <c r="F313" s="661"/>
      <c r="G313" s="660"/>
      <c r="H313" s="660"/>
      <c r="I313" s="660"/>
      <c r="J313" s="660"/>
      <c r="K313" s="718" t="s">
        <v>339</v>
      </c>
      <c r="L313" s="636" t="s">
        <v>829</v>
      </c>
      <c r="M313" s="636">
        <v>21</v>
      </c>
      <c r="N313" s="714"/>
    </row>
    <row r="314" spans="1:14" ht="16.5" customHeight="1" x14ac:dyDescent="0.2">
      <c r="A314" s="636" t="s">
        <v>830</v>
      </c>
      <c r="B314" s="636"/>
      <c r="C314" s="653"/>
      <c r="D314" s="660" t="s">
        <v>509</v>
      </c>
      <c r="E314" s="660"/>
      <c r="F314" s="661"/>
      <c r="G314" s="660"/>
      <c r="H314" s="660"/>
      <c r="I314" s="660"/>
      <c r="J314" s="660"/>
      <c r="K314" s="718" t="s">
        <v>339</v>
      </c>
      <c r="L314" s="636" t="s">
        <v>830</v>
      </c>
      <c r="M314" s="636">
        <v>22</v>
      </c>
      <c r="N314" s="714"/>
    </row>
    <row r="315" spans="1:14" ht="16.5" customHeight="1" x14ac:dyDescent="0.2">
      <c r="A315" s="636" t="s">
        <v>831</v>
      </c>
      <c r="B315" s="636"/>
      <c r="C315" s="653"/>
      <c r="D315" s="660" t="s">
        <v>509</v>
      </c>
      <c r="E315" s="660"/>
      <c r="F315" s="661"/>
      <c r="G315" s="660"/>
      <c r="H315" s="660"/>
      <c r="I315" s="660"/>
      <c r="J315" s="660"/>
      <c r="K315" s="718" t="s">
        <v>339</v>
      </c>
      <c r="L315" s="636" t="s">
        <v>831</v>
      </c>
      <c r="M315" s="636">
        <v>23</v>
      </c>
      <c r="N315" s="714"/>
    </row>
    <row r="316" spans="1:14" ht="13.5" customHeight="1" x14ac:dyDescent="0.2">
      <c r="A316" s="636" t="s">
        <v>832</v>
      </c>
      <c r="B316" s="636"/>
      <c r="C316" s="653" t="s">
        <v>509</v>
      </c>
      <c r="D316" s="660"/>
      <c r="E316" s="660"/>
      <c r="F316" s="661"/>
      <c r="G316" s="660"/>
      <c r="H316" s="660"/>
      <c r="I316" s="660"/>
      <c r="J316" s="689">
        <v>8</v>
      </c>
      <c r="K316" s="718" t="s">
        <v>339</v>
      </c>
      <c r="L316" s="636" t="s">
        <v>832</v>
      </c>
      <c r="M316" s="620">
        <v>24</v>
      </c>
      <c r="N316" s="714"/>
    </row>
    <row r="317" spans="1:14" ht="13.5" customHeight="1" x14ac:dyDescent="0.2">
      <c r="A317" s="636" t="s">
        <v>833</v>
      </c>
      <c r="B317" s="636"/>
      <c r="C317" s="653" t="s">
        <v>509</v>
      </c>
      <c r="D317" s="660"/>
      <c r="E317" s="660"/>
      <c r="F317" s="661"/>
      <c r="G317" s="660"/>
      <c r="H317" s="660"/>
      <c r="I317" s="660"/>
      <c r="J317" s="689"/>
      <c r="K317" s="718" t="s">
        <v>339</v>
      </c>
      <c r="L317" s="636" t="s">
        <v>833</v>
      </c>
      <c r="M317" s="636">
        <v>1</v>
      </c>
      <c r="N317" s="714"/>
    </row>
    <row r="318" spans="1:14" ht="13.5" customHeight="1" x14ac:dyDescent="0.2">
      <c r="A318" s="636" t="s">
        <v>834</v>
      </c>
      <c r="B318" s="636"/>
      <c r="C318" s="653" t="s">
        <v>509</v>
      </c>
      <c r="D318" s="660"/>
      <c r="E318" s="660"/>
      <c r="F318" s="661"/>
      <c r="G318" s="660"/>
      <c r="H318" s="660"/>
      <c r="I318" s="660"/>
      <c r="J318" s="689"/>
      <c r="K318" s="718" t="s">
        <v>339</v>
      </c>
      <c r="L318" s="636" t="s">
        <v>834</v>
      </c>
      <c r="M318" s="636">
        <v>2</v>
      </c>
      <c r="N318" s="714"/>
    </row>
    <row r="319" spans="1:14" ht="13.5" customHeight="1" x14ac:dyDescent="0.2">
      <c r="A319" s="636" t="s">
        <v>835</v>
      </c>
      <c r="B319" s="636"/>
      <c r="C319" s="653" t="s">
        <v>509</v>
      </c>
      <c r="D319" s="660"/>
      <c r="E319" s="660"/>
      <c r="F319" s="661"/>
      <c r="G319" s="660"/>
      <c r="H319" s="660"/>
      <c r="I319" s="660"/>
      <c r="J319" s="689"/>
      <c r="K319" s="718" t="s">
        <v>339</v>
      </c>
      <c r="L319" s="636" t="s">
        <v>835</v>
      </c>
      <c r="M319" s="636">
        <v>3</v>
      </c>
      <c r="N319" s="714"/>
    </row>
    <row r="320" spans="1:14" ht="13.5" customHeight="1" x14ac:dyDescent="0.2">
      <c r="A320" s="636" t="s">
        <v>836</v>
      </c>
      <c r="B320" s="636"/>
      <c r="C320" s="653" t="s">
        <v>509</v>
      </c>
      <c r="D320" s="660"/>
      <c r="E320" s="660"/>
      <c r="F320" s="661"/>
      <c r="G320" s="660"/>
      <c r="H320" s="660"/>
      <c r="I320" s="660"/>
      <c r="J320" s="689"/>
      <c r="K320" s="718" t="s">
        <v>339</v>
      </c>
      <c r="L320" s="636" t="s">
        <v>836</v>
      </c>
      <c r="M320" s="636">
        <v>4</v>
      </c>
      <c r="N320" s="714"/>
    </row>
    <row r="321" spans="1:14" x14ac:dyDescent="0.2">
      <c r="A321" s="636" t="s">
        <v>837</v>
      </c>
      <c r="B321" s="636"/>
      <c r="C321" s="653" t="s">
        <v>509</v>
      </c>
      <c r="D321" s="660"/>
      <c r="E321" s="660"/>
      <c r="F321" s="661"/>
      <c r="G321" s="660"/>
      <c r="H321" s="660"/>
      <c r="I321" s="660"/>
      <c r="J321" s="689"/>
      <c r="K321" s="718" t="s">
        <v>339</v>
      </c>
      <c r="L321" s="636" t="s">
        <v>837</v>
      </c>
      <c r="M321" s="636">
        <v>5</v>
      </c>
      <c r="N321" s="714"/>
    </row>
    <row r="322" spans="1:14" x14ac:dyDescent="0.2">
      <c r="A322" s="636" t="s">
        <v>838</v>
      </c>
      <c r="B322" s="636"/>
      <c r="C322" s="653" t="s">
        <v>509</v>
      </c>
      <c r="D322" s="660"/>
      <c r="E322" s="660"/>
      <c r="F322" s="661"/>
      <c r="G322" s="660"/>
      <c r="H322" s="660"/>
      <c r="I322" s="660"/>
      <c r="J322" s="689"/>
      <c r="K322" s="718" t="s">
        <v>339</v>
      </c>
      <c r="L322" s="636" t="s">
        <v>838</v>
      </c>
      <c r="M322" s="636">
        <v>6</v>
      </c>
      <c r="N322" s="714"/>
    </row>
    <row r="323" spans="1:14" ht="17.25" thickBot="1" x14ac:dyDescent="0.25">
      <c r="A323" s="636" t="s">
        <v>839</v>
      </c>
      <c r="B323" s="636"/>
      <c r="C323" s="653" t="s">
        <v>509</v>
      </c>
      <c r="D323" s="660"/>
      <c r="E323" s="660"/>
      <c r="F323" s="661"/>
      <c r="G323" s="660"/>
      <c r="H323" s="660"/>
      <c r="I323" s="660"/>
      <c r="J323" s="699"/>
      <c r="K323" s="718" t="s">
        <v>339</v>
      </c>
      <c r="L323" s="636" t="s">
        <v>839</v>
      </c>
      <c r="M323" s="636">
        <v>7</v>
      </c>
      <c r="N323" s="714"/>
    </row>
    <row r="324" spans="1:14" x14ac:dyDescent="0.2">
      <c r="A324" s="636" t="s">
        <v>840</v>
      </c>
      <c r="B324" s="636" t="s">
        <v>378</v>
      </c>
      <c r="C324" s="653" t="s">
        <v>509</v>
      </c>
      <c r="D324" s="636"/>
      <c r="E324" s="653" t="s">
        <v>350</v>
      </c>
      <c r="F324" s="653"/>
      <c r="G324" s="659"/>
      <c r="H324" s="659">
        <v>300</v>
      </c>
      <c r="I324" s="698"/>
      <c r="J324" s="700">
        <v>1</v>
      </c>
      <c r="K324" s="717" t="s">
        <v>339</v>
      </c>
      <c r="L324" s="636" t="s">
        <v>840</v>
      </c>
      <c r="M324" s="636">
        <v>8</v>
      </c>
      <c r="N324" s="714"/>
    </row>
    <row r="325" spans="1:14" x14ac:dyDescent="0.2">
      <c r="A325" s="636" t="s">
        <v>841</v>
      </c>
      <c r="B325" s="614" t="s">
        <v>358</v>
      </c>
      <c r="C325" s="653" t="s">
        <v>509</v>
      </c>
      <c r="D325" s="636"/>
      <c r="E325" s="653" t="s">
        <v>350</v>
      </c>
      <c r="F325" s="653"/>
      <c r="G325" s="659"/>
      <c r="H325" s="659">
        <v>300</v>
      </c>
      <c r="I325" s="698"/>
      <c r="J325" s="701">
        <v>1</v>
      </c>
      <c r="K325" s="717" t="s">
        <v>339</v>
      </c>
      <c r="L325" s="636" t="s">
        <v>841</v>
      </c>
      <c r="M325" s="636">
        <v>9</v>
      </c>
      <c r="N325" s="714"/>
    </row>
    <row r="326" spans="1:14" x14ac:dyDescent="0.2">
      <c r="A326" s="636" t="s">
        <v>842</v>
      </c>
      <c r="B326" s="614" t="s">
        <v>359</v>
      </c>
      <c r="C326" s="653" t="s">
        <v>509</v>
      </c>
      <c r="D326" s="636"/>
      <c r="E326" s="653" t="s">
        <v>364</v>
      </c>
      <c r="F326" s="653"/>
      <c r="G326" s="659"/>
      <c r="H326" s="659">
        <v>300</v>
      </c>
      <c r="I326" s="698"/>
      <c r="J326" s="701">
        <v>1</v>
      </c>
      <c r="K326" s="717" t="s">
        <v>339</v>
      </c>
      <c r="L326" s="636" t="s">
        <v>842</v>
      </c>
      <c r="M326" s="636">
        <v>10</v>
      </c>
      <c r="N326" s="714"/>
    </row>
    <row r="327" spans="1:14" x14ac:dyDescent="0.2">
      <c r="A327" s="636" t="s">
        <v>843</v>
      </c>
      <c r="B327" s="614" t="s">
        <v>361</v>
      </c>
      <c r="C327" s="653" t="s">
        <v>509</v>
      </c>
      <c r="D327" s="636"/>
      <c r="E327" s="653" t="s">
        <v>364</v>
      </c>
      <c r="F327" s="653"/>
      <c r="G327" s="659"/>
      <c r="H327" s="659">
        <v>300</v>
      </c>
      <c r="I327" s="698"/>
      <c r="J327" s="701">
        <v>1</v>
      </c>
      <c r="K327" s="717" t="s">
        <v>339</v>
      </c>
      <c r="L327" s="636" t="s">
        <v>843</v>
      </c>
      <c r="M327" s="636">
        <v>11</v>
      </c>
      <c r="N327" s="714"/>
    </row>
    <row r="328" spans="1:14" x14ac:dyDescent="0.2">
      <c r="A328" s="636" t="s">
        <v>844</v>
      </c>
      <c r="B328" s="614" t="s">
        <v>362</v>
      </c>
      <c r="C328" s="653" t="s">
        <v>509</v>
      </c>
      <c r="D328" s="636"/>
      <c r="E328" s="653" t="s">
        <v>364</v>
      </c>
      <c r="F328" s="653"/>
      <c r="G328" s="659"/>
      <c r="H328" s="659">
        <v>300</v>
      </c>
      <c r="I328" s="698"/>
      <c r="J328" s="701">
        <v>1</v>
      </c>
      <c r="K328" s="717" t="s">
        <v>339</v>
      </c>
      <c r="L328" s="636" t="s">
        <v>844</v>
      </c>
      <c r="M328" s="636">
        <v>12</v>
      </c>
      <c r="N328" s="714"/>
    </row>
    <row r="329" spans="1:14" x14ac:dyDescent="0.2">
      <c r="A329" s="636" t="s">
        <v>845</v>
      </c>
      <c r="B329" s="614" t="s">
        <v>363</v>
      </c>
      <c r="C329" s="653" t="s">
        <v>509</v>
      </c>
      <c r="D329" s="636"/>
      <c r="E329" s="653" t="s">
        <v>364</v>
      </c>
      <c r="F329" s="653"/>
      <c r="G329" s="659"/>
      <c r="H329" s="659">
        <v>300</v>
      </c>
      <c r="I329" s="698"/>
      <c r="J329" s="701">
        <v>1</v>
      </c>
      <c r="K329" s="717" t="s">
        <v>339</v>
      </c>
      <c r="L329" s="636" t="s">
        <v>845</v>
      </c>
      <c r="M329" s="636">
        <v>13</v>
      </c>
      <c r="N329" s="714"/>
    </row>
    <row r="330" spans="1:14" x14ac:dyDescent="0.2">
      <c r="A330" s="636" t="s">
        <v>846</v>
      </c>
      <c r="B330" s="614" t="s">
        <v>380</v>
      </c>
      <c r="C330" s="653" t="s">
        <v>509</v>
      </c>
      <c r="D330" s="636"/>
      <c r="E330" s="653" t="s">
        <v>364</v>
      </c>
      <c r="F330" s="653"/>
      <c r="G330" s="659"/>
      <c r="H330" s="659">
        <v>300</v>
      </c>
      <c r="I330" s="698"/>
      <c r="J330" s="701">
        <v>1</v>
      </c>
      <c r="K330" s="717" t="s">
        <v>339</v>
      </c>
      <c r="L330" s="636" t="s">
        <v>846</v>
      </c>
      <c r="M330" s="636">
        <v>14</v>
      </c>
      <c r="N330" s="714"/>
    </row>
    <row r="331" spans="1:14" x14ac:dyDescent="0.2">
      <c r="A331" s="636" t="s">
        <v>847</v>
      </c>
      <c r="B331" s="614" t="s">
        <v>381</v>
      </c>
      <c r="C331" s="653" t="s">
        <v>509</v>
      </c>
      <c r="D331" s="636"/>
      <c r="E331" s="653" t="s">
        <v>364</v>
      </c>
      <c r="F331" s="653"/>
      <c r="G331" s="659"/>
      <c r="H331" s="659">
        <v>300</v>
      </c>
      <c r="I331" s="698"/>
      <c r="J331" s="701">
        <v>1</v>
      </c>
      <c r="K331" s="717" t="s">
        <v>339</v>
      </c>
      <c r="L331" s="636" t="s">
        <v>847</v>
      </c>
      <c r="M331" s="636">
        <v>15</v>
      </c>
      <c r="N331" s="714"/>
    </row>
    <row r="332" spans="1:14" x14ac:dyDescent="0.2">
      <c r="A332" s="636" t="s">
        <v>848</v>
      </c>
      <c r="B332" s="614" t="s">
        <v>382</v>
      </c>
      <c r="C332" s="653" t="s">
        <v>509</v>
      </c>
      <c r="D332" s="636"/>
      <c r="E332" s="653" t="s">
        <v>364</v>
      </c>
      <c r="F332" s="653"/>
      <c r="G332" s="659"/>
      <c r="H332" s="659">
        <v>300</v>
      </c>
      <c r="I332" s="698"/>
      <c r="J332" s="701">
        <v>1</v>
      </c>
      <c r="K332" s="717" t="s">
        <v>339</v>
      </c>
      <c r="L332" s="636" t="s">
        <v>848</v>
      </c>
      <c r="M332" s="636">
        <v>16</v>
      </c>
      <c r="N332" s="714"/>
    </row>
    <row r="333" spans="1:14" ht="17.25" thickBot="1" x14ac:dyDescent="0.25">
      <c r="A333" s="636" t="s">
        <v>849</v>
      </c>
      <c r="B333" s="614" t="s">
        <v>383</v>
      </c>
      <c r="C333" s="653" t="s">
        <v>509</v>
      </c>
      <c r="D333" s="636"/>
      <c r="E333" s="653" t="s">
        <v>364</v>
      </c>
      <c r="F333" s="653" t="s">
        <v>398</v>
      </c>
      <c r="G333" s="659">
        <v>203</v>
      </c>
      <c r="H333" s="659">
        <v>300</v>
      </c>
      <c r="I333" s="698"/>
      <c r="J333" s="702">
        <v>1</v>
      </c>
      <c r="K333" s="717" t="s">
        <v>339</v>
      </c>
      <c r="L333" s="636" t="s">
        <v>849</v>
      </c>
      <c r="M333" s="636">
        <v>17</v>
      </c>
      <c r="N333" s="714"/>
    </row>
    <row r="334" spans="1:14" x14ac:dyDescent="0.2">
      <c r="A334" s="636" t="s">
        <v>850</v>
      </c>
      <c r="B334" s="614" t="s">
        <v>400</v>
      </c>
      <c r="C334" s="653"/>
      <c r="D334" s="660" t="s">
        <v>509</v>
      </c>
      <c r="E334" s="660"/>
      <c r="F334" s="661"/>
      <c r="G334" s="660"/>
      <c r="H334" s="660"/>
      <c r="I334" s="660">
        <v>8</v>
      </c>
      <c r="J334" s="675"/>
      <c r="K334" s="718" t="s">
        <v>339</v>
      </c>
      <c r="L334" s="636" t="s">
        <v>850</v>
      </c>
      <c r="M334" s="636">
        <v>18</v>
      </c>
      <c r="N334" s="714"/>
    </row>
    <row r="335" spans="1:14" x14ac:dyDescent="0.2">
      <c r="A335" s="636" t="s">
        <v>851</v>
      </c>
      <c r="B335" s="636"/>
      <c r="C335" s="653"/>
      <c r="D335" s="660" t="s">
        <v>509</v>
      </c>
      <c r="E335" s="660"/>
      <c r="F335" s="661"/>
      <c r="G335" s="660"/>
      <c r="H335" s="660"/>
      <c r="I335" s="660"/>
      <c r="J335" s="660"/>
      <c r="K335" s="718" t="s">
        <v>339</v>
      </c>
      <c r="L335" s="636" t="s">
        <v>851</v>
      </c>
      <c r="M335" s="636">
        <v>19</v>
      </c>
      <c r="N335" s="714"/>
    </row>
    <row r="336" spans="1:14" x14ac:dyDescent="0.2">
      <c r="A336" s="636" t="s">
        <v>852</v>
      </c>
      <c r="B336" s="636"/>
      <c r="C336" s="653"/>
      <c r="D336" s="660" t="s">
        <v>509</v>
      </c>
      <c r="E336" s="660"/>
      <c r="F336" s="661"/>
      <c r="G336" s="660"/>
      <c r="H336" s="660"/>
      <c r="I336" s="660"/>
      <c r="J336" s="660"/>
      <c r="K336" s="718" t="s">
        <v>339</v>
      </c>
      <c r="L336" s="636" t="s">
        <v>852</v>
      </c>
      <c r="M336" s="636">
        <v>20</v>
      </c>
      <c r="N336" s="714"/>
    </row>
    <row r="337" spans="1:14" x14ac:dyDescent="0.2">
      <c r="A337" s="636" t="s">
        <v>853</v>
      </c>
      <c r="B337" s="636"/>
      <c r="C337" s="653"/>
      <c r="D337" s="660" t="s">
        <v>509</v>
      </c>
      <c r="E337" s="660"/>
      <c r="F337" s="661"/>
      <c r="G337" s="660"/>
      <c r="H337" s="660"/>
      <c r="I337" s="660"/>
      <c r="J337" s="660"/>
      <c r="K337" s="718" t="s">
        <v>339</v>
      </c>
      <c r="L337" s="636" t="s">
        <v>853</v>
      </c>
      <c r="M337" s="636">
        <v>21</v>
      </c>
      <c r="N337" s="714"/>
    </row>
    <row r="338" spans="1:14" x14ac:dyDescent="0.2">
      <c r="A338" s="636" t="s">
        <v>854</v>
      </c>
      <c r="B338" s="636"/>
      <c r="C338" s="653"/>
      <c r="D338" s="660" t="s">
        <v>509</v>
      </c>
      <c r="E338" s="660"/>
      <c r="F338" s="661"/>
      <c r="G338" s="660"/>
      <c r="H338" s="660"/>
      <c r="I338" s="660"/>
      <c r="J338" s="660"/>
      <c r="K338" s="718" t="s">
        <v>339</v>
      </c>
      <c r="L338" s="636" t="s">
        <v>854</v>
      </c>
      <c r="M338" s="636">
        <v>22</v>
      </c>
      <c r="N338" s="714"/>
    </row>
    <row r="339" spans="1:14" x14ac:dyDescent="0.2">
      <c r="A339" s="636" t="s">
        <v>855</v>
      </c>
      <c r="B339" s="636"/>
      <c r="C339" s="653"/>
      <c r="D339" s="660" t="s">
        <v>509</v>
      </c>
      <c r="E339" s="660"/>
      <c r="F339" s="661"/>
      <c r="G339" s="660"/>
      <c r="H339" s="660"/>
      <c r="I339" s="660"/>
      <c r="J339" s="660"/>
      <c r="K339" s="718" t="s">
        <v>339</v>
      </c>
      <c r="L339" s="636" t="s">
        <v>855</v>
      </c>
      <c r="M339" s="636">
        <v>23</v>
      </c>
      <c r="N339" s="714"/>
    </row>
    <row r="340" spans="1:14" x14ac:dyDescent="0.2">
      <c r="A340" s="636" t="s">
        <v>856</v>
      </c>
      <c r="B340" s="636"/>
      <c r="C340" s="653"/>
      <c r="D340" s="660" t="s">
        <v>509</v>
      </c>
      <c r="E340" s="660"/>
      <c r="F340" s="661"/>
      <c r="G340" s="660"/>
      <c r="H340" s="660"/>
      <c r="I340" s="660"/>
      <c r="J340" s="660"/>
      <c r="K340" s="718" t="s">
        <v>339</v>
      </c>
      <c r="L340" s="636" t="s">
        <v>856</v>
      </c>
      <c r="M340" s="620">
        <v>24</v>
      </c>
      <c r="N340" s="714"/>
    </row>
    <row r="341" spans="1:14" x14ac:dyDescent="0.2">
      <c r="A341" s="636" t="s">
        <v>857</v>
      </c>
      <c r="B341" s="636"/>
      <c r="C341" s="653"/>
      <c r="D341" s="660" t="s">
        <v>509</v>
      </c>
      <c r="E341" s="660"/>
      <c r="F341" s="661"/>
      <c r="G341" s="660"/>
      <c r="H341" s="660"/>
      <c r="I341" s="660"/>
      <c r="J341" s="660"/>
      <c r="K341" s="718" t="s">
        <v>339</v>
      </c>
      <c r="L341" s="636" t="s">
        <v>857</v>
      </c>
      <c r="M341" s="636">
        <v>1</v>
      </c>
      <c r="N341" s="714"/>
    </row>
    <row r="342" spans="1:14" x14ac:dyDescent="0.2">
      <c r="A342" s="636" t="s">
        <v>858</v>
      </c>
      <c r="B342" s="636"/>
      <c r="C342" s="653" t="s">
        <v>509</v>
      </c>
      <c r="D342" s="660"/>
      <c r="E342" s="660"/>
      <c r="F342" s="661"/>
      <c r="G342" s="660"/>
      <c r="H342" s="660"/>
      <c r="I342" s="660"/>
      <c r="J342" s="688">
        <v>8</v>
      </c>
      <c r="K342" s="718" t="s">
        <v>339</v>
      </c>
      <c r="L342" s="636" t="s">
        <v>858</v>
      </c>
      <c r="M342" s="636">
        <v>2</v>
      </c>
      <c r="N342" s="714"/>
    </row>
    <row r="343" spans="1:14" x14ac:dyDescent="0.2">
      <c r="A343" s="636" t="s">
        <v>859</v>
      </c>
      <c r="B343" s="636"/>
      <c r="C343" s="653" t="s">
        <v>509</v>
      </c>
      <c r="D343" s="660"/>
      <c r="E343" s="660"/>
      <c r="F343" s="661"/>
      <c r="G343" s="660"/>
      <c r="H343" s="660"/>
      <c r="I343" s="660"/>
      <c r="J343" s="689"/>
      <c r="K343" s="718" t="s">
        <v>339</v>
      </c>
      <c r="L343" s="636" t="s">
        <v>859</v>
      </c>
      <c r="M343" s="636">
        <v>3</v>
      </c>
      <c r="N343" s="714"/>
    </row>
    <row r="344" spans="1:14" x14ac:dyDescent="0.2">
      <c r="A344" s="636" t="s">
        <v>860</v>
      </c>
      <c r="B344" s="636"/>
      <c r="C344" s="653" t="s">
        <v>509</v>
      </c>
      <c r="D344" s="660"/>
      <c r="E344" s="660"/>
      <c r="F344" s="661"/>
      <c r="G344" s="660"/>
      <c r="H344" s="660"/>
      <c r="I344" s="660"/>
      <c r="J344" s="689"/>
      <c r="K344" s="718" t="s">
        <v>339</v>
      </c>
      <c r="L344" s="636" t="s">
        <v>860</v>
      </c>
      <c r="M344" s="636">
        <v>4</v>
      </c>
      <c r="N344" s="714"/>
    </row>
    <row r="345" spans="1:14" x14ac:dyDescent="0.2">
      <c r="A345" s="636" t="s">
        <v>861</v>
      </c>
      <c r="B345" s="636"/>
      <c r="C345" s="653" t="s">
        <v>509</v>
      </c>
      <c r="D345" s="660"/>
      <c r="E345" s="660"/>
      <c r="F345" s="661"/>
      <c r="G345" s="660"/>
      <c r="H345" s="660"/>
      <c r="I345" s="660"/>
      <c r="J345" s="689"/>
      <c r="K345" s="718" t="s">
        <v>339</v>
      </c>
      <c r="L345" s="636" t="s">
        <v>861</v>
      </c>
      <c r="M345" s="636">
        <v>5</v>
      </c>
      <c r="N345" s="714"/>
    </row>
    <row r="346" spans="1:14" x14ac:dyDescent="0.2">
      <c r="A346" s="636" t="s">
        <v>862</v>
      </c>
      <c r="B346" s="636"/>
      <c r="C346" s="653" t="s">
        <v>509</v>
      </c>
      <c r="D346" s="660"/>
      <c r="E346" s="660"/>
      <c r="F346" s="661"/>
      <c r="G346" s="660"/>
      <c r="H346" s="660"/>
      <c r="I346" s="660"/>
      <c r="J346" s="689"/>
      <c r="K346" s="718" t="s">
        <v>339</v>
      </c>
      <c r="L346" s="636" t="s">
        <v>862</v>
      </c>
      <c r="M346" s="636">
        <v>6</v>
      </c>
      <c r="N346" s="714"/>
    </row>
    <row r="347" spans="1:14" x14ac:dyDescent="0.2">
      <c r="A347" s="636" t="s">
        <v>863</v>
      </c>
      <c r="B347" s="636"/>
      <c r="C347" s="653" t="s">
        <v>509</v>
      </c>
      <c r="D347" s="660"/>
      <c r="E347" s="660"/>
      <c r="F347" s="661"/>
      <c r="G347" s="660"/>
      <c r="H347" s="660"/>
      <c r="I347" s="660"/>
      <c r="J347" s="689"/>
      <c r="K347" s="718" t="s">
        <v>339</v>
      </c>
      <c r="L347" s="636" t="s">
        <v>863</v>
      </c>
      <c r="M347" s="636">
        <v>7</v>
      </c>
      <c r="N347" s="714"/>
    </row>
    <row r="348" spans="1:14" x14ac:dyDescent="0.2">
      <c r="A348" s="636" t="s">
        <v>864</v>
      </c>
      <c r="B348" s="636"/>
      <c r="C348" s="653" t="s">
        <v>509</v>
      </c>
      <c r="D348" s="660"/>
      <c r="E348" s="660"/>
      <c r="F348" s="661"/>
      <c r="G348" s="660"/>
      <c r="H348" s="660"/>
      <c r="I348" s="660"/>
      <c r="J348" s="689"/>
      <c r="K348" s="718" t="s">
        <v>339</v>
      </c>
      <c r="L348" s="636" t="s">
        <v>864</v>
      </c>
      <c r="M348" s="636">
        <v>8</v>
      </c>
      <c r="N348" s="714"/>
    </row>
    <row r="349" spans="1:14" x14ac:dyDescent="0.2">
      <c r="A349" s="636" t="s">
        <v>865</v>
      </c>
      <c r="B349" s="636"/>
      <c r="C349" s="653" t="s">
        <v>509</v>
      </c>
      <c r="D349" s="660"/>
      <c r="E349" s="660"/>
      <c r="F349" s="661"/>
      <c r="G349" s="660"/>
      <c r="H349" s="660"/>
      <c r="I349" s="660"/>
      <c r="J349" s="689"/>
      <c r="K349" s="718" t="s">
        <v>339</v>
      </c>
      <c r="L349" s="636" t="s">
        <v>865</v>
      </c>
      <c r="M349" s="636">
        <v>9</v>
      </c>
      <c r="N349" s="714"/>
    </row>
    <row r="350" spans="1:14" x14ac:dyDescent="0.2">
      <c r="A350" s="636" t="s">
        <v>866</v>
      </c>
      <c r="B350" s="636"/>
      <c r="C350" s="653"/>
      <c r="D350" s="653" t="s">
        <v>509</v>
      </c>
      <c r="E350" s="653" t="s">
        <v>693</v>
      </c>
      <c r="F350" s="653" t="s">
        <v>398</v>
      </c>
      <c r="G350" s="659">
        <v>203</v>
      </c>
      <c r="H350" s="659">
        <v>300</v>
      </c>
      <c r="I350" s="659">
        <v>8</v>
      </c>
      <c r="J350" s="660"/>
      <c r="K350" s="718" t="s">
        <v>339</v>
      </c>
      <c r="L350" s="636" t="s">
        <v>866</v>
      </c>
      <c r="M350" s="636">
        <v>10</v>
      </c>
      <c r="N350" s="714"/>
    </row>
    <row r="351" spans="1:14" x14ac:dyDescent="0.2">
      <c r="A351" s="636" t="s">
        <v>867</v>
      </c>
      <c r="B351" s="614" t="s">
        <v>401</v>
      </c>
      <c r="C351" s="653"/>
      <c r="D351" s="660" t="s">
        <v>509</v>
      </c>
      <c r="E351" s="660"/>
      <c r="F351" s="661"/>
      <c r="G351" s="660"/>
      <c r="H351" s="660"/>
      <c r="I351" s="660"/>
      <c r="J351" s="660"/>
      <c r="K351" s="718" t="s">
        <v>339</v>
      </c>
      <c r="L351" s="636" t="s">
        <v>867</v>
      </c>
      <c r="M351" s="636">
        <v>11</v>
      </c>
      <c r="N351" s="714"/>
    </row>
    <row r="352" spans="1:14" x14ac:dyDescent="0.2">
      <c r="A352" s="636" t="s">
        <v>868</v>
      </c>
      <c r="B352" s="636"/>
      <c r="C352" s="653"/>
      <c r="D352" s="660" t="s">
        <v>509</v>
      </c>
      <c r="E352" s="660"/>
      <c r="F352" s="661"/>
      <c r="G352" s="660"/>
      <c r="H352" s="660"/>
      <c r="I352" s="660"/>
      <c r="J352" s="660"/>
      <c r="K352" s="718" t="s">
        <v>339</v>
      </c>
      <c r="L352" s="636" t="s">
        <v>868</v>
      </c>
      <c r="M352" s="636">
        <v>12</v>
      </c>
      <c r="N352" s="714"/>
    </row>
    <row r="353" spans="1:14" x14ac:dyDescent="0.2">
      <c r="A353" s="636" t="s">
        <v>869</v>
      </c>
      <c r="B353" s="636"/>
      <c r="C353" s="653"/>
      <c r="D353" s="660" t="s">
        <v>509</v>
      </c>
      <c r="E353" s="660"/>
      <c r="F353" s="661"/>
      <c r="G353" s="660"/>
      <c r="H353" s="660"/>
      <c r="I353" s="660"/>
      <c r="J353" s="660"/>
      <c r="K353" s="718" t="s">
        <v>339</v>
      </c>
      <c r="L353" s="636" t="s">
        <v>869</v>
      </c>
      <c r="M353" s="636">
        <v>13</v>
      </c>
      <c r="N353" s="714"/>
    </row>
    <row r="354" spans="1:14" x14ac:dyDescent="0.2">
      <c r="A354" s="636" t="s">
        <v>870</v>
      </c>
      <c r="B354" s="636"/>
      <c r="C354" s="653"/>
      <c r="D354" s="660" t="s">
        <v>509</v>
      </c>
      <c r="E354" s="660"/>
      <c r="F354" s="661"/>
      <c r="G354" s="660"/>
      <c r="H354" s="660"/>
      <c r="I354" s="660"/>
      <c r="J354" s="660"/>
      <c r="K354" s="718" t="s">
        <v>339</v>
      </c>
      <c r="L354" s="636" t="s">
        <v>870</v>
      </c>
      <c r="M354" s="636">
        <v>14</v>
      </c>
      <c r="N354" s="714"/>
    </row>
    <row r="355" spans="1:14" x14ac:dyDescent="0.2">
      <c r="A355" s="636" t="s">
        <v>871</v>
      </c>
      <c r="B355" s="636"/>
      <c r="C355" s="653"/>
      <c r="D355" s="660" t="s">
        <v>509</v>
      </c>
      <c r="E355" s="660"/>
      <c r="F355" s="661"/>
      <c r="G355" s="660"/>
      <c r="H355" s="660"/>
      <c r="I355" s="660"/>
      <c r="J355" s="660"/>
      <c r="K355" s="718" t="s">
        <v>339</v>
      </c>
      <c r="L355" s="636" t="s">
        <v>871</v>
      </c>
      <c r="M355" s="636">
        <v>15</v>
      </c>
      <c r="N355" s="714"/>
    </row>
    <row r="356" spans="1:14" x14ac:dyDescent="0.2">
      <c r="A356" s="636" t="s">
        <v>872</v>
      </c>
      <c r="B356" s="636"/>
      <c r="C356" s="653"/>
      <c r="D356" s="660" t="s">
        <v>509</v>
      </c>
      <c r="E356" s="660"/>
      <c r="F356" s="661"/>
      <c r="G356" s="660"/>
      <c r="H356" s="660"/>
      <c r="I356" s="660"/>
      <c r="J356" s="660"/>
      <c r="K356" s="718" t="s">
        <v>339</v>
      </c>
      <c r="L356" s="636" t="s">
        <v>872</v>
      </c>
      <c r="M356" s="636">
        <v>16</v>
      </c>
      <c r="N356" s="714"/>
    </row>
    <row r="357" spans="1:14" x14ac:dyDescent="0.2">
      <c r="A357" s="636" t="s">
        <v>873</v>
      </c>
      <c r="B357" s="636"/>
      <c r="C357" s="653"/>
      <c r="D357" s="660" t="s">
        <v>509</v>
      </c>
      <c r="E357" s="660"/>
      <c r="F357" s="661"/>
      <c r="G357" s="660"/>
      <c r="H357" s="660"/>
      <c r="I357" s="660"/>
      <c r="J357" s="660"/>
      <c r="K357" s="718" t="s">
        <v>339</v>
      </c>
      <c r="L357" s="636" t="s">
        <v>873</v>
      </c>
      <c r="M357" s="636">
        <v>17</v>
      </c>
      <c r="N357" s="714"/>
    </row>
    <row r="358" spans="1:14" x14ac:dyDescent="0.2">
      <c r="A358" s="636" t="s">
        <v>874</v>
      </c>
      <c r="B358" s="636"/>
      <c r="C358" s="653" t="s">
        <v>509</v>
      </c>
      <c r="D358" s="660"/>
      <c r="E358" s="660"/>
      <c r="F358" s="661"/>
      <c r="G358" s="660"/>
      <c r="H358" s="660"/>
      <c r="I358" s="660"/>
      <c r="J358" s="688">
        <v>8</v>
      </c>
      <c r="K358" s="718" t="s">
        <v>339</v>
      </c>
      <c r="L358" s="636" t="s">
        <v>874</v>
      </c>
      <c r="M358" s="636">
        <v>18</v>
      </c>
      <c r="N358" s="714"/>
    </row>
    <row r="359" spans="1:14" x14ac:dyDescent="0.2">
      <c r="A359" s="636" t="s">
        <v>875</v>
      </c>
      <c r="B359" s="636"/>
      <c r="C359" s="653" t="s">
        <v>509</v>
      </c>
      <c r="D359" s="660"/>
      <c r="E359" s="660"/>
      <c r="F359" s="661"/>
      <c r="G359" s="660"/>
      <c r="H359" s="660"/>
      <c r="I359" s="660"/>
      <c r="J359" s="689"/>
      <c r="K359" s="718" t="s">
        <v>339</v>
      </c>
      <c r="L359" s="636" t="s">
        <v>875</v>
      </c>
      <c r="M359" s="636">
        <v>19</v>
      </c>
      <c r="N359" s="714"/>
    </row>
    <row r="360" spans="1:14" x14ac:dyDescent="0.2">
      <c r="A360" s="636" t="s">
        <v>876</v>
      </c>
      <c r="B360" s="636"/>
      <c r="C360" s="653" t="s">
        <v>509</v>
      </c>
      <c r="D360" s="660"/>
      <c r="E360" s="660"/>
      <c r="F360" s="661"/>
      <c r="G360" s="660"/>
      <c r="H360" s="660"/>
      <c r="I360" s="660"/>
      <c r="J360" s="689"/>
      <c r="K360" s="718" t="s">
        <v>339</v>
      </c>
      <c r="L360" s="636" t="s">
        <v>876</v>
      </c>
      <c r="M360" s="636">
        <v>20</v>
      </c>
      <c r="N360" s="714"/>
    </row>
    <row r="361" spans="1:14" x14ac:dyDescent="0.2">
      <c r="A361" s="636" t="s">
        <v>877</v>
      </c>
      <c r="B361" s="636"/>
      <c r="C361" s="653" t="s">
        <v>509</v>
      </c>
      <c r="D361" s="660"/>
      <c r="E361" s="660"/>
      <c r="F361" s="661"/>
      <c r="G361" s="660"/>
      <c r="H361" s="660"/>
      <c r="I361" s="660"/>
      <c r="J361" s="689"/>
      <c r="K361" s="718" t="s">
        <v>339</v>
      </c>
      <c r="L361" s="636" t="s">
        <v>877</v>
      </c>
      <c r="M361" s="636">
        <v>21</v>
      </c>
      <c r="N361" s="714"/>
    </row>
    <row r="362" spans="1:14" x14ac:dyDescent="0.2">
      <c r="A362" s="636" t="s">
        <v>878</v>
      </c>
      <c r="B362" s="636"/>
      <c r="C362" s="653" t="s">
        <v>509</v>
      </c>
      <c r="D362" s="660"/>
      <c r="E362" s="660"/>
      <c r="F362" s="661"/>
      <c r="G362" s="660"/>
      <c r="H362" s="660"/>
      <c r="I362" s="660"/>
      <c r="J362" s="689"/>
      <c r="K362" s="718" t="s">
        <v>339</v>
      </c>
      <c r="L362" s="636" t="s">
        <v>878</v>
      </c>
      <c r="M362" s="636">
        <v>22</v>
      </c>
      <c r="N362" s="714"/>
    </row>
    <row r="363" spans="1:14" x14ac:dyDescent="0.2">
      <c r="A363" s="636" t="s">
        <v>879</v>
      </c>
      <c r="B363" s="636"/>
      <c r="C363" s="653" t="s">
        <v>509</v>
      </c>
      <c r="D363" s="660"/>
      <c r="E363" s="660"/>
      <c r="F363" s="661"/>
      <c r="G363" s="660"/>
      <c r="H363" s="660"/>
      <c r="I363" s="660"/>
      <c r="J363" s="689"/>
      <c r="K363" s="718" t="s">
        <v>339</v>
      </c>
      <c r="L363" s="636" t="s">
        <v>879</v>
      </c>
      <c r="M363" s="636">
        <v>23</v>
      </c>
      <c r="N363" s="714"/>
    </row>
    <row r="364" spans="1:14" x14ac:dyDescent="0.2">
      <c r="A364" s="636" t="s">
        <v>880</v>
      </c>
      <c r="B364" s="636"/>
      <c r="C364" s="653" t="s">
        <v>509</v>
      </c>
      <c r="D364" s="660"/>
      <c r="E364" s="660"/>
      <c r="F364" s="661"/>
      <c r="G364" s="660"/>
      <c r="H364" s="660"/>
      <c r="I364" s="660"/>
      <c r="J364" s="689"/>
      <c r="K364" s="718" t="s">
        <v>339</v>
      </c>
      <c r="L364" s="636" t="s">
        <v>880</v>
      </c>
      <c r="M364" s="620">
        <v>24</v>
      </c>
      <c r="N364" s="714"/>
    </row>
    <row r="365" spans="1:14" x14ac:dyDescent="0.2">
      <c r="A365" s="636" t="s">
        <v>881</v>
      </c>
      <c r="B365" s="636"/>
      <c r="C365" s="653" t="s">
        <v>509</v>
      </c>
      <c r="D365" s="660"/>
      <c r="E365" s="660"/>
      <c r="F365" s="661"/>
      <c r="G365" s="660"/>
      <c r="H365" s="660"/>
      <c r="I365" s="660"/>
      <c r="J365" s="689"/>
      <c r="K365" s="718" t="s">
        <v>339</v>
      </c>
      <c r="L365" s="636" t="s">
        <v>881</v>
      </c>
      <c r="M365" s="636">
        <v>1</v>
      </c>
      <c r="N365" s="714"/>
    </row>
    <row r="366" spans="1:14" x14ac:dyDescent="0.2">
      <c r="A366" s="636" t="s">
        <v>882</v>
      </c>
      <c r="B366" s="636"/>
      <c r="C366" s="653"/>
      <c r="D366" s="653" t="s">
        <v>509</v>
      </c>
      <c r="E366" s="653" t="s">
        <v>693</v>
      </c>
      <c r="F366" s="653" t="s">
        <v>398</v>
      </c>
      <c r="G366" s="659">
        <v>203</v>
      </c>
      <c r="H366" s="659">
        <v>0</v>
      </c>
      <c r="I366" s="659">
        <v>8</v>
      </c>
      <c r="J366" s="660"/>
      <c r="K366" s="718" t="s">
        <v>339</v>
      </c>
      <c r="L366" s="636" t="s">
        <v>882</v>
      </c>
      <c r="M366" s="636">
        <v>2</v>
      </c>
      <c r="N366" s="714"/>
    </row>
    <row r="367" spans="1:14" x14ac:dyDescent="0.2">
      <c r="A367" s="636" t="s">
        <v>883</v>
      </c>
      <c r="B367" s="614" t="s">
        <v>402</v>
      </c>
      <c r="C367" s="653"/>
      <c r="D367" s="660" t="s">
        <v>509</v>
      </c>
      <c r="E367" s="660"/>
      <c r="F367" s="661"/>
      <c r="G367" s="660"/>
      <c r="H367" s="660"/>
      <c r="I367" s="660"/>
      <c r="J367" s="660"/>
      <c r="K367" s="718" t="s">
        <v>339</v>
      </c>
      <c r="L367" s="636" t="s">
        <v>883</v>
      </c>
      <c r="M367" s="636">
        <v>3</v>
      </c>
      <c r="N367" s="714"/>
    </row>
    <row r="368" spans="1:14" x14ac:dyDescent="0.2">
      <c r="A368" s="636" t="s">
        <v>884</v>
      </c>
      <c r="B368" s="636"/>
      <c r="C368" s="653"/>
      <c r="D368" s="660" t="s">
        <v>509</v>
      </c>
      <c r="E368" s="660"/>
      <c r="F368" s="661"/>
      <c r="G368" s="660"/>
      <c r="H368" s="660"/>
      <c r="I368" s="660"/>
      <c r="J368" s="660"/>
      <c r="K368" s="718" t="s">
        <v>339</v>
      </c>
      <c r="L368" s="636" t="s">
        <v>884</v>
      </c>
      <c r="M368" s="636">
        <v>4</v>
      </c>
      <c r="N368" s="714"/>
    </row>
    <row r="369" spans="1:14" x14ac:dyDescent="0.2">
      <c r="A369" s="636" t="s">
        <v>885</v>
      </c>
      <c r="B369" s="636"/>
      <c r="C369" s="653"/>
      <c r="D369" s="660" t="s">
        <v>509</v>
      </c>
      <c r="E369" s="660"/>
      <c r="F369" s="661"/>
      <c r="G369" s="660"/>
      <c r="H369" s="660"/>
      <c r="I369" s="660"/>
      <c r="J369" s="660"/>
      <c r="K369" s="718" t="s">
        <v>339</v>
      </c>
      <c r="L369" s="636" t="s">
        <v>885</v>
      </c>
      <c r="M369" s="636">
        <v>5</v>
      </c>
      <c r="N369" s="714"/>
    </row>
    <row r="370" spans="1:14" x14ac:dyDescent="0.2">
      <c r="A370" s="636" t="s">
        <v>886</v>
      </c>
      <c r="B370" s="636"/>
      <c r="C370" s="653"/>
      <c r="D370" s="660" t="s">
        <v>509</v>
      </c>
      <c r="E370" s="660"/>
      <c r="F370" s="661"/>
      <c r="G370" s="660"/>
      <c r="H370" s="660"/>
      <c r="I370" s="660"/>
      <c r="J370" s="660"/>
      <c r="K370" s="718" t="s">
        <v>339</v>
      </c>
      <c r="L370" s="636" t="s">
        <v>886</v>
      </c>
      <c r="M370" s="636">
        <v>6</v>
      </c>
      <c r="N370" s="714"/>
    </row>
    <row r="371" spans="1:14" x14ac:dyDescent="0.2">
      <c r="A371" s="636" t="s">
        <v>887</v>
      </c>
      <c r="B371" s="636"/>
      <c r="C371" s="653"/>
      <c r="D371" s="660" t="s">
        <v>509</v>
      </c>
      <c r="E371" s="660"/>
      <c r="F371" s="661"/>
      <c r="G371" s="660"/>
      <c r="H371" s="660"/>
      <c r="I371" s="660"/>
      <c r="J371" s="660"/>
      <c r="K371" s="718" t="s">
        <v>339</v>
      </c>
      <c r="L371" s="636" t="s">
        <v>887</v>
      </c>
      <c r="M371" s="636">
        <v>7</v>
      </c>
      <c r="N371" s="714"/>
    </row>
    <row r="372" spans="1:14" x14ac:dyDescent="0.2">
      <c r="A372" s="636" t="s">
        <v>888</v>
      </c>
      <c r="B372" s="636"/>
      <c r="C372" s="653"/>
      <c r="D372" s="660" t="s">
        <v>509</v>
      </c>
      <c r="E372" s="660"/>
      <c r="F372" s="661"/>
      <c r="G372" s="660"/>
      <c r="H372" s="660"/>
      <c r="I372" s="660"/>
      <c r="J372" s="660"/>
      <c r="K372" s="718" t="s">
        <v>339</v>
      </c>
      <c r="L372" s="636" t="s">
        <v>888</v>
      </c>
      <c r="M372" s="636">
        <v>8</v>
      </c>
      <c r="N372" s="714"/>
    </row>
    <row r="373" spans="1:14" x14ac:dyDescent="0.2">
      <c r="A373" s="636" t="s">
        <v>889</v>
      </c>
      <c r="B373" s="636"/>
      <c r="C373" s="653"/>
      <c r="D373" s="660" t="s">
        <v>509</v>
      </c>
      <c r="E373" s="660"/>
      <c r="F373" s="661"/>
      <c r="G373" s="660"/>
      <c r="H373" s="660"/>
      <c r="I373" s="660"/>
      <c r="J373" s="660"/>
      <c r="K373" s="718" t="s">
        <v>339</v>
      </c>
      <c r="L373" s="636" t="s">
        <v>889</v>
      </c>
      <c r="M373" s="636">
        <v>9</v>
      </c>
      <c r="N373" s="714"/>
    </row>
    <row r="374" spans="1:14" x14ac:dyDescent="0.2">
      <c r="A374" s="636" t="s">
        <v>890</v>
      </c>
      <c r="B374" s="636"/>
      <c r="C374" s="653" t="s">
        <v>509</v>
      </c>
      <c r="D374" s="660"/>
      <c r="E374" s="660"/>
      <c r="F374" s="661"/>
      <c r="G374" s="660"/>
      <c r="H374" s="660"/>
      <c r="I374" s="660"/>
      <c r="J374" s="688">
        <v>8</v>
      </c>
      <c r="K374" s="718" t="s">
        <v>339</v>
      </c>
      <c r="L374" s="636" t="s">
        <v>890</v>
      </c>
      <c r="M374" s="636">
        <v>10</v>
      </c>
      <c r="N374" s="714"/>
    </row>
    <row r="375" spans="1:14" x14ac:dyDescent="0.2">
      <c r="A375" s="636" t="s">
        <v>891</v>
      </c>
      <c r="B375" s="636"/>
      <c r="C375" s="653" t="s">
        <v>509</v>
      </c>
      <c r="D375" s="660"/>
      <c r="E375" s="660"/>
      <c r="F375" s="661"/>
      <c r="G375" s="660"/>
      <c r="H375" s="660"/>
      <c r="I375" s="660"/>
      <c r="J375" s="689"/>
      <c r="K375" s="718" t="s">
        <v>339</v>
      </c>
      <c r="L375" s="636" t="s">
        <v>891</v>
      </c>
      <c r="M375" s="636">
        <v>11</v>
      </c>
      <c r="N375" s="714"/>
    </row>
    <row r="376" spans="1:14" x14ac:dyDescent="0.2">
      <c r="A376" s="636" t="s">
        <v>892</v>
      </c>
      <c r="B376" s="636"/>
      <c r="C376" s="653" t="s">
        <v>509</v>
      </c>
      <c r="D376" s="660"/>
      <c r="E376" s="660"/>
      <c r="F376" s="661"/>
      <c r="G376" s="660"/>
      <c r="H376" s="660"/>
      <c r="I376" s="660"/>
      <c r="J376" s="689"/>
      <c r="K376" s="718" t="s">
        <v>339</v>
      </c>
      <c r="L376" s="636" t="s">
        <v>892</v>
      </c>
      <c r="M376" s="636">
        <v>12</v>
      </c>
      <c r="N376" s="714"/>
    </row>
    <row r="377" spans="1:14" x14ac:dyDescent="0.2">
      <c r="A377" s="636" t="s">
        <v>893</v>
      </c>
      <c r="B377" s="636"/>
      <c r="C377" s="653" t="s">
        <v>509</v>
      </c>
      <c r="D377" s="660"/>
      <c r="E377" s="660"/>
      <c r="F377" s="661"/>
      <c r="G377" s="660"/>
      <c r="H377" s="660"/>
      <c r="I377" s="660"/>
      <c r="J377" s="689"/>
      <c r="K377" s="718" t="s">
        <v>339</v>
      </c>
      <c r="L377" s="636" t="s">
        <v>893</v>
      </c>
      <c r="M377" s="636">
        <v>13</v>
      </c>
      <c r="N377" s="714"/>
    </row>
    <row r="378" spans="1:14" x14ac:dyDescent="0.2">
      <c r="A378" s="636" t="s">
        <v>894</v>
      </c>
      <c r="B378" s="636"/>
      <c r="C378" s="653" t="s">
        <v>509</v>
      </c>
      <c r="D378" s="660"/>
      <c r="E378" s="660"/>
      <c r="F378" s="661"/>
      <c r="G378" s="660"/>
      <c r="H378" s="660"/>
      <c r="I378" s="660"/>
      <c r="J378" s="689"/>
      <c r="K378" s="718" t="s">
        <v>339</v>
      </c>
      <c r="L378" s="636" t="s">
        <v>894</v>
      </c>
      <c r="M378" s="636">
        <v>14</v>
      </c>
      <c r="N378" s="714"/>
    </row>
    <row r="379" spans="1:14" x14ac:dyDescent="0.2">
      <c r="A379" s="636" t="s">
        <v>895</v>
      </c>
      <c r="B379" s="636"/>
      <c r="C379" s="653" t="s">
        <v>509</v>
      </c>
      <c r="D379" s="660"/>
      <c r="E379" s="660"/>
      <c r="F379" s="661"/>
      <c r="G379" s="660"/>
      <c r="H379" s="660"/>
      <c r="I379" s="660"/>
      <c r="J379" s="689"/>
      <c r="K379" s="718" t="s">
        <v>339</v>
      </c>
      <c r="L379" s="636" t="s">
        <v>895</v>
      </c>
      <c r="M379" s="636">
        <v>15</v>
      </c>
      <c r="N379" s="714"/>
    </row>
    <row r="380" spans="1:14" x14ac:dyDescent="0.2">
      <c r="A380" s="636" t="s">
        <v>896</v>
      </c>
      <c r="B380" s="636"/>
      <c r="C380" s="653" t="s">
        <v>509</v>
      </c>
      <c r="D380" s="660"/>
      <c r="E380" s="660"/>
      <c r="F380" s="661"/>
      <c r="G380" s="660"/>
      <c r="H380" s="660"/>
      <c r="I380" s="660"/>
      <c r="J380" s="689"/>
      <c r="K380" s="718" t="s">
        <v>339</v>
      </c>
      <c r="L380" s="636" t="s">
        <v>896</v>
      </c>
      <c r="M380" s="636">
        <v>16</v>
      </c>
      <c r="N380" s="714"/>
    </row>
    <row r="381" spans="1:14" x14ac:dyDescent="0.2">
      <c r="A381" s="636" t="s">
        <v>897</v>
      </c>
      <c r="B381" s="636"/>
      <c r="C381" s="653" t="s">
        <v>509</v>
      </c>
      <c r="D381" s="660"/>
      <c r="E381" s="660"/>
      <c r="F381" s="661"/>
      <c r="G381" s="660"/>
      <c r="H381" s="660"/>
      <c r="I381" s="660"/>
      <c r="J381" s="689"/>
      <c r="K381" s="718" t="s">
        <v>339</v>
      </c>
      <c r="L381" s="636" t="s">
        <v>897</v>
      </c>
      <c r="M381" s="636">
        <v>17</v>
      </c>
      <c r="N381" s="714"/>
    </row>
    <row r="382" spans="1:14" ht="28.5" x14ac:dyDescent="0.2">
      <c r="A382" s="741" t="s">
        <v>898</v>
      </c>
      <c r="B382" s="742" t="s">
        <v>358</v>
      </c>
      <c r="C382" s="742" t="s">
        <v>509</v>
      </c>
      <c r="D382" s="742"/>
      <c r="E382" s="742" t="s">
        <v>350</v>
      </c>
      <c r="F382" s="743" t="s">
        <v>775</v>
      </c>
      <c r="G382" s="744">
        <v>206</v>
      </c>
      <c r="H382" s="742" t="s">
        <v>899</v>
      </c>
      <c r="I382" s="745"/>
      <c r="J382" s="746">
        <v>1</v>
      </c>
      <c r="K382" s="747" t="s">
        <v>339</v>
      </c>
      <c r="L382" s="748" t="s">
        <v>898</v>
      </c>
      <c r="M382" s="737">
        <v>18</v>
      </c>
      <c r="N382" s="714"/>
    </row>
    <row r="383" spans="1:14" ht="28.5" x14ac:dyDescent="0.2">
      <c r="A383" s="749" t="s">
        <v>900</v>
      </c>
      <c r="B383" s="750" t="s">
        <v>359</v>
      </c>
      <c r="C383" s="750" t="s">
        <v>509</v>
      </c>
      <c r="D383" s="750"/>
      <c r="E383" s="750" t="s">
        <v>364</v>
      </c>
      <c r="F383" s="751" t="s">
        <v>775</v>
      </c>
      <c r="G383" s="752">
        <v>206</v>
      </c>
      <c r="H383" s="750" t="s">
        <v>899</v>
      </c>
      <c r="I383" s="753"/>
      <c r="J383" s="754">
        <v>1</v>
      </c>
      <c r="K383" s="755" t="s">
        <v>339</v>
      </c>
      <c r="L383" s="756" t="s">
        <v>900</v>
      </c>
      <c r="M383" s="707">
        <v>19</v>
      </c>
      <c r="N383" s="714"/>
    </row>
    <row r="384" spans="1:14" ht="28.5" x14ac:dyDescent="0.2">
      <c r="A384" s="749" t="s">
        <v>901</v>
      </c>
      <c r="B384" s="750" t="s">
        <v>361</v>
      </c>
      <c r="C384" s="750" t="s">
        <v>509</v>
      </c>
      <c r="D384" s="750"/>
      <c r="E384" s="750" t="s">
        <v>364</v>
      </c>
      <c r="F384" s="751" t="s">
        <v>775</v>
      </c>
      <c r="G384" s="752">
        <v>206</v>
      </c>
      <c r="H384" s="750" t="s">
        <v>899</v>
      </c>
      <c r="I384" s="753"/>
      <c r="J384" s="754">
        <v>1</v>
      </c>
      <c r="K384" s="755" t="s">
        <v>339</v>
      </c>
      <c r="L384" s="756" t="s">
        <v>901</v>
      </c>
      <c r="M384" s="707">
        <v>20</v>
      </c>
      <c r="N384" s="714"/>
    </row>
    <row r="385" spans="1:14" ht="28.5" x14ac:dyDescent="0.2">
      <c r="A385" s="749" t="s">
        <v>902</v>
      </c>
      <c r="B385" s="750" t="s">
        <v>362</v>
      </c>
      <c r="C385" s="750" t="s">
        <v>509</v>
      </c>
      <c r="D385" s="750"/>
      <c r="E385" s="750" t="s">
        <v>364</v>
      </c>
      <c r="F385" s="751" t="s">
        <v>775</v>
      </c>
      <c r="G385" s="752">
        <v>206</v>
      </c>
      <c r="H385" s="750" t="s">
        <v>899</v>
      </c>
      <c r="I385" s="753"/>
      <c r="J385" s="754">
        <v>1</v>
      </c>
      <c r="K385" s="755" t="s">
        <v>339</v>
      </c>
      <c r="L385" s="756" t="s">
        <v>902</v>
      </c>
      <c r="M385" s="707">
        <v>21</v>
      </c>
      <c r="N385" s="714"/>
    </row>
    <row r="386" spans="1:14" ht="28.5" x14ac:dyDescent="0.2">
      <c r="A386" s="749" t="s">
        <v>903</v>
      </c>
      <c r="B386" s="750" t="s">
        <v>363</v>
      </c>
      <c r="C386" s="750" t="s">
        <v>509</v>
      </c>
      <c r="D386" s="750"/>
      <c r="E386" s="750" t="s">
        <v>364</v>
      </c>
      <c r="F386" s="751" t="s">
        <v>808</v>
      </c>
      <c r="G386" s="752">
        <v>205</v>
      </c>
      <c r="H386" s="750" t="s">
        <v>899</v>
      </c>
      <c r="I386" s="753"/>
      <c r="J386" s="754">
        <v>1</v>
      </c>
      <c r="K386" s="755" t="s">
        <v>339</v>
      </c>
      <c r="L386" s="756" t="s">
        <v>903</v>
      </c>
      <c r="M386" s="707">
        <v>22</v>
      </c>
      <c r="N386" s="714"/>
    </row>
    <row r="387" spans="1:14" s="463" customFormat="1" ht="28.5" x14ac:dyDescent="0.2">
      <c r="A387" s="749" t="s">
        <v>904</v>
      </c>
      <c r="B387" s="750" t="s">
        <v>378</v>
      </c>
      <c r="C387" s="750" t="s">
        <v>509</v>
      </c>
      <c r="D387" s="750"/>
      <c r="E387" s="750" t="s">
        <v>350</v>
      </c>
      <c r="F387" s="751" t="s">
        <v>808</v>
      </c>
      <c r="G387" s="752">
        <v>205</v>
      </c>
      <c r="H387" s="750" t="s">
        <v>899</v>
      </c>
      <c r="I387" s="753"/>
      <c r="J387" s="754">
        <v>1</v>
      </c>
      <c r="K387" s="755" t="s">
        <v>339</v>
      </c>
      <c r="L387" s="756" t="s">
        <v>904</v>
      </c>
      <c r="M387" s="707">
        <v>23</v>
      </c>
      <c r="N387" s="714"/>
    </row>
    <row r="388" spans="1:14" s="463" customFormat="1" ht="28.5" x14ac:dyDescent="0.2">
      <c r="A388" s="749" t="s">
        <v>905</v>
      </c>
      <c r="B388" s="750" t="s">
        <v>380</v>
      </c>
      <c r="C388" s="750" t="s">
        <v>509</v>
      </c>
      <c r="D388" s="750"/>
      <c r="E388" s="750" t="s">
        <v>364</v>
      </c>
      <c r="F388" s="751" t="s">
        <v>808</v>
      </c>
      <c r="G388" s="752">
        <v>205</v>
      </c>
      <c r="H388" s="750" t="s">
        <v>899</v>
      </c>
      <c r="I388" s="753"/>
      <c r="J388" s="754">
        <v>1</v>
      </c>
      <c r="K388" s="755" t="s">
        <v>339</v>
      </c>
      <c r="L388" s="756" t="s">
        <v>905</v>
      </c>
      <c r="M388" s="708">
        <v>24</v>
      </c>
      <c r="N388" s="714"/>
    </row>
    <row r="389" spans="1:14" s="463" customFormat="1" ht="28.5" x14ac:dyDescent="0.2">
      <c r="A389" s="749" t="s">
        <v>906</v>
      </c>
      <c r="B389" s="750" t="s">
        <v>381</v>
      </c>
      <c r="C389" s="750" t="s">
        <v>509</v>
      </c>
      <c r="D389" s="750"/>
      <c r="E389" s="750" t="s">
        <v>364</v>
      </c>
      <c r="F389" s="751" t="s">
        <v>808</v>
      </c>
      <c r="G389" s="752">
        <v>205</v>
      </c>
      <c r="H389" s="750" t="s">
        <v>899</v>
      </c>
      <c r="I389" s="753"/>
      <c r="J389" s="754">
        <v>1</v>
      </c>
      <c r="K389" s="755" t="s">
        <v>339</v>
      </c>
      <c r="L389" s="756" t="s">
        <v>906</v>
      </c>
      <c r="M389" s="707">
        <v>1</v>
      </c>
      <c r="N389" s="714"/>
    </row>
    <row r="390" spans="1:14" s="463" customFormat="1" ht="28.5" x14ac:dyDescent="0.2">
      <c r="A390" s="749" t="s">
        <v>907</v>
      </c>
      <c r="B390" s="750" t="s">
        <v>382</v>
      </c>
      <c r="C390" s="750" t="s">
        <v>509</v>
      </c>
      <c r="D390" s="750"/>
      <c r="E390" s="750" t="s">
        <v>364</v>
      </c>
      <c r="F390" s="757" t="s">
        <v>808</v>
      </c>
      <c r="G390" s="752">
        <v>205</v>
      </c>
      <c r="H390" s="750" t="s">
        <v>899</v>
      </c>
      <c r="I390" s="753"/>
      <c r="J390" s="754">
        <v>1</v>
      </c>
      <c r="K390" s="755" t="s">
        <v>339</v>
      </c>
      <c r="L390" s="756" t="s">
        <v>907</v>
      </c>
      <c r="M390" s="707">
        <v>2</v>
      </c>
      <c r="N390" s="714"/>
    </row>
    <row r="391" spans="1:14" s="463" customFormat="1" ht="14.25" x14ac:dyDescent="0.2">
      <c r="A391" s="749" t="s">
        <v>908</v>
      </c>
      <c r="B391" s="750" t="s">
        <v>383</v>
      </c>
      <c r="C391" s="750" t="s">
        <v>509</v>
      </c>
      <c r="D391" s="750"/>
      <c r="E391" s="750" t="s">
        <v>364</v>
      </c>
      <c r="F391" s="757" t="s">
        <v>808</v>
      </c>
      <c r="G391" s="752">
        <v>204</v>
      </c>
      <c r="H391" s="750" t="s">
        <v>151</v>
      </c>
      <c r="I391" s="753"/>
      <c r="J391" s="754">
        <v>1</v>
      </c>
      <c r="K391" s="755" t="s">
        <v>339</v>
      </c>
      <c r="L391" s="756" t="s">
        <v>908</v>
      </c>
      <c r="M391" s="707">
        <v>3</v>
      </c>
      <c r="N391" s="714"/>
    </row>
    <row r="392" spans="1:14" x14ac:dyDescent="0.2">
      <c r="A392" s="636" t="s">
        <v>909</v>
      </c>
      <c r="B392" s="614" t="s">
        <v>393</v>
      </c>
      <c r="C392" s="653" t="s">
        <v>509</v>
      </c>
      <c r="D392" s="660"/>
      <c r="E392" s="653" t="s">
        <v>350</v>
      </c>
      <c r="F392" s="653" t="s">
        <v>910</v>
      </c>
      <c r="G392" s="659">
        <v>204</v>
      </c>
      <c r="H392" s="653" t="s">
        <v>151</v>
      </c>
      <c r="I392" s="704"/>
      <c r="J392" s="701">
        <v>2</v>
      </c>
      <c r="K392" s="717" t="s">
        <v>339</v>
      </c>
      <c r="L392" s="696" t="s">
        <v>909</v>
      </c>
      <c r="M392" s="636">
        <v>4</v>
      </c>
      <c r="N392" s="714"/>
    </row>
    <row r="393" spans="1:14" x14ac:dyDescent="0.2">
      <c r="A393" s="636" t="s">
        <v>911</v>
      </c>
      <c r="B393" s="636"/>
      <c r="C393" s="653" t="s">
        <v>509</v>
      </c>
      <c r="D393" s="653"/>
      <c r="E393" s="636"/>
      <c r="F393" s="636"/>
      <c r="G393" s="636"/>
      <c r="H393" s="636"/>
      <c r="I393" s="703"/>
      <c r="J393" s="705"/>
      <c r="K393" s="717" t="s">
        <v>339</v>
      </c>
      <c r="L393" s="696" t="s">
        <v>911</v>
      </c>
      <c r="M393" s="636">
        <v>5</v>
      </c>
      <c r="N393" s="714"/>
    </row>
    <row r="394" spans="1:14" x14ac:dyDescent="0.2">
      <c r="A394" s="636" t="s">
        <v>912</v>
      </c>
      <c r="B394" s="614" t="s">
        <v>397</v>
      </c>
      <c r="C394" s="653" t="s">
        <v>509</v>
      </c>
      <c r="D394" s="653"/>
      <c r="E394" s="653" t="s">
        <v>350</v>
      </c>
      <c r="F394" s="653" t="s">
        <v>910</v>
      </c>
      <c r="G394" s="659">
        <v>204</v>
      </c>
      <c r="H394" s="653" t="s">
        <v>151</v>
      </c>
      <c r="I394" s="703"/>
      <c r="J394" s="705">
        <v>2</v>
      </c>
      <c r="K394" s="717" t="s">
        <v>339</v>
      </c>
      <c r="L394" s="696" t="s">
        <v>912</v>
      </c>
      <c r="M394" s="636">
        <v>6</v>
      </c>
      <c r="N394" s="714"/>
    </row>
    <row r="395" spans="1:14" x14ac:dyDescent="0.2">
      <c r="A395" s="636" t="s">
        <v>913</v>
      </c>
      <c r="B395" s="636"/>
      <c r="C395" s="653" t="s">
        <v>509</v>
      </c>
      <c r="D395" s="653"/>
      <c r="E395" s="653"/>
      <c r="F395" s="653"/>
      <c r="G395" s="659"/>
      <c r="H395" s="653"/>
      <c r="I395" s="703"/>
      <c r="J395" s="705"/>
      <c r="K395" s="717" t="s">
        <v>339</v>
      </c>
      <c r="L395" s="696" t="s">
        <v>913</v>
      </c>
      <c r="M395" s="636">
        <v>7</v>
      </c>
      <c r="N395" s="714"/>
    </row>
    <row r="396" spans="1:14" x14ac:dyDescent="0.2">
      <c r="A396" s="636" t="s">
        <v>914</v>
      </c>
      <c r="B396" s="614" t="s">
        <v>410</v>
      </c>
      <c r="C396" s="653" t="s">
        <v>509</v>
      </c>
      <c r="D396" s="653"/>
      <c r="E396" s="653" t="s">
        <v>364</v>
      </c>
      <c r="F396" s="653" t="s">
        <v>398</v>
      </c>
      <c r="G396" s="659">
        <v>203</v>
      </c>
      <c r="H396" s="653" t="s">
        <v>899</v>
      </c>
      <c r="I396" s="703"/>
      <c r="J396" s="705">
        <v>1</v>
      </c>
      <c r="K396" s="717" t="s">
        <v>339</v>
      </c>
      <c r="L396" s="696" t="s">
        <v>914</v>
      </c>
      <c r="M396" s="636">
        <v>8</v>
      </c>
      <c r="N396" s="714"/>
    </row>
    <row r="397" spans="1:14" x14ac:dyDescent="0.2">
      <c r="A397" s="636" t="s">
        <v>915</v>
      </c>
      <c r="B397" s="614" t="s">
        <v>411</v>
      </c>
      <c r="C397" s="653" t="s">
        <v>509</v>
      </c>
      <c r="D397" s="653"/>
      <c r="E397" s="653" t="s">
        <v>364</v>
      </c>
      <c r="F397" s="653" t="s">
        <v>398</v>
      </c>
      <c r="G397" s="659">
        <v>203</v>
      </c>
      <c r="H397" s="653" t="s">
        <v>899</v>
      </c>
      <c r="I397" s="703"/>
      <c r="J397" s="705">
        <v>1</v>
      </c>
      <c r="K397" s="717" t="s">
        <v>339</v>
      </c>
      <c r="L397" s="696" t="s">
        <v>915</v>
      </c>
      <c r="M397" s="636">
        <v>9</v>
      </c>
      <c r="N397" s="714"/>
    </row>
    <row r="398" spans="1:14" x14ac:dyDescent="0.2">
      <c r="A398" s="636" t="s">
        <v>916</v>
      </c>
      <c r="B398" s="614" t="s">
        <v>412</v>
      </c>
      <c r="C398" s="653" t="s">
        <v>509</v>
      </c>
      <c r="D398" s="653"/>
      <c r="E398" s="653" t="s">
        <v>364</v>
      </c>
      <c r="F398" s="653" t="s">
        <v>398</v>
      </c>
      <c r="G398" s="659">
        <v>203</v>
      </c>
      <c r="H398" s="653" t="s">
        <v>899</v>
      </c>
      <c r="I398" s="703"/>
      <c r="J398" s="705">
        <v>1</v>
      </c>
      <c r="K398" s="717" t="s">
        <v>339</v>
      </c>
      <c r="L398" s="696" t="s">
        <v>916</v>
      </c>
      <c r="M398" s="636">
        <v>10</v>
      </c>
      <c r="N398" s="714"/>
    </row>
    <row r="399" spans="1:14" x14ac:dyDescent="0.2">
      <c r="A399" s="636" t="s">
        <v>917</v>
      </c>
      <c r="B399" s="614" t="s">
        <v>413</v>
      </c>
      <c r="C399" s="653" t="s">
        <v>509</v>
      </c>
      <c r="D399" s="653"/>
      <c r="E399" s="653" t="s">
        <v>364</v>
      </c>
      <c r="F399" s="653" t="s">
        <v>398</v>
      </c>
      <c r="G399" s="659">
        <v>203</v>
      </c>
      <c r="H399" s="653" t="s">
        <v>899</v>
      </c>
      <c r="I399" s="703"/>
      <c r="J399" s="705">
        <v>1</v>
      </c>
      <c r="K399" s="717" t="s">
        <v>339</v>
      </c>
      <c r="L399" s="696" t="s">
        <v>917</v>
      </c>
      <c r="M399" s="636">
        <v>11</v>
      </c>
      <c r="N399" s="714"/>
    </row>
    <row r="400" spans="1:14" ht="17.25" thickBot="1" x14ac:dyDescent="0.25">
      <c r="A400" s="636" t="s">
        <v>918</v>
      </c>
      <c r="B400" s="614" t="s">
        <v>414</v>
      </c>
      <c r="C400" s="653"/>
      <c r="E400" s="653" t="s">
        <v>693</v>
      </c>
      <c r="F400" s="654" t="s">
        <v>460</v>
      </c>
      <c r="G400" s="659">
        <v>207</v>
      </c>
      <c r="H400" s="659">
        <v>300</v>
      </c>
      <c r="I400" s="698"/>
      <c r="J400" s="706">
        <v>1</v>
      </c>
      <c r="K400" s="717" t="s">
        <v>339</v>
      </c>
      <c r="L400" s="696" t="s">
        <v>918</v>
      </c>
      <c r="M400" s="636">
        <v>12</v>
      </c>
      <c r="N400" s="714"/>
    </row>
    <row r="401" spans="1:20" x14ac:dyDescent="0.2">
      <c r="A401" s="636" t="s">
        <v>919</v>
      </c>
      <c r="B401" s="614" t="s">
        <v>467</v>
      </c>
      <c r="C401" s="653"/>
      <c r="D401" s="660" t="s">
        <v>509</v>
      </c>
      <c r="E401" s="660" t="s">
        <v>693</v>
      </c>
      <c r="F401" s="661"/>
      <c r="G401" s="660"/>
      <c r="H401" s="660"/>
      <c r="I401" s="697">
        <v>2</v>
      </c>
      <c r="J401" s="675"/>
      <c r="K401" s="718" t="s">
        <v>339</v>
      </c>
      <c r="L401" s="696" t="s">
        <v>919</v>
      </c>
      <c r="M401" s="636">
        <v>13</v>
      </c>
      <c r="N401" s="714"/>
    </row>
    <row r="402" spans="1:20" x14ac:dyDescent="0.2">
      <c r="A402" s="636" t="s">
        <v>920</v>
      </c>
      <c r="B402" s="636"/>
      <c r="D402" s="653" t="s">
        <v>509</v>
      </c>
      <c r="E402" s="660"/>
      <c r="F402" s="661"/>
      <c r="G402" s="660"/>
      <c r="H402" s="660"/>
      <c r="I402" s="660"/>
      <c r="J402" s="660"/>
      <c r="K402" s="718" t="s">
        <v>339</v>
      </c>
      <c r="L402" s="696" t="s">
        <v>920</v>
      </c>
      <c r="M402" s="636">
        <v>14</v>
      </c>
      <c r="N402" s="714"/>
    </row>
    <row r="403" spans="1:20" x14ac:dyDescent="0.2">
      <c r="A403" s="636" t="s">
        <v>921</v>
      </c>
      <c r="B403" s="636"/>
      <c r="C403" s="653" t="s">
        <v>509</v>
      </c>
      <c r="D403" s="660"/>
      <c r="E403" s="660"/>
      <c r="F403" s="661"/>
      <c r="G403" s="660"/>
      <c r="H403" s="660"/>
      <c r="I403" s="660"/>
      <c r="J403" s="659">
        <v>2</v>
      </c>
      <c r="K403" s="718" t="s">
        <v>339</v>
      </c>
      <c r="L403" s="696" t="s">
        <v>921</v>
      </c>
      <c r="M403" s="636">
        <v>15</v>
      </c>
      <c r="N403" s="714"/>
    </row>
    <row r="404" spans="1:20" ht="17.25" thickBot="1" x14ac:dyDescent="0.25">
      <c r="A404" s="723" t="s">
        <v>922</v>
      </c>
      <c r="B404" s="723"/>
      <c r="C404" s="653" t="s">
        <v>509</v>
      </c>
      <c r="D404" s="725"/>
      <c r="E404" s="725"/>
      <c r="F404" s="725"/>
      <c r="G404" s="725"/>
      <c r="H404" s="732"/>
      <c r="I404" s="732"/>
      <c r="J404" s="733"/>
      <c r="K404" s="734" t="s">
        <v>339</v>
      </c>
      <c r="L404" s="735" t="s">
        <v>922</v>
      </c>
      <c r="M404" s="723">
        <v>16</v>
      </c>
      <c r="N404" s="714"/>
    </row>
    <row r="405" spans="1:20" ht="17.25" thickTop="1" x14ac:dyDescent="0.2">
      <c r="A405" s="673" t="s">
        <v>923</v>
      </c>
      <c r="B405" s="634" t="s">
        <v>425</v>
      </c>
      <c r="C405" s="658"/>
      <c r="D405" s="658" t="s">
        <v>509</v>
      </c>
      <c r="E405" s="658" t="s">
        <v>693</v>
      </c>
      <c r="F405" s="658" t="s">
        <v>426</v>
      </c>
      <c r="G405" s="658" t="s">
        <v>427</v>
      </c>
      <c r="H405" s="674">
        <v>0</v>
      </c>
      <c r="I405" s="729">
        <v>2</v>
      </c>
      <c r="J405" s="675"/>
      <c r="K405" s="730" t="s">
        <v>421</v>
      </c>
      <c r="L405" s="731" t="s">
        <v>923</v>
      </c>
      <c r="M405" s="673">
        <v>17</v>
      </c>
      <c r="N405" s="714"/>
    </row>
    <row r="406" spans="1:20" x14ac:dyDescent="0.2">
      <c r="A406" s="636" t="s">
        <v>924</v>
      </c>
      <c r="B406" s="636"/>
      <c r="C406" s="653"/>
      <c r="D406" s="660" t="s">
        <v>509</v>
      </c>
      <c r="E406" s="660"/>
      <c r="F406" s="661"/>
      <c r="G406" s="660"/>
      <c r="H406" s="660"/>
      <c r="I406" s="694"/>
      <c r="J406" s="660"/>
      <c r="K406" s="716" t="s">
        <v>421</v>
      </c>
      <c r="L406" s="690" t="s">
        <v>924</v>
      </c>
      <c r="M406" s="636">
        <v>18</v>
      </c>
      <c r="N406" s="714"/>
    </row>
    <row r="407" spans="1:20" x14ac:dyDescent="0.2">
      <c r="A407" s="636" t="s">
        <v>925</v>
      </c>
      <c r="B407" s="636"/>
      <c r="C407" s="653" t="s">
        <v>509</v>
      </c>
      <c r="D407" s="660"/>
      <c r="E407" s="660"/>
      <c r="F407" s="661"/>
      <c r="G407" s="660"/>
      <c r="H407" s="660"/>
      <c r="I407" s="660"/>
      <c r="J407" s="691">
        <v>2</v>
      </c>
      <c r="K407" s="716" t="s">
        <v>421</v>
      </c>
      <c r="L407" s="690" t="s">
        <v>925</v>
      </c>
      <c r="M407" s="636">
        <v>19</v>
      </c>
      <c r="N407" s="714"/>
    </row>
    <row r="408" spans="1:20" x14ac:dyDescent="0.2">
      <c r="A408" s="636" t="s">
        <v>926</v>
      </c>
      <c r="B408" s="636"/>
      <c r="C408" s="653" t="s">
        <v>509</v>
      </c>
      <c r="D408" s="660"/>
      <c r="E408" s="660"/>
      <c r="F408" s="661"/>
      <c r="G408" s="660"/>
      <c r="H408" s="660"/>
      <c r="I408" s="660"/>
      <c r="J408" s="692"/>
      <c r="K408" s="716" t="s">
        <v>421</v>
      </c>
      <c r="L408" s="690" t="s">
        <v>926</v>
      </c>
      <c r="M408" s="636">
        <v>20</v>
      </c>
      <c r="N408" s="714"/>
    </row>
    <row r="409" spans="1:20" x14ac:dyDescent="0.2">
      <c r="A409" s="636" t="s">
        <v>927</v>
      </c>
      <c r="B409" s="614" t="s">
        <v>428</v>
      </c>
      <c r="C409" s="653"/>
      <c r="D409" s="653" t="s">
        <v>509</v>
      </c>
      <c r="E409" s="653" t="s">
        <v>693</v>
      </c>
      <c r="F409" s="653" t="s">
        <v>426</v>
      </c>
      <c r="G409" s="653" t="s">
        <v>427</v>
      </c>
      <c r="H409" s="659">
        <v>300</v>
      </c>
      <c r="I409" s="693">
        <v>2</v>
      </c>
      <c r="J409" s="660"/>
      <c r="K409" s="716" t="s">
        <v>421</v>
      </c>
      <c r="L409" s="690" t="s">
        <v>927</v>
      </c>
      <c r="M409" s="636">
        <v>21</v>
      </c>
      <c r="N409" s="714"/>
    </row>
    <row r="410" spans="1:20" x14ac:dyDescent="0.2">
      <c r="A410" s="636" t="s">
        <v>928</v>
      </c>
      <c r="B410" s="636"/>
      <c r="C410" s="653"/>
      <c r="D410" s="660" t="s">
        <v>509</v>
      </c>
      <c r="E410" s="660"/>
      <c r="F410" s="661"/>
      <c r="G410" s="660"/>
      <c r="H410" s="660"/>
      <c r="I410" s="694"/>
      <c r="J410" s="660"/>
      <c r="K410" s="716" t="s">
        <v>421</v>
      </c>
      <c r="L410" s="690" t="s">
        <v>928</v>
      </c>
      <c r="M410" s="636">
        <v>22</v>
      </c>
      <c r="N410" s="714"/>
    </row>
    <row r="411" spans="1:20" x14ac:dyDescent="0.2">
      <c r="A411" s="636" t="s">
        <v>929</v>
      </c>
      <c r="B411" s="636"/>
      <c r="C411" s="653" t="s">
        <v>509</v>
      </c>
      <c r="D411" s="660"/>
      <c r="E411" s="660"/>
      <c r="F411" s="661"/>
      <c r="G411" s="660"/>
      <c r="H411" s="660"/>
      <c r="I411" s="660"/>
      <c r="J411" s="691">
        <v>2</v>
      </c>
      <c r="K411" s="716" t="s">
        <v>421</v>
      </c>
      <c r="L411" s="690" t="s">
        <v>929</v>
      </c>
      <c r="M411" s="636">
        <v>23</v>
      </c>
      <c r="N411" s="714"/>
    </row>
    <row r="412" spans="1:20" x14ac:dyDescent="0.2">
      <c r="A412" s="636" t="s">
        <v>930</v>
      </c>
      <c r="B412" s="636"/>
      <c r="C412" s="653" t="s">
        <v>509</v>
      </c>
      <c r="D412" s="660"/>
      <c r="E412" s="660"/>
      <c r="F412" s="661"/>
      <c r="G412" s="660"/>
      <c r="H412" s="660"/>
      <c r="I412" s="660"/>
      <c r="J412" s="691"/>
      <c r="K412" s="716" t="s">
        <v>421</v>
      </c>
      <c r="L412" s="690" t="s">
        <v>930</v>
      </c>
      <c r="M412" s="620">
        <v>24</v>
      </c>
      <c r="N412" s="714"/>
    </row>
    <row r="413" spans="1:20" x14ac:dyDescent="0.2">
      <c r="A413" s="636" t="s">
        <v>931</v>
      </c>
      <c r="B413" s="614" t="s">
        <v>429</v>
      </c>
      <c r="C413" s="653"/>
      <c r="D413" s="653" t="s">
        <v>509</v>
      </c>
      <c r="E413" s="653" t="s">
        <v>693</v>
      </c>
      <c r="F413" s="653" t="s">
        <v>426</v>
      </c>
      <c r="G413" s="653" t="s">
        <v>427</v>
      </c>
      <c r="H413" s="659">
        <v>0</v>
      </c>
      <c r="I413" s="693">
        <v>2</v>
      </c>
      <c r="J413" s="660"/>
      <c r="K413" s="716" t="s">
        <v>421</v>
      </c>
      <c r="L413" s="690" t="s">
        <v>931</v>
      </c>
      <c r="M413" s="636">
        <v>1</v>
      </c>
      <c r="N413" s="714"/>
      <c r="T413" s="695"/>
    </row>
    <row r="414" spans="1:20" x14ac:dyDescent="0.2">
      <c r="A414" s="636" t="s">
        <v>932</v>
      </c>
      <c r="B414" s="636"/>
      <c r="C414" s="653"/>
      <c r="D414" s="660" t="s">
        <v>509</v>
      </c>
      <c r="E414" s="660"/>
      <c r="F414" s="661"/>
      <c r="G414" s="660"/>
      <c r="H414" s="660"/>
      <c r="I414" s="694"/>
      <c r="J414" s="660"/>
      <c r="K414" s="716" t="s">
        <v>421</v>
      </c>
      <c r="L414" s="690" t="s">
        <v>932</v>
      </c>
      <c r="M414" s="636">
        <v>2</v>
      </c>
      <c r="N414" s="714"/>
    </row>
    <row r="415" spans="1:20" x14ac:dyDescent="0.2">
      <c r="A415" s="636" t="s">
        <v>933</v>
      </c>
      <c r="B415" s="636"/>
      <c r="C415" s="653" t="s">
        <v>509</v>
      </c>
      <c r="D415" s="660"/>
      <c r="E415" s="660"/>
      <c r="F415" s="661"/>
      <c r="G415" s="660"/>
      <c r="H415" s="660"/>
      <c r="I415" s="660"/>
      <c r="J415" s="691">
        <v>4</v>
      </c>
      <c r="K415" s="716" t="s">
        <v>421</v>
      </c>
      <c r="L415" s="690" t="s">
        <v>933</v>
      </c>
      <c r="M415" s="636">
        <v>3</v>
      </c>
      <c r="N415" s="714"/>
    </row>
    <row r="416" spans="1:20" x14ac:dyDescent="0.2">
      <c r="A416" s="636" t="s">
        <v>934</v>
      </c>
      <c r="B416" s="636"/>
      <c r="C416" s="653" t="s">
        <v>509</v>
      </c>
      <c r="D416" s="660"/>
      <c r="E416" s="660"/>
      <c r="F416" s="661"/>
      <c r="G416" s="660"/>
      <c r="H416" s="660"/>
      <c r="I416" s="660"/>
      <c r="J416" s="692"/>
      <c r="K416" s="716" t="s">
        <v>421</v>
      </c>
      <c r="L416" s="690" t="s">
        <v>934</v>
      </c>
      <c r="M416" s="636">
        <v>4</v>
      </c>
      <c r="N416" s="714"/>
    </row>
    <row r="417" spans="1:14" x14ac:dyDescent="0.2">
      <c r="A417" s="636" t="s">
        <v>935</v>
      </c>
      <c r="B417" s="636"/>
      <c r="C417" s="653" t="s">
        <v>509</v>
      </c>
      <c r="D417" s="660"/>
      <c r="E417" s="660"/>
      <c r="F417" s="661"/>
      <c r="G417" s="660"/>
      <c r="H417" s="660"/>
      <c r="I417" s="660"/>
      <c r="J417" s="692"/>
      <c r="K417" s="716" t="s">
        <v>421</v>
      </c>
      <c r="L417" s="690" t="s">
        <v>935</v>
      </c>
      <c r="M417" s="636">
        <v>5</v>
      </c>
      <c r="N417" s="714"/>
    </row>
    <row r="418" spans="1:14" x14ac:dyDescent="0.2">
      <c r="A418" s="636" t="s">
        <v>936</v>
      </c>
      <c r="B418" s="636"/>
      <c r="C418" s="653" t="s">
        <v>509</v>
      </c>
      <c r="D418" s="660"/>
      <c r="E418" s="660"/>
      <c r="F418" s="661"/>
      <c r="G418" s="660"/>
      <c r="H418" s="660"/>
      <c r="I418" s="660"/>
      <c r="J418" s="692"/>
      <c r="K418" s="716" t="s">
        <v>421</v>
      </c>
      <c r="L418" s="690" t="s">
        <v>936</v>
      </c>
      <c r="M418" s="636">
        <v>6</v>
      </c>
      <c r="N418" s="714"/>
    </row>
    <row r="419" spans="1:14" s="687" customFormat="1" x14ac:dyDescent="0.2">
      <c r="A419" s="636" t="s">
        <v>937</v>
      </c>
      <c r="B419" s="614" t="s">
        <v>431</v>
      </c>
      <c r="C419" s="653"/>
      <c r="D419" s="653" t="s">
        <v>509</v>
      </c>
      <c r="E419" s="653" t="s">
        <v>693</v>
      </c>
      <c r="F419" s="653" t="s">
        <v>426</v>
      </c>
      <c r="G419" s="653" t="s">
        <v>427</v>
      </c>
      <c r="H419" s="659">
        <v>0</v>
      </c>
      <c r="I419" s="693">
        <v>2</v>
      </c>
      <c r="J419" s="660"/>
      <c r="K419" s="716" t="s">
        <v>421</v>
      </c>
      <c r="L419" s="690" t="s">
        <v>937</v>
      </c>
      <c r="M419" s="636">
        <v>7</v>
      </c>
      <c r="N419" s="714"/>
    </row>
    <row r="420" spans="1:14" s="687" customFormat="1" x14ac:dyDescent="0.2">
      <c r="A420" s="636" t="s">
        <v>938</v>
      </c>
      <c r="B420" s="636"/>
      <c r="C420" s="653"/>
      <c r="D420" s="660" t="s">
        <v>509</v>
      </c>
      <c r="E420" s="660"/>
      <c r="F420" s="661"/>
      <c r="G420" s="660"/>
      <c r="H420" s="660"/>
      <c r="I420" s="694"/>
      <c r="J420" s="660"/>
      <c r="K420" s="716" t="s">
        <v>421</v>
      </c>
      <c r="L420" s="690" t="s">
        <v>938</v>
      </c>
      <c r="M420" s="636">
        <v>8</v>
      </c>
      <c r="N420" s="714"/>
    </row>
    <row r="421" spans="1:14" s="687" customFormat="1" x14ac:dyDescent="0.2">
      <c r="A421" s="636" t="s">
        <v>939</v>
      </c>
      <c r="B421" s="636"/>
      <c r="C421" s="653" t="s">
        <v>509</v>
      </c>
      <c r="D421" s="660"/>
      <c r="E421" s="660"/>
      <c r="F421" s="661"/>
      <c r="G421" s="660"/>
      <c r="H421" s="660"/>
      <c r="I421" s="660"/>
      <c r="J421" s="691">
        <v>4</v>
      </c>
      <c r="K421" s="716" t="s">
        <v>421</v>
      </c>
      <c r="L421" s="690" t="s">
        <v>939</v>
      </c>
      <c r="M421" s="636">
        <v>9</v>
      </c>
      <c r="N421" s="714"/>
    </row>
    <row r="422" spans="1:14" s="687" customFormat="1" x14ac:dyDescent="0.2">
      <c r="A422" s="636" t="s">
        <v>940</v>
      </c>
      <c r="B422" s="636"/>
      <c r="C422" s="653" t="s">
        <v>509</v>
      </c>
      <c r="D422" s="660"/>
      <c r="E422" s="660"/>
      <c r="F422" s="661"/>
      <c r="G422" s="660"/>
      <c r="H422" s="660"/>
      <c r="I422" s="660"/>
      <c r="J422" s="692"/>
      <c r="K422" s="716" t="s">
        <v>421</v>
      </c>
      <c r="L422" s="690" t="s">
        <v>940</v>
      </c>
      <c r="M422" s="636">
        <v>10</v>
      </c>
      <c r="N422" s="714"/>
    </row>
    <row r="423" spans="1:14" s="687" customFormat="1" x14ac:dyDescent="0.2">
      <c r="A423" s="636" t="s">
        <v>941</v>
      </c>
      <c r="B423" s="636"/>
      <c r="C423" s="653" t="s">
        <v>509</v>
      </c>
      <c r="D423" s="660"/>
      <c r="E423" s="660"/>
      <c r="F423" s="661"/>
      <c r="G423" s="660"/>
      <c r="H423" s="660"/>
      <c r="I423" s="660"/>
      <c r="J423" s="692"/>
      <c r="K423" s="716" t="s">
        <v>421</v>
      </c>
      <c r="L423" s="690" t="s">
        <v>941</v>
      </c>
      <c r="M423" s="636">
        <v>11</v>
      </c>
      <c r="N423" s="714"/>
    </row>
    <row r="424" spans="1:14" s="687" customFormat="1" x14ac:dyDescent="0.2">
      <c r="A424" s="636" t="s">
        <v>942</v>
      </c>
      <c r="B424" s="636"/>
      <c r="C424" s="653" t="s">
        <v>509</v>
      </c>
      <c r="D424" s="660"/>
      <c r="E424" s="660"/>
      <c r="F424" s="661"/>
      <c r="G424" s="660"/>
      <c r="H424" s="660"/>
      <c r="I424" s="660"/>
      <c r="J424" s="692"/>
      <c r="K424" s="716" t="s">
        <v>421</v>
      </c>
      <c r="L424" s="690" t="s">
        <v>942</v>
      </c>
      <c r="M424" s="636">
        <v>12</v>
      </c>
      <c r="N424" s="714"/>
    </row>
    <row r="425" spans="1:14" x14ac:dyDescent="0.2">
      <c r="A425" s="636"/>
      <c r="B425" s="655" t="s">
        <v>432</v>
      </c>
      <c r="C425" s="656"/>
      <c r="D425" s="656" t="s">
        <v>509</v>
      </c>
      <c r="E425" s="656" t="s">
        <v>693</v>
      </c>
      <c r="F425" s="656" t="s">
        <v>426</v>
      </c>
      <c r="G425" s="656" t="s">
        <v>427</v>
      </c>
      <c r="H425" s="663">
        <v>0</v>
      </c>
      <c r="I425" s="663">
        <v>2</v>
      </c>
      <c r="J425" s="664"/>
      <c r="K425" s="655" t="s">
        <v>421</v>
      </c>
      <c r="L425" s="636"/>
      <c r="M425" s="636">
        <v>13</v>
      </c>
      <c r="N425" s="714"/>
    </row>
    <row r="426" spans="1:14" x14ac:dyDescent="0.2">
      <c r="A426" s="636"/>
      <c r="B426" s="665"/>
      <c r="C426" s="656"/>
      <c r="D426" s="664" t="s">
        <v>509</v>
      </c>
      <c r="E426" s="664"/>
      <c r="F426" s="666"/>
      <c r="G426" s="664"/>
      <c r="H426" s="664"/>
      <c r="I426" s="664"/>
      <c r="J426" s="664"/>
      <c r="K426" s="655" t="s">
        <v>421</v>
      </c>
      <c r="L426" s="636"/>
      <c r="M426" s="636">
        <v>14</v>
      </c>
      <c r="N426" s="714"/>
    </row>
    <row r="427" spans="1:14" x14ac:dyDescent="0.2">
      <c r="A427" s="636"/>
      <c r="B427" s="665"/>
      <c r="C427" s="656"/>
      <c r="D427" s="664"/>
      <c r="E427" s="664"/>
      <c r="F427" s="666"/>
      <c r="G427" s="664"/>
      <c r="H427" s="664"/>
      <c r="I427" s="664"/>
      <c r="J427" s="663"/>
      <c r="K427" s="655" t="s">
        <v>421</v>
      </c>
      <c r="L427" s="636"/>
      <c r="M427" s="636">
        <v>15</v>
      </c>
      <c r="N427" s="714"/>
    </row>
    <row r="428" spans="1:14" x14ac:dyDescent="0.2">
      <c r="A428" s="636"/>
      <c r="B428" s="665"/>
      <c r="C428" s="656"/>
      <c r="D428" s="664"/>
      <c r="E428" s="664"/>
      <c r="F428" s="666"/>
      <c r="G428" s="664"/>
      <c r="H428" s="664"/>
      <c r="I428" s="664"/>
      <c r="J428" s="663"/>
      <c r="K428" s="655" t="s">
        <v>421</v>
      </c>
      <c r="L428" s="636"/>
      <c r="M428" s="636">
        <v>16</v>
      </c>
      <c r="N428" s="714"/>
    </row>
    <row r="429" spans="1:14" x14ac:dyDescent="0.2">
      <c r="A429" s="636"/>
      <c r="B429" s="665"/>
      <c r="C429" s="656" t="s">
        <v>509</v>
      </c>
      <c r="D429" s="664"/>
      <c r="E429" s="664"/>
      <c r="F429" s="666"/>
      <c r="G429" s="664"/>
      <c r="H429" s="664"/>
      <c r="I429" s="664"/>
      <c r="J429" s="692">
        <v>4</v>
      </c>
      <c r="K429" s="655" t="s">
        <v>421</v>
      </c>
      <c r="L429" s="636"/>
      <c r="M429" s="636">
        <v>17</v>
      </c>
      <c r="N429" s="714"/>
    </row>
    <row r="430" spans="1:14" x14ac:dyDescent="0.2">
      <c r="A430" s="636"/>
      <c r="B430" s="665"/>
      <c r="C430" s="656" t="s">
        <v>509</v>
      </c>
      <c r="D430" s="664"/>
      <c r="E430" s="664"/>
      <c r="F430" s="666"/>
      <c r="G430" s="664"/>
      <c r="H430" s="664"/>
      <c r="I430" s="664"/>
      <c r="J430" s="692"/>
      <c r="K430" s="655" t="s">
        <v>421</v>
      </c>
      <c r="L430" s="636"/>
      <c r="M430" s="636">
        <v>18</v>
      </c>
      <c r="N430" s="714"/>
    </row>
    <row r="431" spans="1:14" x14ac:dyDescent="0.2">
      <c r="A431" s="636"/>
      <c r="B431" s="665"/>
      <c r="C431" s="656" t="s">
        <v>509</v>
      </c>
      <c r="D431" s="664"/>
      <c r="E431" s="664"/>
      <c r="F431" s="666"/>
      <c r="G431" s="664"/>
      <c r="H431" s="664"/>
      <c r="I431" s="664"/>
      <c r="J431" s="692"/>
      <c r="K431" s="655" t="s">
        <v>421</v>
      </c>
      <c r="L431" s="636"/>
      <c r="M431" s="636">
        <v>19</v>
      </c>
      <c r="N431" s="714"/>
    </row>
    <row r="432" spans="1:14" x14ac:dyDescent="0.2">
      <c r="A432" s="636"/>
      <c r="B432" s="665"/>
      <c r="C432" s="656" t="s">
        <v>509</v>
      </c>
      <c r="D432" s="664"/>
      <c r="E432" s="664"/>
      <c r="F432" s="666"/>
      <c r="G432" s="664"/>
      <c r="H432" s="664"/>
      <c r="I432" s="664"/>
      <c r="J432" s="692"/>
      <c r="K432" s="655" t="s">
        <v>421</v>
      </c>
      <c r="L432" s="636"/>
      <c r="M432" s="636">
        <v>20</v>
      </c>
      <c r="N432" s="714"/>
    </row>
    <row r="433" spans="1:53" x14ac:dyDescent="0.2">
      <c r="A433" s="636" t="s">
        <v>943</v>
      </c>
      <c r="B433" s="614" t="s">
        <v>459</v>
      </c>
      <c r="C433" s="653"/>
      <c r="D433" s="653" t="s">
        <v>509</v>
      </c>
      <c r="E433" s="653" t="s">
        <v>693</v>
      </c>
      <c r="F433" s="653" t="s">
        <v>460</v>
      </c>
      <c r="G433" s="659">
        <v>113</v>
      </c>
      <c r="H433" s="659">
        <v>0</v>
      </c>
      <c r="I433" s="758">
        <v>2</v>
      </c>
      <c r="J433" s="659"/>
      <c r="K433" s="716" t="s">
        <v>421</v>
      </c>
      <c r="L433" s="690" t="s">
        <v>943</v>
      </c>
      <c r="M433" s="636">
        <v>21</v>
      </c>
      <c r="N433" s="714"/>
    </row>
    <row r="434" spans="1:53" x14ac:dyDescent="0.2">
      <c r="A434" s="636" t="s">
        <v>944</v>
      </c>
      <c r="B434" s="636"/>
      <c r="C434" s="653"/>
      <c r="D434" s="660" t="s">
        <v>509</v>
      </c>
      <c r="E434" s="660"/>
      <c r="F434" s="661"/>
      <c r="G434" s="660"/>
      <c r="H434" s="660"/>
      <c r="I434" s="697"/>
      <c r="J434" s="660"/>
      <c r="K434" s="716" t="s">
        <v>421</v>
      </c>
      <c r="L434" s="690" t="s">
        <v>944</v>
      </c>
      <c r="M434" s="636">
        <v>22</v>
      </c>
      <c r="N434" s="714"/>
    </row>
    <row r="435" spans="1:53" x14ac:dyDescent="0.2">
      <c r="A435" s="636" t="s">
        <v>945</v>
      </c>
      <c r="B435" s="614" t="s">
        <v>459</v>
      </c>
      <c r="C435" s="653" t="s">
        <v>509</v>
      </c>
      <c r="D435" s="653"/>
      <c r="E435" s="653" t="s">
        <v>693</v>
      </c>
      <c r="F435" s="653" t="s">
        <v>460</v>
      </c>
      <c r="G435" s="659">
        <v>113</v>
      </c>
      <c r="H435" s="659">
        <v>0</v>
      </c>
      <c r="I435" s="659"/>
      <c r="J435" s="692">
        <v>2</v>
      </c>
      <c r="K435" s="716" t="s">
        <v>421</v>
      </c>
      <c r="L435" s="690" t="s">
        <v>945</v>
      </c>
      <c r="M435" s="636">
        <v>23</v>
      </c>
      <c r="N435" s="714"/>
    </row>
    <row r="436" spans="1:53" x14ac:dyDescent="0.2">
      <c r="A436" s="636" t="s">
        <v>946</v>
      </c>
      <c r="B436" s="636"/>
      <c r="C436" s="653" t="s">
        <v>509</v>
      </c>
      <c r="D436" s="660"/>
      <c r="E436" s="660"/>
      <c r="F436" s="661"/>
      <c r="G436" s="660"/>
      <c r="H436" s="660"/>
      <c r="I436" s="660"/>
      <c r="J436" s="692"/>
      <c r="K436" s="716" t="s">
        <v>421</v>
      </c>
      <c r="L436" s="690" t="s">
        <v>946</v>
      </c>
      <c r="M436" s="620">
        <v>24</v>
      </c>
      <c r="N436" s="714"/>
    </row>
    <row r="437" spans="1:53" x14ac:dyDescent="0.2">
      <c r="A437" s="636" t="s">
        <v>947</v>
      </c>
      <c r="B437" s="614" t="s">
        <v>461</v>
      </c>
      <c r="C437" s="653"/>
      <c r="D437" s="653" t="s">
        <v>509</v>
      </c>
      <c r="E437" s="653" t="s">
        <v>693</v>
      </c>
      <c r="F437" s="653" t="s">
        <v>460</v>
      </c>
      <c r="G437" s="659">
        <v>113</v>
      </c>
      <c r="H437" s="659">
        <v>300</v>
      </c>
      <c r="I437" s="758">
        <v>2</v>
      </c>
      <c r="J437" s="659"/>
      <c r="K437" s="716" t="s">
        <v>421</v>
      </c>
      <c r="L437" s="690" t="s">
        <v>947</v>
      </c>
      <c r="M437" s="636">
        <v>1</v>
      </c>
      <c r="N437" s="714"/>
    </row>
    <row r="438" spans="1:53" x14ac:dyDescent="0.2">
      <c r="A438" s="636" t="s">
        <v>948</v>
      </c>
      <c r="B438" s="636"/>
      <c r="C438" s="653"/>
      <c r="D438" s="660" t="s">
        <v>509</v>
      </c>
      <c r="E438" s="660"/>
      <c r="F438" s="661"/>
      <c r="G438" s="660"/>
      <c r="H438" s="660"/>
      <c r="I438" s="697"/>
      <c r="J438" s="660"/>
      <c r="K438" s="716" t="s">
        <v>421</v>
      </c>
      <c r="L438" s="690" t="s">
        <v>948</v>
      </c>
      <c r="M438" s="636">
        <v>2</v>
      </c>
      <c r="N438" s="714"/>
    </row>
    <row r="439" spans="1:53" ht="13.5" customHeight="1" x14ac:dyDescent="0.2">
      <c r="A439" s="636" t="s">
        <v>949</v>
      </c>
      <c r="B439" s="614" t="s">
        <v>461</v>
      </c>
      <c r="C439" s="653" t="s">
        <v>509</v>
      </c>
      <c r="D439" s="653"/>
      <c r="E439" s="653" t="s">
        <v>693</v>
      </c>
      <c r="F439" s="653" t="s">
        <v>460</v>
      </c>
      <c r="G439" s="659">
        <v>113</v>
      </c>
      <c r="H439" s="659">
        <v>300</v>
      </c>
      <c r="I439" s="659"/>
      <c r="J439" s="692">
        <v>2</v>
      </c>
      <c r="K439" s="716" t="s">
        <v>421</v>
      </c>
      <c r="L439" s="690" t="s">
        <v>949</v>
      </c>
      <c r="M439" s="636">
        <v>3</v>
      </c>
      <c r="N439" s="714"/>
    </row>
    <row r="440" spans="1:53" x14ac:dyDescent="0.2">
      <c r="A440" s="636" t="s">
        <v>950</v>
      </c>
      <c r="B440" s="636"/>
      <c r="C440" s="653" t="s">
        <v>509</v>
      </c>
      <c r="D440" s="660"/>
      <c r="E440" s="660"/>
      <c r="F440" s="661"/>
      <c r="G440" s="660"/>
      <c r="H440" s="660"/>
      <c r="I440" s="660"/>
      <c r="J440" s="692"/>
      <c r="K440" s="716" t="s">
        <v>421</v>
      </c>
      <c r="L440" s="690" t="s">
        <v>950</v>
      </c>
      <c r="M440" s="636">
        <v>4</v>
      </c>
      <c r="N440" s="714"/>
    </row>
    <row r="441" spans="1:53" x14ac:dyDescent="0.2">
      <c r="A441" s="636"/>
      <c r="B441" s="655" t="s">
        <v>462</v>
      </c>
      <c r="C441" s="656"/>
      <c r="D441" s="656" t="s">
        <v>509</v>
      </c>
      <c r="E441" s="656" t="s">
        <v>693</v>
      </c>
      <c r="F441" s="657" t="s">
        <v>460</v>
      </c>
      <c r="G441" s="663">
        <v>113</v>
      </c>
      <c r="H441" s="663">
        <v>0</v>
      </c>
      <c r="I441" s="663">
        <v>2</v>
      </c>
      <c r="J441" s="663"/>
      <c r="K441" s="655" t="s">
        <v>421</v>
      </c>
      <c r="L441" s="636"/>
      <c r="M441" s="636">
        <v>5</v>
      </c>
      <c r="N441" s="714"/>
    </row>
    <row r="442" spans="1:53" x14ac:dyDescent="0.2">
      <c r="A442" s="636"/>
      <c r="B442" s="665"/>
      <c r="C442" s="656"/>
      <c r="D442" s="664" t="s">
        <v>509</v>
      </c>
      <c r="E442" s="664"/>
      <c r="F442" s="666"/>
      <c r="G442" s="664"/>
      <c r="H442" s="664"/>
      <c r="I442" s="664"/>
      <c r="J442" s="664"/>
      <c r="K442" s="655" t="s">
        <v>421</v>
      </c>
      <c r="L442" s="636"/>
      <c r="M442" s="636">
        <v>6</v>
      </c>
      <c r="N442" s="714"/>
    </row>
    <row r="443" spans="1:53" x14ac:dyDescent="0.2">
      <c r="A443" s="636"/>
      <c r="B443" s="655" t="s">
        <v>462</v>
      </c>
      <c r="C443" s="656"/>
      <c r="D443" s="656"/>
      <c r="E443" s="656" t="s">
        <v>693</v>
      </c>
      <c r="F443" s="657" t="s">
        <v>460</v>
      </c>
      <c r="G443" s="663">
        <v>113</v>
      </c>
      <c r="H443" s="663">
        <v>0</v>
      </c>
      <c r="I443" s="663"/>
      <c r="J443" s="663">
        <v>2</v>
      </c>
      <c r="K443" s="655" t="s">
        <v>421</v>
      </c>
      <c r="L443" s="636"/>
      <c r="M443" s="636">
        <v>7</v>
      </c>
      <c r="N443" s="714"/>
    </row>
    <row r="444" spans="1:53" ht="17.25" thickBot="1" x14ac:dyDescent="0.25">
      <c r="A444" s="723"/>
      <c r="B444" s="723"/>
      <c r="C444" s="725"/>
      <c r="D444" s="733"/>
      <c r="E444" s="733"/>
      <c r="F444" s="738"/>
      <c r="G444" s="733"/>
      <c r="H444" s="733"/>
      <c r="I444" s="733"/>
      <c r="J444" s="733"/>
      <c r="K444" s="740" t="s">
        <v>80</v>
      </c>
      <c r="L444" s="723"/>
      <c r="M444" s="723">
        <v>8</v>
      </c>
      <c r="N444" s="728"/>
    </row>
    <row r="445" spans="1:53" s="667" customFormat="1" ht="33.75" thickTop="1" x14ac:dyDescent="0.2">
      <c r="A445" s="673" t="s">
        <v>951</v>
      </c>
      <c r="B445" s="634" t="s">
        <v>78</v>
      </c>
      <c r="C445" s="658"/>
      <c r="D445" s="658" t="s">
        <v>509</v>
      </c>
      <c r="E445" s="658" t="s">
        <v>952</v>
      </c>
      <c r="F445" s="658" t="s">
        <v>66</v>
      </c>
      <c r="G445" s="658" t="s">
        <v>67</v>
      </c>
      <c r="H445" s="674">
        <v>0</v>
      </c>
      <c r="I445" s="658">
        <v>16</v>
      </c>
      <c r="J445" s="658"/>
      <c r="K445" s="739" t="s">
        <v>80</v>
      </c>
      <c r="L445" s="673" t="s">
        <v>951</v>
      </c>
      <c r="M445" s="673">
        <v>9</v>
      </c>
      <c r="N445" s="714"/>
      <c r="O445" s="632"/>
      <c r="P445" s="632"/>
      <c r="Q445" s="632"/>
      <c r="R445" s="632"/>
      <c r="S445" s="632"/>
      <c r="T445" s="632"/>
      <c r="U445" s="632"/>
      <c r="V445" s="632"/>
      <c r="W445" s="632"/>
      <c r="X445" s="632"/>
      <c r="Y445" s="632"/>
      <c r="Z445" s="632"/>
      <c r="AA445" s="632"/>
      <c r="AB445" s="632"/>
      <c r="AC445" s="632"/>
      <c r="AD445" s="632"/>
      <c r="AE445" s="632"/>
      <c r="AF445" s="632"/>
      <c r="AG445" s="632"/>
      <c r="AH445" s="632"/>
      <c r="AI445" s="632"/>
      <c r="AJ445" s="632"/>
      <c r="AK445" s="632"/>
      <c r="AL445" s="632"/>
      <c r="AM445" s="632"/>
      <c r="AN445" s="632"/>
      <c r="AO445" s="632"/>
      <c r="AP445" s="632"/>
      <c r="AQ445" s="632"/>
      <c r="AR445" s="632"/>
      <c r="AS445" s="632"/>
      <c r="AT445" s="632"/>
      <c r="AU445" s="632"/>
      <c r="AV445" s="632"/>
      <c r="AW445" s="632"/>
      <c r="AX445" s="632"/>
      <c r="AY445" s="632"/>
      <c r="AZ445" s="632"/>
      <c r="BA445" s="632"/>
    </row>
    <row r="446" spans="1:53" x14ac:dyDescent="0.2">
      <c r="A446" s="636" t="s">
        <v>953</v>
      </c>
      <c r="B446" s="636"/>
      <c r="C446" s="653"/>
      <c r="D446" s="653" t="s">
        <v>509</v>
      </c>
      <c r="E446" s="660"/>
      <c r="F446" s="661"/>
      <c r="G446" s="660"/>
      <c r="H446" s="660"/>
      <c r="I446" s="660"/>
      <c r="J446" s="660"/>
      <c r="K446" s="715" t="s">
        <v>80</v>
      </c>
      <c r="L446" s="636" t="s">
        <v>953</v>
      </c>
      <c r="M446" s="636">
        <v>10</v>
      </c>
      <c r="N446" s="714"/>
      <c r="P446" s="692"/>
    </row>
    <row r="447" spans="1:53" x14ac:dyDescent="0.2">
      <c r="A447" s="636" t="s">
        <v>954</v>
      </c>
      <c r="B447" s="636"/>
      <c r="C447" s="653"/>
      <c r="D447" s="653" t="s">
        <v>509</v>
      </c>
      <c r="E447" s="660"/>
      <c r="F447" s="661"/>
      <c r="G447" s="660"/>
      <c r="H447" s="660"/>
      <c r="I447" s="660"/>
      <c r="J447" s="660"/>
      <c r="K447" s="715" t="s">
        <v>80</v>
      </c>
      <c r="L447" s="636" t="s">
        <v>954</v>
      </c>
      <c r="M447" s="636">
        <v>11</v>
      </c>
      <c r="N447" s="714"/>
      <c r="P447" s="692"/>
    </row>
    <row r="448" spans="1:53" s="668" customFormat="1" ht="17.25" thickBot="1" x14ac:dyDescent="0.25">
      <c r="A448" s="636" t="s">
        <v>955</v>
      </c>
      <c r="B448" s="636"/>
      <c r="C448" s="653"/>
      <c r="D448" s="653" t="s">
        <v>509</v>
      </c>
      <c r="E448" s="660"/>
      <c r="F448" s="661"/>
      <c r="G448" s="660"/>
      <c r="H448" s="660"/>
      <c r="I448" s="660"/>
      <c r="J448" s="660"/>
      <c r="K448" s="715" t="s">
        <v>80</v>
      </c>
      <c r="L448" s="636" t="s">
        <v>955</v>
      </c>
      <c r="M448" s="636">
        <v>12</v>
      </c>
      <c r="N448" s="714"/>
      <c r="O448" s="632"/>
      <c r="P448" s="632"/>
      <c r="Q448" s="632"/>
      <c r="R448" s="632"/>
      <c r="S448" s="632"/>
      <c r="T448" s="632"/>
      <c r="U448" s="632"/>
      <c r="V448" s="632"/>
      <c r="W448" s="632"/>
      <c r="X448" s="632"/>
      <c r="Y448" s="632"/>
      <c r="Z448" s="632"/>
      <c r="AA448" s="632"/>
      <c r="AB448" s="632"/>
      <c r="AC448" s="632"/>
      <c r="AD448" s="632"/>
      <c r="AE448" s="632"/>
      <c r="AF448" s="632"/>
      <c r="AG448" s="632"/>
      <c r="AH448" s="632"/>
      <c r="AI448" s="632"/>
      <c r="AJ448" s="632"/>
      <c r="AK448" s="632"/>
      <c r="AL448" s="632"/>
      <c r="AM448" s="632"/>
      <c r="AN448" s="632"/>
      <c r="AO448" s="632"/>
      <c r="AP448" s="632"/>
      <c r="AQ448" s="632"/>
      <c r="AR448" s="632"/>
      <c r="AS448" s="632"/>
      <c r="AT448" s="632"/>
      <c r="AU448" s="632"/>
      <c r="AV448" s="632"/>
      <c r="AW448" s="632"/>
      <c r="AX448" s="632"/>
      <c r="AY448" s="632"/>
      <c r="AZ448" s="632"/>
      <c r="BA448" s="632"/>
    </row>
    <row r="449" spans="1:14" x14ac:dyDescent="0.2">
      <c r="A449" s="636" t="s">
        <v>956</v>
      </c>
      <c r="B449" s="636"/>
      <c r="C449" s="653"/>
      <c r="D449" s="653" t="s">
        <v>509</v>
      </c>
      <c r="E449" s="660"/>
      <c r="F449" s="661"/>
      <c r="G449" s="660"/>
      <c r="H449" s="660"/>
      <c r="I449" s="660"/>
      <c r="J449" s="660"/>
      <c r="K449" s="715" t="s">
        <v>80</v>
      </c>
      <c r="L449" s="636" t="s">
        <v>956</v>
      </c>
      <c r="M449" s="636">
        <v>13</v>
      </c>
      <c r="N449" s="714"/>
    </row>
    <row r="450" spans="1:14" x14ac:dyDescent="0.2">
      <c r="A450" s="636" t="s">
        <v>957</v>
      </c>
      <c r="B450" s="636"/>
      <c r="C450" s="653"/>
      <c r="D450" s="653" t="s">
        <v>509</v>
      </c>
      <c r="E450" s="660"/>
      <c r="F450" s="661"/>
      <c r="G450" s="660"/>
      <c r="H450" s="660"/>
      <c r="I450" s="660"/>
      <c r="J450" s="660"/>
      <c r="K450" s="715" t="s">
        <v>80</v>
      </c>
      <c r="L450" s="636" t="s">
        <v>957</v>
      </c>
      <c r="M450" s="636">
        <v>14</v>
      </c>
      <c r="N450" s="714"/>
    </row>
    <row r="451" spans="1:14" x14ac:dyDescent="0.2">
      <c r="A451" s="636" t="s">
        <v>958</v>
      </c>
      <c r="B451" s="636"/>
      <c r="C451" s="653"/>
      <c r="D451" s="653" t="s">
        <v>509</v>
      </c>
      <c r="E451" s="660"/>
      <c r="F451" s="661"/>
      <c r="G451" s="660"/>
      <c r="H451" s="660"/>
      <c r="I451" s="660"/>
      <c r="J451" s="660"/>
      <c r="K451" s="715" t="s">
        <v>80</v>
      </c>
      <c r="L451" s="636" t="s">
        <v>958</v>
      </c>
      <c r="M451" s="636">
        <v>15</v>
      </c>
      <c r="N451" s="714"/>
    </row>
    <row r="452" spans="1:14" x14ac:dyDescent="0.2">
      <c r="A452" s="636" t="s">
        <v>959</v>
      </c>
      <c r="B452" s="636"/>
      <c r="C452" s="653"/>
      <c r="D452" s="653" t="s">
        <v>509</v>
      </c>
      <c r="E452" s="660"/>
      <c r="F452" s="661"/>
      <c r="G452" s="660"/>
      <c r="H452" s="660"/>
      <c r="I452" s="660"/>
      <c r="J452" s="660"/>
      <c r="K452" s="715" t="s">
        <v>80</v>
      </c>
      <c r="L452" s="636" t="s">
        <v>959</v>
      </c>
      <c r="M452" s="636">
        <v>16</v>
      </c>
      <c r="N452" s="714"/>
    </row>
    <row r="453" spans="1:14" x14ac:dyDescent="0.2">
      <c r="A453" s="636" t="s">
        <v>960</v>
      </c>
      <c r="B453" s="636"/>
      <c r="C453" s="653"/>
      <c r="D453" s="653" t="s">
        <v>509</v>
      </c>
      <c r="E453" s="660"/>
      <c r="F453" s="661"/>
      <c r="G453" s="660"/>
      <c r="H453" s="660"/>
      <c r="I453" s="660"/>
      <c r="J453" s="660"/>
      <c r="K453" s="715" t="s">
        <v>80</v>
      </c>
      <c r="L453" s="636" t="s">
        <v>960</v>
      </c>
      <c r="M453" s="636">
        <v>17</v>
      </c>
      <c r="N453" s="714"/>
    </row>
    <row r="454" spans="1:14" x14ac:dyDescent="0.2">
      <c r="A454" s="636" t="s">
        <v>961</v>
      </c>
      <c r="B454" s="636"/>
      <c r="C454" s="653"/>
      <c r="D454" s="653" t="s">
        <v>509</v>
      </c>
      <c r="E454" s="660"/>
      <c r="F454" s="661"/>
      <c r="G454" s="660"/>
      <c r="H454" s="660"/>
      <c r="I454" s="660"/>
      <c r="J454" s="660"/>
      <c r="K454" s="715" t="s">
        <v>80</v>
      </c>
      <c r="L454" s="636" t="s">
        <v>961</v>
      </c>
      <c r="M454" s="636">
        <v>18</v>
      </c>
      <c r="N454" s="714"/>
    </row>
    <row r="455" spans="1:14" x14ac:dyDescent="0.2">
      <c r="A455" s="636" t="s">
        <v>962</v>
      </c>
      <c r="B455" s="636"/>
      <c r="C455" s="653"/>
      <c r="D455" s="653" t="s">
        <v>509</v>
      </c>
      <c r="E455" s="660"/>
      <c r="F455" s="661"/>
      <c r="G455" s="660"/>
      <c r="H455" s="660"/>
      <c r="I455" s="660"/>
      <c r="J455" s="660"/>
      <c r="K455" s="715" t="s">
        <v>80</v>
      </c>
      <c r="L455" s="636" t="s">
        <v>962</v>
      </c>
      <c r="M455" s="636">
        <v>19</v>
      </c>
      <c r="N455" s="714"/>
    </row>
    <row r="456" spans="1:14" x14ac:dyDescent="0.2">
      <c r="A456" s="636" t="s">
        <v>963</v>
      </c>
      <c r="B456" s="636"/>
      <c r="C456" s="653"/>
      <c r="D456" s="653" t="s">
        <v>509</v>
      </c>
      <c r="E456" s="660"/>
      <c r="F456" s="661"/>
      <c r="G456" s="660"/>
      <c r="H456" s="660"/>
      <c r="I456" s="660"/>
      <c r="J456" s="660"/>
      <c r="K456" s="715" t="s">
        <v>80</v>
      </c>
      <c r="L456" s="636" t="s">
        <v>963</v>
      </c>
      <c r="M456" s="636">
        <v>20</v>
      </c>
      <c r="N456" s="714"/>
    </row>
    <row r="457" spans="1:14" x14ac:dyDescent="0.2">
      <c r="A457" s="636" t="s">
        <v>964</v>
      </c>
      <c r="B457" s="636"/>
      <c r="C457" s="653"/>
      <c r="D457" s="653" t="s">
        <v>509</v>
      </c>
      <c r="E457" s="660"/>
      <c r="F457" s="661"/>
      <c r="G457" s="660"/>
      <c r="H457" s="660"/>
      <c r="I457" s="660"/>
      <c r="J457" s="660"/>
      <c r="K457" s="715" t="s">
        <v>80</v>
      </c>
      <c r="L457" s="636" t="s">
        <v>964</v>
      </c>
      <c r="M457" s="636">
        <v>21</v>
      </c>
      <c r="N457" s="714"/>
    </row>
    <row r="458" spans="1:14" x14ac:dyDescent="0.2">
      <c r="A458" s="636" t="s">
        <v>965</v>
      </c>
      <c r="B458" s="636"/>
      <c r="C458" s="653"/>
      <c r="D458" s="653" t="s">
        <v>509</v>
      </c>
      <c r="E458" s="660"/>
      <c r="F458" s="661"/>
      <c r="G458" s="660"/>
      <c r="H458" s="660"/>
      <c r="I458" s="660"/>
      <c r="J458" s="660"/>
      <c r="K458" s="715" t="s">
        <v>80</v>
      </c>
      <c r="L458" s="636" t="s">
        <v>965</v>
      </c>
      <c r="M458" s="636">
        <v>22</v>
      </c>
      <c r="N458" s="714"/>
    </row>
    <row r="459" spans="1:14" x14ac:dyDescent="0.2">
      <c r="A459" s="636" t="s">
        <v>966</v>
      </c>
      <c r="B459" s="636"/>
      <c r="C459" s="653"/>
      <c r="D459" s="653" t="s">
        <v>509</v>
      </c>
      <c r="E459" s="660"/>
      <c r="F459" s="661"/>
      <c r="G459" s="660"/>
      <c r="H459" s="660"/>
      <c r="I459" s="660"/>
      <c r="J459" s="660"/>
      <c r="K459" s="715" t="s">
        <v>80</v>
      </c>
      <c r="L459" s="636" t="s">
        <v>966</v>
      </c>
      <c r="M459" s="636">
        <v>23</v>
      </c>
      <c r="N459" s="714"/>
    </row>
    <row r="460" spans="1:14" x14ac:dyDescent="0.2">
      <c r="A460" s="636" t="s">
        <v>967</v>
      </c>
      <c r="B460" s="636"/>
      <c r="C460" s="653"/>
      <c r="D460" s="653" t="s">
        <v>509</v>
      </c>
      <c r="E460" s="660"/>
      <c r="F460" s="661"/>
      <c r="G460" s="660"/>
      <c r="H460" s="660"/>
      <c r="I460" s="660"/>
      <c r="J460" s="660"/>
      <c r="K460" s="715" t="s">
        <v>80</v>
      </c>
      <c r="L460" s="636" t="s">
        <v>967</v>
      </c>
      <c r="M460" s="620">
        <v>24</v>
      </c>
      <c r="N460" s="714"/>
    </row>
    <row r="461" spans="1:14" ht="33" x14ac:dyDescent="0.2">
      <c r="A461" s="636" t="s">
        <v>968</v>
      </c>
      <c r="B461" s="614" t="s">
        <v>78</v>
      </c>
      <c r="C461" s="653" t="s">
        <v>509</v>
      </c>
      <c r="D461" s="653"/>
      <c r="E461" s="653" t="s">
        <v>952</v>
      </c>
      <c r="F461" s="653" t="s">
        <v>66</v>
      </c>
      <c r="G461" s="653" t="s">
        <v>67</v>
      </c>
      <c r="H461" s="659">
        <v>0</v>
      </c>
      <c r="I461" s="653"/>
      <c r="J461" s="709">
        <v>8</v>
      </c>
      <c r="K461" s="715" t="s">
        <v>80</v>
      </c>
      <c r="L461" s="636" t="s">
        <v>968</v>
      </c>
      <c r="M461" s="636">
        <v>1</v>
      </c>
      <c r="N461" s="714"/>
    </row>
    <row r="462" spans="1:14" x14ac:dyDescent="0.2">
      <c r="A462" s="636" t="s">
        <v>969</v>
      </c>
      <c r="C462" s="653" t="s">
        <v>509</v>
      </c>
      <c r="D462" s="660"/>
      <c r="E462" s="660"/>
      <c r="F462" s="661"/>
      <c r="G462" s="660"/>
      <c r="H462" s="660"/>
      <c r="I462" s="660"/>
      <c r="J462" s="689"/>
      <c r="K462" s="715" t="s">
        <v>80</v>
      </c>
      <c r="L462" s="636" t="s">
        <v>969</v>
      </c>
      <c r="M462" s="636">
        <v>2</v>
      </c>
      <c r="N462" s="714"/>
    </row>
    <row r="463" spans="1:14" x14ac:dyDescent="0.2">
      <c r="A463" s="636" t="s">
        <v>970</v>
      </c>
      <c r="B463" s="636"/>
      <c r="C463" s="653" t="s">
        <v>509</v>
      </c>
      <c r="D463" s="660"/>
      <c r="E463" s="660"/>
      <c r="F463" s="661"/>
      <c r="G463" s="660"/>
      <c r="H463" s="660"/>
      <c r="I463" s="660"/>
      <c r="J463" s="689"/>
      <c r="K463" s="715" t="s">
        <v>80</v>
      </c>
      <c r="L463" s="636" t="s">
        <v>970</v>
      </c>
      <c r="M463" s="636">
        <v>3</v>
      </c>
      <c r="N463" s="714"/>
    </row>
    <row r="464" spans="1:14" x14ac:dyDescent="0.2">
      <c r="A464" s="636" t="s">
        <v>971</v>
      </c>
      <c r="B464" s="636"/>
      <c r="C464" s="653" t="s">
        <v>509</v>
      </c>
      <c r="D464" s="660"/>
      <c r="E464" s="660"/>
      <c r="F464" s="661"/>
      <c r="G464" s="660"/>
      <c r="H464" s="660"/>
      <c r="I464" s="660"/>
      <c r="J464" s="689"/>
      <c r="K464" s="715" t="s">
        <v>80</v>
      </c>
      <c r="L464" s="636" t="s">
        <v>971</v>
      </c>
      <c r="M464" s="636">
        <v>4</v>
      </c>
      <c r="N464" s="714"/>
    </row>
    <row r="465" spans="1:14" x14ac:dyDescent="0.2">
      <c r="A465" s="636" t="s">
        <v>972</v>
      </c>
      <c r="B465" s="636"/>
      <c r="C465" s="653" t="s">
        <v>509</v>
      </c>
      <c r="D465" s="660"/>
      <c r="E465" s="660"/>
      <c r="F465" s="661"/>
      <c r="G465" s="660"/>
      <c r="H465" s="660"/>
      <c r="I465" s="660"/>
      <c r="J465" s="689"/>
      <c r="K465" s="715" t="s">
        <v>80</v>
      </c>
      <c r="L465" s="636" t="s">
        <v>972</v>
      </c>
      <c r="M465" s="636">
        <v>5</v>
      </c>
      <c r="N465" s="714"/>
    </row>
    <row r="466" spans="1:14" x14ac:dyDescent="0.2">
      <c r="A466" s="636" t="s">
        <v>973</v>
      </c>
      <c r="B466" s="636"/>
      <c r="C466" s="653" t="s">
        <v>509</v>
      </c>
      <c r="D466" s="660"/>
      <c r="E466" s="660"/>
      <c r="F466" s="661"/>
      <c r="G466" s="660"/>
      <c r="H466" s="660"/>
      <c r="I466" s="660"/>
      <c r="J466" s="689"/>
      <c r="K466" s="715" t="s">
        <v>80</v>
      </c>
      <c r="L466" s="636" t="s">
        <v>973</v>
      </c>
      <c r="M466" s="636">
        <v>6</v>
      </c>
      <c r="N466" s="714"/>
    </row>
    <row r="467" spans="1:14" x14ac:dyDescent="0.2">
      <c r="A467" s="636" t="s">
        <v>974</v>
      </c>
      <c r="B467" s="636"/>
      <c r="C467" s="653" t="s">
        <v>509</v>
      </c>
      <c r="D467" s="660"/>
      <c r="E467" s="660"/>
      <c r="F467" s="661"/>
      <c r="G467" s="660"/>
      <c r="H467" s="660"/>
      <c r="I467" s="660"/>
      <c r="J467" s="689"/>
      <c r="K467" s="715" t="s">
        <v>80</v>
      </c>
      <c r="L467" s="636" t="s">
        <v>974</v>
      </c>
      <c r="M467" s="636">
        <v>7</v>
      </c>
      <c r="N467" s="714"/>
    </row>
    <row r="468" spans="1:14" x14ac:dyDescent="0.2">
      <c r="A468" s="636" t="s">
        <v>975</v>
      </c>
      <c r="B468" s="636"/>
      <c r="C468" s="653" t="s">
        <v>509</v>
      </c>
      <c r="D468" s="660"/>
      <c r="E468" s="660"/>
      <c r="F468" s="661"/>
      <c r="G468" s="660"/>
      <c r="H468" s="660"/>
      <c r="I468" s="660"/>
      <c r="J468" s="689"/>
      <c r="K468" s="715" t="s">
        <v>80</v>
      </c>
      <c r="L468" s="636" t="s">
        <v>975</v>
      </c>
      <c r="M468" s="636">
        <v>8</v>
      </c>
      <c r="N468" s="714"/>
    </row>
    <row r="469" spans="1:14" ht="33" x14ac:dyDescent="0.2">
      <c r="A469" s="636" t="s">
        <v>976</v>
      </c>
      <c r="B469" s="614" t="s">
        <v>83</v>
      </c>
      <c r="C469" s="653"/>
      <c r="D469" s="653" t="s">
        <v>509</v>
      </c>
      <c r="E469" s="653" t="s">
        <v>977</v>
      </c>
      <c r="F469" s="653" t="s">
        <v>66</v>
      </c>
      <c r="G469" s="653" t="s">
        <v>67</v>
      </c>
      <c r="H469" s="653" t="s">
        <v>978</v>
      </c>
      <c r="I469" s="653">
        <v>16</v>
      </c>
      <c r="J469" s="660"/>
      <c r="K469" s="715" t="s">
        <v>80</v>
      </c>
      <c r="L469" s="636" t="s">
        <v>976</v>
      </c>
      <c r="M469" s="636">
        <v>9</v>
      </c>
      <c r="N469" s="714"/>
    </row>
    <row r="470" spans="1:14" x14ac:dyDescent="0.2">
      <c r="A470" s="636" t="s">
        <v>979</v>
      </c>
      <c r="C470" s="653"/>
      <c r="D470" s="653" t="s">
        <v>509</v>
      </c>
      <c r="E470" s="660"/>
      <c r="F470" s="661"/>
      <c r="G470" s="660"/>
      <c r="H470" s="660"/>
      <c r="I470" s="660"/>
      <c r="J470" s="660"/>
      <c r="K470" s="715" t="s">
        <v>80</v>
      </c>
      <c r="L470" s="636" t="s">
        <v>979</v>
      </c>
      <c r="M470" s="636">
        <v>10</v>
      </c>
      <c r="N470" s="714"/>
    </row>
    <row r="471" spans="1:14" x14ac:dyDescent="0.2">
      <c r="A471" s="636" t="s">
        <v>980</v>
      </c>
      <c r="B471" s="636"/>
      <c r="C471" s="653"/>
      <c r="D471" s="653" t="s">
        <v>509</v>
      </c>
      <c r="E471" s="660"/>
      <c r="F471" s="661"/>
      <c r="G471" s="660"/>
      <c r="H471" s="660"/>
      <c r="I471" s="660"/>
      <c r="J471" s="660"/>
      <c r="K471" s="715" t="s">
        <v>80</v>
      </c>
      <c r="L471" s="636" t="s">
        <v>980</v>
      </c>
      <c r="M471" s="636">
        <v>11</v>
      </c>
      <c r="N471" s="714"/>
    </row>
    <row r="472" spans="1:14" x14ac:dyDescent="0.2">
      <c r="A472" s="636" t="s">
        <v>981</v>
      </c>
      <c r="B472" s="636"/>
      <c r="C472" s="653"/>
      <c r="D472" s="653" t="s">
        <v>509</v>
      </c>
      <c r="E472" s="660"/>
      <c r="F472" s="661"/>
      <c r="G472" s="660"/>
      <c r="H472" s="660"/>
      <c r="I472" s="660"/>
      <c r="J472" s="660"/>
      <c r="K472" s="715" t="s">
        <v>80</v>
      </c>
      <c r="L472" s="636" t="s">
        <v>981</v>
      </c>
      <c r="M472" s="636">
        <v>12</v>
      </c>
      <c r="N472" s="714"/>
    </row>
    <row r="473" spans="1:14" x14ac:dyDescent="0.2">
      <c r="A473" s="636" t="s">
        <v>982</v>
      </c>
      <c r="B473" s="636"/>
      <c r="C473" s="653"/>
      <c r="D473" s="653" t="s">
        <v>509</v>
      </c>
      <c r="E473" s="660"/>
      <c r="F473" s="661"/>
      <c r="G473" s="660"/>
      <c r="H473" s="660"/>
      <c r="I473" s="660"/>
      <c r="J473" s="660"/>
      <c r="K473" s="715" t="s">
        <v>80</v>
      </c>
      <c r="L473" s="636" t="s">
        <v>982</v>
      </c>
      <c r="M473" s="636">
        <v>13</v>
      </c>
      <c r="N473" s="714"/>
    </row>
    <row r="474" spans="1:14" x14ac:dyDescent="0.2">
      <c r="A474" s="636" t="s">
        <v>983</v>
      </c>
      <c r="B474" s="636"/>
      <c r="C474" s="653"/>
      <c r="D474" s="653" t="s">
        <v>509</v>
      </c>
      <c r="E474" s="660"/>
      <c r="F474" s="661"/>
      <c r="G474" s="660"/>
      <c r="H474" s="660"/>
      <c r="I474" s="660"/>
      <c r="J474" s="660"/>
      <c r="K474" s="715" t="s">
        <v>80</v>
      </c>
      <c r="L474" s="636" t="s">
        <v>983</v>
      </c>
      <c r="M474" s="636">
        <v>14</v>
      </c>
      <c r="N474" s="714"/>
    </row>
    <row r="475" spans="1:14" x14ac:dyDescent="0.2">
      <c r="A475" s="636" t="s">
        <v>984</v>
      </c>
      <c r="B475" s="636"/>
      <c r="C475" s="653"/>
      <c r="D475" s="653" t="s">
        <v>509</v>
      </c>
      <c r="E475" s="660"/>
      <c r="F475" s="661"/>
      <c r="G475" s="660"/>
      <c r="H475" s="660"/>
      <c r="I475" s="660"/>
      <c r="J475" s="660"/>
      <c r="K475" s="715" t="s">
        <v>80</v>
      </c>
      <c r="L475" s="636" t="s">
        <v>984</v>
      </c>
      <c r="M475" s="636">
        <v>15</v>
      </c>
      <c r="N475" s="714"/>
    </row>
    <row r="476" spans="1:14" x14ac:dyDescent="0.2">
      <c r="A476" s="636" t="s">
        <v>985</v>
      </c>
      <c r="B476" s="636"/>
      <c r="C476" s="653"/>
      <c r="D476" s="653" t="s">
        <v>509</v>
      </c>
      <c r="E476" s="660"/>
      <c r="F476" s="661"/>
      <c r="G476" s="660"/>
      <c r="H476" s="660"/>
      <c r="I476" s="660"/>
      <c r="J476" s="660"/>
      <c r="K476" s="715" t="s">
        <v>80</v>
      </c>
      <c r="L476" s="636" t="s">
        <v>985</v>
      </c>
      <c r="M476" s="636">
        <v>16</v>
      </c>
      <c r="N476" s="714"/>
    </row>
    <row r="477" spans="1:14" x14ac:dyDescent="0.2">
      <c r="A477" s="636" t="s">
        <v>986</v>
      </c>
      <c r="B477" s="636"/>
      <c r="C477" s="653"/>
      <c r="D477" s="653" t="s">
        <v>509</v>
      </c>
      <c r="E477" s="660"/>
      <c r="F477" s="661"/>
      <c r="G477" s="660"/>
      <c r="H477" s="660"/>
      <c r="I477" s="660"/>
      <c r="J477" s="660"/>
      <c r="K477" s="715" t="s">
        <v>80</v>
      </c>
      <c r="L477" s="636" t="s">
        <v>986</v>
      </c>
      <c r="M477" s="636">
        <v>17</v>
      </c>
      <c r="N477" s="714"/>
    </row>
    <row r="478" spans="1:14" x14ac:dyDescent="0.2">
      <c r="A478" s="636" t="s">
        <v>987</v>
      </c>
      <c r="B478" s="636"/>
      <c r="C478" s="653"/>
      <c r="D478" s="653" t="s">
        <v>509</v>
      </c>
      <c r="E478" s="660"/>
      <c r="F478" s="661"/>
      <c r="G478" s="660"/>
      <c r="H478" s="660"/>
      <c r="I478" s="660"/>
      <c r="J478" s="660"/>
      <c r="K478" s="715" t="s">
        <v>80</v>
      </c>
      <c r="L478" s="636" t="s">
        <v>987</v>
      </c>
      <c r="M478" s="636">
        <v>18</v>
      </c>
      <c r="N478" s="714"/>
    </row>
    <row r="479" spans="1:14" x14ac:dyDescent="0.2">
      <c r="A479" s="636" t="s">
        <v>988</v>
      </c>
      <c r="B479" s="636"/>
      <c r="C479" s="653"/>
      <c r="D479" s="653" t="s">
        <v>509</v>
      </c>
      <c r="E479" s="660"/>
      <c r="F479" s="661"/>
      <c r="G479" s="660"/>
      <c r="H479" s="660"/>
      <c r="I479" s="660"/>
      <c r="J479" s="660"/>
      <c r="K479" s="715" t="s">
        <v>80</v>
      </c>
      <c r="L479" s="636" t="s">
        <v>988</v>
      </c>
      <c r="M479" s="636">
        <v>19</v>
      </c>
      <c r="N479" s="714"/>
    </row>
    <row r="480" spans="1:14" x14ac:dyDescent="0.2">
      <c r="A480" s="636" t="s">
        <v>989</v>
      </c>
      <c r="B480" s="636"/>
      <c r="C480" s="653"/>
      <c r="D480" s="653" t="s">
        <v>509</v>
      </c>
      <c r="E480" s="660"/>
      <c r="F480" s="661"/>
      <c r="G480" s="660"/>
      <c r="H480" s="660"/>
      <c r="I480" s="660"/>
      <c r="J480" s="660"/>
      <c r="K480" s="715" t="s">
        <v>80</v>
      </c>
      <c r="L480" s="636" t="s">
        <v>989</v>
      </c>
      <c r="M480" s="636">
        <v>20</v>
      </c>
      <c r="N480" s="714"/>
    </row>
    <row r="481" spans="1:14" x14ac:dyDescent="0.2">
      <c r="A481" s="636" t="s">
        <v>990</v>
      </c>
      <c r="B481" s="636"/>
      <c r="C481" s="653"/>
      <c r="D481" s="653" t="s">
        <v>509</v>
      </c>
      <c r="E481" s="660"/>
      <c r="F481" s="661"/>
      <c r="G481" s="660"/>
      <c r="H481" s="660"/>
      <c r="I481" s="660"/>
      <c r="J481" s="660"/>
      <c r="K481" s="715" t="s">
        <v>80</v>
      </c>
      <c r="L481" s="636" t="s">
        <v>990</v>
      </c>
      <c r="M481" s="636">
        <v>21</v>
      </c>
      <c r="N481" s="714"/>
    </row>
    <row r="482" spans="1:14" x14ac:dyDescent="0.2">
      <c r="A482" s="636" t="s">
        <v>991</v>
      </c>
      <c r="B482" s="636"/>
      <c r="C482" s="653"/>
      <c r="D482" s="653" t="s">
        <v>509</v>
      </c>
      <c r="E482" s="660"/>
      <c r="F482" s="661"/>
      <c r="G482" s="660"/>
      <c r="H482" s="660"/>
      <c r="I482" s="660"/>
      <c r="J482" s="660"/>
      <c r="K482" s="715" t="s">
        <v>80</v>
      </c>
      <c r="L482" s="636" t="s">
        <v>991</v>
      </c>
      <c r="M482" s="636">
        <v>22</v>
      </c>
      <c r="N482" s="714"/>
    </row>
    <row r="483" spans="1:14" x14ac:dyDescent="0.2">
      <c r="A483" s="636" t="s">
        <v>992</v>
      </c>
      <c r="B483" s="636"/>
      <c r="C483" s="653"/>
      <c r="D483" s="653" t="s">
        <v>509</v>
      </c>
      <c r="E483" s="660"/>
      <c r="F483" s="661"/>
      <c r="G483" s="660"/>
      <c r="H483" s="660"/>
      <c r="I483" s="660"/>
      <c r="J483" s="660"/>
      <c r="K483" s="715" t="s">
        <v>80</v>
      </c>
      <c r="L483" s="636" t="s">
        <v>992</v>
      </c>
      <c r="M483" s="636">
        <v>23</v>
      </c>
      <c r="N483" s="714"/>
    </row>
    <row r="484" spans="1:14" x14ac:dyDescent="0.2">
      <c r="A484" s="636" t="s">
        <v>993</v>
      </c>
      <c r="B484" s="636"/>
      <c r="C484" s="653"/>
      <c r="D484" s="653" t="s">
        <v>509</v>
      </c>
      <c r="E484" s="660"/>
      <c r="F484" s="661"/>
      <c r="G484" s="660"/>
      <c r="H484" s="660"/>
      <c r="I484" s="660"/>
      <c r="J484" s="660"/>
      <c r="K484" s="715" t="s">
        <v>80</v>
      </c>
      <c r="L484" s="636" t="s">
        <v>993</v>
      </c>
      <c r="M484" s="620">
        <v>24</v>
      </c>
      <c r="N484" s="714"/>
    </row>
    <row r="485" spans="1:14" x14ac:dyDescent="0.2">
      <c r="A485" s="636" t="s">
        <v>994</v>
      </c>
      <c r="B485" s="636"/>
      <c r="C485" s="653" t="s">
        <v>509</v>
      </c>
      <c r="D485" s="660"/>
      <c r="E485" s="660"/>
      <c r="F485" s="661"/>
      <c r="G485" s="660"/>
      <c r="H485" s="660"/>
      <c r="I485" s="660"/>
      <c r="J485" s="709">
        <v>8</v>
      </c>
      <c r="K485" s="715" t="s">
        <v>80</v>
      </c>
      <c r="L485" s="636" t="s">
        <v>994</v>
      </c>
      <c r="M485" s="636">
        <v>1</v>
      </c>
      <c r="N485" s="714"/>
    </row>
    <row r="486" spans="1:14" x14ac:dyDescent="0.2">
      <c r="A486" s="636" t="s">
        <v>995</v>
      </c>
      <c r="B486" s="636"/>
      <c r="C486" s="653" t="s">
        <v>509</v>
      </c>
      <c r="D486" s="660"/>
      <c r="E486" s="660"/>
      <c r="F486" s="661"/>
      <c r="G486" s="660"/>
      <c r="H486" s="660"/>
      <c r="I486" s="660"/>
      <c r="J486" s="689"/>
      <c r="K486" s="715" t="s">
        <v>80</v>
      </c>
      <c r="L486" s="636" t="s">
        <v>995</v>
      </c>
      <c r="M486" s="636">
        <v>2</v>
      </c>
      <c r="N486" s="714"/>
    </row>
    <row r="487" spans="1:14" x14ac:dyDescent="0.2">
      <c r="A487" s="636" t="s">
        <v>996</v>
      </c>
      <c r="B487" s="636"/>
      <c r="C487" s="653" t="s">
        <v>509</v>
      </c>
      <c r="D487" s="660"/>
      <c r="E487" s="660"/>
      <c r="F487" s="661"/>
      <c r="G487" s="660"/>
      <c r="H487" s="660"/>
      <c r="I487" s="660"/>
      <c r="J487" s="689"/>
      <c r="K487" s="715" t="s">
        <v>80</v>
      </c>
      <c r="L487" s="636" t="s">
        <v>996</v>
      </c>
      <c r="M487" s="636">
        <v>3</v>
      </c>
      <c r="N487" s="714"/>
    </row>
    <row r="488" spans="1:14" x14ac:dyDescent="0.2">
      <c r="A488" s="636" t="s">
        <v>997</v>
      </c>
      <c r="B488" s="636"/>
      <c r="C488" s="653" t="s">
        <v>509</v>
      </c>
      <c r="D488" s="660"/>
      <c r="E488" s="660"/>
      <c r="F488" s="661"/>
      <c r="G488" s="660"/>
      <c r="H488" s="660"/>
      <c r="I488" s="660"/>
      <c r="J488" s="689"/>
      <c r="K488" s="715" t="s">
        <v>80</v>
      </c>
      <c r="L488" s="636" t="s">
        <v>997</v>
      </c>
      <c r="M488" s="636">
        <v>4</v>
      </c>
      <c r="N488" s="714"/>
    </row>
    <row r="489" spans="1:14" x14ac:dyDescent="0.2">
      <c r="A489" s="636" t="s">
        <v>998</v>
      </c>
      <c r="B489" s="636"/>
      <c r="C489" s="653" t="s">
        <v>509</v>
      </c>
      <c r="D489" s="660"/>
      <c r="E489" s="660"/>
      <c r="F489" s="661"/>
      <c r="G489" s="660"/>
      <c r="H489" s="660"/>
      <c r="I489" s="660"/>
      <c r="J489" s="689"/>
      <c r="K489" s="715" t="s">
        <v>80</v>
      </c>
      <c r="L489" s="636" t="s">
        <v>998</v>
      </c>
      <c r="M489" s="636">
        <v>5</v>
      </c>
      <c r="N489" s="714"/>
    </row>
    <row r="490" spans="1:14" x14ac:dyDescent="0.2">
      <c r="A490" s="636" t="s">
        <v>999</v>
      </c>
      <c r="B490" s="636"/>
      <c r="C490" s="653" t="s">
        <v>509</v>
      </c>
      <c r="D490" s="660"/>
      <c r="E490" s="660"/>
      <c r="F490" s="661"/>
      <c r="G490" s="660"/>
      <c r="H490" s="660"/>
      <c r="I490" s="660"/>
      <c r="J490" s="689"/>
      <c r="K490" s="715" t="s">
        <v>80</v>
      </c>
      <c r="L490" s="636" t="s">
        <v>999</v>
      </c>
      <c r="M490" s="636">
        <v>6</v>
      </c>
      <c r="N490" s="714"/>
    </row>
    <row r="491" spans="1:14" x14ac:dyDescent="0.2">
      <c r="A491" s="636" t="s">
        <v>1000</v>
      </c>
      <c r="B491" s="636"/>
      <c r="C491" s="653" t="s">
        <v>509</v>
      </c>
      <c r="D491" s="660"/>
      <c r="E491" s="660"/>
      <c r="F491" s="661"/>
      <c r="G491" s="660"/>
      <c r="H491" s="660"/>
      <c r="I491" s="660"/>
      <c r="J491" s="689"/>
      <c r="K491" s="715" t="s">
        <v>80</v>
      </c>
      <c r="L491" s="636" t="s">
        <v>1000</v>
      </c>
      <c r="M491" s="636">
        <v>7</v>
      </c>
      <c r="N491" s="714"/>
    </row>
    <row r="492" spans="1:14" x14ac:dyDescent="0.2">
      <c r="A492" s="636" t="s">
        <v>1001</v>
      </c>
      <c r="B492" s="636"/>
      <c r="C492" s="653" t="s">
        <v>509</v>
      </c>
      <c r="D492" s="660"/>
      <c r="E492" s="660"/>
      <c r="F492" s="661"/>
      <c r="G492" s="660"/>
      <c r="H492" s="660"/>
      <c r="I492" s="660"/>
      <c r="J492" s="689"/>
      <c r="K492" s="715" t="s">
        <v>80</v>
      </c>
      <c r="L492" s="636" t="s">
        <v>1001</v>
      </c>
      <c r="M492" s="636">
        <v>8</v>
      </c>
      <c r="N492" s="714"/>
    </row>
    <row r="493" spans="1:14" x14ac:dyDescent="0.2">
      <c r="A493" s="636" t="s">
        <v>1002</v>
      </c>
      <c r="B493" s="614" t="s">
        <v>89</v>
      </c>
      <c r="C493" s="653"/>
      <c r="D493" s="653" t="s">
        <v>509</v>
      </c>
      <c r="E493" s="653" t="s">
        <v>1003</v>
      </c>
      <c r="F493" s="653" t="s">
        <v>1004</v>
      </c>
      <c r="G493" s="653"/>
      <c r="H493" s="659">
        <v>500</v>
      </c>
      <c r="I493" s="659">
        <v>16</v>
      </c>
      <c r="J493" s="660"/>
      <c r="K493" s="715" t="s">
        <v>80</v>
      </c>
      <c r="L493" s="636" t="s">
        <v>1002</v>
      </c>
      <c r="M493" s="636">
        <v>9</v>
      </c>
      <c r="N493" s="714"/>
    </row>
    <row r="494" spans="1:14" x14ac:dyDescent="0.2">
      <c r="A494" s="636" t="s">
        <v>1005</v>
      </c>
      <c r="C494" s="653"/>
      <c r="D494" s="653" t="s">
        <v>509</v>
      </c>
      <c r="E494" s="660"/>
      <c r="F494" s="661"/>
      <c r="G494" s="660"/>
      <c r="H494" s="660"/>
      <c r="I494" s="660"/>
      <c r="J494" s="660"/>
      <c r="K494" s="715" t="s">
        <v>80</v>
      </c>
      <c r="L494" s="636" t="s">
        <v>1005</v>
      </c>
      <c r="M494" s="636">
        <v>10</v>
      </c>
      <c r="N494" s="714"/>
    </row>
    <row r="495" spans="1:14" x14ac:dyDescent="0.2">
      <c r="A495" s="636" t="s">
        <v>1006</v>
      </c>
      <c r="B495" s="636"/>
      <c r="C495" s="653"/>
      <c r="D495" s="653" t="s">
        <v>509</v>
      </c>
      <c r="E495" s="660"/>
      <c r="F495" s="661"/>
      <c r="G495" s="660"/>
      <c r="H495" s="660"/>
      <c r="I495" s="660"/>
      <c r="J495" s="660"/>
      <c r="K495" s="715" t="s">
        <v>80</v>
      </c>
      <c r="L495" s="636" t="s">
        <v>1006</v>
      </c>
      <c r="M495" s="636">
        <v>11</v>
      </c>
      <c r="N495" s="714"/>
    </row>
    <row r="496" spans="1:14" x14ac:dyDescent="0.2">
      <c r="A496" s="636" t="s">
        <v>1007</v>
      </c>
      <c r="B496" s="636"/>
      <c r="C496" s="653"/>
      <c r="D496" s="653" t="s">
        <v>509</v>
      </c>
      <c r="E496" s="660"/>
      <c r="F496" s="661"/>
      <c r="G496" s="660"/>
      <c r="H496" s="660"/>
      <c r="I496" s="660"/>
      <c r="J496" s="660"/>
      <c r="K496" s="715" t="s">
        <v>80</v>
      </c>
      <c r="L496" s="636" t="s">
        <v>1007</v>
      </c>
      <c r="M496" s="636">
        <v>12</v>
      </c>
      <c r="N496" s="714"/>
    </row>
    <row r="497" spans="1:14" x14ac:dyDescent="0.2">
      <c r="A497" s="636" t="s">
        <v>1008</v>
      </c>
      <c r="B497" s="636"/>
      <c r="C497" s="653"/>
      <c r="D497" s="653" t="s">
        <v>509</v>
      </c>
      <c r="E497" s="660"/>
      <c r="F497" s="661"/>
      <c r="G497" s="660"/>
      <c r="H497" s="660"/>
      <c r="I497" s="660"/>
      <c r="J497" s="660"/>
      <c r="K497" s="715" t="s">
        <v>80</v>
      </c>
      <c r="L497" s="636" t="s">
        <v>1008</v>
      </c>
      <c r="M497" s="636">
        <v>13</v>
      </c>
      <c r="N497" s="714"/>
    </row>
    <row r="498" spans="1:14" x14ac:dyDescent="0.2">
      <c r="A498" s="636" t="s">
        <v>1009</v>
      </c>
      <c r="B498" s="636"/>
      <c r="C498" s="653"/>
      <c r="D498" s="653" t="s">
        <v>509</v>
      </c>
      <c r="E498" s="660"/>
      <c r="F498" s="661"/>
      <c r="G498" s="660"/>
      <c r="H498" s="660"/>
      <c r="I498" s="660"/>
      <c r="J498" s="660"/>
      <c r="K498" s="715" t="s">
        <v>80</v>
      </c>
      <c r="L498" s="636" t="s">
        <v>1009</v>
      </c>
      <c r="M498" s="636">
        <v>14</v>
      </c>
      <c r="N498" s="714"/>
    </row>
    <row r="499" spans="1:14" x14ac:dyDescent="0.2">
      <c r="A499" s="636" t="s">
        <v>1010</v>
      </c>
      <c r="B499" s="636"/>
      <c r="C499" s="653"/>
      <c r="D499" s="653" t="s">
        <v>509</v>
      </c>
      <c r="E499" s="660"/>
      <c r="F499" s="661"/>
      <c r="G499" s="660"/>
      <c r="H499" s="660"/>
      <c r="I499" s="660"/>
      <c r="J499" s="660"/>
      <c r="K499" s="715" t="s">
        <v>80</v>
      </c>
      <c r="L499" s="636" t="s">
        <v>1010</v>
      </c>
      <c r="M499" s="636">
        <v>15</v>
      </c>
      <c r="N499" s="714"/>
    </row>
    <row r="500" spans="1:14" x14ac:dyDescent="0.2">
      <c r="A500" s="636" t="s">
        <v>1011</v>
      </c>
      <c r="B500" s="636"/>
      <c r="C500" s="653"/>
      <c r="D500" s="653" t="s">
        <v>509</v>
      </c>
      <c r="E500" s="660"/>
      <c r="F500" s="661"/>
      <c r="G500" s="660"/>
      <c r="H500" s="660"/>
      <c r="I500" s="660"/>
      <c r="J500" s="660"/>
      <c r="K500" s="715" t="s">
        <v>80</v>
      </c>
      <c r="L500" s="636" t="s">
        <v>1011</v>
      </c>
      <c r="M500" s="636">
        <v>16</v>
      </c>
      <c r="N500" s="714"/>
    </row>
    <row r="501" spans="1:14" x14ac:dyDescent="0.2">
      <c r="A501" s="636" t="s">
        <v>1012</v>
      </c>
      <c r="B501" s="636"/>
      <c r="C501" s="653"/>
      <c r="D501" s="653" t="s">
        <v>509</v>
      </c>
      <c r="E501" s="660"/>
      <c r="F501" s="661"/>
      <c r="G501" s="660"/>
      <c r="H501" s="660"/>
      <c r="I501" s="660"/>
      <c r="J501" s="660"/>
      <c r="K501" s="715" t="s">
        <v>80</v>
      </c>
      <c r="L501" s="636" t="s">
        <v>1012</v>
      </c>
      <c r="M501" s="636">
        <v>17</v>
      </c>
      <c r="N501" s="714"/>
    </row>
    <row r="502" spans="1:14" x14ac:dyDescent="0.2">
      <c r="A502" s="636" t="s">
        <v>1013</v>
      </c>
      <c r="B502" s="636"/>
      <c r="C502" s="653"/>
      <c r="D502" s="653" t="s">
        <v>509</v>
      </c>
      <c r="E502" s="660"/>
      <c r="F502" s="661"/>
      <c r="G502" s="660"/>
      <c r="H502" s="660"/>
      <c r="I502" s="660"/>
      <c r="J502" s="660"/>
      <c r="K502" s="715" t="s">
        <v>80</v>
      </c>
      <c r="L502" s="636" t="s">
        <v>1013</v>
      </c>
      <c r="M502" s="636">
        <v>18</v>
      </c>
      <c r="N502" s="714"/>
    </row>
    <row r="503" spans="1:14" x14ac:dyDescent="0.2">
      <c r="A503" s="636" t="s">
        <v>1014</v>
      </c>
      <c r="B503" s="636"/>
      <c r="C503" s="653"/>
      <c r="D503" s="653" t="s">
        <v>509</v>
      </c>
      <c r="E503" s="660"/>
      <c r="F503" s="661"/>
      <c r="G503" s="660"/>
      <c r="H503" s="660"/>
      <c r="I503" s="660"/>
      <c r="J503" s="660"/>
      <c r="K503" s="715" t="s">
        <v>80</v>
      </c>
      <c r="L503" s="636" t="s">
        <v>1014</v>
      </c>
      <c r="M503" s="636">
        <v>19</v>
      </c>
      <c r="N503" s="714"/>
    </row>
    <row r="504" spans="1:14" x14ac:dyDescent="0.2">
      <c r="A504" s="636" t="s">
        <v>1015</v>
      </c>
      <c r="B504" s="636"/>
      <c r="C504" s="653"/>
      <c r="D504" s="653" t="s">
        <v>509</v>
      </c>
      <c r="E504" s="660"/>
      <c r="F504" s="661"/>
      <c r="G504" s="660"/>
      <c r="H504" s="660"/>
      <c r="I504" s="660"/>
      <c r="J504" s="660"/>
      <c r="K504" s="715" t="s">
        <v>80</v>
      </c>
      <c r="L504" s="636" t="s">
        <v>1015</v>
      </c>
      <c r="M504" s="636">
        <v>20</v>
      </c>
      <c r="N504" s="714"/>
    </row>
    <row r="505" spans="1:14" x14ac:dyDescent="0.2">
      <c r="A505" s="636" t="s">
        <v>1016</v>
      </c>
      <c r="B505" s="636"/>
      <c r="C505" s="653"/>
      <c r="D505" s="653" t="s">
        <v>509</v>
      </c>
      <c r="E505" s="660"/>
      <c r="F505" s="661"/>
      <c r="G505" s="660"/>
      <c r="H505" s="660"/>
      <c r="I505" s="660"/>
      <c r="J505" s="660"/>
      <c r="K505" s="715" t="s">
        <v>80</v>
      </c>
      <c r="L505" s="636" t="s">
        <v>1016</v>
      </c>
      <c r="M505" s="636">
        <v>21</v>
      </c>
      <c r="N505" s="714"/>
    </row>
    <row r="506" spans="1:14" x14ac:dyDescent="0.2">
      <c r="A506" s="636" t="s">
        <v>1017</v>
      </c>
      <c r="B506" s="636"/>
      <c r="C506" s="653"/>
      <c r="D506" s="653" t="s">
        <v>509</v>
      </c>
      <c r="E506" s="660"/>
      <c r="F506" s="661"/>
      <c r="G506" s="660"/>
      <c r="H506" s="660"/>
      <c r="I506" s="660"/>
      <c r="J506" s="660"/>
      <c r="K506" s="715" t="s">
        <v>80</v>
      </c>
      <c r="L506" s="636" t="s">
        <v>1017</v>
      </c>
      <c r="M506" s="636">
        <v>22</v>
      </c>
      <c r="N506" s="714"/>
    </row>
    <row r="507" spans="1:14" x14ac:dyDescent="0.2">
      <c r="A507" s="636" t="s">
        <v>1018</v>
      </c>
      <c r="B507" s="636"/>
      <c r="C507" s="653"/>
      <c r="D507" s="653" t="s">
        <v>509</v>
      </c>
      <c r="E507" s="660"/>
      <c r="F507" s="661"/>
      <c r="G507" s="660"/>
      <c r="H507" s="660"/>
      <c r="I507" s="660"/>
      <c r="J507" s="660"/>
      <c r="K507" s="715" t="s">
        <v>80</v>
      </c>
      <c r="L507" s="636" t="s">
        <v>1018</v>
      </c>
      <c r="M507" s="636">
        <v>23</v>
      </c>
      <c r="N507" s="714"/>
    </row>
    <row r="508" spans="1:14" x14ac:dyDescent="0.2">
      <c r="A508" s="636" t="s">
        <v>1019</v>
      </c>
      <c r="B508" s="636"/>
      <c r="C508" s="653"/>
      <c r="D508" s="653" t="s">
        <v>509</v>
      </c>
      <c r="E508" s="660"/>
      <c r="F508" s="661"/>
      <c r="G508" s="660"/>
      <c r="H508" s="660"/>
      <c r="I508" s="660"/>
      <c r="J508" s="660"/>
      <c r="K508" s="715" t="s">
        <v>80</v>
      </c>
      <c r="L508" s="636" t="s">
        <v>1019</v>
      </c>
      <c r="M508" s="620">
        <v>24</v>
      </c>
      <c r="N508" s="714"/>
    </row>
    <row r="509" spans="1:14" x14ac:dyDescent="0.2">
      <c r="A509" s="636" t="s">
        <v>1020</v>
      </c>
      <c r="B509" s="636"/>
      <c r="C509" s="653" t="s">
        <v>509</v>
      </c>
      <c r="D509" s="660"/>
      <c r="E509" s="660"/>
      <c r="F509" s="661"/>
      <c r="G509" s="660"/>
      <c r="H509" s="660"/>
      <c r="I509" s="660"/>
      <c r="J509" s="688">
        <v>8</v>
      </c>
      <c r="K509" s="715" t="s">
        <v>80</v>
      </c>
      <c r="L509" s="636" t="s">
        <v>1020</v>
      </c>
      <c r="M509" s="636">
        <v>1</v>
      </c>
      <c r="N509" s="714"/>
    </row>
    <row r="510" spans="1:14" x14ac:dyDescent="0.2">
      <c r="A510" s="636" t="s">
        <v>1021</v>
      </c>
      <c r="B510" s="636"/>
      <c r="C510" s="653" t="s">
        <v>509</v>
      </c>
      <c r="D510" s="660"/>
      <c r="E510" s="660"/>
      <c r="F510" s="661"/>
      <c r="G510" s="660"/>
      <c r="H510" s="660"/>
      <c r="I510" s="660"/>
      <c r="J510" s="689"/>
      <c r="K510" s="715" t="s">
        <v>80</v>
      </c>
      <c r="L510" s="636" t="s">
        <v>1021</v>
      </c>
      <c r="M510" s="636">
        <v>2</v>
      </c>
      <c r="N510" s="714"/>
    </row>
    <row r="511" spans="1:14" x14ac:dyDescent="0.2">
      <c r="A511" s="636" t="s">
        <v>1022</v>
      </c>
      <c r="B511" s="636"/>
      <c r="C511" s="653" t="s">
        <v>509</v>
      </c>
      <c r="D511" s="660"/>
      <c r="E511" s="660"/>
      <c r="F511" s="661"/>
      <c r="G511" s="660"/>
      <c r="H511" s="660"/>
      <c r="I511" s="660"/>
      <c r="J511" s="689"/>
      <c r="K511" s="715" t="s">
        <v>80</v>
      </c>
      <c r="L511" s="636" t="s">
        <v>1022</v>
      </c>
      <c r="M511" s="636">
        <v>3</v>
      </c>
      <c r="N511" s="714"/>
    </row>
    <row r="512" spans="1:14" x14ac:dyDescent="0.2">
      <c r="A512" s="636" t="s">
        <v>1023</v>
      </c>
      <c r="B512" s="636"/>
      <c r="C512" s="653" t="s">
        <v>509</v>
      </c>
      <c r="D512" s="660"/>
      <c r="E512" s="660"/>
      <c r="F512" s="661"/>
      <c r="G512" s="660"/>
      <c r="H512" s="660"/>
      <c r="I512" s="660"/>
      <c r="J512" s="689"/>
      <c r="K512" s="715" t="s">
        <v>80</v>
      </c>
      <c r="L512" s="636" t="s">
        <v>1023</v>
      </c>
      <c r="M512" s="636">
        <v>4</v>
      </c>
      <c r="N512" s="714"/>
    </row>
    <row r="513" spans="1:14" x14ac:dyDescent="0.2">
      <c r="A513" s="636" t="s">
        <v>1024</v>
      </c>
      <c r="B513" s="636"/>
      <c r="C513" s="653" t="s">
        <v>509</v>
      </c>
      <c r="D513" s="660"/>
      <c r="E513" s="660"/>
      <c r="F513" s="661"/>
      <c r="G513" s="660"/>
      <c r="H513" s="660"/>
      <c r="I513" s="660"/>
      <c r="J513" s="689"/>
      <c r="K513" s="715" t="s">
        <v>80</v>
      </c>
      <c r="L513" s="636" t="s">
        <v>1024</v>
      </c>
      <c r="M513" s="636">
        <v>5</v>
      </c>
      <c r="N513" s="714"/>
    </row>
    <row r="514" spans="1:14" x14ac:dyDescent="0.2">
      <c r="A514" s="636" t="s">
        <v>1025</v>
      </c>
      <c r="B514" s="636"/>
      <c r="C514" s="653" t="s">
        <v>509</v>
      </c>
      <c r="D514" s="660"/>
      <c r="E514" s="660"/>
      <c r="F514" s="661"/>
      <c r="G514" s="660"/>
      <c r="H514" s="660"/>
      <c r="I514" s="660"/>
      <c r="J514" s="689"/>
      <c r="K514" s="715" t="s">
        <v>80</v>
      </c>
      <c r="L514" s="636" t="s">
        <v>1025</v>
      </c>
      <c r="M514" s="636">
        <v>6</v>
      </c>
      <c r="N514" s="714"/>
    </row>
    <row r="515" spans="1:14" x14ac:dyDescent="0.2">
      <c r="A515" s="636" t="s">
        <v>1026</v>
      </c>
      <c r="B515" s="636"/>
      <c r="C515" s="653" t="s">
        <v>509</v>
      </c>
      <c r="D515" s="660"/>
      <c r="E515" s="660"/>
      <c r="F515" s="661"/>
      <c r="G515" s="660"/>
      <c r="H515" s="660"/>
      <c r="I515" s="660"/>
      <c r="J515" s="689"/>
      <c r="K515" s="715" t="s">
        <v>80</v>
      </c>
      <c r="L515" s="636" t="s">
        <v>1026</v>
      </c>
      <c r="M515" s="636">
        <v>7</v>
      </c>
      <c r="N515" s="714"/>
    </row>
    <row r="516" spans="1:14" x14ac:dyDescent="0.2">
      <c r="A516" s="636" t="s">
        <v>1027</v>
      </c>
      <c r="B516" s="636"/>
      <c r="C516" s="653" t="s">
        <v>509</v>
      </c>
      <c r="D516" s="660"/>
      <c r="E516" s="660"/>
      <c r="F516" s="661"/>
      <c r="G516" s="660"/>
      <c r="H516" s="660"/>
      <c r="I516" s="660"/>
      <c r="J516" s="689"/>
      <c r="K516" s="715" t="s">
        <v>80</v>
      </c>
      <c r="L516" s="636" t="s">
        <v>1027</v>
      </c>
      <c r="M516" s="636">
        <v>8</v>
      </c>
      <c r="N516" s="714"/>
    </row>
    <row r="517" spans="1:14" x14ac:dyDescent="0.2">
      <c r="A517" s="636" t="s">
        <v>1028</v>
      </c>
      <c r="B517" s="636" t="s">
        <v>91</v>
      </c>
      <c r="C517" s="653"/>
      <c r="D517" s="653" t="s">
        <v>509</v>
      </c>
      <c r="E517" s="653" t="s">
        <v>1029</v>
      </c>
      <c r="F517" s="653" t="s">
        <v>1004</v>
      </c>
      <c r="G517" s="653"/>
      <c r="H517" s="659">
        <v>500</v>
      </c>
      <c r="I517" s="659">
        <v>2</v>
      </c>
      <c r="J517" s="660"/>
      <c r="K517" s="715" t="s">
        <v>80</v>
      </c>
      <c r="L517" s="636" t="s">
        <v>1028</v>
      </c>
      <c r="M517" s="636">
        <v>9</v>
      </c>
      <c r="N517" s="714"/>
    </row>
    <row r="518" spans="1:14" x14ac:dyDescent="0.2">
      <c r="A518" s="636" t="s">
        <v>1030</v>
      </c>
      <c r="B518" s="614"/>
      <c r="C518" s="653"/>
      <c r="D518" s="653" t="s">
        <v>509</v>
      </c>
      <c r="E518" s="660"/>
      <c r="F518" s="660"/>
      <c r="G518" s="660"/>
      <c r="H518" s="660"/>
      <c r="I518" s="660"/>
      <c r="J518" s="660"/>
      <c r="K518" s="715" t="s">
        <v>80</v>
      </c>
      <c r="L518" s="636" t="s">
        <v>1030</v>
      </c>
      <c r="M518" s="636">
        <v>10</v>
      </c>
    </row>
    <row r="519" spans="1:14" x14ac:dyDescent="0.2">
      <c r="A519" s="636" t="s">
        <v>1031</v>
      </c>
      <c r="B519" s="636"/>
      <c r="C519" s="653" t="s">
        <v>509</v>
      </c>
      <c r="D519" s="660"/>
      <c r="E519" s="660"/>
      <c r="F519" s="660"/>
      <c r="G519" s="660"/>
      <c r="H519" s="660"/>
      <c r="I519" s="660"/>
      <c r="J519" s="688">
        <v>2</v>
      </c>
      <c r="K519" s="715" t="s">
        <v>80</v>
      </c>
      <c r="L519" s="636" t="s">
        <v>1031</v>
      </c>
      <c r="M519" s="636">
        <v>11</v>
      </c>
    </row>
    <row r="520" spans="1:14" x14ac:dyDescent="0.2">
      <c r="A520" s="636" t="s">
        <v>1032</v>
      </c>
      <c r="B520" s="636"/>
      <c r="C520" s="653" t="s">
        <v>509</v>
      </c>
      <c r="D520" s="660"/>
      <c r="E520" s="660"/>
      <c r="F520" s="661"/>
      <c r="G520" s="660"/>
      <c r="H520" s="660"/>
      <c r="I520" s="660"/>
      <c r="J520" s="689"/>
      <c r="K520" s="715" t="s">
        <v>80</v>
      </c>
      <c r="L520" s="636" t="s">
        <v>1032</v>
      </c>
      <c r="M520" s="636">
        <v>12</v>
      </c>
    </row>
    <row r="637" spans="11:11" x14ac:dyDescent="0.2">
      <c r="K637" s="671"/>
    </row>
    <row r="638" spans="11:11" x14ac:dyDescent="0.2">
      <c r="K638" s="671"/>
    </row>
    <row r="706" spans="2:10" x14ac:dyDescent="0.2">
      <c r="D706" s="671"/>
      <c r="E706" s="671"/>
      <c r="F706" s="671"/>
      <c r="H706" s="671"/>
      <c r="J706" s="672"/>
    </row>
    <row r="707" spans="2:10" x14ac:dyDescent="0.2">
      <c r="B707" s="671"/>
      <c r="D707" s="671"/>
      <c r="E707" s="671"/>
      <c r="F707" s="671"/>
      <c r="H707" s="671"/>
      <c r="J707" s="672"/>
    </row>
    <row r="708" spans="2:10" x14ac:dyDescent="0.2">
      <c r="B708" s="671"/>
    </row>
  </sheetData>
  <mergeCells count="1">
    <mergeCell ref="F1:I1"/>
  </mergeCells>
  <phoneticPr fontId="68" type="noConversion"/>
  <pageMargins left="0.70866141732283472" right="0.70866141732283472" top="0.74803149606299213" bottom="0.74803149606299213" header="0.31496062992125984" footer="0.31496062992125984"/>
  <pageSetup paperSize="8" scale="60" fitToHeight="0" orientation="portrait" horizontalDpi="1200" verticalDpi="1200" r:id="rId1"/>
  <headerFooter>
    <oddHeader>&amp;C&amp;"Arial,Regular"&amp;18ANALOGUE AUDIO</oddHeader>
  </headerFooter>
  <rowBreaks count="3" manualBreakCount="3">
    <brk id="84" max="16383" man="1"/>
    <brk id="244" max="12" man="1"/>
    <brk id="315"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BDE2D-2261-480B-988B-30BA6E2ADB75}">
  <sheetPr codeName="Sheet9">
    <tabColor rgb="FFFFC000"/>
    <pageSetUpPr fitToPage="1"/>
  </sheetPr>
  <dimension ref="A1:N80"/>
  <sheetViews>
    <sheetView view="pageBreakPreview" zoomScaleNormal="85" zoomScaleSheetLayoutView="100" workbookViewId="0">
      <selection activeCell="D10" sqref="D10"/>
    </sheetView>
  </sheetViews>
  <sheetFormatPr defaultColWidth="9.1640625" defaultRowHeight="16.5" x14ac:dyDescent="0.2"/>
  <cols>
    <col min="1" max="1" width="10.1640625" style="1" customWidth="1"/>
    <col min="2" max="2" width="10.6640625" style="1" customWidth="1"/>
    <col min="3" max="4" width="39.83203125" style="1" customWidth="1"/>
    <col min="5" max="5" width="10.5" style="1" customWidth="1"/>
    <col min="6" max="6" width="21.6640625" style="1" bestFit="1" customWidth="1"/>
    <col min="7" max="7" width="13.1640625" style="1" customWidth="1"/>
    <col min="8" max="8" width="11.33203125" style="1" customWidth="1"/>
    <col min="9" max="9" width="10.6640625" style="616" bestFit="1" customWidth="1"/>
    <col min="10" max="10" width="14.5" style="1" customWidth="1"/>
    <col min="11" max="12" width="9.1640625" style="1"/>
    <col min="13" max="13" width="22.33203125" style="1" customWidth="1"/>
    <col min="14" max="16384" width="9.1640625" style="1"/>
  </cols>
  <sheetData>
    <row r="1" spans="1:14" s="637" customFormat="1" ht="17.45" customHeight="1" x14ac:dyDescent="0.2">
      <c r="D1" s="1085" t="s">
        <v>1033</v>
      </c>
      <c r="E1" s="1085"/>
      <c r="F1" s="1085"/>
      <c r="G1" s="862"/>
      <c r="H1" s="862" t="s">
        <v>3839</v>
      </c>
      <c r="I1" s="862" t="s">
        <v>3840</v>
      </c>
      <c r="J1" s="643"/>
      <c r="N1" s="638"/>
    </row>
    <row r="2" spans="1:14" s="637" customFormat="1" ht="20.45" customHeight="1" thickBot="1" x14ac:dyDescent="0.25">
      <c r="D2" s="643"/>
      <c r="E2" s="643" t="s">
        <v>3841</v>
      </c>
      <c r="F2" s="1084"/>
      <c r="G2" s="1084"/>
      <c r="H2" s="1084"/>
      <c r="I2" s="1084"/>
      <c r="J2" s="1084"/>
      <c r="N2" s="638"/>
    </row>
    <row r="3" spans="1:14" s="637" customFormat="1" ht="14.25" x14ac:dyDescent="0.2">
      <c r="A3" s="644"/>
      <c r="B3" s="645"/>
      <c r="C3" s="646" t="s">
        <v>496</v>
      </c>
      <c r="D3" s="641" t="s">
        <v>30</v>
      </c>
      <c r="E3" s="641"/>
      <c r="F3" s="860"/>
      <c r="G3" s="860"/>
      <c r="H3" s="861"/>
      <c r="I3" s="641"/>
      <c r="J3" s="639"/>
      <c r="L3" s="638"/>
    </row>
    <row r="4" spans="1:14" s="637" customFormat="1" ht="28.5" x14ac:dyDescent="0.2">
      <c r="A4" s="640" t="s">
        <v>497</v>
      </c>
      <c r="B4" s="641" t="s">
        <v>498</v>
      </c>
      <c r="C4" s="641" t="s">
        <v>45</v>
      </c>
      <c r="D4" s="641" t="s">
        <v>46</v>
      </c>
      <c r="E4" s="641" t="s">
        <v>47</v>
      </c>
      <c r="F4" s="641" t="s">
        <v>501</v>
      </c>
      <c r="G4" s="641" t="s">
        <v>1034</v>
      </c>
      <c r="H4" s="641" t="s">
        <v>50</v>
      </c>
      <c r="I4" s="641" t="s">
        <v>497</v>
      </c>
      <c r="J4" s="639" t="s">
        <v>1035</v>
      </c>
      <c r="K4" s="642"/>
    </row>
    <row r="5" spans="1:14" ht="18" customHeight="1" x14ac:dyDescent="0.2">
      <c r="A5" s="636" t="s">
        <v>1036</v>
      </c>
      <c r="B5" s="614" t="s">
        <v>59</v>
      </c>
      <c r="C5" s="614" t="s">
        <v>1037</v>
      </c>
      <c r="D5" s="614" t="s">
        <v>61</v>
      </c>
      <c r="E5" s="614" t="s">
        <v>62</v>
      </c>
      <c r="F5" s="635">
        <v>1100</v>
      </c>
      <c r="G5" s="635">
        <v>1</v>
      </c>
      <c r="H5" s="614" t="s">
        <v>63</v>
      </c>
      <c r="I5" s="636" t="s">
        <v>1036</v>
      </c>
      <c r="J5" s="636">
        <v>1</v>
      </c>
      <c r="K5" s="615"/>
      <c r="L5" s="615"/>
      <c r="M5" s="615"/>
    </row>
    <row r="6" spans="1:14" ht="18" customHeight="1" x14ac:dyDescent="0.2">
      <c r="A6" s="636" t="s">
        <v>1038</v>
      </c>
      <c r="B6" s="614" t="s">
        <v>64</v>
      </c>
      <c r="C6" s="614" t="s">
        <v>65</v>
      </c>
      <c r="D6" s="614" t="s">
        <v>66</v>
      </c>
      <c r="E6" s="614" t="s">
        <v>67</v>
      </c>
      <c r="F6" s="614" t="s">
        <v>68</v>
      </c>
      <c r="G6" s="635">
        <v>1</v>
      </c>
      <c r="H6" s="614" t="s">
        <v>63</v>
      </c>
      <c r="I6" s="636" t="s">
        <v>1038</v>
      </c>
      <c r="J6" s="636">
        <v>2</v>
      </c>
      <c r="K6" s="615"/>
      <c r="L6" s="615"/>
      <c r="M6" s="615"/>
    </row>
    <row r="7" spans="1:14" ht="18" customHeight="1" x14ac:dyDescent="0.2">
      <c r="A7" s="636" t="s">
        <v>1039</v>
      </c>
      <c r="B7" s="614" t="s">
        <v>73</v>
      </c>
      <c r="C7" s="614" t="s">
        <v>368</v>
      </c>
      <c r="D7" s="614" t="s">
        <v>61</v>
      </c>
      <c r="E7" s="614" t="s">
        <v>62</v>
      </c>
      <c r="F7" s="614" t="s">
        <v>1040</v>
      </c>
      <c r="G7" s="635">
        <v>1</v>
      </c>
      <c r="H7" s="614" t="s">
        <v>63</v>
      </c>
      <c r="I7" s="636" t="s">
        <v>1039</v>
      </c>
      <c r="J7" s="636">
        <v>3</v>
      </c>
      <c r="K7" s="615"/>
      <c r="L7" s="615"/>
      <c r="M7" s="615"/>
    </row>
    <row r="8" spans="1:14" ht="18" customHeight="1" x14ac:dyDescent="0.2">
      <c r="A8" s="636" t="s">
        <v>1041</v>
      </c>
      <c r="B8" s="614" t="s">
        <v>78</v>
      </c>
      <c r="C8" s="614" t="s">
        <v>952</v>
      </c>
      <c r="D8" s="614" t="s">
        <v>66</v>
      </c>
      <c r="E8" s="614" t="s">
        <v>67</v>
      </c>
      <c r="F8" s="635">
        <v>0</v>
      </c>
      <c r="G8" s="635">
        <v>2</v>
      </c>
      <c r="H8" s="614" t="s">
        <v>63</v>
      </c>
      <c r="I8" s="636" t="s">
        <v>1041</v>
      </c>
      <c r="J8" s="636">
        <v>4</v>
      </c>
      <c r="K8" s="615"/>
      <c r="L8" s="615"/>
      <c r="M8" s="615"/>
    </row>
    <row r="9" spans="1:14" ht="18" customHeight="1" x14ac:dyDescent="0.2">
      <c r="A9" s="636" t="s">
        <v>1042</v>
      </c>
      <c r="B9" s="614"/>
      <c r="C9" s="614"/>
      <c r="D9" s="614"/>
      <c r="E9" s="614"/>
      <c r="F9" s="635"/>
      <c r="G9" s="635"/>
      <c r="H9" s="614"/>
      <c r="I9" s="636" t="s">
        <v>1042</v>
      </c>
      <c r="J9" s="636">
        <v>5</v>
      </c>
      <c r="K9" s="615"/>
      <c r="L9" s="615"/>
      <c r="M9" s="615"/>
    </row>
    <row r="10" spans="1:14" ht="18" customHeight="1" x14ac:dyDescent="0.2">
      <c r="A10" s="636" t="s">
        <v>1043</v>
      </c>
      <c r="B10" s="614" t="s">
        <v>189</v>
      </c>
      <c r="C10" s="614" t="s">
        <v>699</v>
      </c>
      <c r="D10" s="614" t="s">
        <v>61</v>
      </c>
      <c r="E10" s="614" t="s">
        <v>62</v>
      </c>
      <c r="F10" s="635">
        <v>300</v>
      </c>
      <c r="G10" s="635">
        <v>2</v>
      </c>
      <c r="H10" s="614" t="s">
        <v>63</v>
      </c>
      <c r="I10" s="636" t="s">
        <v>1043</v>
      </c>
      <c r="J10" s="636">
        <v>6</v>
      </c>
      <c r="K10" s="615"/>
      <c r="L10" s="615"/>
      <c r="M10" s="615"/>
    </row>
    <row r="11" spans="1:14" ht="18" customHeight="1" x14ac:dyDescent="0.2">
      <c r="A11" s="636" t="s">
        <v>1044</v>
      </c>
      <c r="B11" s="614"/>
      <c r="C11" s="614"/>
      <c r="D11" s="614"/>
      <c r="E11" s="614"/>
      <c r="F11" s="635"/>
      <c r="G11" s="635"/>
      <c r="H11" s="614"/>
      <c r="I11" s="636" t="s">
        <v>1044</v>
      </c>
      <c r="J11" s="636">
        <v>7</v>
      </c>
      <c r="K11" s="615"/>
      <c r="L11" s="615"/>
      <c r="M11" s="615"/>
    </row>
    <row r="12" spans="1:14" ht="18" customHeight="1" x14ac:dyDescent="0.2">
      <c r="A12" s="636" t="s">
        <v>1045</v>
      </c>
      <c r="B12" s="614" t="s">
        <v>191</v>
      </c>
      <c r="C12" s="614" t="s">
        <v>699</v>
      </c>
      <c r="D12" s="614" t="s">
        <v>1046</v>
      </c>
      <c r="E12" s="614" t="s">
        <v>130</v>
      </c>
      <c r="F12" s="635">
        <v>300</v>
      </c>
      <c r="G12" s="635">
        <v>2</v>
      </c>
      <c r="H12" s="614" t="s">
        <v>63</v>
      </c>
      <c r="I12" s="636" t="s">
        <v>1045</v>
      </c>
      <c r="J12" s="636">
        <v>8</v>
      </c>
      <c r="K12" s="615"/>
      <c r="L12" s="615"/>
      <c r="M12" s="615"/>
    </row>
    <row r="13" spans="1:14" ht="18" customHeight="1" x14ac:dyDescent="0.2">
      <c r="A13" s="636" t="s">
        <v>1047</v>
      </c>
      <c r="B13" s="614"/>
      <c r="C13" s="614"/>
      <c r="D13" s="614"/>
      <c r="E13" s="614"/>
      <c r="F13" s="635"/>
      <c r="G13" s="635"/>
      <c r="H13" s="614"/>
      <c r="I13" s="636" t="s">
        <v>1047</v>
      </c>
      <c r="J13" s="636">
        <v>9</v>
      </c>
      <c r="K13" s="615"/>
      <c r="L13" s="615"/>
      <c r="M13" s="615"/>
    </row>
    <row r="14" spans="1:14" ht="18" customHeight="1" x14ac:dyDescent="0.2">
      <c r="A14" s="636" t="s">
        <v>1048</v>
      </c>
      <c r="B14" s="614" t="s">
        <v>192</v>
      </c>
      <c r="C14" s="614" t="s">
        <v>699</v>
      </c>
      <c r="D14" s="614" t="s">
        <v>61</v>
      </c>
      <c r="E14" s="614" t="s">
        <v>62</v>
      </c>
      <c r="F14" s="635">
        <v>300</v>
      </c>
      <c r="G14" s="635">
        <v>2</v>
      </c>
      <c r="H14" s="614" t="s">
        <v>63</v>
      </c>
      <c r="I14" s="636" t="s">
        <v>1048</v>
      </c>
      <c r="J14" s="636">
        <v>10</v>
      </c>
      <c r="K14" s="615"/>
      <c r="L14" s="615"/>
      <c r="M14" s="615"/>
    </row>
    <row r="15" spans="1:14" ht="18" customHeight="1" x14ac:dyDescent="0.2">
      <c r="A15" s="636" t="s">
        <v>1049</v>
      </c>
      <c r="B15" s="614"/>
      <c r="C15" s="614"/>
      <c r="D15" s="614"/>
      <c r="E15" s="614"/>
      <c r="F15" s="635"/>
      <c r="G15" s="635"/>
      <c r="H15" s="614"/>
      <c r="I15" s="636" t="s">
        <v>1049</v>
      </c>
      <c r="J15" s="636">
        <v>11</v>
      </c>
      <c r="K15" s="615"/>
      <c r="L15" s="615"/>
      <c r="M15" s="615"/>
    </row>
    <row r="16" spans="1:14" ht="18" customHeight="1" x14ac:dyDescent="0.2">
      <c r="A16" s="636" t="s">
        <v>1050</v>
      </c>
      <c r="B16" s="614" t="s">
        <v>300</v>
      </c>
      <c r="C16" s="614" t="s">
        <v>301</v>
      </c>
      <c r="D16" s="636" t="s">
        <v>302</v>
      </c>
      <c r="E16" s="614" t="s">
        <v>303</v>
      </c>
      <c r="F16" s="635">
        <v>2000</v>
      </c>
      <c r="G16" s="635">
        <v>1</v>
      </c>
      <c r="H16" s="614" t="s">
        <v>63</v>
      </c>
      <c r="I16" s="636" t="s">
        <v>1050</v>
      </c>
      <c r="J16" s="636">
        <v>12</v>
      </c>
      <c r="K16" s="615"/>
      <c r="L16" s="615"/>
      <c r="M16" s="615"/>
    </row>
    <row r="17" spans="1:13" ht="18" customHeight="1" x14ac:dyDescent="0.2">
      <c r="A17" s="636" t="s">
        <v>1051</v>
      </c>
      <c r="B17" s="614" t="s">
        <v>304</v>
      </c>
      <c r="C17" s="614" t="s">
        <v>1052</v>
      </c>
      <c r="D17" s="636" t="s">
        <v>302</v>
      </c>
      <c r="E17" s="614" t="s">
        <v>303</v>
      </c>
      <c r="F17" s="635">
        <v>1200</v>
      </c>
      <c r="G17" s="635">
        <v>1</v>
      </c>
      <c r="H17" s="614" t="s">
        <v>63</v>
      </c>
      <c r="I17" s="636" t="s">
        <v>1051</v>
      </c>
      <c r="J17" s="636">
        <v>13</v>
      </c>
      <c r="K17" s="615"/>
      <c r="L17" s="615"/>
      <c r="M17" s="615"/>
    </row>
    <row r="18" spans="1:13" ht="18" customHeight="1" x14ac:dyDescent="0.2">
      <c r="A18" s="636" t="s">
        <v>1053</v>
      </c>
      <c r="B18" s="614" t="s">
        <v>307</v>
      </c>
      <c r="C18" s="614" t="s">
        <v>301</v>
      </c>
      <c r="D18" s="774" t="s">
        <v>1054</v>
      </c>
      <c r="E18" s="774" t="s">
        <v>1055</v>
      </c>
      <c r="F18" s="635">
        <v>2000</v>
      </c>
      <c r="G18" s="635">
        <v>1</v>
      </c>
      <c r="H18" s="614" t="s">
        <v>63</v>
      </c>
      <c r="I18" s="636" t="s">
        <v>1053</v>
      </c>
      <c r="J18" s="636">
        <v>14</v>
      </c>
      <c r="K18" s="615"/>
      <c r="L18" s="615"/>
      <c r="M18" s="615"/>
    </row>
    <row r="19" spans="1:13" ht="18" customHeight="1" x14ac:dyDescent="0.2">
      <c r="A19" s="636" t="s">
        <v>1056</v>
      </c>
      <c r="B19" s="614" t="s">
        <v>309</v>
      </c>
      <c r="C19" s="614" t="s">
        <v>1052</v>
      </c>
      <c r="D19" s="774" t="s">
        <v>1054</v>
      </c>
      <c r="E19" s="774" t="s">
        <v>1055</v>
      </c>
      <c r="F19" s="635">
        <v>1200</v>
      </c>
      <c r="G19" s="635">
        <v>1</v>
      </c>
      <c r="H19" s="614" t="s">
        <v>63</v>
      </c>
      <c r="I19" s="636" t="s">
        <v>1056</v>
      </c>
      <c r="J19" s="636">
        <v>15</v>
      </c>
      <c r="K19" s="615"/>
      <c r="L19" s="615"/>
      <c r="M19" s="615"/>
    </row>
    <row r="20" spans="1:13" ht="18" customHeight="1" x14ac:dyDescent="0.2">
      <c r="A20" s="636" t="s">
        <v>1057</v>
      </c>
      <c r="B20" s="614" t="s">
        <v>310</v>
      </c>
      <c r="C20" s="772" t="s">
        <v>301</v>
      </c>
      <c r="D20" s="775" t="s">
        <v>1058</v>
      </c>
      <c r="E20" s="770" t="s">
        <v>1059</v>
      </c>
      <c r="F20" s="773">
        <v>2000</v>
      </c>
      <c r="G20" s="635">
        <v>1</v>
      </c>
      <c r="H20" s="614" t="s">
        <v>63</v>
      </c>
      <c r="I20" s="636" t="s">
        <v>1057</v>
      </c>
      <c r="J20" s="636">
        <v>16</v>
      </c>
      <c r="K20" s="615"/>
      <c r="L20" s="615"/>
      <c r="M20" s="615"/>
    </row>
    <row r="21" spans="1:13" ht="18" customHeight="1" x14ac:dyDescent="0.2">
      <c r="A21" s="636" t="s">
        <v>1060</v>
      </c>
      <c r="B21" s="614" t="s">
        <v>312</v>
      </c>
      <c r="C21" s="772" t="s">
        <v>1052</v>
      </c>
      <c r="D21" s="771"/>
      <c r="E21" s="770" t="s">
        <v>1059</v>
      </c>
      <c r="F21" s="773">
        <v>1200</v>
      </c>
      <c r="G21" s="635">
        <v>1</v>
      </c>
      <c r="H21" s="614" t="s">
        <v>63</v>
      </c>
      <c r="I21" s="636" t="s">
        <v>1060</v>
      </c>
      <c r="J21" s="636">
        <v>17</v>
      </c>
      <c r="K21" s="615"/>
    </row>
    <row r="22" spans="1:13" ht="18" customHeight="1" x14ac:dyDescent="0.2">
      <c r="A22" s="636" t="s">
        <v>1061</v>
      </c>
      <c r="B22" s="614" t="s">
        <v>313</v>
      </c>
      <c r="C22" s="772" t="s">
        <v>301</v>
      </c>
      <c r="D22" s="770" t="s">
        <v>1062</v>
      </c>
      <c r="E22" s="770" t="s">
        <v>1063</v>
      </c>
      <c r="F22" s="773">
        <v>2000</v>
      </c>
      <c r="G22" s="635">
        <v>1</v>
      </c>
      <c r="H22" s="614" t="s">
        <v>63</v>
      </c>
      <c r="I22" s="636" t="s">
        <v>1061</v>
      </c>
      <c r="J22" s="636">
        <v>18</v>
      </c>
      <c r="K22" s="615"/>
    </row>
    <row r="23" spans="1:13" ht="18" customHeight="1" x14ac:dyDescent="0.2">
      <c r="A23" s="636" t="s">
        <v>1064</v>
      </c>
      <c r="B23" s="614" t="s">
        <v>315</v>
      </c>
      <c r="C23" s="772" t="s">
        <v>1052</v>
      </c>
      <c r="D23" s="770" t="s">
        <v>1062</v>
      </c>
      <c r="E23" s="770" t="s">
        <v>1063</v>
      </c>
      <c r="F23" s="773">
        <v>1200</v>
      </c>
      <c r="G23" s="635">
        <v>1</v>
      </c>
      <c r="H23" s="614" t="s">
        <v>63</v>
      </c>
      <c r="I23" s="636" t="s">
        <v>1064</v>
      </c>
      <c r="J23" s="636">
        <v>19</v>
      </c>
      <c r="K23" s="615"/>
    </row>
    <row r="24" spans="1:13" ht="18" customHeight="1" x14ac:dyDescent="0.2">
      <c r="A24" s="636" t="s">
        <v>1065</v>
      </c>
      <c r="B24" s="614" t="s">
        <v>316</v>
      </c>
      <c r="C24" s="772" t="s">
        <v>301</v>
      </c>
      <c r="D24" s="770" t="s">
        <v>1066</v>
      </c>
      <c r="E24" s="770" t="s">
        <v>1067</v>
      </c>
      <c r="F24" s="773">
        <v>2000</v>
      </c>
      <c r="G24" s="635">
        <v>1</v>
      </c>
      <c r="H24" s="614" t="s">
        <v>63</v>
      </c>
      <c r="I24" s="636" t="s">
        <v>1065</v>
      </c>
      <c r="J24" s="636">
        <v>20</v>
      </c>
      <c r="K24" s="615"/>
    </row>
    <row r="25" spans="1:13" ht="18" customHeight="1" x14ac:dyDescent="0.2">
      <c r="A25" s="636" t="s">
        <v>1068</v>
      </c>
      <c r="B25" s="614" t="s">
        <v>318</v>
      </c>
      <c r="C25" s="772" t="s">
        <v>1052</v>
      </c>
      <c r="D25" s="770" t="s">
        <v>1066</v>
      </c>
      <c r="E25" s="770" t="s">
        <v>1067</v>
      </c>
      <c r="F25" s="773">
        <v>1200</v>
      </c>
      <c r="G25" s="635">
        <v>1</v>
      </c>
      <c r="H25" s="614" t="s">
        <v>63</v>
      </c>
      <c r="I25" s="636" t="s">
        <v>1068</v>
      </c>
      <c r="J25" s="636">
        <v>21</v>
      </c>
      <c r="K25" s="615"/>
    </row>
    <row r="26" spans="1:13" ht="18" customHeight="1" x14ac:dyDescent="0.2">
      <c r="A26" s="636" t="s">
        <v>1069</v>
      </c>
      <c r="B26" s="614" t="s">
        <v>319</v>
      </c>
      <c r="C26" s="772" t="s">
        <v>301</v>
      </c>
      <c r="D26" s="770" t="s">
        <v>1070</v>
      </c>
      <c r="E26" s="770" t="s">
        <v>1071</v>
      </c>
      <c r="F26" s="773">
        <v>2000</v>
      </c>
      <c r="G26" s="635">
        <v>1</v>
      </c>
      <c r="H26" s="614" t="s">
        <v>63</v>
      </c>
      <c r="I26" s="636" t="s">
        <v>1069</v>
      </c>
      <c r="J26" s="636">
        <v>22</v>
      </c>
      <c r="K26" s="615"/>
    </row>
    <row r="27" spans="1:13" ht="18" customHeight="1" x14ac:dyDescent="0.2">
      <c r="A27" s="636" t="s">
        <v>1072</v>
      </c>
      <c r="B27" s="614" t="s">
        <v>321</v>
      </c>
      <c r="C27" s="772" t="s">
        <v>1052</v>
      </c>
      <c r="D27" s="770" t="s">
        <v>1070</v>
      </c>
      <c r="E27" s="770" t="s">
        <v>1071</v>
      </c>
      <c r="F27" s="773">
        <v>1200</v>
      </c>
      <c r="G27" s="635">
        <v>1</v>
      </c>
      <c r="H27" s="614" t="s">
        <v>63</v>
      </c>
      <c r="I27" s="636" t="s">
        <v>1072</v>
      </c>
      <c r="J27" s="636">
        <v>23</v>
      </c>
      <c r="K27" s="615"/>
    </row>
    <row r="28" spans="1:13" ht="18" customHeight="1" x14ac:dyDescent="0.2">
      <c r="A28" s="636" t="s">
        <v>1073</v>
      </c>
      <c r="B28" s="614" t="s">
        <v>322</v>
      </c>
      <c r="C28" s="772" t="s">
        <v>301</v>
      </c>
      <c r="D28" s="770" t="s">
        <v>1074</v>
      </c>
      <c r="E28" s="770" t="s">
        <v>1075</v>
      </c>
      <c r="F28" s="773">
        <v>2000</v>
      </c>
      <c r="G28" s="635">
        <v>1</v>
      </c>
      <c r="H28" s="614" t="s">
        <v>63</v>
      </c>
      <c r="I28" s="636" t="s">
        <v>1073</v>
      </c>
      <c r="J28" s="620">
        <v>24</v>
      </c>
      <c r="K28" s="615"/>
    </row>
    <row r="29" spans="1:13" ht="18" customHeight="1" x14ac:dyDescent="0.2">
      <c r="A29" s="636" t="s">
        <v>1076</v>
      </c>
      <c r="B29" s="614" t="s">
        <v>324</v>
      </c>
      <c r="C29" s="772" t="s">
        <v>301</v>
      </c>
      <c r="D29" s="770" t="s">
        <v>1077</v>
      </c>
      <c r="E29" s="770" t="s">
        <v>1078</v>
      </c>
      <c r="F29" s="773">
        <v>2500</v>
      </c>
      <c r="G29" s="635">
        <v>1</v>
      </c>
      <c r="H29" s="614" t="s">
        <v>63</v>
      </c>
      <c r="I29" s="636" t="s">
        <v>1076</v>
      </c>
      <c r="J29" s="636">
        <v>1</v>
      </c>
      <c r="K29" s="615"/>
    </row>
    <row r="30" spans="1:13" ht="18" customHeight="1" x14ac:dyDescent="0.2">
      <c r="A30" s="636" t="s">
        <v>1079</v>
      </c>
      <c r="B30" s="614" t="s">
        <v>326</v>
      </c>
      <c r="C30" s="772" t="s">
        <v>301</v>
      </c>
      <c r="D30" s="770" t="s">
        <v>1080</v>
      </c>
      <c r="E30" s="770" t="s">
        <v>1081</v>
      </c>
      <c r="F30" s="773">
        <v>2000</v>
      </c>
      <c r="G30" s="635">
        <v>1</v>
      </c>
      <c r="H30" s="614" t="s">
        <v>63</v>
      </c>
      <c r="I30" s="636" t="s">
        <v>1079</v>
      </c>
      <c r="J30" s="636">
        <v>2</v>
      </c>
      <c r="K30" s="615"/>
    </row>
    <row r="31" spans="1:13" ht="18" customHeight="1" x14ac:dyDescent="0.2">
      <c r="A31" s="636" t="s">
        <v>1082</v>
      </c>
      <c r="B31" s="614" t="s">
        <v>328</v>
      </c>
      <c r="C31" s="772" t="s">
        <v>1052</v>
      </c>
      <c r="D31" s="770" t="s">
        <v>1080</v>
      </c>
      <c r="E31" s="770" t="s">
        <v>1081</v>
      </c>
      <c r="F31" s="773">
        <v>1200</v>
      </c>
      <c r="G31" s="635">
        <v>1</v>
      </c>
      <c r="H31" s="614" t="s">
        <v>63</v>
      </c>
      <c r="I31" s="636" t="s">
        <v>1082</v>
      </c>
      <c r="J31" s="636">
        <v>3</v>
      </c>
      <c r="K31" s="615"/>
    </row>
    <row r="32" spans="1:13" ht="18" customHeight="1" x14ac:dyDescent="0.2">
      <c r="A32" s="636" t="s">
        <v>1083</v>
      </c>
      <c r="B32" s="614" t="s">
        <v>329</v>
      </c>
      <c r="C32" s="772" t="s">
        <v>693</v>
      </c>
      <c r="D32" s="770" t="s">
        <v>1080</v>
      </c>
      <c r="E32" s="770" t="s">
        <v>1081</v>
      </c>
      <c r="F32" s="773">
        <v>1200</v>
      </c>
      <c r="G32" s="635">
        <v>1</v>
      </c>
      <c r="H32" s="614" t="s">
        <v>63</v>
      </c>
      <c r="I32" s="636" t="s">
        <v>1083</v>
      </c>
      <c r="J32" s="636">
        <v>4</v>
      </c>
      <c r="K32" s="615"/>
    </row>
    <row r="33" spans="1:11" ht="18" customHeight="1" x14ac:dyDescent="0.2">
      <c r="A33" s="636" t="s">
        <v>1084</v>
      </c>
      <c r="B33" s="614" t="s">
        <v>331</v>
      </c>
      <c r="C33" s="772" t="s">
        <v>301</v>
      </c>
      <c r="D33" s="770" t="s">
        <v>1085</v>
      </c>
      <c r="E33" s="770">
        <v>102</v>
      </c>
      <c r="F33" s="773">
        <v>2000</v>
      </c>
      <c r="G33" s="635">
        <v>1</v>
      </c>
      <c r="H33" s="614" t="s">
        <v>63</v>
      </c>
      <c r="I33" s="636" t="s">
        <v>1084</v>
      </c>
      <c r="J33" s="636">
        <v>5</v>
      </c>
      <c r="K33" s="615"/>
    </row>
    <row r="34" spans="1:11" ht="18" customHeight="1" x14ac:dyDescent="0.2">
      <c r="A34" s="636" t="s">
        <v>1086</v>
      </c>
      <c r="B34" s="614" t="s">
        <v>333</v>
      </c>
      <c r="C34" s="772" t="s">
        <v>693</v>
      </c>
      <c r="D34" s="770" t="s">
        <v>1085</v>
      </c>
      <c r="E34" s="770">
        <v>102</v>
      </c>
      <c r="F34" s="773">
        <v>1100</v>
      </c>
      <c r="G34" s="635">
        <v>1</v>
      </c>
      <c r="H34" s="614" t="s">
        <v>63</v>
      </c>
      <c r="I34" s="636" t="s">
        <v>1086</v>
      </c>
      <c r="J34" s="636">
        <v>6</v>
      </c>
      <c r="K34" s="615"/>
    </row>
    <row r="35" spans="1:11" ht="18" customHeight="1" x14ac:dyDescent="0.2">
      <c r="A35" s="636" t="s">
        <v>1087</v>
      </c>
      <c r="B35" s="774" t="s">
        <v>334</v>
      </c>
      <c r="C35" s="784" t="s">
        <v>1052</v>
      </c>
      <c r="D35" s="785" t="s">
        <v>1088</v>
      </c>
      <c r="E35" s="785">
        <v>212</v>
      </c>
      <c r="F35" s="786">
        <v>1200</v>
      </c>
      <c r="G35" s="787">
        <v>1</v>
      </c>
      <c r="H35" s="774" t="s">
        <v>63</v>
      </c>
      <c r="I35" s="788" t="s">
        <v>1087</v>
      </c>
      <c r="J35" s="636">
        <v>7</v>
      </c>
      <c r="K35" s="615"/>
    </row>
    <row r="36" spans="1:11" ht="18" customHeight="1" x14ac:dyDescent="0.2">
      <c r="A36" s="682" t="s">
        <v>1089</v>
      </c>
      <c r="B36" s="776"/>
      <c r="C36" s="776"/>
      <c r="D36" s="776"/>
      <c r="E36" s="776"/>
      <c r="F36" s="776"/>
      <c r="G36" s="776"/>
      <c r="H36" s="776"/>
      <c r="I36" s="775" t="s">
        <v>1089</v>
      </c>
      <c r="J36" s="781">
        <v>8</v>
      </c>
      <c r="K36" s="615"/>
    </row>
    <row r="37" spans="1:11" ht="18" customHeight="1" x14ac:dyDescent="0.2">
      <c r="A37" s="682" t="s">
        <v>1090</v>
      </c>
      <c r="B37" s="776"/>
      <c r="C37" s="776"/>
      <c r="D37" s="776"/>
      <c r="E37" s="776"/>
      <c r="F37" s="776"/>
      <c r="G37" s="776"/>
      <c r="H37" s="776"/>
      <c r="I37" s="775" t="s">
        <v>1090</v>
      </c>
      <c r="J37" s="781">
        <v>9</v>
      </c>
      <c r="K37" s="615"/>
    </row>
    <row r="38" spans="1:11" ht="18" customHeight="1" x14ac:dyDescent="0.2">
      <c r="A38" s="682" t="s">
        <v>1091</v>
      </c>
      <c r="B38" s="776"/>
      <c r="C38" s="776"/>
      <c r="D38" s="776"/>
      <c r="E38" s="776"/>
      <c r="F38" s="776"/>
      <c r="G38" s="776"/>
      <c r="H38" s="776"/>
      <c r="I38" s="775" t="s">
        <v>1091</v>
      </c>
      <c r="J38" s="781">
        <v>10</v>
      </c>
      <c r="K38" s="615"/>
    </row>
    <row r="39" spans="1:11" ht="18" customHeight="1" x14ac:dyDescent="0.2">
      <c r="A39" s="682" t="s">
        <v>1092</v>
      </c>
      <c r="B39" s="776"/>
      <c r="C39" s="776"/>
      <c r="D39" s="776"/>
      <c r="E39" s="776"/>
      <c r="F39" s="776"/>
      <c r="G39" s="776"/>
      <c r="H39" s="776"/>
      <c r="I39" s="775" t="s">
        <v>1092</v>
      </c>
      <c r="J39" s="781">
        <v>11</v>
      </c>
      <c r="K39" s="615"/>
    </row>
    <row r="40" spans="1:11" ht="18" customHeight="1" x14ac:dyDescent="0.2">
      <c r="A40" s="682" t="s">
        <v>1093</v>
      </c>
      <c r="B40" s="776"/>
      <c r="C40" s="776"/>
      <c r="D40" s="776"/>
      <c r="E40" s="776"/>
      <c r="F40" s="776"/>
      <c r="G40" s="776"/>
      <c r="H40" s="776"/>
      <c r="I40" s="775" t="s">
        <v>1093</v>
      </c>
      <c r="J40" s="781">
        <v>12</v>
      </c>
      <c r="K40" s="615"/>
    </row>
    <row r="41" spans="1:11" ht="18" customHeight="1" x14ac:dyDescent="0.2">
      <c r="A41" s="682" t="s">
        <v>1094</v>
      </c>
      <c r="B41" s="776"/>
      <c r="C41" s="776"/>
      <c r="D41" s="776"/>
      <c r="E41" s="776"/>
      <c r="F41" s="776"/>
      <c r="G41" s="776"/>
      <c r="H41" s="776"/>
      <c r="I41" s="775" t="s">
        <v>1094</v>
      </c>
      <c r="J41" s="781">
        <v>13</v>
      </c>
      <c r="K41" s="615"/>
    </row>
    <row r="42" spans="1:11" ht="18" customHeight="1" x14ac:dyDescent="0.2">
      <c r="A42" s="682" t="s">
        <v>1095</v>
      </c>
      <c r="B42" s="776"/>
      <c r="C42" s="776"/>
      <c r="D42" s="776"/>
      <c r="E42" s="776"/>
      <c r="F42" s="776"/>
      <c r="G42" s="776"/>
      <c r="H42" s="776"/>
      <c r="I42" s="775" t="s">
        <v>1095</v>
      </c>
      <c r="J42" s="781">
        <v>14</v>
      </c>
      <c r="K42" s="615"/>
    </row>
    <row r="43" spans="1:11" ht="18" customHeight="1" x14ac:dyDescent="0.2">
      <c r="A43" s="682" t="s">
        <v>1096</v>
      </c>
      <c r="B43" s="776"/>
      <c r="C43" s="776"/>
      <c r="D43" s="776"/>
      <c r="E43" s="776"/>
      <c r="F43" s="776"/>
      <c r="G43" s="776"/>
      <c r="H43" s="776"/>
      <c r="I43" s="775" t="s">
        <v>1096</v>
      </c>
      <c r="J43" s="781">
        <v>15</v>
      </c>
      <c r="K43" s="615"/>
    </row>
    <row r="44" spans="1:11" ht="18" customHeight="1" x14ac:dyDescent="0.2">
      <c r="A44" s="682" t="s">
        <v>1097</v>
      </c>
      <c r="B44" s="776"/>
      <c r="C44" s="776"/>
      <c r="D44" s="776"/>
      <c r="E44" s="776"/>
      <c r="F44" s="776"/>
      <c r="G44" s="776"/>
      <c r="H44" s="776"/>
      <c r="I44" s="775" t="s">
        <v>1097</v>
      </c>
      <c r="J44" s="781">
        <v>16</v>
      </c>
      <c r="K44" s="615"/>
    </row>
    <row r="45" spans="1:11" ht="18" customHeight="1" x14ac:dyDescent="0.2">
      <c r="A45" s="682" t="s">
        <v>1098</v>
      </c>
      <c r="B45" s="776"/>
      <c r="C45" s="776"/>
      <c r="D45" s="776"/>
      <c r="E45" s="776"/>
      <c r="F45" s="776"/>
      <c r="G45" s="776"/>
      <c r="H45" s="776"/>
      <c r="I45" s="775" t="s">
        <v>1098</v>
      </c>
      <c r="J45" s="781">
        <v>17</v>
      </c>
      <c r="K45" s="615"/>
    </row>
    <row r="46" spans="1:11" ht="18" customHeight="1" x14ac:dyDescent="0.2">
      <c r="A46" s="682" t="s">
        <v>1099</v>
      </c>
      <c r="B46" s="776"/>
      <c r="C46" s="776"/>
      <c r="D46" s="776"/>
      <c r="E46" s="776"/>
      <c r="F46" s="776"/>
      <c r="G46" s="776"/>
      <c r="H46" s="776"/>
      <c r="I46" s="775" t="s">
        <v>1099</v>
      </c>
      <c r="J46" s="781">
        <v>18</v>
      </c>
      <c r="K46" s="615"/>
    </row>
    <row r="47" spans="1:11" ht="18" customHeight="1" x14ac:dyDescent="0.2">
      <c r="A47" s="682" t="s">
        <v>1100</v>
      </c>
      <c r="B47" s="776"/>
      <c r="C47" s="776"/>
      <c r="D47" s="776"/>
      <c r="E47" s="776"/>
      <c r="F47" s="776"/>
      <c r="G47" s="776"/>
      <c r="H47" s="776"/>
      <c r="I47" s="775" t="s">
        <v>1100</v>
      </c>
      <c r="J47" s="781">
        <v>19</v>
      </c>
      <c r="K47" s="615"/>
    </row>
    <row r="48" spans="1:11" ht="18" customHeight="1" x14ac:dyDescent="0.2">
      <c r="A48" s="682" t="s">
        <v>1101</v>
      </c>
      <c r="B48" s="776"/>
      <c r="C48" s="776"/>
      <c r="D48" s="776"/>
      <c r="E48" s="776"/>
      <c r="F48" s="776"/>
      <c r="G48" s="776"/>
      <c r="H48" s="776"/>
      <c r="I48" s="775" t="s">
        <v>1101</v>
      </c>
      <c r="J48" s="781">
        <v>20</v>
      </c>
      <c r="K48" s="615"/>
    </row>
    <row r="49" spans="1:11" ht="18" customHeight="1" x14ac:dyDescent="0.2">
      <c r="A49" s="682" t="s">
        <v>1102</v>
      </c>
      <c r="B49" s="776"/>
      <c r="C49" s="776"/>
      <c r="D49" s="776"/>
      <c r="E49" s="776"/>
      <c r="F49" s="776"/>
      <c r="G49" s="776"/>
      <c r="H49" s="776"/>
      <c r="I49" s="775" t="s">
        <v>1102</v>
      </c>
      <c r="J49" s="781">
        <v>21</v>
      </c>
      <c r="K49" s="615"/>
    </row>
    <row r="50" spans="1:11" ht="18" customHeight="1" x14ac:dyDescent="0.2">
      <c r="A50" s="682" t="s">
        <v>1103</v>
      </c>
      <c r="B50" s="776"/>
      <c r="C50" s="776"/>
      <c r="D50" s="776"/>
      <c r="E50" s="776"/>
      <c r="F50" s="776"/>
      <c r="G50" s="776"/>
      <c r="H50" s="776"/>
      <c r="I50" s="775" t="s">
        <v>1103</v>
      </c>
      <c r="J50" s="781">
        <v>22</v>
      </c>
      <c r="K50" s="615"/>
    </row>
    <row r="51" spans="1:11" ht="18" customHeight="1" x14ac:dyDescent="0.2">
      <c r="A51" s="780" t="s">
        <v>1104</v>
      </c>
      <c r="B51" s="777" t="s">
        <v>461</v>
      </c>
      <c r="C51" s="777" t="s">
        <v>693</v>
      </c>
      <c r="D51" s="777" t="s">
        <v>460</v>
      </c>
      <c r="E51" s="777"/>
      <c r="F51" s="777"/>
      <c r="G51" s="777"/>
      <c r="H51" s="777"/>
      <c r="I51" s="778" t="s">
        <v>1104</v>
      </c>
      <c r="J51" s="782">
        <v>23</v>
      </c>
      <c r="K51" s="615"/>
    </row>
    <row r="52" spans="1:11" ht="18" customHeight="1" x14ac:dyDescent="0.2">
      <c r="A52" s="682" t="s">
        <v>1105</v>
      </c>
      <c r="B52" s="770" t="s">
        <v>1106</v>
      </c>
      <c r="C52" s="770" t="s">
        <v>693</v>
      </c>
      <c r="D52" s="770" t="s">
        <v>460</v>
      </c>
      <c r="E52" s="770"/>
      <c r="F52" s="770"/>
      <c r="G52" s="770">
        <v>1</v>
      </c>
      <c r="H52" s="770" t="s">
        <v>421</v>
      </c>
      <c r="I52" s="775" t="s">
        <v>1105</v>
      </c>
      <c r="J52" s="783">
        <v>24</v>
      </c>
      <c r="K52" s="615"/>
    </row>
    <row r="53" spans="1:11" ht="18" customHeight="1" x14ac:dyDescent="0.2">
      <c r="A53" s="682" t="s">
        <v>1107</v>
      </c>
      <c r="B53" s="770" t="s">
        <v>462</v>
      </c>
      <c r="C53" s="770" t="s">
        <v>693</v>
      </c>
      <c r="D53" s="770" t="s">
        <v>460</v>
      </c>
      <c r="E53" s="779">
        <v>113</v>
      </c>
      <c r="F53" s="779">
        <v>0</v>
      </c>
      <c r="G53" s="779">
        <v>1</v>
      </c>
      <c r="H53" s="770" t="s">
        <v>421</v>
      </c>
      <c r="I53" s="775" t="s">
        <v>1107</v>
      </c>
      <c r="J53" s="781">
        <v>1</v>
      </c>
    </row>
    <row r="54" spans="1:11" ht="18" customHeight="1" x14ac:dyDescent="0.2">
      <c r="A54" s="682" t="s">
        <v>1108</v>
      </c>
      <c r="B54" s="770" t="s">
        <v>399</v>
      </c>
      <c r="C54" s="770" t="s">
        <v>1029</v>
      </c>
      <c r="D54" s="770" t="s">
        <v>398</v>
      </c>
      <c r="E54" s="779">
        <v>203</v>
      </c>
      <c r="F54" s="779">
        <v>1100</v>
      </c>
      <c r="G54" s="779">
        <v>1</v>
      </c>
      <c r="H54" s="770" t="s">
        <v>341</v>
      </c>
      <c r="I54" s="775" t="s">
        <v>1108</v>
      </c>
      <c r="J54" s="781">
        <v>2</v>
      </c>
      <c r="K54" s="615"/>
    </row>
    <row r="55" spans="1:11" ht="18" customHeight="1" x14ac:dyDescent="0.2">
      <c r="A55" s="682" t="s">
        <v>1109</v>
      </c>
      <c r="B55" s="770" t="s">
        <v>337</v>
      </c>
      <c r="C55" s="770" t="s">
        <v>1029</v>
      </c>
      <c r="D55" s="770" t="s">
        <v>775</v>
      </c>
      <c r="E55" s="779">
        <v>206</v>
      </c>
      <c r="F55" s="779">
        <v>1100</v>
      </c>
      <c r="G55" s="779">
        <v>1</v>
      </c>
      <c r="H55" s="770" t="s">
        <v>339</v>
      </c>
      <c r="I55" s="775" t="s">
        <v>1109</v>
      </c>
      <c r="J55" s="781">
        <v>3</v>
      </c>
      <c r="K55" s="615"/>
    </row>
    <row r="56" spans="1:11" ht="18" customHeight="1" x14ac:dyDescent="0.2">
      <c r="A56" s="636" t="s">
        <v>1110</v>
      </c>
      <c r="B56" s="634" t="s">
        <v>345</v>
      </c>
      <c r="C56" s="634" t="s">
        <v>1029</v>
      </c>
      <c r="D56" s="634" t="s">
        <v>808</v>
      </c>
      <c r="E56" s="677">
        <v>205</v>
      </c>
      <c r="F56" s="677">
        <v>1100</v>
      </c>
      <c r="G56" s="677">
        <v>1</v>
      </c>
      <c r="H56" s="634" t="s">
        <v>339</v>
      </c>
      <c r="I56" s="673" t="s">
        <v>1110</v>
      </c>
      <c r="J56" s="636">
        <v>4</v>
      </c>
      <c r="K56" s="615"/>
    </row>
    <row r="57" spans="1:11" ht="18" customHeight="1" x14ac:dyDescent="0.2">
      <c r="A57" s="636" t="s">
        <v>1111</v>
      </c>
      <c r="B57" s="614" t="s">
        <v>365</v>
      </c>
      <c r="C57" s="614" t="s">
        <v>65</v>
      </c>
      <c r="D57" s="614" t="s">
        <v>775</v>
      </c>
      <c r="E57" s="635">
        <v>206</v>
      </c>
      <c r="F57" s="614" t="s">
        <v>899</v>
      </c>
      <c r="G57" s="635">
        <v>1</v>
      </c>
      <c r="H57" s="614" t="s">
        <v>339</v>
      </c>
      <c r="I57" s="636" t="s">
        <v>1111</v>
      </c>
      <c r="J57" s="636">
        <v>5</v>
      </c>
      <c r="K57" s="615"/>
    </row>
    <row r="58" spans="1:11" ht="18" customHeight="1" x14ac:dyDescent="0.2">
      <c r="A58" s="636" t="s">
        <v>1112</v>
      </c>
      <c r="B58" s="614" t="s">
        <v>366</v>
      </c>
      <c r="C58" s="614" t="s">
        <v>65</v>
      </c>
      <c r="D58" s="614" t="s">
        <v>775</v>
      </c>
      <c r="E58" s="635">
        <v>206</v>
      </c>
      <c r="F58" s="614" t="s">
        <v>899</v>
      </c>
      <c r="G58" s="635">
        <v>1</v>
      </c>
      <c r="H58" s="614" t="s">
        <v>339</v>
      </c>
      <c r="I58" s="636" t="s">
        <v>1112</v>
      </c>
      <c r="J58" s="636">
        <v>6</v>
      </c>
      <c r="K58" s="615"/>
    </row>
    <row r="59" spans="1:11" ht="18" customHeight="1" x14ac:dyDescent="0.2">
      <c r="A59" s="636" t="s">
        <v>1113</v>
      </c>
      <c r="B59" s="614" t="s">
        <v>367</v>
      </c>
      <c r="C59" s="614" t="s">
        <v>368</v>
      </c>
      <c r="D59" s="614" t="s">
        <v>775</v>
      </c>
      <c r="E59" s="635">
        <v>206</v>
      </c>
      <c r="F59" s="614" t="s">
        <v>899</v>
      </c>
      <c r="G59" s="635">
        <v>1</v>
      </c>
      <c r="H59" s="614" t="s">
        <v>339</v>
      </c>
      <c r="I59" s="636" t="s">
        <v>1113</v>
      </c>
      <c r="J59" s="636">
        <v>7</v>
      </c>
      <c r="K59" s="615"/>
    </row>
    <row r="60" spans="1:11" ht="18" customHeight="1" x14ac:dyDescent="0.2">
      <c r="A60" s="636" t="s">
        <v>1114</v>
      </c>
      <c r="B60" s="614" t="s">
        <v>369</v>
      </c>
      <c r="C60" s="614" t="s">
        <v>368</v>
      </c>
      <c r="D60" s="614" t="s">
        <v>775</v>
      </c>
      <c r="E60" s="635">
        <v>206</v>
      </c>
      <c r="F60" s="614" t="s">
        <v>899</v>
      </c>
      <c r="G60" s="635">
        <v>1</v>
      </c>
      <c r="H60" s="614" t="s">
        <v>339</v>
      </c>
      <c r="I60" s="636" t="s">
        <v>1114</v>
      </c>
      <c r="J60" s="636">
        <v>8</v>
      </c>
      <c r="K60" s="615"/>
    </row>
    <row r="61" spans="1:11" ht="18" customHeight="1" x14ac:dyDescent="0.2">
      <c r="A61" s="636" t="s">
        <v>1115</v>
      </c>
      <c r="B61" s="614" t="s">
        <v>370</v>
      </c>
      <c r="C61" s="614" t="s">
        <v>368</v>
      </c>
      <c r="D61" s="614" t="s">
        <v>775</v>
      </c>
      <c r="E61" s="635">
        <v>206</v>
      </c>
      <c r="F61" s="614" t="s">
        <v>899</v>
      </c>
      <c r="G61" s="635">
        <v>1</v>
      </c>
      <c r="H61" s="614" t="s">
        <v>339</v>
      </c>
      <c r="I61" s="636" t="s">
        <v>1115</v>
      </c>
      <c r="J61" s="636">
        <v>9</v>
      </c>
      <c r="K61" s="615"/>
    </row>
    <row r="62" spans="1:11" ht="18" customHeight="1" x14ac:dyDescent="0.2">
      <c r="A62" s="636" t="s">
        <v>1116</v>
      </c>
      <c r="B62" s="614" t="s">
        <v>384</v>
      </c>
      <c r="C62" s="614" t="s">
        <v>65</v>
      </c>
      <c r="D62" s="614" t="s">
        <v>808</v>
      </c>
      <c r="E62" s="635">
        <v>205</v>
      </c>
      <c r="F62" s="614" t="s">
        <v>899</v>
      </c>
      <c r="G62" s="635">
        <v>1</v>
      </c>
      <c r="H62" s="614" t="s">
        <v>339</v>
      </c>
      <c r="I62" s="636" t="s">
        <v>1116</v>
      </c>
      <c r="J62" s="636">
        <v>10</v>
      </c>
      <c r="K62" s="615"/>
    </row>
    <row r="63" spans="1:11" ht="18" customHeight="1" x14ac:dyDescent="0.2">
      <c r="A63" s="636" t="s">
        <v>1117</v>
      </c>
      <c r="B63" s="614" t="s">
        <v>385</v>
      </c>
      <c r="C63" s="614" t="s">
        <v>65</v>
      </c>
      <c r="D63" s="614" t="s">
        <v>808</v>
      </c>
      <c r="E63" s="635">
        <v>205</v>
      </c>
      <c r="F63" s="614" t="s">
        <v>899</v>
      </c>
      <c r="G63" s="635">
        <v>1</v>
      </c>
      <c r="H63" s="614" t="s">
        <v>339</v>
      </c>
      <c r="I63" s="636" t="s">
        <v>1117</v>
      </c>
      <c r="J63" s="636">
        <v>11</v>
      </c>
      <c r="K63" s="615"/>
    </row>
    <row r="64" spans="1:11" ht="18" customHeight="1" x14ac:dyDescent="0.2">
      <c r="A64" s="636" t="s">
        <v>1118</v>
      </c>
      <c r="B64" s="614" t="s">
        <v>386</v>
      </c>
      <c r="C64" s="614" t="s">
        <v>368</v>
      </c>
      <c r="D64" s="614" t="s">
        <v>808</v>
      </c>
      <c r="E64" s="635">
        <v>205</v>
      </c>
      <c r="F64" s="614" t="s">
        <v>899</v>
      </c>
      <c r="G64" s="635">
        <v>1</v>
      </c>
      <c r="H64" s="614" t="s">
        <v>339</v>
      </c>
      <c r="I64" s="636" t="s">
        <v>1118</v>
      </c>
      <c r="J64" s="636">
        <v>12</v>
      </c>
      <c r="K64" s="615"/>
    </row>
    <row r="65" spans="1:11" ht="18" customHeight="1" x14ac:dyDescent="0.2">
      <c r="A65" s="636" t="s">
        <v>1119</v>
      </c>
      <c r="B65" s="614" t="s">
        <v>387</v>
      </c>
      <c r="C65" s="614" t="s">
        <v>368</v>
      </c>
      <c r="D65" s="614" t="s">
        <v>808</v>
      </c>
      <c r="E65" s="635">
        <v>205</v>
      </c>
      <c r="F65" s="614" t="s">
        <v>899</v>
      </c>
      <c r="G65" s="635">
        <v>1</v>
      </c>
      <c r="H65" s="614" t="s">
        <v>339</v>
      </c>
      <c r="I65" s="636" t="s">
        <v>1119</v>
      </c>
      <c r="J65" s="636">
        <v>13</v>
      </c>
      <c r="K65" s="615"/>
    </row>
    <row r="66" spans="1:11" ht="18" customHeight="1" x14ac:dyDescent="0.2">
      <c r="A66" s="636" t="s">
        <v>1120</v>
      </c>
      <c r="B66" s="614" t="s">
        <v>388</v>
      </c>
      <c r="C66" s="614" t="s">
        <v>368</v>
      </c>
      <c r="D66" s="614" t="s">
        <v>808</v>
      </c>
      <c r="E66" s="635">
        <v>205</v>
      </c>
      <c r="F66" s="614" t="s">
        <v>899</v>
      </c>
      <c r="G66" s="635">
        <v>1</v>
      </c>
      <c r="H66" s="614" t="s">
        <v>339</v>
      </c>
      <c r="I66" s="636" t="s">
        <v>1120</v>
      </c>
      <c r="J66" s="636">
        <v>14</v>
      </c>
      <c r="K66" s="615"/>
    </row>
    <row r="67" spans="1:11" ht="18" customHeight="1" x14ac:dyDescent="0.2">
      <c r="A67" s="636" t="s">
        <v>1121</v>
      </c>
      <c r="B67" s="614" t="s">
        <v>415</v>
      </c>
      <c r="C67" s="614" t="s">
        <v>65</v>
      </c>
      <c r="D67" s="614" t="s">
        <v>398</v>
      </c>
      <c r="E67" s="635">
        <v>203</v>
      </c>
      <c r="F67" s="614" t="s">
        <v>899</v>
      </c>
      <c r="G67" s="635">
        <v>1</v>
      </c>
      <c r="H67" s="614" t="s">
        <v>339</v>
      </c>
      <c r="I67" s="636" t="s">
        <v>1121</v>
      </c>
      <c r="J67" s="636">
        <v>15</v>
      </c>
      <c r="K67" s="615"/>
    </row>
    <row r="68" spans="1:11" ht="18" customHeight="1" x14ac:dyDescent="0.2">
      <c r="A68" s="636" t="s">
        <v>1122</v>
      </c>
      <c r="B68" s="614" t="s">
        <v>416</v>
      </c>
      <c r="C68" s="614" t="s">
        <v>65</v>
      </c>
      <c r="D68" s="614" t="s">
        <v>398</v>
      </c>
      <c r="E68" s="635">
        <v>203</v>
      </c>
      <c r="F68" s="614" t="s">
        <v>899</v>
      </c>
      <c r="G68" s="635">
        <v>1</v>
      </c>
      <c r="H68" s="614" t="s">
        <v>339</v>
      </c>
      <c r="I68" s="636" t="s">
        <v>1122</v>
      </c>
      <c r="J68" s="636">
        <v>16</v>
      </c>
      <c r="K68" s="615"/>
    </row>
    <row r="69" spans="1:11" ht="18" customHeight="1" x14ac:dyDescent="0.2">
      <c r="A69" s="636" t="s">
        <v>1123</v>
      </c>
      <c r="B69" s="614" t="s">
        <v>417</v>
      </c>
      <c r="C69" s="614" t="s">
        <v>368</v>
      </c>
      <c r="D69" s="614" t="s">
        <v>398</v>
      </c>
      <c r="E69" s="635">
        <v>203</v>
      </c>
      <c r="F69" s="614" t="s">
        <v>899</v>
      </c>
      <c r="G69" s="635">
        <v>1</v>
      </c>
      <c r="H69" s="614" t="s">
        <v>339</v>
      </c>
      <c r="I69" s="636" t="s">
        <v>1123</v>
      </c>
      <c r="J69" s="636">
        <v>17</v>
      </c>
      <c r="K69" s="615"/>
    </row>
    <row r="70" spans="1:11" ht="18" customHeight="1" x14ac:dyDescent="0.2">
      <c r="A70" s="636" t="s">
        <v>1124</v>
      </c>
      <c r="B70" s="614" t="s">
        <v>418</v>
      </c>
      <c r="C70" s="614" t="s">
        <v>368</v>
      </c>
      <c r="D70" s="614" t="s">
        <v>398</v>
      </c>
      <c r="E70" s="635">
        <v>203</v>
      </c>
      <c r="F70" s="614" t="s">
        <v>899</v>
      </c>
      <c r="G70" s="635">
        <v>1</v>
      </c>
      <c r="H70" s="614" t="s">
        <v>339</v>
      </c>
      <c r="I70" s="636" t="s">
        <v>1124</v>
      </c>
      <c r="J70" s="636">
        <v>18</v>
      </c>
      <c r="K70" s="615"/>
    </row>
    <row r="71" spans="1:11" ht="18" customHeight="1" x14ac:dyDescent="0.2">
      <c r="A71" s="636" t="s">
        <v>1125</v>
      </c>
      <c r="B71" s="614" t="s">
        <v>419</v>
      </c>
      <c r="C71" s="614" t="s">
        <v>368</v>
      </c>
      <c r="D71" s="614" t="s">
        <v>398</v>
      </c>
      <c r="E71" s="635">
        <v>203</v>
      </c>
      <c r="F71" s="614" t="s">
        <v>899</v>
      </c>
      <c r="G71" s="635">
        <v>1</v>
      </c>
      <c r="H71" s="614" t="s">
        <v>339</v>
      </c>
      <c r="I71" s="636" t="s">
        <v>1125</v>
      </c>
      <c r="J71" s="636">
        <v>19</v>
      </c>
      <c r="K71" s="615"/>
    </row>
    <row r="72" spans="1:11" ht="18" customHeight="1" x14ac:dyDescent="0.2">
      <c r="A72" s="636" t="s">
        <v>1126</v>
      </c>
      <c r="B72" s="614" t="s">
        <v>467</v>
      </c>
      <c r="C72" s="614" t="s">
        <v>693</v>
      </c>
      <c r="D72" s="614" t="s">
        <v>460</v>
      </c>
      <c r="E72" s="635">
        <v>207</v>
      </c>
      <c r="F72" s="635">
        <v>300</v>
      </c>
      <c r="G72" s="635">
        <v>1</v>
      </c>
      <c r="H72" s="614" t="s">
        <v>339</v>
      </c>
      <c r="I72" s="636" t="s">
        <v>1126</v>
      </c>
      <c r="J72" s="636">
        <v>20</v>
      </c>
      <c r="K72" s="615"/>
    </row>
    <row r="73" spans="1:11" ht="18" customHeight="1" x14ac:dyDescent="0.2">
      <c r="A73" s="636" t="s">
        <v>1127</v>
      </c>
      <c r="B73" s="614" t="s">
        <v>468</v>
      </c>
      <c r="C73" s="614" t="s">
        <v>693</v>
      </c>
      <c r="D73" s="614" t="s">
        <v>460</v>
      </c>
      <c r="E73" s="635">
        <v>207</v>
      </c>
      <c r="F73" s="635">
        <v>300</v>
      </c>
      <c r="G73" s="635">
        <v>1</v>
      </c>
      <c r="H73" s="614" t="s">
        <v>339</v>
      </c>
      <c r="I73" s="636" t="s">
        <v>1127</v>
      </c>
      <c r="J73" s="636">
        <v>21</v>
      </c>
      <c r="K73" s="615"/>
    </row>
    <row r="74" spans="1:11" ht="18" customHeight="1" x14ac:dyDescent="0.2">
      <c r="A74" s="759" t="s">
        <v>1128</v>
      </c>
      <c r="B74" s="759" t="s">
        <v>442</v>
      </c>
      <c r="C74" s="759" t="s">
        <v>1129</v>
      </c>
      <c r="D74" s="759" t="s">
        <v>460</v>
      </c>
      <c r="E74" s="759"/>
      <c r="F74" s="759">
        <v>1100</v>
      </c>
      <c r="G74" s="759">
        <v>1</v>
      </c>
      <c r="H74" s="759" t="s">
        <v>339</v>
      </c>
      <c r="I74" s="759" t="s">
        <v>1128</v>
      </c>
      <c r="J74" s="759">
        <v>22</v>
      </c>
    </row>
    <row r="75" spans="1:11" ht="18" customHeight="1" x14ac:dyDescent="0.2">
      <c r="A75" s="759" t="s">
        <v>1130</v>
      </c>
      <c r="B75" s="759" t="s">
        <v>425</v>
      </c>
      <c r="C75" s="759" t="s">
        <v>693</v>
      </c>
      <c r="D75" s="759" t="s">
        <v>460</v>
      </c>
      <c r="E75" s="759"/>
      <c r="F75" s="759">
        <v>0</v>
      </c>
      <c r="G75" s="759">
        <v>2</v>
      </c>
      <c r="H75" s="759" t="s">
        <v>339</v>
      </c>
      <c r="I75" s="759" t="s">
        <v>1130</v>
      </c>
      <c r="J75" s="759">
        <v>23</v>
      </c>
    </row>
    <row r="76" spans="1:11" ht="18" customHeight="1" x14ac:dyDescent="0.2">
      <c r="A76" s="759" t="s">
        <v>1131</v>
      </c>
      <c r="B76" s="759" t="s">
        <v>3777</v>
      </c>
      <c r="C76" s="759"/>
      <c r="D76" s="759"/>
      <c r="E76" s="759"/>
      <c r="F76" s="759"/>
      <c r="G76" s="759"/>
      <c r="H76" s="759" t="s">
        <v>339</v>
      </c>
      <c r="I76" s="759" t="s">
        <v>1131</v>
      </c>
      <c r="J76" s="760">
        <v>24</v>
      </c>
    </row>
    <row r="77" spans="1:11" ht="18" customHeight="1" x14ac:dyDescent="0.2">
      <c r="A77" s="759" t="s">
        <v>1132</v>
      </c>
      <c r="B77" s="759" t="s">
        <v>428</v>
      </c>
      <c r="C77" s="759" t="s">
        <v>693</v>
      </c>
      <c r="D77" s="759" t="s">
        <v>460</v>
      </c>
      <c r="E77" s="759"/>
      <c r="F77" s="759">
        <v>300</v>
      </c>
      <c r="G77" s="759">
        <v>2</v>
      </c>
      <c r="H77" s="759" t="s">
        <v>339</v>
      </c>
      <c r="I77" s="759" t="s">
        <v>1132</v>
      </c>
      <c r="J77" s="759">
        <v>25</v>
      </c>
    </row>
    <row r="78" spans="1:11" ht="18" customHeight="1" x14ac:dyDescent="0.2">
      <c r="A78" s="759" t="s">
        <v>1133</v>
      </c>
      <c r="B78" s="759" t="s">
        <v>3777</v>
      </c>
      <c r="C78" s="759"/>
      <c r="D78" s="759"/>
      <c r="E78" s="759"/>
      <c r="F78" s="759"/>
      <c r="G78" s="759"/>
      <c r="H78" s="759" t="s">
        <v>339</v>
      </c>
      <c r="I78" s="759" t="s">
        <v>1133</v>
      </c>
      <c r="J78" s="759">
        <v>26</v>
      </c>
    </row>
    <row r="79" spans="1:11" ht="18" customHeight="1" x14ac:dyDescent="0.2">
      <c r="A79" s="759" t="s">
        <v>3774</v>
      </c>
      <c r="B79" s="759" t="s">
        <v>429</v>
      </c>
      <c r="C79" s="759" t="s">
        <v>3776</v>
      </c>
      <c r="D79" s="759" t="s">
        <v>460</v>
      </c>
      <c r="E79" s="759"/>
      <c r="F79" s="759">
        <v>0</v>
      </c>
      <c r="G79" s="759">
        <v>1</v>
      </c>
      <c r="H79" s="759" t="s">
        <v>421</v>
      </c>
      <c r="I79" s="759" t="s">
        <v>3774</v>
      </c>
      <c r="J79" s="759">
        <v>27</v>
      </c>
    </row>
    <row r="80" spans="1:11" ht="18" customHeight="1" x14ac:dyDescent="0.2">
      <c r="A80" s="759" t="s">
        <v>3775</v>
      </c>
      <c r="B80" s="759" t="s">
        <v>431</v>
      </c>
      <c r="C80" s="759" t="s">
        <v>3776</v>
      </c>
      <c r="D80" s="759" t="s">
        <v>460</v>
      </c>
      <c r="E80" s="759"/>
      <c r="F80" s="759">
        <v>0</v>
      </c>
      <c r="G80" s="759">
        <v>1</v>
      </c>
      <c r="H80" s="759" t="s">
        <v>421</v>
      </c>
      <c r="I80" s="759" t="s">
        <v>3775</v>
      </c>
      <c r="J80" s="759">
        <v>28</v>
      </c>
    </row>
  </sheetData>
  <sortState xmlns:xlrd2="http://schemas.microsoft.com/office/spreadsheetml/2017/richdata2" ref="B5:I70">
    <sortCondition ref="H5:H70"/>
  </sortState>
  <mergeCells count="2">
    <mergeCell ref="F2:J2"/>
    <mergeCell ref="D1:F1"/>
  </mergeCells>
  <phoneticPr fontId="9" type="noConversion"/>
  <pageMargins left="0.70866141732283472" right="0.70866141732283472" top="0.74803149606299213" bottom="0.74803149606299213" header="0.31496062992125984" footer="0.31496062992125984"/>
  <pageSetup paperSize="8" scale="80" fitToHeight="0"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1B4D-1F02-4C20-B1B8-D415EC29B71A}">
  <sheetPr codeName="Sheet10">
    <tabColor rgb="FFFFC000"/>
    <pageSetUpPr fitToPage="1"/>
  </sheetPr>
  <dimension ref="A1:N210"/>
  <sheetViews>
    <sheetView view="pageBreakPreview" zoomScaleNormal="85" zoomScaleSheetLayoutView="100" workbookViewId="0">
      <selection sqref="A1:XFD2"/>
    </sheetView>
  </sheetViews>
  <sheetFormatPr defaultColWidth="9.1640625" defaultRowHeight="15" x14ac:dyDescent="0.2"/>
  <cols>
    <col min="1" max="1" width="9.1640625" style="261"/>
    <col min="2" max="2" width="14.33203125" style="261" customWidth="1"/>
    <col min="3" max="3" width="25.1640625" style="261" bestFit="1" customWidth="1"/>
    <col min="4" max="4" width="26.33203125" style="261" customWidth="1"/>
    <col min="5" max="5" width="7" style="261" bestFit="1" customWidth="1"/>
    <col min="6" max="6" width="25.33203125" style="261" customWidth="1"/>
    <col min="7" max="7" width="23.83203125" style="261" customWidth="1"/>
    <col min="8" max="8" width="17.5" style="261" customWidth="1"/>
    <col min="9" max="9" width="11.33203125" style="261" customWidth="1"/>
    <col min="10" max="10" width="13.6640625" style="637" customWidth="1"/>
    <col min="11" max="12" width="9.1640625" style="261"/>
    <col min="13" max="13" width="26.33203125" style="261" customWidth="1"/>
    <col min="14" max="16384" width="9.1640625" style="261"/>
  </cols>
  <sheetData>
    <row r="1" spans="1:14" s="637" customFormat="1" ht="17.45" customHeight="1" x14ac:dyDescent="0.2">
      <c r="D1" s="1085" t="s">
        <v>1134</v>
      </c>
      <c r="E1" s="1085"/>
      <c r="F1" s="1085"/>
      <c r="G1" s="862"/>
      <c r="H1" s="862" t="s">
        <v>3839</v>
      </c>
      <c r="I1" s="862" t="s">
        <v>3840</v>
      </c>
      <c r="J1" s="643"/>
      <c r="N1" s="638"/>
    </row>
    <row r="2" spans="1:14" s="637" customFormat="1" ht="20.45" customHeight="1" thickBot="1" x14ac:dyDescent="0.25">
      <c r="D2" s="643"/>
      <c r="E2" s="643" t="s">
        <v>3841</v>
      </c>
      <c r="F2" s="1084"/>
      <c r="G2" s="1084"/>
      <c r="H2" s="1084"/>
      <c r="I2" s="1084"/>
      <c r="J2" s="1084"/>
      <c r="N2" s="638"/>
    </row>
    <row r="3" spans="1:14" s="637" customFormat="1" ht="28.5" x14ac:dyDescent="0.2">
      <c r="A3" s="644"/>
      <c r="B3" s="645"/>
      <c r="C3" s="646" t="s">
        <v>496</v>
      </c>
      <c r="D3" s="645" t="s">
        <v>30</v>
      </c>
      <c r="E3" s="645"/>
      <c r="F3" s="647"/>
      <c r="G3" s="647"/>
      <c r="H3" s="645"/>
      <c r="I3" s="646"/>
      <c r="J3" s="648"/>
      <c r="L3" s="638"/>
    </row>
    <row r="4" spans="1:14" s="637" customFormat="1" ht="28.5" x14ac:dyDescent="0.2">
      <c r="A4" s="640" t="s">
        <v>497</v>
      </c>
      <c r="B4" s="641" t="s">
        <v>498</v>
      </c>
      <c r="C4" s="641" t="s">
        <v>45</v>
      </c>
      <c r="D4" s="641" t="s">
        <v>46</v>
      </c>
      <c r="E4" s="641" t="s">
        <v>47</v>
      </c>
      <c r="F4" s="641" t="s">
        <v>501</v>
      </c>
      <c r="G4" s="641" t="s">
        <v>1034</v>
      </c>
      <c r="H4" s="641" t="s">
        <v>50</v>
      </c>
      <c r="I4" s="641" t="s">
        <v>497</v>
      </c>
      <c r="J4" s="639" t="s">
        <v>1035</v>
      </c>
      <c r="K4" s="642"/>
    </row>
    <row r="5" spans="1:14" ht="18" customHeight="1" x14ac:dyDescent="0.2">
      <c r="A5" s="636" t="s">
        <v>1135</v>
      </c>
      <c r="B5" s="614" t="s">
        <v>103</v>
      </c>
      <c r="C5" s="653" t="s">
        <v>104</v>
      </c>
      <c r="D5" s="653" t="s">
        <v>61</v>
      </c>
      <c r="E5" s="653" t="s">
        <v>62</v>
      </c>
      <c r="F5" s="659">
        <v>0</v>
      </c>
      <c r="G5" s="659">
        <v>2</v>
      </c>
      <c r="H5" s="614" t="s">
        <v>63</v>
      </c>
      <c r="I5" s="636" t="s">
        <v>1135</v>
      </c>
      <c r="J5" s="643">
        <v>1</v>
      </c>
    </row>
    <row r="6" spans="1:14" ht="18" customHeight="1" x14ac:dyDescent="0.2">
      <c r="A6" s="636" t="s">
        <v>1136</v>
      </c>
      <c r="B6" s="614"/>
      <c r="C6" s="653"/>
      <c r="D6" s="653"/>
      <c r="E6" s="653"/>
      <c r="F6" s="659"/>
      <c r="G6" s="659"/>
      <c r="H6" s="614" t="s">
        <v>63</v>
      </c>
      <c r="I6" s="636" t="s">
        <v>1136</v>
      </c>
      <c r="J6" s="643">
        <v>2</v>
      </c>
      <c r="L6" s="632"/>
      <c r="M6" s="632"/>
    </row>
    <row r="7" spans="1:14" ht="18" customHeight="1" x14ac:dyDescent="0.2">
      <c r="A7" s="636" t="s">
        <v>1137</v>
      </c>
      <c r="B7" s="614" t="s">
        <v>105</v>
      </c>
      <c r="C7" s="653" t="s">
        <v>104</v>
      </c>
      <c r="D7" s="653" t="s">
        <v>61</v>
      </c>
      <c r="E7" s="653" t="s">
        <v>62</v>
      </c>
      <c r="F7" s="659">
        <v>0</v>
      </c>
      <c r="G7" s="659">
        <v>2</v>
      </c>
      <c r="H7" s="614" t="s">
        <v>63</v>
      </c>
      <c r="I7" s="636" t="s">
        <v>1137</v>
      </c>
      <c r="J7" s="643">
        <v>3</v>
      </c>
      <c r="L7" s="632"/>
      <c r="M7" s="632"/>
    </row>
    <row r="8" spans="1:14" ht="18" customHeight="1" x14ac:dyDescent="0.2">
      <c r="A8" s="636" t="s">
        <v>1138</v>
      </c>
      <c r="B8" s="614"/>
      <c r="C8" s="653"/>
      <c r="D8" s="653"/>
      <c r="E8" s="653"/>
      <c r="F8" s="659"/>
      <c r="G8" s="659"/>
      <c r="H8" s="614" t="s">
        <v>63</v>
      </c>
      <c r="I8" s="636" t="s">
        <v>1138</v>
      </c>
      <c r="J8" s="643">
        <v>4</v>
      </c>
      <c r="L8" s="632"/>
      <c r="M8" s="632"/>
      <c r="N8" s="632"/>
    </row>
    <row r="9" spans="1:14" ht="18" customHeight="1" x14ac:dyDescent="0.2">
      <c r="A9" s="636" t="s">
        <v>1139</v>
      </c>
      <c r="B9" s="614" t="s">
        <v>106</v>
      </c>
      <c r="C9" s="653" t="s">
        <v>104</v>
      </c>
      <c r="D9" s="653" t="s">
        <v>61</v>
      </c>
      <c r="E9" s="653" t="s">
        <v>62</v>
      </c>
      <c r="F9" s="659">
        <v>0</v>
      </c>
      <c r="G9" s="659">
        <v>2</v>
      </c>
      <c r="H9" s="614" t="s">
        <v>63</v>
      </c>
      <c r="I9" s="636" t="s">
        <v>1139</v>
      </c>
      <c r="J9" s="643">
        <v>5</v>
      </c>
      <c r="L9" s="632"/>
      <c r="M9" s="632"/>
      <c r="N9" s="632"/>
    </row>
    <row r="10" spans="1:14" ht="18" customHeight="1" x14ac:dyDescent="0.2">
      <c r="A10" s="636" t="s">
        <v>1140</v>
      </c>
      <c r="B10" s="614"/>
      <c r="C10" s="653"/>
      <c r="D10" s="653"/>
      <c r="E10" s="653"/>
      <c r="F10" s="659"/>
      <c r="G10" s="659"/>
      <c r="H10" s="614" t="s">
        <v>63</v>
      </c>
      <c r="I10" s="636" t="s">
        <v>1140</v>
      </c>
      <c r="J10" s="643">
        <v>6</v>
      </c>
      <c r="L10" s="632"/>
      <c r="M10" s="632"/>
      <c r="N10" s="632"/>
    </row>
    <row r="11" spans="1:14" ht="18" customHeight="1" x14ac:dyDescent="0.2">
      <c r="A11" s="636" t="s">
        <v>1141</v>
      </c>
      <c r="B11" s="614" t="s">
        <v>107</v>
      </c>
      <c r="C11" s="653" t="s">
        <v>104</v>
      </c>
      <c r="D11" s="653" t="s">
        <v>61</v>
      </c>
      <c r="E11" s="653" t="s">
        <v>62</v>
      </c>
      <c r="F11" s="659">
        <v>0</v>
      </c>
      <c r="G11" s="659">
        <v>2</v>
      </c>
      <c r="H11" s="614" t="s">
        <v>63</v>
      </c>
      <c r="I11" s="636" t="s">
        <v>1141</v>
      </c>
      <c r="J11" s="643">
        <v>7</v>
      </c>
      <c r="L11" s="632"/>
      <c r="M11" s="632"/>
      <c r="N11" s="632"/>
    </row>
    <row r="12" spans="1:14" ht="18" customHeight="1" x14ac:dyDescent="0.2">
      <c r="A12" s="636" t="s">
        <v>1142</v>
      </c>
      <c r="B12" s="614"/>
      <c r="C12" s="653"/>
      <c r="D12" s="653"/>
      <c r="E12" s="653"/>
      <c r="F12" s="659"/>
      <c r="G12" s="659"/>
      <c r="H12" s="614" t="s">
        <v>63</v>
      </c>
      <c r="I12" s="636" t="s">
        <v>1142</v>
      </c>
      <c r="J12" s="643">
        <v>8</v>
      </c>
      <c r="L12" s="632"/>
      <c r="M12" s="632"/>
      <c r="N12" s="632"/>
    </row>
    <row r="13" spans="1:14" ht="18" customHeight="1" x14ac:dyDescent="0.2">
      <c r="A13" s="636" t="s">
        <v>1143</v>
      </c>
      <c r="B13" s="614" t="s">
        <v>108</v>
      </c>
      <c r="C13" s="653" t="s">
        <v>104</v>
      </c>
      <c r="D13" s="653" t="s">
        <v>61</v>
      </c>
      <c r="E13" s="653" t="s">
        <v>62</v>
      </c>
      <c r="F13" s="659">
        <v>0</v>
      </c>
      <c r="G13" s="659">
        <v>2</v>
      </c>
      <c r="H13" s="614" t="s">
        <v>63</v>
      </c>
      <c r="I13" s="636" t="s">
        <v>1143</v>
      </c>
      <c r="J13" s="643">
        <v>9</v>
      </c>
      <c r="L13" s="632"/>
      <c r="M13" s="632"/>
      <c r="N13" s="632"/>
    </row>
    <row r="14" spans="1:14" ht="18" customHeight="1" x14ac:dyDescent="0.2">
      <c r="A14" s="636" t="s">
        <v>1144</v>
      </c>
      <c r="B14" s="614"/>
      <c r="C14" s="653"/>
      <c r="D14" s="653"/>
      <c r="E14" s="653"/>
      <c r="F14" s="659"/>
      <c r="G14" s="659"/>
      <c r="H14" s="614" t="s">
        <v>63</v>
      </c>
      <c r="I14" s="636" t="s">
        <v>1144</v>
      </c>
      <c r="J14" s="643">
        <v>10</v>
      </c>
      <c r="L14" s="632"/>
      <c r="M14" s="632"/>
      <c r="N14" s="632"/>
    </row>
    <row r="15" spans="1:14" ht="18" customHeight="1" x14ac:dyDescent="0.2">
      <c r="A15" s="636" t="s">
        <v>1145</v>
      </c>
      <c r="B15" s="614" t="s">
        <v>109</v>
      </c>
      <c r="C15" s="653" t="s">
        <v>104</v>
      </c>
      <c r="D15" s="653" t="s">
        <v>61</v>
      </c>
      <c r="E15" s="653" t="s">
        <v>62</v>
      </c>
      <c r="F15" s="659">
        <v>0</v>
      </c>
      <c r="G15" s="659">
        <v>2</v>
      </c>
      <c r="H15" s="614" t="s">
        <v>63</v>
      </c>
      <c r="I15" s="636" t="s">
        <v>1145</v>
      </c>
      <c r="J15" s="643">
        <v>11</v>
      </c>
      <c r="L15" s="632"/>
      <c r="M15" s="632"/>
      <c r="N15" s="632"/>
    </row>
    <row r="16" spans="1:14" ht="18" customHeight="1" x14ac:dyDescent="0.2">
      <c r="A16" s="636" t="s">
        <v>1146</v>
      </c>
      <c r="B16" s="614"/>
      <c r="C16" s="653"/>
      <c r="D16" s="653"/>
      <c r="E16" s="653"/>
      <c r="F16" s="659"/>
      <c r="G16" s="659"/>
      <c r="H16" s="614" t="s">
        <v>63</v>
      </c>
      <c r="I16" s="636" t="s">
        <v>1146</v>
      </c>
      <c r="J16" s="643">
        <v>12</v>
      </c>
      <c r="L16" s="632"/>
      <c r="M16" s="632"/>
      <c r="N16" s="632"/>
    </row>
    <row r="17" spans="1:14" ht="18" customHeight="1" x14ac:dyDescent="0.2">
      <c r="A17" s="636" t="s">
        <v>1147</v>
      </c>
      <c r="B17" s="614" t="s">
        <v>110</v>
      </c>
      <c r="C17" s="653" t="s">
        <v>104</v>
      </c>
      <c r="D17" s="653" t="s">
        <v>61</v>
      </c>
      <c r="E17" s="653" t="s">
        <v>62</v>
      </c>
      <c r="F17" s="659">
        <v>0</v>
      </c>
      <c r="G17" s="659">
        <v>2</v>
      </c>
      <c r="H17" s="614" t="s">
        <v>63</v>
      </c>
      <c r="I17" s="636" t="s">
        <v>1147</v>
      </c>
      <c r="J17" s="643">
        <v>13</v>
      </c>
      <c r="L17" s="632"/>
      <c r="M17" s="632"/>
      <c r="N17" s="632"/>
    </row>
    <row r="18" spans="1:14" ht="18" customHeight="1" x14ac:dyDescent="0.2">
      <c r="A18" s="636" t="s">
        <v>1148</v>
      </c>
      <c r="B18" s="614"/>
      <c r="C18" s="653"/>
      <c r="D18" s="653"/>
      <c r="E18" s="653"/>
      <c r="F18" s="659"/>
      <c r="G18" s="659"/>
      <c r="H18" s="614" t="s">
        <v>63</v>
      </c>
      <c r="I18" s="636" t="s">
        <v>1148</v>
      </c>
      <c r="J18" s="643">
        <v>14</v>
      </c>
      <c r="L18" s="632"/>
      <c r="M18" s="632"/>
      <c r="N18" s="632"/>
    </row>
    <row r="19" spans="1:14" ht="18" customHeight="1" x14ac:dyDescent="0.2">
      <c r="A19" s="636" t="s">
        <v>1149</v>
      </c>
      <c r="B19" s="614" t="s">
        <v>111</v>
      </c>
      <c r="C19" s="653" t="s">
        <v>104</v>
      </c>
      <c r="D19" s="653" t="s">
        <v>61</v>
      </c>
      <c r="E19" s="653" t="s">
        <v>62</v>
      </c>
      <c r="F19" s="659">
        <v>0</v>
      </c>
      <c r="G19" s="659">
        <v>2</v>
      </c>
      <c r="H19" s="614" t="s">
        <v>63</v>
      </c>
      <c r="I19" s="636" t="s">
        <v>1149</v>
      </c>
      <c r="J19" s="643">
        <v>15</v>
      </c>
      <c r="L19" s="632"/>
      <c r="M19" s="632"/>
      <c r="N19" s="632"/>
    </row>
    <row r="20" spans="1:14" ht="18" customHeight="1" x14ac:dyDescent="0.2">
      <c r="A20" s="636" t="s">
        <v>1150</v>
      </c>
      <c r="B20" s="614"/>
      <c r="C20" s="653"/>
      <c r="D20" s="653"/>
      <c r="E20" s="653"/>
      <c r="F20" s="659"/>
      <c r="G20" s="659"/>
      <c r="H20" s="614" t="s">
        <v>63</v>
      </c>
      <c r="I20" s="636" t="s">
        <v>1150</v>
      </c>
      <c r="J20" s="643">
        <v>16</v>
      </c>
      <c r="L20" s="632"/>
      <c r="M20" s="632"/>
      <c r="N20" s="632"/>
    </row>
    <row r="21" spans="1:14" ht="18" customHeight="1" x14ac:dyDescent="0.2">
      <c r="A21" s="636" t="s">
        <v>1151</v>
      </c>
      <c r="B21" s="614" t="s">
        <v>112</v>
      </c>
      <c r="C21" s="653" t="s">
        <v>104</v>
      </c>
      <c r="D21" s="653" t="s">
        <v>66</v>
      </c>
      <c r="E21" s="653" t="s">
        <v>67</v>
      </c>
      <c r="F21" s="659">
        <v>0</v>
      </c>
      <c r="G21" s="659">
        <v>2</v>
      </c>
      <c r="H21" s="614" t="s">
        <v>63</v>
      </c>
      <c r="I21" s="636" t="s">
        <v>1151</v>
      </c>
      <c r="J21" s="643">
        <v>17</v>
      </c>
      <c r="L21" s="632"/>
      <c r="M21" s="632"/>
      <c r="N21" s="632"/>
    </row>
    <row r="22" spans="1:14" ht="18" customHeight="1" x14ac:dyDescent="0.2">
      <c r="A22" s="636" t="s">
        <v>1152</v>
      </c>
      <c r="B22" s="614"/>
      <c r="C22" s="653"/>
      <c r="D22" s="653"/>
      <c r="E22" s="653"/>
      <c r="F22" s="659"/>
      <c r="G22" s="659"/>
      <c r="H22" s="614" t="s">
        <v>63</v>
      </c>
      <c r="I22" s="636" t="s">
        <v>1152</v>
      </c>
      <c r="J22" s="643">
        <v>18</v>
      </c>
      <c r="L22" s="632"/>
      <c r="M22" s="632"/>
      <c r="N22" s="632"/>
    </row>
    <row r="23" spans="1:14" ht="18" customHeight="1" x14ac:dyDescent="0.2">
      <c r="A23" s="636" t="s">
        <v>1153</v>
      </c>
      <c r="B23" s="614" t="s">
        <v>113</v>
      </c>
      <c r="C23" s="653" t="s">
        <v>104</v>
      </c>
      <c r="D23" s="653" t="s">
        <v>66</v>
      </c>
      <c r="E23" s="653" t="s">
        <v>67</v>
      </c>
      <c r="F23" s="659">
        <v>0</v>
      </c>
      <c r="G23" s="659">
        <v>2</v>
      </c>
      <c r="H23" s="614" t="s">
        <v>63</v>
      </c>
      <c r="I23" s="636" t="s">
        <v>1153</v>
      </c>
      <c r="J23" s="643">
        <v>19</v>
      </c>
      <c r="L23" s="632"/>
      <c r="M23" s="632"/>
      <c r="N23" s="632"/>
    </row>
    <row r="24" spans="1:14" ht="18" customHeight="1" x14ac:dyDescent="0.2">
      <c r="A24" s="636" t="s">
        <v>1154</v>
      </c>
      <c r="B24" s="614"/>
      <c r="C24" s="653"/>
      <c r="D24" s="653"/>
      <c r="E24" s="653"/>
      <c r="F24" s="659"/>
      <c r="G24" s="659"/>
      <c r="H24" s="614" t="s">
        <v>63</v>
      </c>
      <c r="I24" s="636" t="s">
        <v>1154</v>
      </c>
      <c r="J24" s="643">
        <v>20</v>
      </c>
      <c r="L24" s="632"/>
      <c r="M24" s="632"/>
      <c r="N24" s="632"/>
    </row>
    <row r="25" spans="1:14" ht="18" customHeight="1" x14ac:dyDescent="0.2">
      <c r="A25" s="636" t="s">
        <v>1155</v>
      </c>
      <c r="B25" s="614" t="s">
        <v>114</v>
      </c>
      <c r="C25" s="653" t="s">
        <v>104</v>
      </c>
      <c r="D25" s="653" t="s">
        <v>66</v>
      </c>
      <c r="E25" s="653" t="s">
        <v>67</v>
      </c>
      <c r="F25" s="659">
        <v>0</v>
      </c>
      <c r="G25" s="659">
        <v>2</v>
      </c>
      <c r="H25" s="614" t="s">
        <v>63</v>
      </c>
      <c r="I25" s="636" t="s">
        <v>1155</v>
      </c>
      <c r="J25" s="643">
        <v>21</v>
      </c>
      <c r="L25" s="632"/>
      <c r="M25" s="632"/>
      <c r="N25" s="632"/>
    </row>
    <row r="26" spans="1:14" ht="18" customHeight="1" x14ac:dyDescent="0.2">
      <c r="A26" s="636" t="s">
        <v>1156</v>
      </c>
      <c r="B26" s="614"/>
      <c r="C26" s="653"/>
      <c r="D26" s="653"/>
      <c r="E26" s="653"/>
      <c r="F26" s="659"/>
      <c r="G26" s="659"/>
      <c r="H26" s="614" t="s">
        <v>63</v>
      </c>
      <c r="I26" s="636" t="s">
        <v>1156</v>
      </c>
      <c r="J26" s="643">
        <v>22</v>
      </c>
    </row>
    <row r="27" spans="1:14" ht="18" customHeight="1" x14ac:dyDescent="0.2">
      <c r="A27" s="636" t="s">
        <v>1157</v>
      </c>
      <c r="B27" s="614" t="s">
        <v>115</v>
      </c>
      <c r="C27" s="653" t="s">
        <v>104</v>
      </c>
      <c r="D27" s="653" t="s">
        <v>66</v>
      </c>
      <c r="E27" s="653" t="s">
        <v>67</v>
      </c>
      <c r="F27" s="659">
        <v>0</v>
      </c>
      <c r="G27" s="659">
        <v>2</v>
      </c>
      <c r="H27" s="614" t="s">
        <v>63</v>
      </c>
      <c r="I27" s="636" t="s">
        <v>1157</v>
      </c>
      <c r="J27" s="643">
        <v>23</v>
      </c>
    </row>
    <row r="28" spans="1:14" ht="18" customHeight="1" x14ac:dyDescent="0.2">
      <c r="A28" s="636" t="s">
        <v>1158</v>
      </c>
      <c r="B28" s="614"/>
      <c r="C28" s="653"/>
      <c r="D28" s="653"/>
      <c r="E28" s="653"/>
      <c r="F28" s="659"/>
      <c r="G28" s="659"/>
      <c r="H28" s="614" t="s">
        <v>63</v>
      </c>
      <c r="I28" s="636" t="s">
        <v>1158</v>
      </c>
      <c r="J28" s="652">
        <v>24</v>
      </c>
    </row>
    <row r="29" spans="1:14" ht="18" customHeight="1" x14ac:dyDescent="0.2">
      <c r="A29" s="636" t="s">
        <v>1159</v>
      </c>
      <c r="B29" s="614" t="s">
        <v>116</v>
      </c>
      <c r="C29" s="653" t="s">
        <v>104</v>
      </c>
      <c r="D29" s="653" t="s">
        <v>66</v>
      </c>
      <c r="E29" s="653" t="s">
        <v>67</v>
      </c>
      <c r="F29" s="659">
        <v>0</v>
      </c>
      <c r="G29" s="659">
        <v>2</v>
      </c>
      <c r="H29" s="614" t="s">
        <v>63</v>
      </c>
      <c r="I29" s="636" t="s">
        <v>1159</v>
      </c>
      <c r="J29" s="643">
        <v>1</v>
      </c>
    </row>
    <row r="30" spans="1:14" ht="18" customHeight="1" x14ac:dyDescent="0.2">
      <c r="A30" s="636" t="s">
        <v>1160</v>
      </c>
      <c r="B30" s="614"/>
      <c r="C30" s="653"/>
      <c r="D30" s="653"/>
      <c r="E30" s="653"/>
      <c r="F30" s="659"/>
      <c r="G30" s="659"/>
      <c r="H30" s="614" t="s">
        <v>63</v>
      </c>
      <c r="I30" s="636" t="s">
        <v>1160</v>
      </c>
      <c r="J30" s="643">
        <v>2</v>
      </c>
    </row>
    <row r="31" spans="1:14" ht="18" customHeight="1" x14ac:dyDescent="0.2">
      <c r="A31" s="636" t="s">
        <v>1161</v>
      </c>
      <c r="B31" s="614" t="s">
        <v>117</v>
      </c>
      <c r="C31" s="653" t="s">
        <v>104</v>
      </c>
      <c r="D31" s="653" t="s">
        <v>66</v>
      </c>
      <c r="E31" s="653" t="s">
        <v>67</v>
      </c>
      <c r="F31" s="659">
        <v>0</v>
      </c>
      <c r="G31" s="659">
        <v>2</v>
      </c>
      <c r="H31" s="614" t="s">
        <v>63</v>
      </c>
      <c r="I31" s="636" t="s">
        <v>1161</v>
      </c>
      <c r="J31" s="643">
        <v>3</v>
      </c>
    </row>
    <row r="32" spans="1:14" ht="18" customHeight="1" x14ac:dyDescent="0.2">
      <c r="A32" s="636" t="s">
        <v>1162</v>
      </c>
      <c r="B32" s="614"/>
      <c r="C32" s="653"/>
      <c r="D32" s="653"/>
      <c r="E32" s="653"/>
      <c r="F32" s="659"/>
      <c r="G32" s="659"/>
      <c r="H32" s="614" t="s">
        <v>63</v>
      </c>
      <c r="I32" s="636" t="s">
        <v>1162</v>
      </c>
      <c r="J32" s="643">
        <v>4</v>
      </c>
    </row>
    <row r="33" spans="1:10" ht="18" customHeight="1" x14ac:dyDescent="0.2">
      <c r="A33" s="636" t="s">
        <v>1163</v>
      </c>
      <c r="B33" s="614" t="s">
        <v>118</v>
      </c>
      <c r="C33" s="653" t="s">
        <v>104</v>
      </c>
      <c r="D33" s="653" t="s">
        <v>66</v>
      </c>
      <c r="E33" s="653" t="s">
        <v>67</v>
      </c>
      <c r="F33" s="659">
        <v>0</v>
      </c>
      <c r="G33" s="659">
        <v>2</v>
      </c>
      <c r="H33" s="614" t="s">
        <v>63</v>
      </c>
      <c r="I33" s="636" t="s">
        <v>1163</v>
      </c>
      <c r="J33" s="643">
        <v>5</v>
      </c>
    </row>
    <row r="34" spans="1:10" ht="18" customHeight="1" x14ac:dyDescent="0.2">
      <c r="A34" s="636" t="s">
        <v>1164</v>
      </c>
      <c r="B34" s="614"/>
      <c r="C34" s="653"/>
      <c r="D34" s="653"/>
      <c r="E34" s="653"/>
      <c r="F34" s="659"/>
      <c r="G34" s="659"/>
      <c r="H34" s="614" t="s">
        <v>63</v>
      </c>
      <c r="I34" s="636" t="s">
        <v>1164</v>
      </c>
      <c r="J34" s="643">
        <v>6</v>
      </c>
    </row>
    <row r="35" spans="1:10" ht="18" customHeight="1" x14ac:dyDescent="0.2">
      <c r="A35" s="636" t="s">
        <v>1165</v>
      </c>
      <c r="B35" s="614" t="s">
        <v>119</v>
      </c>
      <c r="C35" s="653" t="s">
        <v>104</v>
      </c>
      <c r="D35" s="653" t="s">
        <v>66</v>
      </c>
      <c r="E35" s="653" t="s">
        <v>67</v>
      </c>
      <c r="F35" s="659">
        <v>0</v>
      </c>
      <c r="G35" s="659">
        <v>2</v>
      </c>
      <c r="H35" s="614" t="s">
        <v>63</v>
      </c>
      <c r="I35" s="636" t="s">
        <v>1165</v>
      </c>
      <c r="J35" s="643">
        <v>7</v>
      </c>
    </row>
    <row r="36" spans="1:10" ht="18" customHeight="1" x14ac:dyDescent="0.2">
      <c r="A36" s="636" t="s">
        <v>1166</v>
      </c>
      <c r="B36" s="614"/>
      <c r="C36" s="653"/>
      <c r="D36" s="653"/>
      <c r="E36" s="653"/>
      <c r="F36" s="659"/>
      <c r="G36" s="659"/>
      <c r="H36" s="614" t="s">
        <v>63</v>
      </c>
      <c r="I36" s="636" t="s">
        <v>1166</v>
      </c>
      <c r="J36" s="643">
        <v>8</v>
      </c>
    </row>
    <row r="37" spans="1:10" ht="18" customHeight="1" x14ac:dyDescent="0.2">
      <c r="A37" s="636" t="s">
        <v>1167</v>
      </c>
      <c r="B37" s="614" t="s">
        <v>120</v>
      </c>
      <c r="C37" s="653" t="s">
        <v>104</v>
      </c>
      <c r="D37" s="653" t="s">
        <v>66</v>
      </c>
      <c r="E37" s="653" t="s">
        <v>67</v>
      </c>
      <c r="F37" s="659">
        <v>0</v>
      </c>
      <c r="G37" s="659">
        <v>2</v>
      </c>
      <c r="H37" s="614" t="s">
        <v>63</v>
      </c>
      <c r="I37" s="636" t="s">
        <v>1167</v>
      </c>
      <c r="J37" s="643">
        <v>9</v>
      </c>
    </row>
    <row r="38" spans="1:10" ht="18" customHeight="1" x14ac:dyDescent="0.2">
      <c r="A38" s="636" t="s">
        <v>1168</v>
      </c>
      <c r="B38" s="614"/>
      <c r="C38" s="653"/>
      <c r="D38" s="653"/>
      <c r="E38" s="653"/>
      <c r="F38" s="659"/>
      <c r="G38" s="659"/>
      <c r="H38" s="614" t="s">
        <v>63</v>
      </c>
      <c r="I38" s="636" t="s">
        <v>1168</v>
      </c>
      <c r="J38" s="643">
        <v>10</v>
      </c>
    </row>
    <row r="39" spans="1:10" ht="18" customHeight="1" x14ac:dyDescent="0.2">
      <c r="A39" s="636" t="s">
        <v>1169</v>
      </c>
      <c r="B39" s="614" t="s">
        <v>138</v>
      </c>
      <c r="C39" s="653" t="s">
        <v>1170</v>
      </c>
      <c r="D39" s="653" t="s">
        <v>66</v>
      </c>
      <c r="E39" s="653" t="s">
        <v>67</v>
      </c>
      <c r="F39" s="653" t="s">
        <v>1040</v>
      </c>
      <c r="G39" s="659">
        <v>1</v>
      </c>
      <c r="H39" s="614" t="s">
        <v>63</v>
      </c>
      <c r="I39" s="636" t="s">
        <v>1169</v>
      </c>
      <c r="J39" s="643">
        <v>11</v>
      </c>
    </row>
    <row r="40" spans="1:10" ht="18" customHeight="1" x14ac:dyDescent="0.2">
      <c r="A40" s="636" t="s">
        <v>1171</v>
      </c>
      <c r="B40" s="614" t="s">
        <v>140</v>
      </c>
      <c r="C40" s="653" t="s">
        <v>1170</v>
      </c>
      <c r="D40" s="653" t="s">
        <v>66</v>
      </c>
      <c r="E40" s="653" t="s">
        <v>67</v>
      </c>
      <c r="F40" s="653" t="s">
        <v>1040</v>
      </c>
      <c r="G40" s="659">
        <v>1</v>
      </c>
      <c r="H40" s="614" t="s">
        <v>63</v>
      </c>
      <c r="I40" s="636" t="s">
        <v>1171</v>
      </c>
      <c r="J40" s="643">
        <v>12</v>
      </c>
    </row>
    <row r="41" spans="1:10" ht="18" customHeight="1" x14ac:dyDescent="0.2">
      <c r="A41" s="636" t="s">
        <v>1172</v>
      </c>
      <c r="B41" s="614" t="s">
        <v>141</v>
      </c>
      <c r="C41" s="653" t="s">
        <v>1170</v>
      </c>
      <c r="D41" s="653" t="s">
        <v>66</v>
      </c>
      <c r="E41" s="653" t="s">
        <v>67</v>
      </c>
      <c r="F41" s="653" t="s">
        <v>1040</v>
      </c>
      <c r="G41" s="659">
        <v>1</v>
      </c>
      <c r="H41" s="614" t="s">
        <v>63</v>
      </c>
      <c r="I41" s="636" t="s">
        <v>1172</v>
      </c>
      <c r="J41" s="643">
        <v>13</v>
      </c>
    </row>
    <row r="42" spans="1:10" ht="18" customHeight="1" x14ac:dyDescent="0.2">
      <c r="A42" s="636" t="s">
        <v>1173</v>
      </c>
      <c r="B42" s="614" t="s">
        <v>142</v>
      </c>
      <c r="C42" s="653" t="s">
        <v>1170</v>
      </c>
      <c r="D42" s="653" t="s">
        <v>66</v>
      </c>
      <c r="E42" s="653" t="s">
        <v>67</v>
      </c>
      <c r="F42" s="653" t="s">
        <v>1040</v>
      </c>
      <c r="G42" s="659">
        <v>1</v>
      </c>
      <c r="H42" s="614" t="s">
        <v>63</v>
      </c>
      <c r="I42" s="636" t="s">
        <v>1173</v>
      </c>
      <c r="J42" s="643">
        <v>14</v>
      </c>
    </row>
    <row r="43" spans="1:10" ht="18" customHeight="1" x14ac:dyDescent="0.2">
      <c r="A43" s="636" t="s">
        <v>1174</v>
      </c>
      <c r="B43" s="614" t="s">
        <v>143</v>
      </c>
      <c r="C43" s="653" t="s">
        <v>1170</v>
      </c>
      <c r="D43" s="653" t="s">
        <v>1175</v>
      </c>
      <c r="E43" s="653"/>
      <c r="F43" s="653" t="s">
        <v>1040</v>
      </c>
      <c r="G43" s="659">
        <v>1</v>
      </c>
      <c r="H43" s="614" t="s">
        <v>63</v>
      </c>
      <c r="I43" s="636" t="s">
        <v>1174</v>
      </c>
      <c r="J43" s="643">
        <v>15</v>
      </c>
    </row>
    <row r="44" spans="1:10" ht="18" customHeight="1" x14ac:dyDescent="0.2">
      <c r="A44" s="636" t="s">
        <v>1176</v>
      </c>
      <c r="B44" s="614" t="s">
        <v>144</v>
      </c>
      <c r="C44" s="653" t="s">
        <v>1170</v>
      </c>
      <c r="D44" s="653" t="s">
        <v>1175</v>
      </c>
      <c r="E44" s="653"/>
      <c r="F44" s="653" t="s">
        <v>1040</v>
      </c>
      <c r="G44" s="659">
        <v>1</v>
      </c>
      <c r="H44" s="614" t="s">
        <v>63</v>
      </c>
      <c r="I44" s="636" t="s">
        <v>1176</v>
      </c>
      <c r="J44" s="643">
        <v>16</v>
      </c>
    </row>
    <row r="45" spans="1:10" ht="18" customHeight="1" x14ac:dyDescent="0.2">
      <c r="A45" s="636" t="s">
        <v>1177</v>
      </c>
      <c r="B45" s="614" t="s">
        <v>145</v>
      </c>
      <c r="C45" s="653" t="s">
        <v>1170</v>
      </c>
      <c r="D45" s="653" t="s">
        <v>1175</v>
      </c>
      <c r="E45" s="653"/>
      <c r="F45" s="653" t="s">
        <v>1040</v>
      </c>
      <c r="G45" s="659">
        <v>1</v>
      </c>
      <c r="H45" s="614" t="s">
        <v>63</v>
      </c>
      <c r="I45" s="636" t="s">
        <v>1177</v>
      </c>
      <c r="J45" s="643">
        <v>17</v>
      </c>
    </row>
    <row r="46" spans="1:10" ht="18" customHeight="1" x14ac:dyDescent="0.2">
      <c r="A46" s="636" t="s">
        <v>1178</v>
      </c>
      <c r="B46" s="614" t="s">
        <v>146</v>
      </c>
      <c r="C46" s="653" t="s">
        <v>1170</v>
      </c>
      <c r="D46" s="653" t="s">
        <v>1175</v>
      </c>
      <c r="E46" s="653"/>
      <c r="F46" s="653" t="s">
        <v>1040</v>
      </c>
      <c r="G46" s="659">
        <v>1</v>
      </c>
      <c r="H46" s="614" t="s">
        <v>63</v>
      </c>
      <c r="I46" s="636" t="s">
        <v>1178</v>
      </c>
      <c r="J46" s="643">
        <v>18</v>
      </c>
    </row>
    <row r="47" spans="1:10" ht="18" customHeight="1" x14ac:dyDescent="0.2">
      <c r="A47" s="636" t="s">
        <v>1179</v>
      </c>
      <c r="B47" s="614" t="s">
        <v>147</v>
      </c>
      <c r="C47" s="653" t="s">
        <v>1170</v>
      </c>
      <c r="D47" s="653" t="s">
        <v>1175</v>
      </c>
      <c r="E47" s="653"/>
      <c r="F47" s="653" t="s">
        <v>1040</v>
      </c>
      <c r="G47" s="659">
        <v>1</v>
      </c>
      <c r="H47" s="614" t="s">
        <v>63</v>
      </c>
      <c r="I47" s="636" t="s">
        <v>1179</v>
      </c>
      <c r="J47" s="643">
        <v>19</v>
      </c>
    </row>
    <row r="48" spans="1:10" ht="18" customHeight="1" x14ac:dyDescent="0.2">
      <c r="A48" s="636" t="s">
        <v>1180</v>
      </c>
      <c r="B48" s="614" t="s">
        <v>148</v>
      </c>
      <c r="C48" s="653" t="s">
        <v>1170</v>
      </c>
      <c r="D48" s="653" t="s">
        <v>1175</v>
      </c>
      <c r="E48" s="653"/>
      <c r="F48" s="653" t="s">
        <v>1040</v>
      </c>
      <c r="G48" s="659">
        <v>1</v>
      </c>
      <c r="H48" s="614" t="s">
        <v>63</v>
      </c>
      <c r="I48" s="636" t="s">
        <v>1180</v>
      </c>
      <c r="J48" s="643">
        <v>20</v>
      </c>
    </row>
    <row r="49" spans="1:10" ht="18" customHeight="1" x14ac:dyDescent="0.2">
      <c r="A49" s="636" t="s">
        <v>1181</v>
      </c>
      <c r="B49" s="614" t="s">
        <v>149</v>
      </c>
      <c r="C49" s="653" t="s">
        <v>610</v>
      </c>
      <c r="D49" s="653" t="s">
        <v>61</v>
      </c>
      <c r="E49" s="653" t="s">
        <v>62</v>
      </c>
      <c r="F49" s="653" t="s">
        <v>151</v>
      </c>
      <c r="G49" s="659">
        <v>3</v>
      </c>
      <c r="H49" s="614" t="s">
        <v>63</v>
      </c>
      <c r="I49" s="636" t="s">
        <v>1181</v>
      </c>
      <c r="J49" s="643">
        <v>21</v>
      </c>
    </row>
    <row r="50" spans="1:10" ht="18" customHeight="1" x14ac:dyDescent="0.2">
      <c r="A50" s="636" t="s">
        <v>1182</v>
      </c>
      <c r="B50" s="614"/>
      <c r="C50" s="653"/>
      <c r="D50" s="653"/>
      <c r="E50" s="653"/>
      <c r="F50" s="653"/>
      <c r="G50" s="659"/>
      <c r="H50" s="614" t="s">
        <v>63</v>
      </c>
      <c r="I50" s="636" t="s">
        <v>1182</v>
      </c>
      <c r="J50" s="643">
        <v>22</v>
      </c>
    </row>
    <row r="51" spans="1:10" ht="18" customHeight="1" x14ac:dyDescent="0.2">
      <c r="A51" s="636" t="s">
        <v>1183</v>
      </c>
      <c r="B51" s="614"/>
      <c r="C51" s="653"/>
      <c r="D51" s="653"/>
      <c r="E51" s="653"/>
      <c r="F51" s="653"/>
      <c r="G51" s="659"/>
      <c r="H51" s="614" t="s">
        <v>63</v>
      </c>
      <c r="I51" s="636" t="s">
        <v>1183</v>
      </c>
      <c r="J51" s="643">
        <v>23</v>
      </c>
    </row>
    <row r="52" spans="1:10" ht="18" customHeight="1" x14ac:dyDescent="0.2">
      <c r="A52" s="636" t="s">
        <v>1184</v>
      </c>
      <c r="B52" s="614" t="s">
        <v>152</v>
      </c>
      <c r="C52" s="653" t="s">
        <v>610</v>
      </c>
      <c r="D52" s="653" t="s">
        <v>61</v>
      </c>
      <c r="E52" s="653" t="s">
        <v>62</v>
      </c>
      <c r="F52" s="653" t="s">
        <v>151</v>
      </c>
      <c r="G52" s="659">
        <v>3</v>
      </c>
      <c r="H52" s="614" t="s">
        <v>63</v>
      </c>
      <c r="I52" s="636" t="s">
        <v>1184</v>
      </c>
      <c r="J52" s="652">
        <v>24</v>
      </c>
    </row>
    <row r="53" spans="1:10" ht="18" customHeight="1" x14ac:dyDescent="0.2">
      <c r="A53" s="636" t="s">
        <v>1185</v>
      </c>
      <c r="B53" s="614"/>
      <c r="C53" s="653"/>
      <c r="D53" s="653"/>
      <c r="E53" s="653"/>
      <c r="F53" s="653"/>
      <c r="G53" s="659"/>
      <c r="H53" s="614" t="s">
        <v>63</v>
      </c>
      <c r="I53" s="636" t="s">
        <v>1185</v>
      </c>
      <c r="J53" s="643">
        <v>1</v>
      </c>
    </row>
    <row r="54" spans="1:10" ht="18" customHeight="1" x14ac:dyDescent="0.2">
      <c r="A54" s="636" t="s">
        <v>1186</v>
      </c>
      <c r="B54" s="614"/>
      <c r="C54" s="653"/>
      <c r="D54" s="653"/>
      <c r="E54" s="653"/>
      <c r="F54" s="653"/>
      <c r="G54" s="659"/>
      <c r="H54" s="614" t="s">
        <v>63</v>
      </c>
      <c r="I54" s="636" t="s">
        <v>1186</v>
      </c>
      <c r="J54" s="643">
        <v>2</v>
      </c>
    </row>
    <row r="55" spans="1:10" ht="18" customHeight="1" x14ac:dyDescent="0.2">
      <c r="A55" s="636" t="s">
        <v>1187</v>
      </c>
      <c r="B55" s="614" t="s">
        <v>153</v>
      </c>
      <c r="C55" s="653" t="s">
        <v>610</v>
      </c>
      <c r="D55" s="653" t="s">
        <v>61</v>
      </c>
      <c r="E55" s="653" t="s">
        <v>62</v>
      </c>
      <c r="F55" s="653" t="s">
        <v>151</v>
      </c>
      <c r="G55" s="659">
        <v>3</v>
      </c>
      <c r="H55" s="614" t="s">
        <v>63</v>
      </c>
      <c r="I55" s="636" t="s">
        <v>1187</v>
      </c>
      <c r="J55" s="643">
        <v>3</v>
      </c>
    </row>
    <row r="56" spans="1:10" ht="18" customHeight="1" x14ac:dyDescent="0.2">
      <c r="A56" s="636" t="s">
        <v>1188</v>
      </c>
      <c r="B56" s="614"/>
      <c r="C56" s="653"/>
      <c r="D56" s="653"/>
      <c r="E56" s="653"/>
      <c r="F56" s="653"/>
      <c r="G56" s="659"/>
      <c r="H56" s="614" t="s">
        <v>63</v>
      </c>
      <c r="I56" s="636" t="s">
        <v>1188</v>
      </c>
      <c r="J56" s="643">
        <v>4</v>
      </c>
    </row>
    <row r="57" spans="1:10" ht="18" customHeight="1" x14ac:dyDescent="0.2">
      <c r="A57" s="636" t="s">
        <v>1189</v>
      </c>
      <c r="B57" s="614"/>
      <c r="C57" s="653"/>
      <c r="D57" s="653"/>
      <c r="E57" s="653"/>
      <c r="F57" s="653"/>
      <c r="G57" s="659"/>
      <c r="H57" s="614" t="s">
        <v>63</v>
      </c>
      <c r="I57" s="636" t="s">
        <v>1189</v>
      </c>
      <c r="J57" s="643">
        <v>5</v>
      </c>
    </row>
    <row r="58" spans="1:10" ht="18" customHeight="1" x14ac:dyDescent="0.2">
      <c r="A58" s="636" t="s">
        <v>1190</v>
      </c>
      <c r="B58" s="614" t="s">
        <v>154</v>
      </c>
      <c r="C58" s="653" t="s">
        <v>610</v>
      </c>
      <c r="D58" s="653" t="s">
        <v>61</v>
      </c>
      <c r="E58" s="653" t="s">
        <v>62</v>
      </c>
      <c r="F58" s="653" t="s">
        <v>151</v>
      </c>
      <c r="G58" s="659">
        <v>3</v>
      </c>
      <c r="H58" s="614" t="s">
        <v>63</v>
      </c>
      <c r="I58" s="636" t="s">
        <v>1190</v>
      </c>
      <c r="J58" s="643">
        <v>6</v>
      </c>
    </row>
    <row r="59" spans="1:10" ht="18" customHeight="1" x14ac:dyDescent="0.2">
      <c r="A59" s="636" t="s">
        <v>1191</v>
      </c>
      <c r="B59" s="614"/>
      <c r="C59" s="653"/>
      <c r="D59" s="653"/>
      <c r="E59" s="653"/>
      <c r="F59" s="653"/>
      <c r="G59" s="659"/>
      <c r="H59" s="614" t="s">
        <v>63</v>
      </c>
      <c r="I59" s="636" t="s">
        <v>1191</v>
      </c>
      <c r="J59" s="643">
        <v>7</v>
      </c>
    </row>
    <row r="60" spans="1:10" ht="18" customHeight="1" x14ac:dyDescent="0.2">
      <c r="A60" s="636" t="s">
        <v>1192</v>
      </c>
      <c r="B60" s="614"/>
      <c r="C60" s="653"/>
      <c r="D60" s="653"/>
      <c r="E60" s="653"/>
      <c r="F60" s="653"/>
      <c r="G60" s="659"/>
      <c r="H60" s="614" t="s">
        <v>63</v>
      </c>
      <c r="I60" s="636" t="s">
        <v>1192</v>
      </c>
      <c r="J60" s="643">
        <v>8</v>
      </c>
    </row>
    <row r="61" spans="1:10" ht="18" customHeight="1" x14ac:dyDescent="0.2">
      <c r="A61" s="636" t="s">
        <v>1193</v>
      </c>
      <c r="B61" s="614" t="s">
        <v>155</v>
      </c>
      <c r="C61" s="653" t="s">
        <v>635</v>
      </c>
      <c r="D61" s="653" t="s">
        <v>66</v>
      </c>
      <c r="E61" s="653" t="s">
        <v>67</v>
      </c>
      <c r="F61" s="653" t="s">
        <v>151</v>
      </c>
      <c r="G61" s="659">
        <v>3</v>
      </c>
      <c r="H61" s="614" t="s">
        <v>63</v>
      </c>
      <c r="I61" s="636" t="s">
        <v>1193</v>
      </c>
      <c r="J61" s="643">
        <v>9</v>
      </c>
    </row>
    <row r="62" spans="1:10" ht="18" customHeight="1" x14ac:dyDescent="0.2">
      <c r="A62" s="636" t="s">
        <v>1194</v>
      </c>
      <c r="B62" s="614"/>
      <c r="C62" s="653"/>
      <c r="D62" s="653"/>
      <c r="E62" s="653"/>
      <c r="F62" s="653"/>
      <c r="G62" s="659"/>
      <c r="H62" s="614" t="s">
        <v>63</v>
      </c>
      <c r="I62" s="636" t="s">
        <v>1194</v>
      </c>
      <c r="J62" s="643">
        <v>10</v>
      </c>
    </row>
    <row r="63" spans="1:10" ht="18" customHeight="1" x14ac:dyDescent="0.2">
      <c r="A63" s="636" t="s">
        <v>1195</v>
      </c>
      <c r="B63" s="614"/>
      <c r="C63" s="653"/>
      <c r="D63" s="653"/>
      <c r="E63" s="653"/>
      <c r="F63" s="653"/>
      <c r="G63" s="659"/>
      <c r="H63" s="614" t="s">
        <v>63</v>
      </c>
      <c r="I63" s="636" t="s">
        <v>1195</v>
      </c>
      <c r="J63" s="643">
        <v>11</v>
      </c>
    </row>
    <row r="64" spans="1:10" ht="18" customHeight="1" x14ac:dyDescent="0.2">
      <c r="A64" s="636" t="s">
        <v>1196</v>
      </c>
      <c r="B64" s="614" t="s">
        <v>157</v>
      </c>
      <c r="C64" s="653" t="s">
        <v>610</v>
      </c>
      <c r="D64" s="653" t="s">
        <v>753</v>
      </c>
      <c r="E64" s="653"/>
      <c r="F64" s="653" t="s">
        <v>1197</v>
      </c>
      <c r="G64" s="659">
        <v>3</v>
      </c>
      <c r="H64" s="614" t="s">
        <v>63</v>
      </c>
      <c r="I64" s="636" t="s">
        <v>1196</v>
      </c>
      <c r="J64" s="643">
        <v>12</v>
      </c>
    </row>
    <row r="65" spans="1:10" ht="18" customHeight="1" x14ac:dyDescent="0.2">
      <c r="A65" s="636" t="s">
        <v>1198</v>
      </c>
      <c r="B65" s="614"/>
      <c r="C65" s="653"/>
      <c r="D65" s="653"/>
      <c r="E65" s="653"/>
      <c r="F65" s="653"/>
      <c r="G65" s="659"/>
      <c r="H65" s="614" t="s">
        <v>63</v>
      </c>
      <c r="I65" s="636" t="s">
        <v>1198</v>
      </c>
      <c r="J65" s="643">
        <v>13</v>
      </c>
    </row>
    <row r="66" spans="1:10" ht="18" customHeight="1" x14ac:dyDescent="0.2">
      <c r="A66" s="636" t="s">
        <v>1199</v>
      </c>
      <c r="B66" s="614"/>
      <c r="C66" s="653"/>
      <c r="D66" s="653"/>
      <c r="E66" s="653"/>
      <c r="F66" s="653"/>
      <c r="G66" s="659"/>
      <c r="H66" s="614" t="s">
        <v>63</v>
      </c>
      <c r="I66" s="636" t="s">
        <v>1199</v>
      </c>
      <c r="J66" s="643">
        <v>14</v>
      </c>
    </row>
    <row r="67" spans="1:10" ht="18" customHeight="1" x14ac:dyDescent="0.2">
      <c r="A67" s="636" t="s">
        <v>1200</v>
      </c>
      <c r="B67" s="614" t="s">
        <v>160</v>
      </c>
      <c r="C67" s="653" t="s">
        <v>610</v>
      </c>
      <c r="D67" s="653" t="s">
        <v>753</v>
      </c>
      <c r="E67" s="653"/>
      <c r="F67" s="653" t="s">
        <v>1197</v>
      </c>
      <c r="G67" s="659">
        <v>3</v>
      </c>
      <c r="H67" s="614" t="s">
        <v>63</v>
      </c>
      <c r="I67" s="636" t="s">
        <v>1200</v>
      </c>
      <c r="J67" s="643">
        <v>15</v>
      </c>
    </row>
    <row r="68" spans="1:10" ht="18" customHeight="1" x14ac:dyDescent="0.2">
      <c r="A68" s="636" t="s">
        <v>1201</v>
      </c>
      <c r="B68" s="614"/>
      <c r="C68" s="653"/>
      <c r="D68" s="653"/>
      <c r="E68" s="653"/>
      <c r="F68" s="653"/>
      <c r="G68" s="659"/>
      <c r="H68" s="614" t="s">
        <v>63</v>
      </c>
      <c r="I68" s="636" t="s">
        <v>1201</v>
      </c>
      <c r="J68" s="643">
        <v>16</v>
      </c>
    </row>
    <row r="69" spans="1:10" ht="18" customHeight="1" x14ac:dyDescent="0.2">
      <c r="A69" s="636" t="s">
        <v>1202</v>
      </c>
      <c r="B69" s="614"/>
      <c r="C69" s="653"/>
      <c r="D69" s="653"/>
      <c r="E69" s="653"/>
      <c r="F69" s="653"/>
      <c r="G69" s="659"/>
      <c r="H69" s="614" t="s">
        <v>63</v>
      </c>
      <c r="I69" s="636" t="s">
        <v>1202</v>
      </c>
      <c r="J69" s="643">
        <v>17</v>
      </c>
    </row>
    <row r="70" spans="1:10" ht="18" customHeight="1" x14ac:dyDescent="0.2">
      <c r="A70" s="636" t="s">
        <v>1203</v>
      </c>
      <c r="B70" s="614" t="s">
        <v>161</v>
      </c>
      <c r="C70" s="653" t="s">
        <v>610</v>
      </c>
      <c r="D70" s="653" t="s">
        <v>753</v>
      </c>
      <c r="E70" s="653"/>
      <c r="F70" s="653" t="s">
        <v>1197</v>
      </c>
      <c r="G70" s="659">
        <v>3</v>
      </c>
      <c r="H70" s="614" t="s">
        <v>63</v>
      </c>
      <c r="I70" s="636" t="s">
        <v>1203</v>
      </c>
      <c r="J70" s="643">
        <v>18</v>
      </c>
    </row>
    <row r="71" spans="1:10" ht="18" customHeight="1" x14ac:dyDescent="0.2">
      <c r="A71" s="636" t="s">
        <v>1204</v>
      </c>
      <c r="B71" s="614"/>
      <c r="C71" s="653"/>
      <c r="D71" s="653"/>
      <c r="E71" s="653"/>
      <c r="F71" s="653"/>
      <c r="G71" s="659"/>
      <c r="H71" s="614" t="s">
        <v>63</v>
      </c>
      <c r="I71" s="636" t="s">
        <v>1204</v>
      </c>
      <c r="J71" s="643">
        <v>19</v>
      </c>
    </row>
    <row r="72" spans="1:10" ht="18" customHeight="1" x14ac:dyDescent="0.2">
      <c r="A72" s="636" t="s">
        <v>1205</v>
      </c>
      <c r="B72" s="614"/>
      <c r="C72" s="653"/>
      <c r="D72" s="653"/>
      <c r="E72" s="653"/>
      <c r="F72" s="653"/>
      <c r="G72" s="659"/>
      <c r="H72" s="614" t="s">
        <v>63</v>
      </c>
      <c r="I72" s="636" t="s">
        <v>1205</v>
      </c>
      <c r="J72" s="643">
        <v>20</v>
      </c>
    </row>
    <row r="73" spans="1:10" ht="18" customHeight="1" x14ac:dyDescent="0.2">
      <c r="A73" s="636" t="s">
        <v>1206</v>
      </c>
      <c r="B73" s="614" t="s">
        <v>170</v>
      </c>
      <c r="C73" s="653" t="s">
        <v>171</v>
      </c>
      <c r="D73" s="653" t="s">
        <v>1207</v>
      </c>
      <c r="E73" s="653"/>
      <c r="F73" s="653" t="s">
        <v>1040</v>
      </c>
      <c r="G73" s="659">
        <v>1</v>
      </c>
      <c r="H73" s="614" t="s">
        <v>63</v>
      </c>
      <c r="I73" s="636" t="s">
        <v>1206</v>
      </c>
      <c r="J73" s="643">
        <v>21</v>
      </c>
    </row>
    <row r="74" spans="1:10" ht="18" customHeight="1" x14ac:dyDescent="0.2">
      <c r="A74" s="636" t="s">
        <v>1208</v>
      </c>
      <c r="B74" s="614" t="s">
        <v>173</v>
      </c>
      <c r="C74" s="653" t="s">
        <v>171</v>
      </c>
      <c r="D74" s="653" t="s">
        <v>1207</v>
      </c>
      <c r="E74" s="653"/>
      <c r="F74" s="653" t="s">
        <v>1040</v>
      </c>
      <c r="G74" s="659">
        <v>1</v>
      </c>
      <c r="H74" s="614" t="s">
        <v>63</v>
      </c>
      <c r="I74" s="636" t="s">
        <v>1208</v>
      </c>
      <c r="J74" s="643">
        <v>22</v>
      </c>
    </row>
    <row r="75" spans="1:10" ht="18" customHeight="1" x14ac:dyDescent="0.2">
      <c r="A75" s="636" t="s">
        <v>1209</v>
      </c>
      <c r="B75" s="614" t="s">
        <v>174</v>
      </c>
      <c r="C75" s="653" t="s">
        <v>660</v>
      </c>
      <c r="D75" s="653" t="s">
        <v>66</v>
      </c>
      <c r="E75" s="653" t="s">
        <v>67</v>
      </c>
      <c r="F75" s="653" t="s">
        <v>151</v>
      </c>
      <c r="G75" s="659">
        <v>2</v>
      </c>
      <c r="H75" s="614" t="s">
        <v>63</v>
      </c>
      <c r="I75" s="636" t="s">
        <v>1209</v>
      </c>
      <c r="J75" s="643">
        <v>23</v>
      </c>
    </row>
    <row r="76" spans="1:10" ht="18" customHeight="1" x14ac:dyDescent="0.2">
      <c r="A76" s="636" t="s">
        <v>1210</v>
      </c>
      <c r="B76" s="614"/>
      <c r="C76" s="653"/>
      <c r="D76" s="653"/>
      <c r="E76" s="653"/>
      <c r="F76" s="653"/>
      <c r="G76" s="659"/>
      <c r="H76" s="614" t="s">
        <v>63</v>
      </c>
      <c r="I76" s="636" t="s">
        <v>1210</v>
      </c>
      <c r="J76" s="652">
        <v>24</v>
      </c>
    </row>
    <row r="77" spans="1:10" ht="18" customHeight="1" x14ac:dyDescent="0.2">
      <c r="A77" s="636" t="s">
        <v>1211</v>
      </c>
      <c r="B77" s="614" t="s">
        <v>176</v>
      </c>
      <c r="C77" s="653" t="s">
        <v>1212</v>
      </c>
      <c r="D77" s="653" t="s">
        <v>66</v>
      </c>
      <c r="E77" s="653" t="s">
        <v>67</v>
      </c>
      <c r="F77" s="653" t="s">
        <v>151</v>
      </c>
      <c r="G77" s="659">
        <v>2</v>
      </c>
      <c r="H77" s="614" t="s">
        <v>63</v>
      </c>
      <c r="I77" s="636" t="s">
        <v>1211</v>
      </c>
      <c r="J77" s="643">
        <v>1</v>
      </c>
    </row>
    <row r="78" spans="1:10" ht="18" customHeight="1" x14ac:dyDescent="0.2">
      <c r="A78" s="636" t="s">
        <v>1213</v>
      </c>
      <c r="B78" s="614"/>
      <c r="C78" s="653"/>
      <c r="D78" s="653"/>
      <c r="E78" s="653"/>
      <c r="F78" s="653"/>
      <c r="G78" s="659"/>
      <c r="H78" s="614" t="s">
        <v>63</v>
      </c>
      <c r="I78" s="636" t="s">
        <v>1213</v>
      </c>
      <c r="J78" s="643">
        <v>2</v>
      </c>
    </row>
    <row r="79" spans="1:10" ht="18" customHeight="1" x14ac:dyDescent="0.2">
      <c r="A79" s="636" t="s">
        <v>1214</v>
      </c>
      <c r="B79" s="614" t="s">
        <v>178</v>
      </c>
      <c r="C79" s="653" t="s">
        <v>171</v>
      </c>
      <c r="D79" s="653" t="s">
        <v>66</v>
      </c>
      <c r="E79" s="653" t="s">
        <v>67</v>
      </c>
      <c r="F79" s="653" t="s">
        <v>151</v>
      </c>
      <c r="G79" s="659">
        <v>2</v>
      </c>
      <c r="H79" s="614" t="s">
        <v>63</v>
      </c>
      <c r="I79" s="636" t="s">
        <v>1214</v>
      </c>
      <c r="J79" s="643">
        <v>3</v>
      </c>
    </row>
    <row r="80" spans="1:10" ht="18" customHeight="1" x14ac:dyDescent="0.2">
      <c r="A80" s="636" t="s">
        <v>1215</v>
      </c>
      <c r="B80" s="614"/>
      <c r="C80" s="653"/>
      <c r="D80" s="653"/>
      <c r="E80" s="653"/>
      <c r="F80" s="653"/>
      <c r="G80" s="659"/>
      <c r="H80" s="614" t="s">
        <v>63</v>
      </c>
      <c r="I80" s="636" t="s">
        <v>1215</v>
      </c>
      <c r="J80" s="643">
        <v>4</v>
      </c>
    </row>
    <row r="81" spans="1:10" ht="18" customHeight="1" x14ac:dyDescent="0.2">
      <c r="A81" s="636" t="s">
        <v>1216</v>
      </c>
      <c r="B81" s="614" t="s">
        <v>179</v>
      </c>
      <c r="C81" s="653" t="s">
        <v>171</v>
      </c>
      <c r="D81" s="653" t="s">
        <v>66</v>
      </c>
      <c r="E81" s="653" t="s">
        <v>67</v>
      </c>
      <c r="F81" s="653" t="s">
        <v>151</v>
      </c>
      <c r="G81" s="659">
        <v>2</v>
      </c>
      <c r="H81" s="614" t="s">
        <v>63</v>
      </c>
      <c r="I81" s="636" t="s">
        <v>1216</v>
      </c>
      <c r="J81" s="643">
        <v>5</v>
      </c>
    </row>
    <row r="82" spans="1:10" ht="18" customHeight="1" x14ac:dyDescent="0.2">
      <c r="A82" s="636" t="s">
        <v>1217</v>
      </c>
      <c r="B82" s="614"/>
      <c r="C82" s="653"/>
      <c r="D82" s="653"/>
      <c r="E82" s="653"/>
      <c r="F82" s="653"/>
      <c r="G82" s="659"/>
      <c r="H82" s="614" t="s">
        <v>63</v>
      </c>
      <c r="I82" s="636" t="s">
        <v>1217</v>
      </c>
      <c r="J82" s="643">
        <v>6</v>
      </c>
    </row>
    <row r="83" spans="1:10" ht="18" customHeight="1" x14ac:dyDescent="0.2">
      <c r="A83" s="636" t="s">
        <v>1218</v>
      </c>
      <c r="B83" s="614" t="s">
        <v>180</v>
      </c>
      <c r="C83" s="653" t="s">
        <v>171</v>
      </c>
      <c r="D83" s="653" t="s">
        <v>66</v>
      </c>
      <c r="E83" s="653" t="s">
        <v>67</v>
      </c>
      <c r="F83" s="653" t="s">
        <v>151</v>
      </c>
      <c r="G83" s="659">
        <v>2</v>
      </c>
      <c r="H83" s="614" t="s">
        <v>63</v>
      </c>
      <c r="I83" s="636" t="s">
        <v>1218</v>
      </c>
      <c r="J83" s="643">
        <v>7</v>
      </c>
    </row>
    <row r="84" spans="1:10" ht="18" customHeight="1" x14ac:dyDescent="0.2">
      <c r="A84" s="636" t="s">
        <v>1219</v>
      </c>
      <c r="B84" s="614"/>
      <c r="C84" s="653"/>
      <c r="D84" s="653"/>
      <c r="E84" s="653"/>
      <c r="F84" s="653"/>
      <c r="G84" s="659"/>
      <c r="H84" s="614" t="s">
        <v>63</v>
      </c>
      <c r="I84" s="636" t="s">
        <v>1219</v>
      </c>
      <c r="J84" s="643">
        <v>8</v>
      </c>
    </row>
    <row r="85" spans="1:10" ht="18" customHeight="1" x14ac:dyDescent="0.2">
      <c r="A85" s="636" t="s">
        <v>1220</v>
      </c>
      <c r="B85" s="614" t="s">
        <v>181</v>
      </c>
      <c r="C85" s="653" t="s">
        <v>660</v>
      </c>
      <c r="D85" s="653" t="s">
        <v>66</v>
      </c>
      <c r="E85" s="653" t="s">
        <v>67</v>
      </c>
      <c r="F85" s="653" t="s">
        <v>151</v>
      </c>
      <c r="G85" s="659">
        <v>2</v>
      </c>
      <c r="H85" s="614" t="s">
        <v>63</v>
      </c>
      <c r="I85" s="636" t="s">
        <v>1220</v>
      </c>
      <c r="J85" s="643">
        <v>9</v>
      </c>
    </row>
    <row r="86" spans="1:10" ht="18" customHeight="1" x14ac:dyDescent="0.2">
      <c r="A86" s="636" t="s">
        <v>1221</v>
      </c>
      <c r="B86" s="614"/>
      <c r="C86" s="653"/>
      <c r="D86" s="653"/>
      <c r="E86" s="653"/>
      <c r="F86" s="653"/>
      <c r="G86" s="659"/>
      <c r="H86" s="614" t="s">
        <v>63</v>
      </c>
      <c r="I86" s="636" t="s">
        <v>1221</v>
      </c>
      <c r="J86" s="643">
        <v>10</v>
      </c>
    </row>
    <row r="87" spans="1:10" ht="18" customHeight="1" x14ac:dyDescent="0.2">
      <c r="A87" s="636" t="s">
        <v>1222</v>
      </c>
      <c r="B87" s="614" t="s">
        <v>182</v>
      </c>
      <c r="C87" s="653" t="s">
        <v>1212</v>
      </c>
      <c r="D87" s="653" t="s">
        <v>66</v>
      </c>
      <c r="E87" s="653" t="s">
        <v>67</v>
      </c>
      <c r="F87" s="653" t="s">
        <v>151</v>
      </c>
      <c r="G87" s="659">
        <v>2</v>
      </c>
      <c r="H87" s="614" t="s">
        <v>63</v>
      </c>
      <c r="I87" s="636" t="s">
        <v>1222</v>
      </c>
      <c r="J87" s="643">
        <v>11</v>
      </c>
    </row>
    <row r="88" spans="1:10" ht="18" customHeight="1" x14ac:dyDescent="0.2">
      <c r="A88" s="636" t="s">
        <v>1223</v>
      </c>
      <c r="B88" s="614"/>
      <c r="C88" s="653"/>
      <c r="D88" s="653"/>
      <c r="E88" s="653"/>
      <c r="F88" s="653"/>
      <c r="G88" s="659"/>
      <c r="H88" s="614" t="s">
        <v>63</v>
      </c>
      <c r="I88" s="636" t="s">
        <v>1223</v>
      </c>
      <c r="J88" s="643">
        <v>12</v>
      </c>
    </row>
    <row r="89" spans="1:10" ht="18" customHeight="1" x14ac:dyDescent="0.2">
      <c r="A89" s="636" t="s">
        <v>1224</v>
      </c>
      <c r="B89" s="614" t="s">
        <v>189</v>
      </c>
      <c r="C89" s="653" t="s">
        <v>699</v>
      </c>
      <c r="D89" s="653" t="s">
        <v>61</v>
      </c>
      <c r="E89" s="653" t="s">
        <v>62</v>
      </c>
      <c r="F89" s="653">
        <v>300</v>
      </c>
      <c r="G89" s="659">
        <v>1</v>
      </c>
      <c r="H89" s="614" t="s">
        <v>63</v>
      </c>
      <c r="I89" s="636" t="s">
        <v>1224</v>
      </c>
      <c r="J89" s="643">
        <v>13</v>
      </c>
    </row>
    <row r="90" spans="1:10" ht="18" customHeight="1" x14ac:dyDescent="0.2">
      <c r="A90" s="636" t="s">
        <v>1225</v>
      </c>
      <c r="B90" s="614" t="s">
        <v>191</v>
      </c>
      <c r="C90" s="653" t="s">
        <v>699</v>
      </c>
      <c r="D90" s="653" t="s">
        <v>1046</v>
      </c>
      <c r="E90" s="653" t="s">
        <v>130</v>
      </c>
      <c r="F90" s="653">
        <v>300</v>
      </c>
      <c r="G90" s="659">
        <v>1</v>
      </c>
      <c r="H90" s="614" t="s">
        <v>63</v>
      </c>
      <c r="I90" s="636" t="s">
        <v>1225</v>
      </c>
      <c r="J90" s="643">
        <v>14</v>
      </c>
    </row>
    <row r="91" spans="1:10" ht="18" customHeight="1" x14ac:dyDescent="0.2">
      <c r="A91" s="636" t="s">
        <v>1226</v>
      </c>
      <c r="B91" s="614" t="s">
        <v>192</v>
      </c>
      <c r="C91" s="653" t="s">
        <v>699</v>
      </c>
      <c r="D91" s="653" t="s">
        <v>61</v>
      </c>
      <c r="E91" s="653" t="s">
        <v>62</v>
      </c>
      <c r="F91" s="653">
        <v>300</v>
      </c>
      <c r="G91" s="659">
        <v>1</v>
      </c>
      <c r="H91" s="614" t="s">
        <v>63</v>
      </c>
      <c r="I91" s="636" t="s">
        <v>1226</v>
      </c>
      <c r="J91" s="643">
        <v>15</v>
      </c>
    </row>
    <row r="92" spans="1:10" ht="18" customHeight="1" x14ac:dyDescent="0.2">
      <c r="A92" s="636" t="s">
        <v>1227</v>
      </c>
      <c r="B92" s="614" t="s">
        <v>193</v>
      </c>
      <c r="C92" s="653" t="s">
        <v>693</v>
      </c>
      <c r="D92" s="653" t="s">
        <v>61</v>
      </c>
      <c r="E92" s="653" t="s">
        <v>62</v>
      </c>
      <c r="F92" s="653">
        <v>300</v>
      </c>
      <c r="G92" s="659">
        <v>2</v>
      </c>
      <c r="H92" s="614" t="s">
        <v>63</v>
      </c>
      <c r="I92" s="636" t="s">
        <v>1227</v>
      </c>
      <c r="J92" s="643">
        <v>16</v>
      </c>
    </row>
    <row r="93" spans="1:10" ht="18" customHeight="1" x14ac:dyDescent="0.2">
      <c r="A93" s="636" t="s">
        <v>1228</v>
      </c>
      <c r="B93" s="614"/>
      <c r="C93" s="653"/>
      <c r="D93" s="653"/>
      <c r="E93" s="653"/>
      <c r="F93" s="653"/>
      <c r="G93" s="659"/>
      <c r="H93" s="614" t="s">
        <v>63</v>
      </c>
      <c r="I93" s="636" t="s">
        <v>1228</v>
      </c>
      <c r="J93" s="643">
        <v>17</v>
      </c>
    </row>
    <row r="94" spans="1:10" ht="18" customHeight="1" x14ac:dyDescent="0.2">
      <c r="A94" s="636" t="s">
        <v>1229</v>
      </c>
      <c r="B94" s="614" t="s">
        <v>194</v>
      </c>
      <c r="C94" s="653" t="s">
        <v>693</v>
      </c>
      <c r="D94" s="653" t="s">
        <v>61</v>
      </c>
      <c r="E94" s="653" t="s">
        <v>62</v>
      </c>
      <c r="F94" s="653">
        <v>300</v>
      </c>
      <c r="G94" s="659">
        <v>2</v>
      </c>
      <c r="H94" s="614" t="s">
        <v>63</v>
      </c>
      <c r="I94" s="636" t="s">
        <v>1229</v>
      </c>
      <c r="J94" s="643">
        <v>18</v>
      </c>
    </row>
    <row r="95" spans="1:10" ht="18" customHeight="1" x14ac:dyDescent="0.2">
      <c r="A95" s="636" t="s">
        <v>1230</v>
      </c>
      <c r="B95" s="614"/>
      <c r="C95" s="653"/>
      <c r="D95" s="653"/>
      <c r="E95" s="653"/>
      <c r="F95" s="653"/>
      <c r="G95" s="659"/>
      <c r="H95" s="614" t="s">
        <v>63</v>
      </c>
      <c r="I95" s="636" t="s">
        <v>1230</v>
      </c>
      <c r="J95" s="643">
        <v>19</v>
      </c>
    </row>
    <row r="96" spans="1:10" ht="18" customHeight="1" x14ac:dyDescent="0.2">
      <c r="A96" s="636" t="s">
        <v>1231</v>
      </c>
      <c r="B96" s="614" t="s">
        <v>198</v>
      </c>
      <c r="C96" s="653" t="s">
        <v>693</v>
      </c>
      <c r="D96" s="653" t="s">
        <v>199</v>
      </c>
      <c r="E96" s="653" t="s">
        <v>200</v>
      </c>
      <c r="F96" s="653">
        <v>300</v>
      </c>
      <c r="G96" s="659">
        <v>2</v>
      </c>
      <c r="H96" s="614" t="s">
        <v>63</v>
      </c>
      <c r="I96" s="636" t="s">
        <v>1231</v>
      </c>
      <c r="J96" s="643">
        <v>20</v>
      </c>
    </row>
    <row r="97" spans="1:10" ht="18" customHeight="1" x14ac:dyDescent="0.2">
      <c r="A97" s="636" t="s">
        <v>1232</v>
      </c>
      <c r="B97" s="614"/>
      <c r="C97" s="653"/>
      <c r="D97" s="653"/>
      <c r="E97" s="653"/>
      <c r="F97" s="653"/>
      <c r="G97" s="659"/>
      <c r="H97" s="614" t="s">
        <v>63</v>
      </c>
      <c r="I97" s="636" t="s">
        <v>1232</v>
      </c>
      <c r="J97" s="643">
        <v>21</v>
      </c>
    </row>
    <row r="98" spans="1:10" ht="18" customHeight="1" x14ac:dyDescent="0.2">
      <c r="A98" s="636" t="s">
        <v>1233</v>
      </c>
      <c r="B98" s="614" t="s">
        <v>201</v>
      </c>
      <c r="C98" s="653" t="s">
        <v>693</v>
      </c>
      <c r="D98" s="653" t="s">
        <v>199</v>
      </c>
      <c r="E98" s="653" t="s">
        <v>200</v>
      </c>
      <c r="F98" s="653">
        <v>300</v>
      </c>
      <c r="G98" s="659">
        <v>2</v>
      </c>
      <c r="H98" s="614" t="s">
        <v>63</v>
      </c>
      <c r="I98" s="636" t="s">
        <v>1233</v>
      </c>
      <c r="J98" s="643">
        <v>22</v>
      </c>
    </row>
    <row r="99" spans="1:10" ht="18" customHeight="1" x14ac:dyDescent="0.2">
      <c r="A99" s="636" t="s">
        <v>1234</v>
      </c>
      <c r="B99" s="614"/>
      <c r="C99" s="653"/>
      <c r="D99" s="653"/>
      <c r="E99" s="653"/>
      <c r="F99" s="653"/>
      <c r="G99" s="659"/>
      <c r="H99" s="614" t="s">
        <v>63</v>
      </c>
      <c r="I99" s="636" t="s">
        <v>1234</v>
      </c>
      <c r="J99" s="643">
        <v>23</v>
      </c>
    </row>
    <row r="100" spans="1:10" ht="18" customHeight="1" x14ac:dyDescent="0.2">
      <c r="A100" s="636" t="s">
        <v>1235</v>
      </c>
      <c r="B100" s="614" t="s">
        <v>202</v>
      </c>
      <c r="C100" s="653" t="s">
        <v>693</v>
      </c>
      <c r="D100" s="653" t="s">
        <v>736</v>
      </c>
      <c r="E100" s="653">
        <v>218</v>
      </c>
      <c r="F100" s="653">
        <v>300</v>
      </c>
      <c r="G100" s="659">
        <v>1</v>
      </c>
      <c r="H100" s="614" t="s">
        <v>63</v>
      </c>
      <c r="I100" s="636" t="s">
        <v>1235</v>
      </c>
      <c r="J100" s="652">
        <v>24</v>
      </c>
    </row>
    <row r="101" spans="1:10" ht="18" customHeight="1" x14ac:dyDescent="0.2">
      <c r="A101" s="636" t="s">
        <v>1236</v>
      </c>
      <c r="B101" s="614" t="s">
        <v>203</v>
      </c>
      <c r="C101" s="653" t="s">
        <v>693</v>
      </c>
      <c r="D101" s="653" t="s">
        <v>736</v>
      </c>
      <c r="E101" s="653">
        <v>219</v>
      </c>
      <c r="F101" s="653">
        <v>300</v>
      </c>
      <c r="G101" s="659">
        <v>1</v>
      </c>
      <c r="H101" s="614" t="s">
        <v>63</v>
      </c>
      <c r="I101" s="636" t="s">
        <v>1236</v>
      </c>
      <c r="J101" s="643">
        <v>1</v>
      </c>
    </row>
    <row r="102" spans="1:10" ht="18" customHeight="1" x14ac:dyDescent="0.2">
      <c r="A102" s="636" t="s">
        <v>1237</v>
      </c>
      <c r="B102" s="614" t="s">
        <v>204</v>
      </c>
      <c r="C102" s="653" t="s">
        <v>693</v>
      </c>
      <c r="D102" s="653" t="s">
        <v>736</v>
      </c>
      <c r="E102" s="653">
        <v>218</v>
      </c>
      <c r="F102" s="653">
        <v>300</v>
      </c>
      <c r="G102" s="659">
        <v>1</v>
      </c>
      <c r="H102" s="614" t="s">
        <v>63</v>
      </c>
      <c r="I102" s="636" t="s">
        <v>1237</v>
      </c>
      <c r="J102" s="643">
        <v>2</v>
      </c>
    </row>
    <row r="103" spans="1:10" ht="18" customHeight="1" x14ac:dyDescent="0.2">
      <c r="A103" s="636" t="s">
        <v>1238</v>
      </c>
      <c r="B103" s="614" t="s">
        <v>205</v>
      </c>
      <c r="C103" s="653" t="s">
        <v>693</v>
      </c>
      <c r="D103" s="653" t="s">
        <v>736</v>
      </c>
      <c r="E103" s="653">
        <v>219</v>
      </c>
      <c r="F103" s="653">
        <v>300</v>
      </c>
      <c r="G103" s="659">
        <v>1</v>
      </c>
      <c r="H103" s="614" t="s">
        <v>63</v>
      </c>
      <c r="I103" s="636" t="s">
        <v>1238</v>
      </c>
      <c r="J103" s="643">
        <v>3</v>
      </c>
    </row>
    <row r="104" spans="1:10" ht="18" customHeight="1" x14ac:dyDescent="0.2">
      <c r="A104" s="636" t="s">
        <v>1239</v>
      </c>
      <c r="B104" s="614" t="s">
        <v>211</v>
      </c>
      <c r="C104" s="653" t="s">
        <v>693</v>
      </c>
      <c r="D104" s="653" t="s">
        <v>753</v>
      </c>
      <c r="E104" s="653"/>
      <c r="F104" s="653">
        <v>300</v>
      </c>
      <c r="G104" s="659">
        <v>1</v>
      </c>
      <c r="H104" s="614" t="s">
        <v>63</v>
      </c>
      <c r="I104" s="636" t="s">
        <v>1239</v>
      </c>
      <c r="J104" s="643">
        <v>4</v>
      </c>
    </row>
    <row r="105" spans="1:10" ht="18" customHeight="1" x14ac:dyDescent="0.2">
      <c r="A105" s="636" t="s">
        <v>1240</v>
      </c>
      <c r="B105" s="614" t="s">
        <v>212</v>
      </c>
      <c r="C105" s="653" t="s">
        <v>693</v>
      </c>
      <c r="D105" s="653" t="s">
        <v>753</v>
      </c>
      <c r="E105" s="653"/>
      <c r="F105" s="653">
        <v>300</v>
      </c>
      <c r="G105" s="659">
        <v>1</v>
      </c>
      <c r="H105" s="614" t="s">
        <v>63</v>
      </c>
      <c r="I105" s="636" t="s">
        <v>1240</v>
      </c>
      <c r="J105" s="643">
        <v>5</v>
      </c>
    </row>
    <row r="106" spans="1:10" ht="18" customHeight="1" x14ac:dyDescent="0.2">
      <c r="A106" s="636" t="s">
        <v>1241</v>
      </c>
      <c r="B106" s="614" t="s">
        <v>213</v>
      </c>
      <c r="C106" s="653" t="s">
        <v>693</v>
      </c>
      <c r="D106" s="653" t="s">
        <v>753</v>
      </c>
      <c r="E106" s="653"/>
      <c r="F106" s="653">
        <v>300</v>
      </c>
      <c r="G106" s="659">
        <v>1</v>
      </c>
      <c r="H106" s="614" t="s">
        <v>63</v>
      </c>
      <c r="I106" s="636" t="s">
        <v>1241</v>
      </c>
      <c r="J106" s="643">
        <v>6</v>
      </c>
    </row>
    <row r="107" spans="1:10" ht="18" customHeight="1" x14ac:dyDescent="0.2">
      <c r="A107" s="636" t="s">
        <v>1242</v>
      </c>
      <c r="B107" s="614" t="s">
        <v>214</v>
      </c>
      <c r="C107" s="653" t="s">
        <v>693</v>
      </c>
      <c r="D107" s="653" t="s">
        <v>753</v>
      </c>
      <c r="E107" s="653"/>
      <c r="F107" s="653">
        <v>300</v>
      </c>
      <c r="G107" s="659">
        <v>1</v>
      </c>
      <c r="H107" s="614" t="s">
        <v>63</v>
      </c>
      <c r="I107" s="636" t="s">
        <v>1242</v>
      </c>
      <c r="J107" s="643">
        <v>7</v>
      </c>
    </row>
    <row r="108" spans="1:10" ht="18" customHeight="1" x14ac:dyDescent="0.2">
      <c r="A108" s="636" t="s">
        <v>1243</v>
      </c>
      <c r="B108" s="614" t="s">
        <v>329</v>
      </c>
      <c r="C108" s="653" t="s">
        <v>693</v>
      </c>
      <c r="D108" s="653" t="s">
        <v>1244</v>
      </c>
      <c r="E108" s="653"/>
      <c r="F108" s="653">
        <v>1200</v>
      </c>
      <c r="G108" s="659">
        <v>2</v>
      </c>
      <c r="H108" s="614" t="s">
        <v>63</v>
      </c>
      <c r="I108" s="636" t="s">
        <v>1243</v>
      </c>
      <c r="J108" s="643">
        <v>8</v>
      </c>
    </row>
    <row r="109" spans="1:10" ht="18" customHeight="1" x14ac:dyDescent="0.2">
      <c r="A109" s="636" t="s">
        <v>1245</v>
      </c>
      <c r="B109" s="614"/>
      <c r="C109" s="653"/>
      <c r="D109" s="653"/>
      <c r="E109" s="653"/>
      <c r="F109" s="653"/>
      <c r="G109" s="659"/>
      <c r="H109" s="614" t="s">
        <v>63</v>
      </c>
      <c r="I109" s="636" t="s">
        <v>1245</v>
      </c>
      <c r="J109" s="643">
        <v>9</v>
      </c>
    </row>
    <row r="110" spans="1:10" ht="18" customHeight="1" x14ac:dyDescent="0.2">
      <c r="A110" s="636" t="s">
        <v>1246</v>
      </c>
      <c r="B110" s="614" t="s">
        <v>330</v>
      </c>
      <c r="C110" s="653" t="s">
        <v>693</v>
      </c>
      <c r="D110" s="653" t="s">
        <v>1247</v>
      </c>
      <c r="E110" s="653"/>
      <c r="F110" s="653">
        <v>500</v>
      </c>
      <c r="G110" s="659">
        <v>2</v>
      </c>
      <c r="H110" s="614" t="s">
        <v>63</v>
      </c>
      <c r="I110" s="636" t="s">
        <v>1246</v>
      </c>
      <c r="J110" s="643">
        <v>10</v>
      </c>
    </row>
    <row r="111" spans="1:10" ht="18" customHeight="1" x14ac:dyDescent="0.2">
      <c r="A111" s="636" t="s">
        <v>1248</v>
      </c>
      <c r="B111" s="614"/>
      <c r="C111" s="653"/>
      <c r="D111" s="653"/>
      <c r="E111" s="653"/>
      <c r="F111" s="653"/>
      <c r="G111" s="659"/>
      <c r="H111" s="614" t="s">
        <v>63</v>
      </c>
      <c r="I111" s="636" t="s">
        <v>1248</v>
      </c>
      <c r="J111" s="643">
        <v>11</v>
      </c>
    </row>
    <row r="112" spans="1:10" ht="18" customHeight="1" x14ac:dyDescent="0.2">
      <c r="A112" s="636" t="s">
        <v>1249</v>
      </c>
      <c r="B112" s="614" t="s">
        <v>333</v>
      </c>
      <c r="C112" s="653" t="s">
        <v>693</v>
      </c>
      <c r="D112" s="653" t="s">
        <v>1250</v>
      </c>
      <c r="E112" s="653"/>
      <c r="F112" s="659">
        <v>1100</v>
      </c>
      <c r="G112" s="659">
        <v>1</v>
      </c>
      <c r="H112" s="614" t="s">
        <v>63</v>
      </c>
      <c r="I112" s="636" t="s">
        <v>1249</v>
      </c>
      <c r="J112" s="643">
        <v>12</v>
      </c>
    </row>
    <row r="113" spans="1:10" ht="18" customHeight="1" x14ac:dyDescent="0.2">
      <c r="A113" s="636" t="s">
        <v>1251</v>
      </c>
      <c r="B113" s="636"/>
      <c r="C113" s="660"/>
      <c r="D113" s="660"/>
      <c r="E113" s="660"/>
      <c r="F113" s="660"/>
      <c r="G113" s="660"/>
      <c r="H113" s="636"/>
      <c r="I113" s="636" t="s">
        <v>1251</v>
      </c>
      <c r="J113" s="643">
        <v>13</v>
      </c>
    </row>
    <row r="114" spans="1:10" ht="18" customHeight="1" x14ac:dyDescent="0.2">
      <c r="A114" s="636" t="s">
        <v>1252</v>
      </c>
      <c r="B114" s="636"/>
      <c r="C114" s="660"/>
      <c r="D114" s="660"/>
      <c r="E114" s="660"/>
      <c r="F114" s="660"/>
      <c r="G114" s="660"/>
      <c r="H114" s="636"/>
      <c r="I114" s="636" t="s">
        <v>1252</v>
      </c>
      <c r="J114" s="643">
        <v>14</v>
      </c>
    </row>
    <row r="115" spans="1:10" ht="18" customHeight="1" x14ac:dyDescent="0.2">
      <c r="A115" s="636" t="s">
        <v>1253</v>
      </c>
      <c r="B115" s="636"/>
      <c r="C115" s="660"/>
      <c r="D115" s="660"/>
      <c r="E115" s="660"/>
      <c r="F115" s="660"/>
      <c r="G115" s="660"/>
      <c r="H115" s="636"/>
      <c r="I115" s="636" t="s">
        <v>1253</v>
      </c>
      <c r="J115" s="643">
        <v>15</v>
      </c>
    </row>
    <row r="116" spans="1:10" ht="18" customHeight="1" x14ac:dyDescent="0.2">
      <c r="A116" s="636" t="s">
        <v>1254</v>
      </c>
      <c r="B116" s="636"/>
      <c r="C116" s="304"/>
      <c r="D116" s="304"/>
      <c r="E116" s="304"/>
      <c r="F116" s="304"/>
      <c r="G116" s="304"/>
      <c r="H116" s="636"/>
      <c r="I116" s="636" t="s">
        <v>1254</v>
      </c>
      <c r="J116" s="643">
        <v>16</v>
      </c>
    </row>
    <row r="117" spans="1:10" ht="18" customHeight="1" x14ac:dyDescent="0.2">
      <c r="A117" s="636" t="s">
        <v>1255</v>
      </c>
      <c r="B117" s="636"/>
      <c r="C117" s="304"/>
      <c r="D117" s="304"/>
      <c r="E117" s="304"/>
      <c r="F117" s="304"/>
      <c r="G117" s="304"/>
      <c r="H117" s="636"/>
      <c r="I117" s="636" t="s">
        <v>1255</v>
      </c>
      <c r="J117" s="643">
        <v>17</v>
      </c>
    </row>
    <row r="118" spans="1:10" ht="18" customHeight="1" x14ac:dyDescent="0.2">
      <c r="A118" s="636" t="s">
        <v>1256</v>
      </c>
      <c r="B118" s="636"/>
      <c r="C118" s="304"/>
      <c r="D118" s="304"/>
      <c r="E118" s="304"/>
      <c r="F118" s="304"/>
      <c r="G118" s="304"/>
      <c r="H118" s="636"/>
      <c r="I118" s="636" t="s">
        <v>1256</v>
      </c>
      <c r="J118" s="643">
        <v>18</v>
      </c>
    </row>
    <row r="119" spans="1:10" ht="18" customHeight="1" x14ac:dyDescent="0.2">
      <c r="A119" s="636" t="s">
        <v>1257</v>
      </c>
      <c r="B119" s="636"/>
      <c r="C119" s="304"/>
      <c r="D119" s="304"/>
      <c r="E119" s="304"/>
      <c r="F119" s="304"/>
      <c r="G119" s="304"/>
      <c r="H119" s="636"/>
      <c r="I119" s="636" t="s">
        <v>1257</v>
      </c>
      <c r="J119" s="643">
        <v>19</v>
      </c>
    </row>
    <row r="120" spans="1:10" ht="18" customHeight="1" x14ac:dyDescent="0.2">
      <c r="A120" s="636" t="s">
        <v>1258</v>
      </c>
      <c r="B120" s="636"/>
      <c r="C120" s="304"/>
      <c r="D120" s="304"/>
      <c r="E120" s="304"/>
      <c r="F120" s="304"/>
      <c r="G120" s="304"/>
      <c r="H120" s="636"/>
      <c r="I120" s="636" t="s">
        <v>1258</v>
      </c>
      <c r="J120" s="643">
        <v>20</v>
      </c>
    </row>
    <row r="121" spans="1:10" ht="18" customHeight="1" x14ac:dyDescent="0.2">
      <c r="A121" s="636" t="s">
        <v>1259</v>
      </c>
      <c r="B121" s="636"/>
      <c r="C121" s="304"/>
      <c r="D121" s="304"/>
      <c r="E121" s="304"/>
      <c r="F121" s="304"/>
      <c r="G121" s="304"/>
      <c r="H121" s="636"/>
      <c r="I121" s="636" t="s">
        <v>1259</v>
      </c>
      <c r="J121" s="643">
        <v>21</v>
      </c>
    </row>
    <row r="122" spans="1:10" ht="18" customHeight="1" x14ac:dyDescent="0.2">
      <c r="A122" s="636" t="s">
        <v>1260</v>
      </c>
      <c r="B122" s="636"/>
      <c r="C122" s="304"/>
      <c r="D122" s="304"/>
      <c r="E122" s="304"/>
      <c r="F122" s="304"/>
      <c r="G122" s="304"/>
      <c r="H122" s="636"/>
      <c r="I122" s="636" t="s">
        <v>1260</v>
      </c>
      <c r="J122" s="643">
        <v>22</v>
      </c>
    </row>
    <row r="123" spans="1:10" ht="18" customHeight="1" x14ac:dyDescent="0.2">
      <c r="A123" s="636" t="s">
        <v>1261</v>
      </c>
      <c r="B123" s="636"/>
      <c r="C123" s="304"/>
      <c r="D123" s="304"/>
      <c r="E123" s="304"/>
      <c r="F123" s="304"/>
      <c r="G123" s="304"/>
      <c r="H123" s="636"/>
      <c r="I123" s="636" t="s">
        <v>1261</v>
      </c>
      <c r="J123" s="643">
        <v>23</v>
      </c>
    </row>
    <row r="124" spans="1:10" ht="18" customHeight="1" x14ac:dyDescent="0.2">
      <c r="A124" s="636" t="s">
        <v>1262</v>
      </c>
      <c r="B124" s="636"/>
      <c r="C124" s="304"/>
      <c r="D124" s="304"/>
      <c r="E124" s="304"/>
      <c r="F124" s="304"/>
      <c r="G124" s="304"/>
      <c r="H124" s="636"/>
      <c r="I124" s="636" t="s">
        <v>1262</v>
      </c>
      <c r="J124" s="652">
        <v>24</v>
      </c>
    </row>
    <row r="125" spans="1:10" ht="18" customHeight="1" x14ac:dyDescent="0.2">
      <c r="A125" s="636" t="s">
        <v>1263</v>
      </c>
      <c r="B125" s="614" t="s">
        <v>425</v>
      </c>
      <c r="C125" s="653" t="s">
        <v>693</v>
      </c>
      <c r="D125" s="653" t="s">
        <v>426</v>
      </c>
      <c r="E125" s="653" t="s">
        <v>427</v>
      </c>
      <c r="F125" s="659">
        <v>0</v>
      </c>
      <c r="G125" s="659">
        <v>1</v>
      </c>
      <c r="H125" s="614" t="s">
        <v>421</v>
      </c>
      <c r="I125" s="636" t="s">
        <v>1263</v>
      </c>
      <c r="J125" s="643">
        <v>1</v>
      </c>
    </row>
    <row r="126" spans="1:10" ht="18" customHeight="1" x14ac:dyDescent="0.2">
      <c r="A126" s="636" t="s">
        <v>1264</v>
      </c>
      <c r="B126" s="614" t="s">
        <v>428</v>
      </c>
      <c r="C126" s="653" t="s">
        <v>693</v>
      </c>
      <c r="D126" s="653" t="s">
        <v>426</v>
      </c>
      <c r="E126" s="653" t="s">
        <v>427</v>
      </c>
      <c r="F126" s="659">
        <v>300</v>
      </c>
      <c r="G126" s="659">
        <v>1</v>
      </c>
      <c r="H126" s="614" t="s">
        <v>421</v>
      </c>
      <c r="I126" s="636" t="s">
        <v>1264</v>
      </c>
      <c r="J126" s="643">
        <v>2</v>
      </c>
    </row>
    <row r="127" spans="1:10" ht="18" customHeight="1" x14ac:dyDescent="0.2">
      <c r="A127" s="636" t="s">
        <v>1265</v>
      </c>
      <c r="B127" s="614" t="s">
        <v>429</v>
      </c>
      <c r="C127" s="653" t="s">
        <v>693</v>
      </c>
      <c r="D127" s="653" t="s">
        <v>426</v>
      </c>
      <c r="E127" s="653" t="s">
        <v>427</v>
      </c>
      <c r="F127" s="659">
        <v>0</v>
      </c>
      <c r="G127" s="659">
        <v>2</v>
      </c>
      <c r="H127" s="614" t="s">
        <v>421</v>
      </c>
      <c r="I127" s="636" t="s">
        <v>1265</v>
      </c>
      <c r="J127" s="643">
        <v>3</v>
      </c>
    </row>
    <row r="128" spans="1:10" ht="18" customHeight="1" x14ac:dyDescent="0.2">
      <c r="A128" s="636" t="s">
        <v>1266</v>
      </c>
      <c r="B128" s="614"/>
      <c r="C128" s="653"/>
      <c r="D128" s="653"/>
      <c r="E128" s="653"/>
      <c r="F128" s="659"/>
      <c r="G128" s="659"/>
      <c r="H128" s="614" t="s">
        <v>421</v>
      </c>
      <c r="I128" s="636" t="s">
        <v>1266</v>
      </c>
      <c r="J128" s="643">
        <v>4</v>
      </c>
    </row>
    <row r="129" spans="1:10" ht="18" customHeight="1" x14ac:dyDescent="0.2">
      <c r="A129" s="636" t="s">
        <v>1267</v>
      </c>
      <c r="B129" s="614" t="s">
        <v>431</v>
      </c>
      <c r="C129" s="653" t="s">
        <v>693</v>
      </c>
      <c r="D129" s="653" t="s">
        <v>426</v>
      </c>
      <c r="E129" s="653" t="s">
        <v>427</v>
      </c>
      <c r="F129" s="659">
        <v>0</v>
      </c>
      <c r="G129" s="659">
        <v>2</v>
      </c>
      <c r="H129" s="614" t="s">
        <v>421</v>
      </c>
      <c r="I129" s="636" t="s">
        <v>1267</v>
      </c>
      <c r="J129" s="643">
        <v>5</v>
      </c>
    </row>
    <row r="130" spans="1:10" ht="18" customHeight="1" x14ac:dyDescent="0.2">
      <c r="A130" s="636" t="s">
        <v>1268</v>
      </c>
      <c r="B130" s="614"/>
      <c r="C130" s="653"/>
      <c r="D130" s="653"/>
      <c r="E130" s="653"/>
      <c r="F130" s="659"/>
      <c r="G130" s="659"/>
      <c r="H130" s="614" t="s">
        <v>421</v>
      </c>
      <c r="I130" s="636" t="s">
        <v>1268</v>
      </c>
      <c r="J130" s="643">
        <v>6</v>
      </c>
    </row>
    <row r="131" spans="1:10" ht="18" customHeight="1" x14ac:dyDescent="0.2">
      <c r="A131" s="636" t="s">
        <v>1269</v>
      </c>
      <c r="B131" s="614" t="s">
        <v>432</v>
      </c>
      <c r="C131" s="653" t="s">
        <v>693</v>
      </c>
      <c r="D131" s="653" t="s">
        <v>426</v>
      </c>
      <c r="E131" s="653" t="s">
        <v>427</v>
      </c>
      <c r="F131" s="659">
        <v>0</v>
      </c>
      <c r="G131" s="659">
        <v>2</v>
      </c>
      <c r="H131" s="614" t="s">
        <v>421</v>
      </c>
      <c r="I131" s="636" t="s">
        <v>1269</v>
      </c>
      <c r="J131" s="643">
        <v>7</v>
      </c>
    </row>
    <row r="132" spans="1:10" ht="18" customHeight="1" x14ac:dyDescent="0.2">
      <c r="A132" s="636" t="s">
        <v>1270</v>
      </c>
      <c r="B132" s="614"/>
      <c r="C132" s="653"/>
      <c r="D132" s="653"/>
      <c r="E132" s="653"/>
      <c r="F132" s="659"/>
      <c r="G132" s="659"/>
      <c r="H132" s="614" t="s">
        <v>421</v>
      </c>
      <c r="I132" s="636" t="s">
        <v>1270</v>
      </c>
      <c r="J132" s="643">
        <v>8</v>
      </c>
    </row>
    <row r="133" spans="1:10" ht="18" customHeight="1" x14ac:dyDescent="0.2">
      <c r="A133" s="636" t="s">
        <v>1271</v>
      </c>
      <c r="B133" s="614" t="s">
        <v>442</v>
      </c>
      <c r="C133" s="653" t="s">
        <v>1272</v>
      </c>
      <c r="D133" s="653" t="s">
        <v>426</v>
      </c>
      <c r="E133" s="653" t="s">
        <v>427</v>
      </c>
      <c r="F133" s="659">
        <v>1100</v>
      </c>
      <c r="G133" s="659">
        <v>1</v>
      </c>
      <c r="H133" s="614" t="s">
        <v>421</v>
      </c>
      <c r="I133" s="636" t="s">
        <v>1271</v>
      </c>
      <c r="J133" s="643">
        <v>9</v>
      </c>
    </row>
    <row r="134" spans="1:10" ht="18" customHeight="1" x14ac:dyDescent="0.2">
      <c r="A134" s="636" t="s">
        <v>1273</v>
      </c>
      <c r="B134" s="614" t="s">
        <v>459</v>
      </c>
      <c r="C134" s="653" t="s">
        <v>693</v>
      </c>
      <c r="D134" s="653" t="s">
        <v>460</v>
      </c>
      <c r="E134" s="659">
        <v>113</v>
      </c>
      <c r="F134" s="659">
        <v>0</v>
      </c>
      <c r="G134" s="659">
        <v>2</v>
      </c>
      <c r="H134" s="614" t="s">
        <v>421</v>
      </c>
      <c r="I134" s="636" t="s">
        <v>1273</v>
      </c>
      <c r="J134" s="643">
        <v>10</v>
      </c>
    </row>
    <row r="135" spans="1:10" ht="18" customHeight="1" x14ac:dyDescent="0.2">
      <c r="A135" s="636" t="s">
        <v>1274</v>
      </c>
      <c r="B135" s="614"/>
      <c r="C135" s="653"/>
      <c r="D135" s="653"/>
      <c r="E135" s="659"/>
      <c r="F135" s="659"/>
      <c r="G135" s="659"/>
      <c r="H135" s="614" t="s">
        <v>421</v>
      </c>
      <c r="I135" s="636" t="s">
        <v>1274</v>
      </c>
      <c r="J135" s="643">
        <v>11</v>
      </c>
    </row>
    <row r="136" spans="1:10" ht="18" customHeight="1" x14ac:dyDescent="0.2">
      <c r="A136" s="636" t="s">
        <v>1275</v>
      </c>
      <c r="B136" s="614" t="s">
        <v>461</v>
      </c>
      <c r="C136" s="653" t="s">
        <v>693</v>
      </c>
      <c r="D136" s="653" t="s">
        <v>460</v>
      </c>
      <c r="E136" s="659">
        <v>113</v>
      </c>
      <c r="F136" s="659">
        <v>300</v>
      </c>
      <c r="G136" s="659">
        <v>2</v>
      </c>
      <c r="H136" s="614" t="s">
        <v>421</v>
      </c>
      <c r="I136" s="636" t="s">
        <v>1275</v>
      </c>
      <c r="J136" s="643">
        <v>12</v>
      </c>
    </row>
    <row r="137" spans="1:10" ht="18" customHeight="1" x14ac:dyDescent="0.2">
      <c r="A137" s="636" t="s">
        <v>1276</v>
      </c>
      <c r="B137" s="614"/>
      <c r="C137" s="653"/>
      <c r="D137" s="653"/>
      <c r="E137" s="659"/>
      <c r="F137" s="659"/>
      <c r="G137" s="659"/>
      <c r="H137" s="614" t="s">
        <v>421</v>
      </c>
      <c r="I137" s="636" t="s">
        <v>1276</v>
      </c>
      <c r="J137" s="643">
        <v>13</v>
      </c>
    </row>
    <row r="138" spans="1:10" ht="18" customHeight="1" x14ac:dyDescent="0.2">
      <c r="A138" s="636" t="s">
        <v>1277</v>
      </c>
      <c r="B138" s="614" t="s">
        <v>462</v>
      </c>
      <c r="C138" s="653" t="s">
        <v>693</v>
      </c>
      <c r="D138" s="653" t="s">
        <v>460</v>
      </c>
      <c r="E138" s="659">
        <v>113</v>
      </c>
      <c r="F138" s="659">
        <v>0</v>
      </c>
      <c r="G138" s="659">
        <v>2</v>
      </c>
      <c r="H138" s="614" t="s">
        <v>421</v>
      </c>
      <c r="I138" s="636" t="s">
        <v>1277</v>
      </c>
      <c r="J138" s="643">
        <v>14</v>
      </c>
    </row>
    <row r="139" spans="1:10" ht="18" customHeight="1" x14ac:dyDescent="0.2">
      <c r="A139" s="636" t="s">
        <v>1278</v>
      </c>
      <c r="B139" s="614"/>
      <c r="C139" s="653"/>
      <c r="D139" s="653"/>
      <c r="E139" s="659"/>
      <c r="F139" s="659"/>
      <c r="G139" s="659"/>
      <c r="H139" s="614" t="s">
        <v>421</v>
      </c>
      <c r="I139" s="636" t="s">
        <v>1278</v>
      </c>
      <c r="J139" s="643">
        <v>15</v>
      </c>
    </row>
    <row r="140" spans="1:10" ht="18" customHeight="1" x14ac:dyDescent="0.2">
      <c r="A140" s="636" t="s">
        <v>1279</v>
      </c>
      <c r="B140" s="636"/>
      <c r="C140" s="660"/>
      <c r="D140" s="660"/>
      <c r="E140" s="660"/>
      <c r="F140" s="660"/>
      <c r="G140" s="660"/>
      <c r="H140" s="636"/>
      <c r="I140" s="636" t="s">
        <v>1279</v>
      </c>
      <c r="J140" s="643">
        <v>16</v>
      </c>
    </row>
    <row r="141" spans="1:10" ht="18" customHeight="1" x14ac:dyDescent="0.2">
      <c r="A141" s="636" t="s">
        <v>1280</v>
      </c>
      <c r="B141" s="636"/>
      <c r="C141" s="660"/>
      <c r="D141" s="660"/>
      <c r="E141" s="660"/>
      <c r="F141" s="660"/>
      <c r="G141" s="660"/>
      <c r="H141" s="636"/>
      <c r="I141" s="636" t="s">
        <v>1280</v>
      </c>
      <c r="J141" s="643">
        <v>17</v>
      </c>
    </row>
    <row r="142" spans="1:10" ht="18" customHeight="1" x14ac:dyDescent="0.2">
      <c r="A142" s="636" t="s">
        <v>1281</v>
      </c>
      <c r="B142" s="636"/>
      <c r="C142" s="660"/>
      <c r="D142" s="660"/>
      <c r="E142" s="660"/>
      <c r="F142" s="660"/>
      <c r="G142" s="660"/>
      <c r="H142" s="636"/>
      <c r="I142" s="636" t="s">
        <v>1281</v>
      </c>
      <c r="J142" s="643">
        <v>18</v>
      </c>
    </row>
    <row r="143" spans="1:10" ht="18" customHeight="1" x14ac:dyDescent="0.2">
      <c r="A143" s="636" t="s">
        <v>1282</v>
      </c>
      <c r="B143" s="636"/>
      <c r="C143" s="304"/>
      <c r="D143" s="304"/>
      <c r="E143" s="304"/>
      <c r="F143" s="304"/>
      <c r="G143" s="304"/>
      <c r="H143" s="636"/>
      <c r="I143" s="636" t="s">
        <v>1282</v>
      </c>
      <c r="J143" s="643">
        <v>19</v>
      </c>
    </row>
    <row r="144" spans="1:10" ht="18" customHeight="1" x14ac:dyDescent="0.2">
      <c r="A144" s="636" t="s">
        <v>1283</v>
      </c>
      <c r="B144" s="636"/>
      <c r="C144" s="304"/>
      <c r="D144" s="304"/>
      <c r="E144" s="304"/>
      <c r="F144" s="304"/>
      <c r="G144" s="304"/>
      <c r="H144" s="636"/>
      <c r="I144" s="636" t="s">
        <v>1283</v>
      </c>
      <c r="J144" s="643">
        <v>20</v>
      </c>
    </row>
    <row r="145" spans="1:10" ht="18" customHeight="1" x14ac:dyDescent="0.2">
      <c r="A145" s="636" t="s">
        <v>1284</v>
      </c>
      <c r="B145" s="636"/>
      <c r="C145" s="304"/>
      <c r="D145" s="304"/>
      <c r="E145" s="304"/>
      <c r="F145" s="304"/>
      <c r="G145" s="304"/>
      <c r="H145" s="636"/>
      <c r="I145" s="636" t="s">
        <v>1284</v>
      </c>
      <c r="J145" s="643">
        <v>21</v>
      </c>
    </row>
    <row r="146" spans="1:10" ht="18" customHeight="1" x14ac:dyDescent="0.2">
      <c r="A146" s="636" t="s">
        <v>1285</v>
      </c>
      <c r="B146" s="636"/>
      <c r="C146" s="304"/>
      <c r="D146" s="304"/>
      <c r="E146" s="304"/>
      <c r="F146" s="304"/>
      <c r="G146" s="304"/>
      <c r="H146" s="636"/>
      <c r="I146" s="636" t="s">
        <v>1285</v>
      </c>
      <c r="J146" s="643">
        <v>22</v>
      </c>
    </row>
    <row r="147" spans="1:10" ht="18" customHeight="1" x14ac:dyDescent="0.2">
      <c r="A147" s="636" t="s">
        <v>1286</v>
      </c>
      <c r="B147" s="636"/>
      <c r="C147" s="304"/>
      <c r="D147" s="304"/>
      <c r="E147" s="304"/>
      <c r="F147" s="304"/>
      <c r="G147" s="304"/>
      <c r="H147" s="636"/>
      <c r="I147" s="636" t="s">
        <v>1286</v>
      </c>
      <c r="J147" s="643">
        <v>23</v>
      </c>
    </row>
    <row r="148" spans="1:10" ht="18" customHeight="1" x14ac:dyDescent="0.2">
      <c r="A148" s="636" t="s">
        <v>1287</v>
      </c>
      <c r="B148" s="636"/>
      <c r="C148" s="304"/>
      <c r="D148" s="304"/>
      <c r="E148" s="304"/>
      <c r="F148" s="304"/>
      <c r="G148" s="304"/>
      <c r="H148" s="636"/>
      <c r="I148" s="636" t="s">
        <v>1287</v>
      </c>
      <c r="J148" s="652">
        <v>24</v>
      </c>
    </row>
    <row r="149" spans="1:10" ht="18" customHeight="1" x14ac:dyDescent="0.2">
      <c r="A149" s="636" t="s">
        <v>1288</v>
      </c>
      <c r="B149" s="614" t="s">
        <v>78</v>
      </c>
      <c r="C149" s="653" t="s">
        <v>952</v>
      </c>
      <c r="D149" s="653" t="s">
        <v>66</v>
      </c>
      <c r="E149" s="653" t="s">
        <v>67</v>
      </c>
      <c r="F149" s="659">
        <v>0</v>
      </c>
      <c r="G149" s="659">
        <v>4</v>
      </c>
      <c r="H149" s="614" t="s">
        <v>80</v>
      </c>
      <c r="I149" s="636" t="s">
        <v>1288</v>
      </c>
      <c r="J149" s="643">
        <v>1</v>
      </c>
    </row>
    <row r="150" spans="1:10" ht="18" customHeight="1" x14ac:dyDescent="0.2">
      <c r="A150" s="636" t="s">
        <v>1289</v>
      </c>
      <c r="B150" s="614"/>
      <c r="C150" s="653"/>
      <c r="D150" s="653"/>
      <c r="E150" s="653"/>
      <c r="F150" s="659"/>
      <c r="G150" s="659"/>
      <c r="H150" s="614" t="s">
        <v>80</v>
      </c>
      <c r="I150" s="636" t="s">
        <v>1289</v>
      </c>
      <c r="J150" s="643">
        <v>2</v>
      </c>
    </row>
    <row r="151" spans="1:10" ht="18" customHeight="1" x14ac:dyDescent="0.2">
      <c r="A151" s="636" t="s">
        <v>1290</v>
      </c>
      <c r="B151" s="614"/>
      <c r="C151" s="653"/>
      <c r="D151" s="653"/>
      <c r="E151" s="653"/>
      <c r="F151" s="659"/>
      <c r="G151" s="659"/>
      <c r="H151" s="614" t="s">
        <v>80</v>
      </c>
      <c r="I151" s="636" t="s">
        <v>1290</v>
      </c>
      <c r="J151" s="643">
        <v>3</v>
      </c>
    </row>
    <row r="152" spans="1:10" ht="18" customHeight="1" x14ac:dyDescent="0.2">
      <c r="A152" s="636" t="s">
        <v>1291</v>
      </c>
      <c r="B152" s="614"/>
      <c r="C152" s="653"/>
      <c r="D152" s="653"/>
      <c r="E152" s="653"/>
      <c r="F152" s="659"/>
      <c r="G152" s="659"/>
      <c r="H152" s="614" t="s">
        <v>80</v>
      </c>
      <c r="I152" s="636" t="s">
        <v>1291</v>
      </c>
      <c r="J152" s="643">
        <v>4</v>
      </c>
    </row>
    <row r="153" spans="1:10" ht="18" customHeight="1" x14ac:dyDescent="0.2">
      <c r="A153" s="636" t="s">
        <v>1292</v>
      </c>
      <c r="B153" s="614" t="s">
        <v>83</v>
      </c>
      <c r="C153" s="653" t="s">
        <v>977</v>
      </c>
      <c r="D153" s="653" t="s">
        <v>66</v>
      </c>
      <c r="E153" s="653" t="s">
        <v>67</v>
      </c>
      <c r="F153" s="653" t="s">
        <v>978</v>
      </c>
      <c r="G153" s="659">
        <v>4</v>
      </c>
      <c r="H153" s="614" t="s">
        <v>80</v>
      </c>
      <c r="I153" s="636" t="s">
        <v>1292</v>
      </c>
      <c r="J153" s="643">
        <v>5</v>
      </c>
    </row>
    <row r="154" spans="1:10" ht="18" customHeight="1" x14ac:dyDescent="0.2">
      <c r="A154" s="636" t="s">
        <v>1293</v>
      </c>
      <c r="B154" s="614"/>
      <c r="C154" s="653"/>
      <c r="D154" s="653"/>
      <c r="E154" s="653"/>
      <c r="F154" s="659"/>
      <c r="G154" s="659"/>
      <c r="H154" s="614" t="s">
        <v>80</v>
      </c>
      <c r="I154" s="636" t="s">
        <v>1293</v>
      </c>
      <c r="J154" s="643">
        <v>6</v>
      </c>
    </row>
    <row r="155" spans="1:10" ht="18" customHeight="1" x14ac:dyDescent="0.2">
      <c r="A155" s="636" t="s">
        <v>1294</v>
      </c>
      <c r="B155" s="614"/>
      <c r="C155" s="653"/>
      <c r="D155" s="653"/>
      <c r="E155" s="653"/>
      <c r="F155" s="659"/>
      <c r="G155" s="659"/>
      <c r="H155" s="614" t="s">
        <v>80</v>
      </c>
      <c r="I155" s="636" t="s">
        <v>1294</v>
      </c>
      <c r="J155" s="643">
        <v>7</v>
      </c>
    </row>
    <row r="156" spans="1:10" ht="18" customHeight="1" x14ac:dyDescent="0.2">
      <c r="A156" s="636" t="s">
        <v>1295</v>
      </c>
      <c r="B156" s="614"/>
      <c r="C156" s="653"/>
      <c r="D156" s="653"/>
      <c r="E156" s="653"/>
      <c r="F156" s="659"/>
      <c r="G156" s="659"/>
      <c r="H156" s="614" t="s">
        <v>80</v>
      </c>
      <c r="I156" s="636" t="s">
        <v>1295</v>
      </c>
      <c r="J156" s="643">
        <v>8</v>
      </c>
    </row>
    <row r="157" spans="1:10" ht="18" customHeight="1" x14ac:dyDescent="0.2">
      <c r="A157" s="636" t="s">
        <v>1296</v>
      </c>
      <c r="B157" s="614" t="s">
        <v>89</v>
      </c>
      <c r="C157" s="653" t="s">
        <v>1003</v>
      </c>
      <c r="D157" s="653" t="s">
        <v>1004</v>
      </c>
      <c r="E157" s="653"/>
      <c r="F157" s="659">
        <v>500</v>
      </c>
      <c r="G157" s="659">
        <v>4</v>
      </c>
      <c r="H157" s="614" t="s">
        <v>80</v>
      </c>
      <c r="I157" s="636" t="s">
        <v>1296</v>
      </c>
      <c r="J157" s="643">
        <v>9</v>
      </c>
    </row>
    <row r="158" spans="1:10" ht="18" customHeight="1" x14ac:dyDescent="0.2">
      <c r="A158" s="636" t="s">
        <v>1297</v>
      </c>
      <c r="B158" s="614"/>
      <c r="C158" s="653"/>
      <c r="D158" s="653"/>
      <c r="E158" s="653"/>
      <c r="F158" s="659"/>
      <c r="G158" s="659"/>
      <c r="H158" s="614" t="s">
        <v>80</v>
      </c>
      <c r="I158" s="636" t="s">
        <v>1297</v>
      </c>
      <c r="J158" s="643">
        <v>10</v>
      </c>
    </row>
    <row r="159" spans="1:10" ht="18" customHeight="1" x14ac:dyDescent="0.2">
      <c r="A159" s="636" t="s">
        <v>1298</v>
      </c>
      <c r="B159" s="614"/>
      <c r="C159" s="653"/>
      <c r="D159" s="653"/>
      <c r="E159" s="653"/>
      <c r="F159" s="659"/>
      <c r="G159" s="659"/>
      <c r="H159" s="614" t="s">
        <v>80</v>
      </c>
      <c r="I159" s="636" t="s">
        <v>1298</v>
      </c>
      <c r="J159" s="643">
        <v>11</v>
      </c>
    </row>
    <row r="160" spans="1:10" ht="18" customHeight="1" x14ac:dyDescent="0.2">
      <c r="A160" s="636" t="s">
        <v>1299</v>
      </c>
      <c r="B160" s="614"/>
      <c r="C160" s="653"/>
      <c r="D160" s="653"/>
      <c r="E160" s="653"/>
      <c r="F160" s="659"/>
      <c r="G160" s="659"/>
      <c r="H160" s="614" t="s">
        <v>80</v>
      </c>
      <c r="I160" s="636" t="s">
        <v>1299</v>
      </c>
      <c r="J160" s="643">
        <v>12</v>
      </c>
    </row>
    <row r="161" spans="1:10" ht="18" customHeight="1" x14ac:dyDescent="0.2">
      <c r="A161" s="636" t="s">
        <v>1300</v>
      </c>
      <c r="B161" s="614" t="s">
        <v>91</v>
      </c>
      <c r="C161" s="653" t="s">
        <v>1029</v>
      </c>
      <c r="D161" s="653" t="s">
        <v>1004</v>
      </c>
      <c r="E161" s="653"/>
      <c r="F161" s="659">
        <v>500</v>
      </c>
      <c r="G161" s="659">
        <v>1</v>
      </c>
      <c r="H161" s="614" t="s">
        <v>80</v>
      </c>
      <c r="I161" s="636" t="s">
        <v>1300</v>
      </c>
      <c r="J161" s="643">
        <v>13</v>
      </c>
    </row>
    <row r="162" spans="1:10" ht="18" customHeight="1" x14ac:dyDescent="0.2">
      <c r="A162" s="636" t="s">
        <v>1301</v>
      </c>
      <c r="B162" s="636"/>
      <c r="C162" s="660"/>
      <c r="D162" s="660"/>
      <c r="E162" s="660"/>
      <c r="F162" s="660"/>
      <c r="G162" s="660"/>
      <c r="H162" s="636"/>
      <c r="I162" s="636" t="s">
        <v>1301</v>
      </c>
      <c r="J162" s="643">
        <v>14</v>
      </c>
    </row>
    <row r="163" spans="1:10" ht="18" customHeight="1" x14ac:dyDescent="0.2">
      <c r="A163" s="636" t="s">
        <v>1302</v>
      </c>
      <c r="B163" s="636"/>
      <c r="C163" s="660"/>
      <c r="D163" s="660"/>
      <c r="E163" s="660"/>
      <c r="F163" s="660"/>
      <c r="G163" s="660"/>
      <c r="H163" s="636"/>
      <c r="I163" s="636" t="s">
        <v>1302</v>
      </c>
      <c r="J163" s="643">
        <v>15</v>
      </c>
    </row>
    <row r="164" spans="1:10" ht="18" customHeight="1" x14ac:dyDescent="0.2">
      <c r="A164" s="636" t="s">
        <v>1303</v>
      </c>
      <c r="B164" s="636"/>
      <c r="C164" s="660"/>
      <c r="D164" s="660"/>
      <c r="E164" s="660"/>
      <c r="F164" s="660"/>
      <c r="G164" s="660"/>
      <c r="H164" s="636"/>
      <c r="I164" s="636" t="s">
        <v>1303</v>
      </c>
      <c r="J164" s="643">
        <v>16</v>
      </c>
    </row>
    <row r="165" spans="1:10" ht="18" customHeight="1" x14ac:dyDescent="0.2">
      <c r="A165" s="636" t="s">
        <v>1304</v>
      </c>
      <c r="B165" s="636"/>
      <c r="C165" s="304"/>
      <c r="D165" s="304"/>
      <c r="E165" s="304"/>
      <c r="F165" s="304"/>
      <c r="G165" s="304"/>
      <c r="H165" s="636"/>
      <c r="I165" s="636" t="s">
        <v>1304</v>
      </c>
      <c r="J165" s="643">
        <v>17</v>
      </c>
    </row>
    <row r="166" spans="1:10" ht="18" customHeight="1" x14ac:dyDescent="0.2">
      <c r="A166" s="636" t="s">
        <v>1305</v>
      </c>
      <c r="B166" s="636"/>
      <c r="C166" s="304"/>
      <c r="D166" s="304"/>
      <c r="E166" s="304"/>
      <c r="F166" s="304"/>
      <c r="G166" s="304"/>
      <c r="H166" s="636"/>
      <c r="I166" s="636" t="s">
        <v>1305</v>
      </c>
      <c r="J166" s="643">
        <v>18</v>
      </c>
    </row>
    <row r="167" spans="1:10" ht="18" customHeight="1" x14ac:dyDescent="0.2">
      <c r="A167" s="636" t="s">
        <v>1306</v>
      </c>
      <c r="B167" s="636"/>
      <c r="C167" s="304"/>
      <c r="D167" s="304"/>
      <c r="E167" s="304"/>
      <c r="F167" s="304"/>
      <c r="G167" s="304"/>
      <c r="H167" s="636"/>
      <c r="I167" s="636" t="s">
        <v>1306</v>
      </c>
      <c r="J167" s="643">
        <v>19</v>
      </c>
    </row>
    <row r="168" spans="1:10" ht="18" customHeight="1" x14ac:dyDescent="0.2">
      <c r="A168" s="636" t="s">
        <v>1307</v>
      </c>
      <c r="B168" s="636"/>
      <c r="C168" s="304"/>
      <c r="D168" s="304"/>
      <c r="E168" s="304"/>
      <c r="F168" s="304"/>
      <c r="G168" s="304"/>
      <c r="H168" s="636"/>
      <c r="I168" s="636" t="s">
        <v>1307</v>
      </c>
      <c r="J168" s="643">
        <v>20</v>
      </c>
    </row>
    <row r="169" spans="1:10" ht="18" customHeight="1" x14ac:dyDescent="0.2">
      <c r="A169" s="636" t="s">
        <v>1308</v>
      </c>
      <c r="B169" s="636"/>
      <c r="C169" s="304"/>
      <c r="D169" s="304"/>
      <c r="E169" s="304"/>
      <c r="F169" s="304"/>
      <c r="G169" s="304"/>
      <c r="H169" s="636"/>
      <c r="I169" s="636" t="s">
        <v>1308</v>
      </c>
      <c r="J169" s="643">
        <v>21</v>
      </c>
    </row>
    <row r="170" spans="1:10" ht="18" customHeight="1" x14ac:dyDescent="0.2">
      <c r="A170" s="636" t="s">
        <v>1309</v>
      </c>
      <c r="B170" s="636"/>
      <c r="C170" s="304"/>
      <c r="D170" s="304"/>
      <c r="E170" s="304"/>
      <c r="F170" s="304"/>
      <c r="G170" s="304"/>
      <c r="H170" s="636"/>
      <c r="I170" s="636" t="s">
        <v>1309</v>
      </c>
      <c r="J170" s="643">
        <v>22</v>
      </c>
    </row>
    <row r="171" spans="1:10" ht="18" customHeight="1" x14ac:dyDescent="0.2">
      <c r="A171" s="636" t="s">
        <v>1310</v>
      </c>
      <c r="B171" s="636"/>
      <c r="C171" s="304"/>
      <c r="D171" s="304"/>
      <c r="E171" s="304"/>
      <c r="F171" s="304"/>
      <c r="G171" s="304"/>
      <c r="H171" s="636"/>
      <c r="I171" s="636" t="s">
        <v>1310</v>
      </c>
      <c r="J171" s="643">
        <v>23</v>
      </c>
    </row>
    <row r="172" spans="1:10" ht="18" customHeight="1" x14ac:dyDescent="0.2">
      <c r="A172" s="636" t="s">
        <v>1311</v>
      </c>
      <c r="B172" s="636"/>
      <c r="C172" s="304"/>
      <c r="D172" s="304"/>
      <c r="E172" s="304"/>
      <c r="F172" s="304"/>
      <c r="G172" s="304"/>
      <c r="H172" s="636"/>
      <c r="I172" s="636" t="s">
        <v>1311</v>
      </c>
      <c r="J172" s="652">
        <v>24</v>
      </c>
    </row>
    <row r="173" spans="1:10" ht="18" customHeight="1" x14ac:dyDescent="0.2">
      <c r="A173" s="636" t="s">
        <v>1312</v>
      </c>
      <c r="B173" s="614" t="s">
        <v>340</v>
      </c>
      <c r="C173" s="653" t="s">
        <v>693</v>
      </c>
      <c r="D173" s="653" t="s">
        <v>775</v>
      </c>
      <c r="E173" s="659">
        <v>206</v>
      </c>
      <c r="F173" s="659">
        <v>300</v>
      </c>
      <c r="G173" s="659">
        <v>2</v>
      </c>
      <c r="H173" s="614" t="s">
        <v>339</v>
      </c>
      <c r="I173" s="636" t="s">
        <v>1312</v>
      </c>
      <c r="J173" s="643">
        <v>1</v>
      </c>
    </row>
    <row r="174" spans="1:10" ht="18" customHeight="1" x14ac:dyDescent="0.2">
      <c r="A174" s="636" t="s">
        <v>1313</v>
      </c>
      <c r="B174" s="614"/>
      <c r="C174" s="653"/>
      <c r="D174" s="653"/>
      <c r="E174" s="659"/>
      <c r="F174" s="659"/>
      <c r="G174" s="659"/>
      <c r="H174" s="614" t="s">
        <v>339</v>
      </c>
      <c r="I174" s="636" t="s">
        <v>1313</v>
      </c>
      <c r="J174" s="643">
        <v>2</v>
      </c>
    </row>
    <row r="175" spans="1:10" ht="18" customHeight="1" x14ac:dyDescent="0.2">
      <c r="A175" s="636" t="s">
        <v>1314</v>
      </c>
      <c r="B175" s="614" t="s">
        <v>343</v>
      </c>
      <c r="C175" s="653" t="s">
        <v>693</v>
      </c>
      <c r="D175" s="653" t="s">
        <v>775</v>
      </c>
      <c r="E175" s="659">
        <v>206</v>
      </c>
      <c r="F175" s="659">
        <v>0</v>
      </c>
      <c r="G175" s="659">
        <v>2</v>
      </c>
      <c r="H175" s="614" t="s">
        <v>339</v>
      </c>
      <c r="I175" s="636" t="s">
        <v>1314</v>
      </c>
      <c r="J175" s="643">
        <v>3</v>
      </c>
    </row>
    <row r="176" spans="1:10" ht="18" customHeight="1" x14ac:dyDescent="0.2">
      <c r="A176" s="636" t="s">
        <v>1315</v>
      </c>
      <c r="B176" s="614"/>
      <c r="C176" s="653"/>
      <c r="D176" s="653"/>
      <c r="E176" s="659"/>
      <c r="F176" s="659"/>
      <c r="G176" s="659"/>
      <c r="H176" s="614" t="s">
        <v>339</v>
      </c>
      <c r="I176" s="636" t="s">
        <v>1315</v>
      </c>
      <c r="J176" s="643">
        <v>4</v>
      </c>
    </row>
    <row r="177" spans="1:10" ht="18" customHeight="1" x14ac:dyDescent="0.2">
      <c r="A177" s="636" t="s">
        <v>1316</v>
      </c>
      <c r="B177" s="614" t="s">
        <v>347</v>
      </c>
      <c r="C177" s="653" t="s">
        <v>693</v>
      </c>
      <c r="D177" s="653" t="s">
        <v>808</v>
      </c>
      <c r="E177" s="659">
        <v>205</v>
      </c>
      <c r="F177" s="659">
        <v>0</v>
      </c>
      <c r="G177" s="659">
        <v>2</v>
      </c>
      <c r="H177" s="614" t="s">
        <v>339</v>
      </c>
      <c r="I177" s="636" t="s">
        <v>1316</v>
      </c>
      <c r="J177" s="643">
        <v>5</v>
      </c>
    </row>
    <row r="178" spans="1:10" ht="18" customHeight="1" x14ac:dyDescent="0.2">
      <c r="A178" s="636" t="s">
        <v>1317</v>
      </c>
      <c r="B178" s="614"/>
      <c r="C178" s="653"/>
      <c r="D178" s="653"/>
      <c r="E178" s="659"/>
      <c r="F178" s="659"/>
      <c r="G178" s="659"/>
      <c r="H178" s="614" t="s">
        <v>339</v>
      </c>
      <c r="I178" s="636" t="s">
        <v>1317</v>
      </c>
      <c r="J178" s="643">
        <v>6</v>
      </c>
    </row>
    <row r="179" spans="1:10" ht="18" customHeight="1" x14ac:dyDescent="0.2">
      <c r="A179" s="636" t="s">
        <v>1318</v>
      </c>
      <c r="B179" s="614" t="s">
        <v>348</v>
      </c>
      <c r="C179" s="653" t="s">
        <v>693</v>
      </c>
      <c r="D179" s="653" t="s">
        <v>808</v>
      </c>
      <c r="E179" s="659">
        <v>205</v>
      </c>
      <c r="F179" s="659">
        <v>0</v>
      </c>
      <c r="G179" s="659">
        <v>2</v>
      </c>
      <c r="H179" s="614" t="s">
        <v>339</v>
      </c>
      <c r="I179" s="636" t="s">
        <v>1318</v>
      </c>
      <c r="J179" s="643">
        <v>7</v>
      </c>
    </row>
    <row r="180" spans="1:10" ht="18" customHeight="1" x14ac:dyDescent="0.2">
      <c r="A180" s="636" t="s">
        <v>1319</v>
      </c>
      <c r="B180" s="614"/>
      <c r="C180" s="653"/>
      <c r="D180" s="653"/>
      <c r="E180" s="659"/>
      <c r="F180" s="659"/>
      <c r="G180" s="659"/>
      <c r="H180" s="614" t="s">
        <v>339</v>
      </c>
      <c r="I180" s="636" t="s">
        <v>1319</v>
      </c>
      <c r="J180" s="643">
        <v>8</v>
      </c>
    </row>
    <row r="181" spans="1:10" ht="18" customHeight="1" x14ac:dyDescent="0.2">
      <c r="A181" s="636" t="s">
        <v>1320</v>
      </c>
      <c r="B181" s="614" t="s">
        <v>400</v>
      </c>
      <c r="C181" s="653" t="s">
        <v>693</v>
      </c>
      <c r="D181" s="653" t="s">
        <v>398</v>
      </c>
      <c r="E181" s="659">
        <v>203</v>
      </c>
      <c r="F181" s="659">
        <v>300</v>
      </c>
      <c r="G181" s="659">
        <v>2</v>
      </c>
      <c r="H181" s="614" t="s">
        <v>339</v>
      </c>
      <c r="I181" s="636" t="s">
        <v>1320</v>
      </c>
      <c r="J181" s="643">
        <v>9</v>
      </c>
    </row>
    <row r="182" spans="1:10" ht="18" customHeight="1" x14ac:dyDescent="0.2">
      <c r="A182" s="636" t="s">
        <v>1321</v>
      </c>
      <c r="B182" s="614"/>
      <c r="C182" s="653"/>
      <c r="D182" s="653"/>
      <c r="E182" s="659"/>
      <c r="F182" s="659"/>
      <c r="G182" s="659"/>
      <c r="H182" s="614" t="s">
        <v>339</v>
      </c>
      <c r="I182" s="636" t="s">
        <v>1321</v>
      </c>
      <c r="J182" s="643">
        <v>10</v>
      </c>
    </row>
    <row r="183" spans="1:10" ht="18" customHeight="1" x14ac:dyDescent="0.2">
      <c r="A183" s="636" t="s">
        <v>1322</v>
      </c>
      <c r="B183" s="614" t="s">
        <v>401</v>
      </c>
      <c r="C183" s="653" t="s">
        <v>693</v>
      </c>
      <c r="D183" s="653" t="s">
        <v>398</v>
      </c>
      <c r="E183" s="659">
        <v>203</v>
      </c>
      <c r="F183" s="659">
        <v>300</v>
      </c>
      <c r="G183" s="659">
        <v>2</v>
      </c>
      <c r="H183" s="614" t="s">
        <v>339</v>
      </c>
      <c r="I183" s="636" t="s">
        <v>1322</v>
      </c>
      <c r="J183" s="643">
        <v>11</v>
      </c>
    </row>
    <row r="184" spans="1:10" ht="18" customHeight="1" x14ac:dyDescent="0.2">
      <c r="A184" s="636" t="s">
        <v>1323</v>
      </c>
      <c r="B184" s="614"/>
      <c r="C184" s="653"/>
      <c r="D184" s="653"/>
      <c r="E184" s="659"/>
      <c r="F184" s="659"/>
      <c r="G184" s="659"/>
      <c r="H184" s="614" t="s">
        <v>339</v>
      </c>
      <c r="I184" s="636" t="s">
        <v>1323</v>
      </c>
      <c r="J184" s="643">
        <v>12</v>
      </c>
    </row>
    <row r="185" spans="1:10" ht="18" customHeight="1" x14ac:dyDescent="0.2">
      <c r="A185" s="636" t="s">
        <v>1324</v>
      </c>
      <c r="B185" s="614" t="s">
        <v>402</v>
      </c>
      <c r="C185" s="653" t="s">
        <v>693</v>
      </c>
      <c r="D185" s="653" t="s">
        <v>398</v>
      </c>
      <c r="E185" s="659">
        <v>203</v>
      </c>
      <c r="F185" s="659">
        <v>0</v>
      </c>
      <c r="G185" s="659">
        <v>2</v>
      </c>
      <c r="H185" s="614" t="s">
        <v>339</v>
      </c>
      <c r="I185" s="636" t="s">
        <v>1324</v>
      </c>
      <c r="J185" s="643">
        <v>13</v>
      </c>
    </row>
    <row r="186" spans="1:10" ht="18" customHeight="1" x14ac:dyDescent="0.2">
      <c r="A186" s="636" t="s">
        <v>1325</v>
      </c>
      <c r="B186" s="614"/>
      <c r="C186" s="653"/>
      <c r="D186" s="653"/>
      <c r="E186" s="659"/>
      <c r="F186" s="659"/>
      <c r="G186" s="659"/>
      <c r="H186" s="614" t="s">
        <v>339</v>
      </c>
      <c r="I186" s="636" t="s">
        <v>1325</v>
      </c>
      <c r="J186" s="643">
        <v>14</v>
      </c>
    </row>
    <row r="187" spans="1:10" ht="18" customHeight="1" x14ac:dyDescent="0.2">
      <c r="A187" s="636" t="s">
        <v>1326</v>
      </c>
      <c r="B187" s="614" t="s">
        <v>358</v>
      </c>
      <c r="C187" s="653" t="s">
        <v>350</v>
      </c>
      <c r="D187" s="653" t="s">
        <v>775</v>
      </c>
      <c r="E187" s="659">
        <v>206</v>
      </c>
      <c r="F187" s="653" t="s">
        <v>899</v>
      </c>
      <c r="G187" s="659">
        <v>1</v>
      </c>
      <c r="H187" s="614" t="s">
        <v>339</v>
      </c>
      <c r="I187" s="636" t="s">
        <v>1326</v>
      </c>
      <c r="J187" s="643">
        <v>15</v>
      </c>
    </row>
    <row r="188" spans="1:10" ht="18" customHeight="1" x14ac:dyDescent="0.2">
      <c r="A188" s="636" t="s">
        <v>1327</v>
      </c>
      <c r="B188" s="614" t="s">
        <v>359</v>
      </c>
      <c r="C188" s="653" t="s">
        <v>364</v>
      </c>
      <c r="D188" s="653" t="s">
        <v>775</v>
      </c>
      <c r="E188" s="659">
        <v>206</v>
      </c>
      <c r="F188" s="653" t="s">
        <v>899</v>
      </c>
      <c r="G188" s="659">
        <v>1</v>
      </c>
      <c r="H188" s="614" t="s">
        <v>339</v>
      </c>
      <c r="I188" s="636" t="s">
        <v>1327</v>
      </c>
      <c r="J188" s="643">
        <v>16</v>
      </c>
    </row>
    <row r="189" spans="1:10" ht="18" customHeight="1" x14ac:dyDescent="0.2">
      <c r="A189" s="636" t="s">
        <v>1328</v>
      </c>
      <c r="B189" s="614" t="s">
        <v>361</v>
      </c>
      <c r="C189" s="653" t="s">
        <v>364</v>
      </c>
      <c r="D189" s="653" t="s">
        <v>775</v>
      </c>
      <c r="E189" s="659">
        <v>206</v>
      </c>
      <c r="F189" s="653" t="s">
        <v>899</v>
      </c>
      <c r="G189" s="659">
        <v>1</v>
      </c>
      <c r="H189" s="614" t="s">
        <v>339</v>
      </c>
      <c r="I189" s="636" t="s">
        <v>1328</v>
      </c>
      <c r="J189" s="643">
        <v>17</v>
      </c>
    </row>
    <row r="190" spans="1:10" ht="18" customHeight="1" x14ac:dyDescent="0.2">
      <c r="A190" s="636" t="s">
        <v>1329</v>
      </c>
      <c r="B190" s="614" t="s">
        <v>362</v>
      </c>
      <c r="C190" s="653" t="s">
        <v>364</v>
      </c>
      <c r="D190" s="653" t="s">
        <v>775</v>
      </c>
      <c r="E190" s="659">
        <v>206</v>
      </c>
      <c r="F190" s="653" t="s">
        <v>899</v>
      </c>
      <c r="G190" s="659">
        <v>1</v>
      </c>
      <c r="H190" s="614" t="s">
        <v>339</v>
      </c>
      <c r="I190" s="636" t="s">
        <v>1329</v>
      </c>
      <c r="J190" s="643">
        <v>18</v>
      </c>
    </row>
    <row r="191" spans="1:10" ht="18" customHeight="1" x14ac:dyDescent="0.2">
      <c r="A191" s="636" t="s">
        <v>1330</v>
      </c>
      <c r="B191" s="614" t="s">
        <v>363</v>
      </c>
      <c r="C191" s="653" t="s">
        <v>364</v>
      </c>
      <c r="D191" s="653" t="s">
        <v>775</v>
      </c>
      <c r="E191" s="659">
        <v>206</v>
      </c>
      <c r="F191" s="653" t="s">
        <v>899</v>
      </c>
      <c r="G191" s="659">
        <v>1</v>
      </c>
      <c r="H191" s="614" t="s">
        <v>339</v>
      </c>
      <c r="I191" s="636" t="s">
        <v>1330</v>
      </c>
      <c r="J191" s="643">
        <v>19</v>
      </c>
    </row>
    <row r="192" spans="1:10" ht="18" customHeight="1" x14ac:dyDescent="0.2">
      <c r="A192" s="636" t="s">
        <v>1331</v>
      </c>
      <c r="B192" s="614" t="s">
        <v>378</v>
      </c>
      <c r="C192" s="653" t="s">
        <v>350</v>
      </c>
      <c r="D192" s="653" t="s">
        <v>808</v>
      </c>
      <c r="E192" s="659">
        <v>205</v>
      </c>
      <c r="F192" s="653" t="s">
        <v>899</v>
      </c>
      <c r="G192" s="659">
        <v>1</v>
      </c>
      <c r="H192" s="614" t="s">
        <v>339</v>
      </c>
      <c r="I192" s="636" t="s">
        <v>1331</v>
      </c>
      <c r="J192" s="643">
        <v>20</v>
      </c>
    </row>
    <row r="193" spans="1:10" ht="18" customHeight="1" x14ac:dyDescent="0.2">
      <c r="A193" s="636" t="s">
        <v>1332</v>
      </c>
      <c r="B193" s="614" t="s">
        <v>380</v>
      </c>
      <c r="C193" s="653" t="s">
        <v>364</v>
      </c>
      <c r="D193" s="653" t="s">
        <v>808</v>
      </c>
      <c r="E193" s="659">
        <v>205</v>
      </c>
      <c r="F193" s="653" t="s">
        <v>899</v>
      </c>
      <c r="G193" s="659">
        <v>1</v>
      </c>
      <c r="H193" s="614" t="s">
        <v>339</v>
      </c>
      <c r="I193" s="636" t="s">
        <v>1332</v>
      </c>
      <c r="J193" s="643">
        <v>21</v>
      </c>
    </row>
    <row r="194" spans="1:10" ht="18" customHeight="1" x14ac:dyDescent="0.2">
      <c r="A194" s="636" t="s">
        <v>1333</v>
      </c>
      <c r="B194" s="614" t="s">
        <v>381</v>
      </c>
      <c r="C194" s="653" t="s">
        <v>364</v>
      </c>
      <c r="D194" s="653" t="s">
        <v>808</v>
      </c>
      <c r="E194" s="659">
        <v>205</v>
      </c>
      <c r="F194" s="653" t="s">
        <v>899</v>
      </c>
      <c r="G194" s="659">
        <v>1</v>
      </c>
      <c r="H194" s="614" t="s">
        <v>339</v>
      </c>
      <c r="I194" s="636" t="s">
        <v>1333</v>
      </c>
      <c r="J194" s="643">
        <v>22</v>
      </c>
    </row>
    <row r="195" spans="1:10" ht="18" customHeight="1" x14ac:dyDescent="0.2">
      <c r="A195" s="636" t="s">
        <v>1334</v>
      </c>
      <c r="B195" s="614" t="s">
        <v>382</v>
      </c>
      <c r="C195" s="653" t="s">
        <v>364</v>
      </c>
      <c r="D195" s="653" t="s">
        <v>808</v>
      </c>
      <c r="E195" s="659">
        <v>205</v>
      </c>
      <c r="F195" s="653" t="s">
        <v>899</v>
      </c>
      <c r="G195" s="659">
        <v>1</v>
      </c>
      <c r="H195" s="614" t="s">
        <v>339</v>
      </c>
      <c r="I195" s="636" t="s">
        <v>1334</v>
      </c>
      <c r="J195" s="643">
        <v>23</v>
      </c>
    </row>
    <row r="196" spans="1:10" ht="18" customHeight="1" x14ac:dyDescent="0.2">
      <c r="A196" s="636" t="s">
        <v>1335</v>
      </c>
      <c r="B196" s="614" t="s">
        <v>383</v>
      </c>
      <c r="C196" s="653" t="s">
        <v>364</v>
      </c>
      <c r="D196" s="653" t="s">
        <v>808</v>
      </c>
      <c r="E196" s="659">
        <v>205</v>
      </c>
      <c r="F196" s="653" t="s">
        <v>899</v>
      </c>
      <c r="G196" s="659">
        <v>1</v>
      </c>
      <c r="H196" s="614" t="s">
        <v>339</v>
      </c>
      <c r="I196" s="636" t="s">
        <v>1335</v>
      </c>
      <c r="J196" s="652">
        <v>24</v>
      </c>
    </row>
    <row r="197" spans="1:10" ht="18" customHeight="1" x14ac:dyDescent="0.2">
      <c r="A197" s="636" t="s">
        <v>1336</v>
      </c>
      <c r="B197" s="614" t="s">
        <v>393</v>
      </c>
      <c r="C197" s="653" t="s">
        <v>350</v>
      </c>
      <c r="D197" s="653" t="s">
        <v>910</v>
      </c>
      <c r="E197" s="659">
        <v>204</v>
      </c>
      <c r="F197" s="653" t="s">
        <v>151</v>
      </c>
      <c r="G197" s="659">
        <v>1</v>
      </c>
      <c r="H197" s="614" t="s">
        <v>339</v>
      </c>
      <c r="I197" s="636" t="s">
        <v>1336</v>
      </c>
      <c r="J197" s="643">
        <v>1</v>
      </c>
    </row>
    <row r="198" spans="1:10" ht="18" customHeight="1" x14ac:dyDescent="0.2">
      <c r="A198" s="636" t="s">
        <v>1337</v>
      </c>
      <c r="B198" s="614" t="s">
        <v>395</v>
      </c>
      <c r="C198" s="653" t="s">
        <v>350</v>
      </c>
      <c r="D198" s="653" t="s">
        <v>910</v>
      </c>
      <c r="E198" s="659">
        <v>204</v>
      </c>
      <c r="F198" s="653" t="s">
        <v>151</v>
      </c>
      <c r="G198" s="659">
        <v>1</v>
      </c>
      <c r="H198" s="614" t="s">
        <v>339</v>
      </c>
      <c r="I198" s="636" t="s">
        <v>1337</v>
      </c>
      <c r="J198" s="643">
        <v>2</v>
      </c>
    </row>
    <row r="199" spans="1:10" ht="18" customHeight="1" x14ac:dyDescent="0.2">
      <c r="A199" s="636" t="s">
        <v>1338</v>
      </c>
      <c r="B199" s="614" t="s">
        <v>396</v>
      </c>
      <c r="C199" s="653" t="s">
        <v>350</v>
      </c>
      <c r="D199" s="653" t="s">
        <v>910</v>
      </c>
      <c r="E199" s="659">
        <v>204</v>
      </c>
      <c r="F199" s="653" t="s">
        <v>151</v>
      </c>
      <c r="G199" s="659">
        <v>1</v>
      </c>
      <c r="H199" s="614" t="s">
        <v>339</v>
      </c>
      <c r="I199" s="636" t="s">
        <v>1338</v>
      </c>
      <c r="J199" s="643">
        <v>3</v>
      </c>
    </row>
    <row r="200" spans="1:10" ht="18" customHeight="1" x14ac:dyDescent="0.2">
      <c r="A200" s="636" t="s">
        <v>1339</v>
      </c>
      <c r="B200" s="614" t="s">
        <v>397</v>
      </c>
      <c r="C200" s="653" t="s">
        <v>350</v>
      </c>
      <c r="D200" s="653" t="s">
        <v>910</v>
      </c>
      <c r="E200" s="659">
        <v>204</v>
      </c>
      <c r="F200" s="653" t="s">
        <v>151</v>
      </c>
      <c r="G200" s="659">
        <v>1</v>
      </c>
      <c r="H200" s="614" t="s">
        <v>339</v>
      </c>
      <c r="I200" s="636" t="s">
        <v>1339</v>
      </c>
      <c r="J200" s="643">
        <v>4</v>
      </c>
    </row>
    <row r="201" spans="1:10" ht="18" customHeight="1" x14ac:dyDescent="0.2">
      <c r="A201" s="636" t="s">
        <v>1340</v>
      </c>
      <c r="B201" s="614" t="s">
        <v>410</v>
      </c>
      <c r="C201" s="653" t="s">
        <v>1341</v>
      </c>
      <c r="D201" s="653" t="s">
        <v>398</v>
      </c>
      <c r="E201" s="659">
        <v>203</v>
      </c>
      <c r="F201" s="653" t="s">
        <v>899</v>
      </c>
      <c r="G201" s="659">
        <v>1</v>
      </c>
      <c r="H201" s="614" t="s">
        <v>339</v>
      </c>
      <c r="I201" s="636" t="s">
        <v>1340</v>
      </c>
      <c r="J201" s="643">
        <v>5</v>
      </c>
    </row>
    <row r="202" spans="1:10" ht="18" customHeight="1" x14ac:dyDescent="0.2">
      <c r="A202" s="636" t="s">
        <v>1342</v>
      </c>
      <c r="B202" s="614" t="s">
        <v>411</v>
      </c>
      <c r="C202" s="653" t="s">
        <v>364</v>
      </c>
      <c r="D202" s="653" t="s">
        <v>398</v>
      </c>
      <c r="E202" s="659">
        <v>203</v>
      </c>
      <c r="F202" s="653" t="s">
        <v>899</v>
      </c>
      <c r="G202" s="659">
        <v>1</v>
      </c>
      <c r="H202" s="614" t="s">
        <v>339</v>
      </c>
      <c r="I202" s="636" t="s">
        <v>1342</v>
      </c>
      <c r="J202" s="643">
        <v>6</v>
      </c>
    </row>
    <row r="203" spans="1:10" ht="18" customHeight="1" x14ac:dyDescent="0.2">
      <c r="A203" s="636" t="s">
        <v>1343</v>
      </c>
      <c r="B203" s="614" t="s">
        <v>412</v>
      </c>
      <c r="C203" s="653" t="s">
        <v>364</v>
      </c>
      <c r="D203" s="653" t="s">
        <v>398</v>
      </c>
      <c r="E203" s="659">
        <v>203</v>
      </c>
      <c r="F203" s="653" t="s">
        <v>899</v>
      </c>
      <c r="G203" s="659">
        <v>1</v>
      </c>
      <c r="H203" s="614" t="s">
        <v>339</v>
      </c>
      <c r="I203" s="636" t="s">
        <v>1343</v>
      </c>
      <c r="J203" s="643">
        <v>7</v>
      </c>
    </row>
    <row r="204" spans="1:10" ht="18" customHeight="1" x14ac:dyDescent="0.2">
      <c r="A204" s="636" t="s">
        <v>1344</v>
      </c>
      <c r="B204" s="614" t="s">
        <v>413</v>
      </c>
      <c r="C204" s="653" t="s">
        <v>364</v>
      </c>
      <c r="D204" s="653" t="s">
        <v>398</v>
      </c>
      <c r="E204" s="659">
        <v>203</v>
      </c>
      <c r="F204" s="653" t="s">
        <v>899</v>
      </c>
      <c r="G204" s="659">
        <v>1</v>
      </c>
      <c r="H204" s="614" t="s">
        <v>339</v>
      </c>
      <c r="I204" s="636" t="s">
        <v>1344</v>
      </c>
      <c r="J204" s="643">
        <v>8</v>
      </c>
    </row>
    <row r="205" spans="1:10" ht="18" customHeight="1" x14ac:dyDescent="0.2">
      <c r="A205" s="636" t="s">
        <v>1345</v>
      </c>
      <c r="B205" s="614" t="s">
        <v>414</v>
      </c>
      <c r="C205" s="653" t="s">
        <v>364</v>
      </c>
      <c r="D205" s="653" t="s">
        <v>398</v>
      </c>
      <c r="E205" s="659">
        <v>203</v>
      </c>
      <c r="F205" s="653" t="s">
        <v>899</v>
      </c>
      <c r="G205" s="659">
        <v>1</v>
      </c>
      <c r="H205" s="614" t="s">
        <v>339</v>
      </c>
      <c r="I205" s="636" t="s">
        <v>1345</v>
      </c>
      <c r="J205" s="643">
        <v>9</v>
      </c>
    </row>
    <row r="206" spans="1:10" ht="18" customHeight="1" x14ac:dyDescent="0.2">
      <c r="A206" s="636" t="s">
        <v>1346</v>
      </c>
      <c r="B206" s="614" t="s">
        <v>467</v>
      </c>
      <c r="C206" s="653" t="s">
        <v>693</v>
      </c>
      <c r="D206" s="653" t="s">
        <v>460</v>
      </c>
      <c r="E206" s="659">
        <v>207</v>
      </c>
      <c r="F206" s="659">
        <v>300</v>
      </c>
      <c r="G206" s="659">
        <v>2</v>
      </c>
      <c r="H206" s="614" t="s">
        <v>339</v>
      </c>
      <c r="I206" s="636" t="s">
        <v>1346</v>
      </c>
      <c r="J206" s="643">
        <v>10</v>
      </c>
    </row>
    <row r="207" spans="1:10" ht="18" customHeight="1" x14ac:dyDescent="0.2">
      <c r="A207" s="636" t="s">
        <v>1347</v>
      </c>
      <c r="B207" s="614"/>
      <c r="C207" s="653"/>
      <c r="D207" s="653"/>
      <c r="E207" s="659"/>
      <c r="F207" s="659"/>
      <c r="G207" s="659"/>
      <c r="H207" s="614" t="s">
        <v>339</v>
      </c>
      <c r="I207" s="636" t="s">
        <v>1347</v>
      </c>
      <c r="J207" s="643">
        <v>11</v>
      </c>
    </row>
    <row r="208" spans="1:10" ht="18" customHeight="1" x14ac:dyDescent="0.2">
      <c r="A208" s="636" t="s">
        <v>1348</v>
      </c>
      <c r="B208" s="614" t="s">
        <v>468</v>
      </c>
      <c r="C208" s="653" t="s">
        <v>693</v>
      </c>
      <c r="D208" s="653" t="s">
        <v>460</v>
      </c>
      <c r="E208" s="659">
        <v>207</v>
      </c>
      <c r="F208" s="659">
        <v>300</v>
      </c>
      <c r="G208" s="659">
        <v>2</v>
      </c>
      <c r="H208" s="614" t="s">
        <v>339</v>
      </c>
      <c r="I208" s="636" t="s">
        <v>1348</v>
      </c>
      <c r="J208" s="643">
        <v>12</v>
      </c>
    </row>
    <row r="209" spans="1:10" ht="18" customHeight="1" x14ac:dyDescent="0.2">
      <c r="A209" s="764" t="s">
        <v>1349</v>
      </c>
      <c r="B209" s="765" t="s">
        <v>459</v>
      </c>
      <c r="C209" s="762"/>
      <c r="D209" s="762"/>
      <c r="E209" s="758"/>
      <c r="F209" s="758"/>
      <c r="G209" s="758">
        <v>2</v>
      </c>
      <c r="H209" s="765" t="s">
        <v>339</v>
      </c>
      <c r="I209" s="764" t="s">
        <v>1349</v>
      </c>
      <c r="J209" s="763">
        <v>13</v>
      </c>
    </row>
    <row r="210" spans="1:10" ht="18" customHeight="1" x14ac:dyDescent="0.2">
      <c r="A210" s="764" t="s">
        <v>1350</v>
      </c>
      <c r="B210" s="765"/>
      <c r="C210" s="762"/>
      <c r="D210" s="762"/>
      <c r="E210" s="758"/>
      <c r="F210" s="758"/>
      <c r="G210" s="758"/>
      <c r="H210" s="765" t="s">
        <v>339</v>
      </c>
      <c r="I210" s="764" t="s">
        <v>1350</v>
      </c>
      <c r="J210" s="763">
        <v>14</v>
      </c>
    </row>
  </sheetData>
  <sortState xmlns:xlrd2="http://schemas.microsoft.com/office/spreadsheetml/2017/richdata2" ref="B5:H208">
    <sortCondition ref="H5:H208"/>
  </sortState>
  <mergeCells count="2">
    <mergeCell ref="D1:F1"/>
    <mergeCell ref="F2:J2"/>
  </mergeCells>
  <phoneticPr fontId="9" type="noConversion"/>
  <pageMargins left="0.25" right="0.25" top="0.75" bottom="0.75" header="0.3" footer="0.3"/>
  <pageSetup paperSize="8" scale="91" fitToHeight="0" orientation="portrait" r:id="rId1"/>
  <rowBreaks count="3" manualBreakCount="3">
    <brk id="69" max="16383" man="1"/>
    <brk id="124" max="16383" man="1"/>
    <brk id="172"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3EC4-7A2D-4690-BC05-F75DFA81654A}">
  <sheetPr codeName="Sheet11">
    <tabColor rgb="FFFFC000"/>
    <pageSetUpPr fitToPage="1"/>
  </sheetPr>
  <dimension ref="A1:M76"/>
  <sheetViews>
    <sheetView view="pageBreakPreview" zoomScaleNormal="85" zoomScaleSheetLayoutView="100" workbookViewId="0">
      <selection activeCell="D2" sqref="D2:I2"/>
    </sheetView>
  </sheetViews>
  <sheetFormatPr defaultColWidth="9.1640625" defaultRowHeight="15" x14ac:dyDescent="0.2"/>
  <cols>
    <col min="1" max="1" width="11.83203125" style="595" customWidth="1"/>
    <col min="2" max="2" width="11.5" style="595" customWidth="1"/>
    <col min="3" max="3" width="51.5" style="595" customWidth="1"/>
    <col min="4" max="4" width="26.1640625" style="612" customWidth="1"/>
    <col min="5" max="5" width="10.5" style="612" customWidth="1"/>
    <col min="6" max="6" width="21.6640625" style="595" bestFit="1" customWidth="1"/>
    <col min="7" max="7" width="18.1640625" style="595" customWidth="1"/>
    <col min="8" max="8" width="14.1640625" style="595" customWidth="1"/>
    <col min="9" max="9" width="11.83203125" style="595" customWidth="1"/>
    <col min="10" max="10" width="14" style="1" bestFit="1" customWidth="1"/>
    <col min="11" max="12" width="9.1640625" style="595"/>
    <col min="13" max="13" width="26" style="595" customWidth="1"/>
    <col min="14" max="16384" width="9.1640625" style="595"/>
  </cols>
  <sheetData>
    <row r="1" spans="1:13" s="637" customFormat="1" ht="24.95" customHeight="1" x14ac:dyDescent="0.2">
      <c r="C1" s="1085" t="s">
        <v>1351</v>
      </c>
      <c r="D1" s="1085"/>
      <c r="E1" s="1085"/>
      <c r="F1" s="862"/>
      <c r="G1" s="862" t="s">
        <v>3839</v>
      </c>
      <c r="H1" s="862" t="s">
        <v>3840</v>
      </c>
      <c r="I1" s="643"/>
      <c r="M1" s="638"/>
    </row>
    <row r="2" spans="1:13" s="637" customFormat="1" ht="24.95" customHeight="1" thickBot="1" x14ac:dyDescent="0.25">
      <c r="C2" s="643"/>
      <c r="D2" s="643" t="s">
        <v>3841</v>
      </c>
      <c r="E2" s="1084"/>
      <c r="F2" s="1084"/>
      <c r="G2" s="1084"/>
      <c r="H2" s="1084"/>
      <c r="I2" s="1084"/>
      <c r="M2" s="638"/>
    </row>
    <row r="3" spans="1:13" s="637" customFormat="1" ht="14.25" x14ac:dyDescent="0.2">
      <c r="A3" s="644"/>
      <c r="B3" s="645"/>
      <c r="C3" s="681" t="s">
        <v>496</v>
      </c>
      <c r="D3" s="948" t="s">
        <v>30</v>
      </c>
      <c r="E3" s="948"/>
      <c r="F3" s="948"/>
      <c r="G3" s="647"/>
      <c r="H3" s="645"/>
      <c r="I3" s="646"/>
      <c r="J3" s="648"/>
    </row>
    <row r="4" spans="1:13" s="637" customFormat="1" ht="29.25" thickBot="1" x14ac:dyDescent="0.25">
      <c r="A4" s="649" t="s">
        <v>497</v>
      </c>
      <c r="B4" s="650" t="s">
        <v>498</v>
      </c>
      <c r="C4" s="650" t="s">
        <v>45</v>
      </c>
      <c r="D4" s="769" t="s">
        <v>46</v>
      </c>
      <c r="E4" s="769" t="s">
        <v>47</v>
      </c>
      <c r="F4" s="650" t="s">
        <v>501</v>
      </c>
      <c r="G4" s="650" t="s">
        <v>1034</v>
      </c>
      <c r="H4" s="650" t="s">
        <v>50</v>
      </c>
      <c r="I4" s="650" t="s">
        <v>497</v>
      </c>
      <c r="J4" s="639" t="s">
        <v>1035</v>
      </c>
    </row>
    <row r="5" spans="1:13" ht="18" customHeight="1" x14ac:dyDescent="0.2">
      <c r="A5" s="683" t="s">
        <v>1352</v>
      </c>
      <c r="B5" s="614" t="s">
        <v>215</v>
      </c>
      <c r="C5" s="614" t="s">
        <v>1353</v>
      </c>
      <c r="D5" s="619" t="s">
        <v>1354</v>
      </c>
      <c r="E5" s="614"/>
      <c r="F5" s="635">
        <v>500</v>
      </c>
      <c r="G5" s="614"/>
      <c r="H5" s="614"/>
      <c r="I5" s="683" t="s">
        <v>1352</v>
      </c>
      <c r="J5" s="636">
        <v>1</v>
      </c>
      <c r="K5" s="680"/>
    </row>
    <row r="6" spans="1:13" ht="18" customHeight="1" x14ac:dyDescent="0.2">
      <c r="A6" s="683" t="s">
        <v>1355</v>
      </c>
      <c r="B6" s="614" t="s">
        <v>218</v>
      </c>
      <c r="C6" s="614" t="s">
        <v>1356</v>
      </c>
      <c r="D6" s="619" t="s">
        <v>61</v>
      </c>
      <c r="E6" s="614" t="s">
        <v>62</v>
      </c>
      <c r="F6" s="635">
        <v>300</v>
      </c>
      <c r="G6" s="635">
        <v>4</v>
      </c>
      <c r="H6" s="614" t="s">
        <v>215</v>
      </c>
      <c r="I6" s="683" t="s">
        <v>1355</v>
      </c>
      <c r="J6" s="636">
        <v>2</v>
      </c>
      <c r="K6" s="680"/>
      <c r="L6" s="615"/>
      <c r="M6" s="618"/>
    </row>
    <row r="7" spans="1:13" ht="18" customHeight="1" x14ac:dyDescent="0.2">
      <c r="A7" s="683" t="s">
        <v>1357</v>
      </c>
      <c r="B7" s="614"/>
      <c r="C7" s="614"/>
      <c r="D7" s="619"/>
      <c r="E7" s="614"/>
      <c r="F7" s="635"/>
      <c r="G7" s="635"/>
      <c r="H7" s="614" t="s">
        <v>215</v>
      </c>
      <c r="I7" s="683" t="s">
        <v>1357</v>
      </c>
      <c r="J7" s="636">
        <v>3</v>
      </c>
      <c r="K7" s="680"/>
      <c r="L7" s="615"/>
      <c r="M7" s="618"/>
    </row>
    <row r="8" spans="1:13" ht="18" customHeight="1" x14ac:dyDescent="0.2">
      <c r="A8" s="683" t="s">
        <v>1358</v>
      </c>
      <c r="B8" s="614"/>
      <c r="C8" s="614"/>
      <c r="D8" s="619"/>
      <c r="E8" s="614"/>
      <c r="F8" s="635"/>
      <c r="G8" s="635"/>
      <c r="H8" s="614" t="s">
        <v>215</v>
      </c>
      <c r="I8" s="683" t="s">
        <v>1358</v>
      </c>
      <c r="J8" s="636">
        <v>4</v>
      </c>
      <c r="K8" s="680"/>
      <c r="L8" s="615"/>
      <c r="M8" s="618"/>
    </row>
    <row r="9" spans="1:13" ht="18" customHeight="1" x14ac:dyDescent="0.2">
      <c r="A9" s="683" t="s">
        <v>1359</v>
      </c>
      <c r="B9" s="614"/>
      <c r="C9" s="614"/>
      <c r="D9" s="619"/>
      <c r="E9" s="614"/>
      <c r="F9" s="635"/>
      <c r="G9" s="635"/>
      <c r="H9" s="614" t="s">
        <v>215</v>
      </c>
      <c r="I9" s="683" t="s">
        <v>1359</v>
      </c>
      <c r="J9" s="636">
        <v>5</v>
      </c>
      <c r="K9" s="680"/>
      <c r="L9" s="615"/>
      <c r="M9" s="618"/>
    </row>
    <row r="10" spans="1:13" ht="18" customHeight="1" x14ac:dyDescent="0.2">
      <c r="A10" s="683" t="s">
        <v>1360</v>
      </c>
      <c r="B10" s="614" t="s">
        <v>220</v>
      </c>
      <c r="C10" s="614" t="s">
        <v>1361</v>
      </c>
      <c r="D10" s="619" t="s">
        <v>736</v>
      </c>
      <c r="E10" s="635">
        <v>218</v>
      </c>
      <c r="F10" s="614" t="s">
        <v>222</v>
      </c>
      <c r="G10" s="635">
        <v>1</v>
      </c>
      <c r="H10" s="614" t="s">
        <v>223</v>
      </c>
      <c r="I10" s="683" t="s">
        <v>1360</v>
      </c>
      <c r="J10" s="636">
        <v>6</v>
      </c>
      <c r="K10" s="680"/>
      <c r="L10" s="615"/>
      <c r="M10" s="618"/>
    </row>
    <row r="11" spans="1:13" ht="18" customHeight="1" x14ac:dyDescent="0.2">
      <c r="A11" s="683" t="s">
        <v>1362</v>
      </c>
      <c r="B11" s="614" t="s">
        <v>223</v>
      </c>
      <c r="C11" s="614" t="s">
        <v>1363</v>
      </c>
      <c r="D11" s="619" t="s">
        <v>736</v>
      </c>
      <c r="E11" s="635">
        <v>218</v>
      </c>
      <c r="F11" s="614" t="s">
        <v>1364</v>
      </c>
      <c r="G11" s="635">
        <v>1</v>
      </c>
      <c r="H11" s="614" t="s">
        <v>223</v>
      </c>
      <c r="I11" s="683" t="s">
        <v>1362</v>
      </c>
      <c r="J11" s="636">
        <v>7</v>
      </c>
      <c r="K11" s="680"/>
      <c r="L11" s="615"/>
      <c r="M11" s="618"/>
    </row>
    <row r="12" spans="1:13" ht="18" customHeight="1" x14ac:dyDescent="0.2">
      <c r="A12" s="683" t="s">
        <v>1365</v>
      </c>
      <c r="B12" s="614" t="s">
        <v>226</v>
      </c>
      <c r="C12" s="614" t="s">
        <v>1361</v>
      </c>
      <c r="D12" s="619" t="s">
        <v>736</v>
      </c>
      <c r="E12" s="635">
        <v>218</v>
      </c>
      <c r="F12" s="614" t="s">
        <v>222</v>
      </c>
      <c r="G12" s="635">
        <v>1</v>
      </c>
      <c r="H12" s="614" t="s">
        <v>227</v>
      </c>
      <c r="I12" s="683" t="s">
        <v>1365</v>
      </c>
      <c r="J12" s="636">
        <v>8</v>
      </c>
      <c r="K12" s="680"/>
      <c r="L12" s="615"/>
      <c r="M12" s="618"/>
    </row>
    <row r="13" spans="1:13" ht="18" customHeight="1" x14ac:dyDescent="0.2">
      <c r="A13" s="683" t="s">
        <v>1366</v>
      </c>
      <c r="B13" s="614" t="s">
        <v>227</v>
      </c>
      <c r="C13" s="614" t="s">
        <v>1363</v>
      </c>
      <c r="D13" s="619" t="s">
        <v>736</v>
      </c>
      <c r="E13" s="635">
        <v>218</v>
      </c>
      <c r="F13" s="614" t="s">
        <v>1364</v>
      </c>
      <c r="G13" s="635">
        <v>1</v>
      </c>
      <c r="H13" s="614" t="s">
        <v>227</v>
      </c>
      <c r="I13" s="683" t="s">
        <v>1366</v>
      </c>
      <c r="J13" s="636">
        <v>9</v>
      </c>
      <c r="K13" s="680"/>
      <c r="L13" s="615"/>
      <c r="M13" s="618"/>
    </row>
    <row r="14" spans="1:13" ht="18" customHeight="1" x14ac:dyDescent="0.2">
      <c r="A14" s="683" t="s">
        <v>1367</v>
      </c>
      <c r="B14" s="614" t="s">
        <v>228</v>
      </c>
      <c r="C14" s="614" t="s">
        <v>1361</v>
      </c>
      <c r="D14" s="619" t="s">
        <v>736</v>
      </c>
      <c r="E14" s="635">
        <v>218</v>
      </c>
      <c r="F14" s="614" t="s">
        <v>222</v>
      </c>
      <c r="G14" s="635">
        <v>1</v>
      </c>
      <c r="H14" s="614" t="s">
        <v>229</v>
      </c>
      <c r="I14" s="683" t="s">
        <v>1367</v>
      </c>
      <c r="J14" s="636">
        <v>10</v>
      </c>
      <c r="K14" s="680"/>
      <c r="L14" s="615"/>
      <c r="M14" s="618"/>
    </row>
    <row r="15" spans="1:13" ht="18" customHeight="1" x14ac:dyDescent="0.2">
      <c r="A15" s="683" t="s">
        <v>1368</v>
      </c>
      <c r="B15" s="614" t="s">
        <v>229</v>
      </c>
      <c r="C15" s="614" t="s">
        <v>1363</v>
      </c>
      <c r="D15" s="619" t="s">
        <v>736</v>
      </c>
      <c r="E15" s="635">
        <v>218</v>
      </c>
      <c r="F15" s="614" t="s">
        <v>1364</v>
      </c>
      <c r="G15" s="635">
        <v>1</v>
      </c>
      <c r="H15" s="614" t="s">
        <v>229</v>
      </c>
      <c r="I15" s="683" t="s">
        <v>1368</v>
      </c>
      <c r="J15" s="636">
        <v>11</v>
      </c>
      <c r="K15" s="680"/>
      <c r="L15" s="615"/>
      <c r="M15" s="618"/>
    </row>
    <row r="16" spans="1:13" ht="18" customHeight="1" x14ac:dyDescent="0.2">
      <c r="A16" s="683" t="s">
        <v>1369</v>
      </c>
      <c r="B16" s="614" t="s">
        <v>230</v>
      </c>
      <c r="C16" s="614" t="s">
        <v>1361</v>
      </c>
      <c r="D16" s="619" t="s">
        <v>736</v>
      </c>
      <c r="E16" s="635">
        <v>218</v>
      </c>
      <c r="F16" s="614" t="s">
        <v>222</v>
      </c>
      <c r="G16" s="635">
        <v>1</v>
      </c>
      <c r="H16" s="614" t="s">
        <v>231</v>
      </c>
      <c r="I16" s="683" t="s">
        <v>1369</v>
      </c>
      <c r="J16" s="636">
        <v>12</v>
      </c>
      <c r="K16" s="680"/>
      <c r="L16" s="615"/>
      <c r="M16" s="618"/>
    </row>
    <row r="17" spans="1:13" ht="18" customHeight="1" x14ac:dyDescent="0.2">
      <c r="A17" s="683" t="s">
        <v>1370</v>
      </c>
      <c r="B17" s="614" t="s">
        <v>231</v>
      </c>
      <c r="C17" s="614" t="s">
        <v>1363</v>
      </c>
      <c r="D17" s="619" t="s">
        <v>736</v>
      </c>
      <c r="E17" s="635">
        <v>218</v>
      </c>
      <c r="F17" s="614" t="s">
        <v>1364</v>
      </c>
      <c r="G17" s="635">
        <v>1</v>
      </c>
      <c r="H17" s="614" t="s">
        <v>231</v>
      </c>
      <c r="I17" s="683" t="s">
        <v>1370</v>
      </c>
      <c r="J17" s="636">
        <v>13</v>
      </c>
      <c r="K17" s="680"/>
      <c r="L17" s="615"/>
      <c r="M17" s="618"/>
    </row>
    <row r="18" spans="1:13" ht="18" customHeight="1" x14ac:dyDescent="0.2">
      <c r="A18" s="683" t="s">
        <v>1371</v>
      </c>
      <c r="B18" s="614" t="s">
        <v>232</v>
      </c>
      <c r="C18" s="614" t="s">
        <v>1361</v>
      </c>
      <c r="D18" s="619" t="s">
        <v>736</v>
      </c>
      <c r="E18" s="635">
        <v>218</v>
      </c>
      <c r="F18" s="614" t="s">
        <v>222</v>
      </c>
      <c r="G18" s="635">
        <v>1</v>
      </c>
      <c r="H18" s="614" t="s">
        <v>233</v>
      </c>
      <c r="I18" s="683" t="s">
        <v>1371</v>
      </c>
      <c r="J18" s="636">
        <v>14</v>
      </c>
      <c r="K18" s="680"/>
      <c r="L18" s="615"/>
      <c r="M18" s="618"/>
    </row>
    <row r="19" spans="1:13" ht="18" customHeight="1" x14ac:dyDescent="0.2">
      <c r="A19" s="683" t="s">
        <v>1372</v>
      </c>
      <c r="B19" s="614" t="s">
        <v>233</v>
      </c>
      <c r="C19" s="614" t="s">
        <v>1363</v>
      </c>
      <c r="D19" s="619" t="s">
        <v>736</v>
      </c>
      <c r="E19" s="635">
        <v>218</v>
      </c>
      <c r="F19" s="614" t="s">
        <v>1364</v>
      </c>
      <c r="G19" s="635">
        <v>1</v>
      </c>
      <c r="H19" s="614" t="s">
        <v>233</v>
      </c>
      <c r="I19" s="683" t="s">
        <v>1372</v>
      </c>
      <c r="J19" s="636">
        <v>15</v>
      </c>
      <c r="K19" s="680"/>
      <c r="L19" s="615"/>
      <c r="M19" s="618"/>
    </row>
    <row r="20" spans="1:13" ht="18" customHeight="1" x14ac:dyDescent="0.2">
      <c r="A20" s="683" t="s">
        <v>1373</v>
      </c>
      <c r="B20" s="614" t="s">
        <v>234</v>
      </c>
      <c r="C20" s="614" t="s">
        <v>1361</v>
      </c>
      <c r="D20" s="619" t="s">
        <v>736</v>
      </c>
      <c r="E20" s="635">
        <v>218</v>
      </c>
      <c r="F20" s="614" t="s">
        <v>222</v>
      </c>
      <c r="G20" s="635">
        <v>1</v>
      </c>
      <c r="H20" s="614" t="s">
        <v>235</v>
      </c>
      <c r="I20" s="683" t="s">
        <v>1373</v>
      </c>
      <c r="J20" s="636">
        <v>16</v>
      </c>
      <c r="K20" s="680"/>
      <c r="L20" s="615"/>
      <c r="M20" s="618"/>
    </row>
    <row r="21" spans="1:13" ht="18" customHeight="1" x14ac:dyDescent="0.2">
      <c r="A21" s="683" t="s">
        <v>1374</v>
      </c>
      <c r="B21" s="614" t="s">
        <v>235</v>
      </c>
      <c r="C21" s="614" t="s">
        <v>1363</v>
      </c>
      <c r="D21" s="619" t="s">
        <v>736</v>
      </c>
      <c r="E21" s="635">
        <v>218</v>
      </c>
      <c r="F21" s="614" t="s">
        <v>1364</v>
      </c>
      <c r="G21" s="635">
        <v>1</v>
      </c>
      <c r="H21" s="614" t="s">
        <v>235</v>
      </c>
      <c r="I21" s="683" t="s">
        <v>1374</v>
      </c>
      <c r="J21" s="636">
        <v>17</v>
      </c>
      <c r="K21" s="680"/>
      <c r="L21" s="615"/>
      <c r="M21" s="618"/>
    </row>
    <row r="22" spans="1:13" ht="18" customHeight="1" x14ac:dyDescent="0.2">
      <c r="A22" s="683" t="s">
        <v>1375</v>
      </c>
      <c r="B22" s="614" t="s">
        <v>236</v>
      </c>
      <c r="C22" s="614" t="s">
        <v>1361</v>
      </c>
      <c r="D22" s="619" t="s">
        <v>736</v>
      </c>
      <c r="E22" s="635">
        <v>218</v>
      </c>
      <c r="F22" s="614" t="s">
        <v>222</v>
      </c>
      <c r="G22" s="635">
        <v>1</v>
      </c>
      <c r="H22" s="614" t="s">
        <v>237</v>
      </c>
      <c r="I22" s="683" t="s">
        <v>1375</v>
      </c>
      <c r="J22" s="636">
        <v>18</v>
      </c>
      <c r="K22" s="680"/>
      <c r="L22" s="615"/>
      <c r="M22" s="618"/>
    </row>
    <row r="23" spans="1:13" ht="18" customHeight="1" x14ac:dyDescent="0.2">
      <c r="A23" s="683" t="s">
        <v>1376</v>
      </c>
      <c r="B23" s="614" t="s">
        <v>237</v>
      </c>
      <c r="C23" s="614" t="s">
        <v>1363</v>
      </c>
      <c r="D23" s="619" t="s">
        <v>736</v>
      </c>
      <c r="E23" s="635">
        <v>218</v>
      </c>
      <c r="F23" s="614" t="s">
        <v>1364</v>
      </c>
      <c r="G23" s="635">
        <v>1</v>
      </c>
      <c r="H23" s="614" t="s">
        <v>237</v>
      </c>
      <c r="I23" s="683" t="s">
        <v>1376</v>
      </c>
      <c r="J23" s="636">
        <v>19</v>
      </c>
      <c r="K23" s="680"/>
      <c r="L23" s="615"/>
      <c r="M23" s="618"/>
    </row>
    <row r="24" spans="1:13" ht="18" customHeight="1" x14ac:dyDescent="0.2">
      <c r="A24" s="683" t="s">
        <v>1377</v>
      </c>
      <c r="B24" s="614" t="s">
        <v>238</v>
      </c>
      <c r="C24" s="614" t="s">
        <v>1361</v>
      </c>
      <c r="D24" s="619" t="s">
        <v>736</v>
      </c>
      <c r="E24" s="635">
        <v>218</v>
      </c>
      <c r="F24" s="614" t="s">
        <v>222</v>
      </c>
      <c r="G24" s="635">
        <v>1</v>
      </c>
      <c r="H24" s="614" t="s">
        <v>239</v>
      </c>
      <c r="I24" s="683" t="s">
        <v>1377</v>
      </c>
      <c r="J24" s="636">
        <v>20</v>
      </c>
      <c r="K24" s="680"/>
      <c r="L24" s="615"/>
      <c r="M24" s="618"/>
    </row>
    <row r="25" spans="1:13" ht="18" customHeight="1" x14ac:dyDescent="0.2">
      <c r="A25" s="683" t="s">
        <v>1378</v>
      </c>
      <c r="B25" s="614" t="s">
        <v>239</v>
      </c>
      <c r="C25" s="614" t="s">
        <v>1363</v>
      </c>
      <c r="D25" s="619" t="s">
        <v>736</v>
      </c>
      <c r="E25" s="635">
        <v>218</v>
      </c>
      <c r="F25" s="614" t="s">
        <v>1364</v>
      </c>
      <c r="G25" s="635">
        <v>1</v>
      </c>
      <c r="H25" s="614" t="s">
        <v>239</v>
      </c>
      <c r="I25" s="683" t="s">
        <v>1378</v>
      </c>
      <c r="J25" s="636">
        <v>21</v>
      </c>
      <c r="K25" s="680"/>
      <c r="L25" s="615"/>
      <c r="M25" s="618"/>
    </row>
    <row r="26" spans="1:13" ht="18" customHeight="1" x14ac:dyDescent="0.2">
      <c r="A26" s="683" t="s">
        <v>1379</v>
      </c>
      <c r="B26" s="614" t="s">
        <v>240</v>
      </c>
      <c r="C26" s="614" t="s">
        <v>1361</v>
      </c>
      <c r="D26" s="619" t="s">
        <v>736</v>
      </c>
      <c r="E26" s="635">
        <v>218</v>
      </c>
      <c r="F26" s="614" t="s">
        <v>222</v>
      </c>
      <c r="G26" s="635">
        <v>1</v>
      </c>
      <c r="H26" s="614" t="s">
        <v>241</v>
      </c>
      <c r="I26" s="683" t="s">
        <v>1379</v>
      </c>
      <c r="J26" s="636">
        <v>22</v>
      </c>
      <c r="K26" s="680"/>
      <c r="L26" s="615"/>
      <c r="M26" s="618"/>
    </row>
    <row r="27" spans="1:13" ht="18" customHeight="1" x14ac:dyDescent="0.2">
      <c r="A27" s="683" t="s">
        <v>1380</v>
      </c>
      <c r="B27" s="614" t="s">
        <v>241</v>
      </c>
      <c r="C27" s="614" t="s">
        <v>1363</v>
      </c>
      <c r="D27" s="619" t="s">
        <v>736</v>
      </c>
      <c r="E27" s="635">
        <v>218</v>
      </c>
      <c r="F27" s="614" t="s">
        <v>1364</v>
      </c>
      <c r="G27" s="635">
        <v>1</v>
      </c>
      <c r="H27" s="614" t="s">
        <v>241</v>
      </c>
      <c r="I27" s="683" t="s">
        <v>1380</v>
      </c>
      <c r="J27" s="636">
        <v>23</v>
      </c>
      <c r="K27" s="680"/>
    </row>
    <row r="28" spans="1:13" ht="18" customHeight="1" x14ac:dyDescent="0.2">
      <c r="A28" s="683" t="s">
        <v>1381</v>
      </c>
      <c r="B28" s="614" t="s">
        <v>242</v>
      </c>
      <c r="C28" s="614" t="s">
        <v>1361</v>
      </c>
      <c r="D28" s="619" t="s">
        <v>736</v>
      </c>
      <c r="E28" s="635">
        <v>218</v>
      </c>
      <c r="F28" s="614" t="s">
        <v>222</v>
      </c>
      <c r="G28" s="635">
        <v>1</v>
      </c>
      <c r="H28" s="614" t="s">
        <v>243</v>
      </c>
      <c r="I28" s="683" t="s">
        <v>1381</v>
      </c>
      <c r="J28" s="620">
        <v>24</v>
      </c>
      <c r="K28" s="680"/>
    </row>
    <row r="29" spans="1:13" ht="18" customHeight="1" x14ac:dyDescent="0.2">
      <c r="A29" s="683" t="s">
        <v>1382</v>
      </c>
      <c r="B29" s="614" t="s">
        <v>243</v>
      </c>
      <c r="C29" s="614" t="s">
        <v>1363</v>
      </c>
      <c r="D29" s="619" t="s">
        <v>736</v>
      </c>
      <c r="E29" s="635">
        <v>218</v>
      </c>
      <c r="F29" s="614" t="s">
        <v>1364</v>
      </c>
      <c r="G29" s="635">
        <v>1</v>
      </c>
      <c r="H29" s="614" t="s">
        <v>243</v>
      </c>
      <c r="I29" s="683" t="s">
        <v>1382</v>
      </c>
      <c r="J29" s="636">
        <v>1</v>
      </c>
      <c r="K29" s="680"/>
    </row>
    <row r="30" spans="1:13" ht="18" customHeight="1" x14ac:dyDescent="0.2">
      <c r="A30" s="683" t="s">
        <v>1383</v>
      </c>
      <c r="B30" s="614" t="s">
        <v>244</v>
      </c>
      <c r="C30" s="614" t="s">
        <v>1361</v>
      </c>
      <c r="D30" s="619" t="s">
        <v>736</v>
      </c>
      <c r="E30" s="635">
        <v>218</v>
      </c>
      <c r="F30" s="614" t="s">
        <v>222</v>
      </c>
      <c r="G30" s="635">
        <v>1</v>
      </c>
      <c r="H30" s="614" t="s">
        <v>245</v>
      </c>
      <c r="I30" s="683" t="s">
        <v>1383</v>
      </c>
      <c r="J30" s="636">
        <v>2</v>
      </c>
      <c r="K30" s="680"/>
    </row>
    <row r="31" spans="1:13" ht="18" customHeight="1" x14ac:dyDescent="0.2">
      <c r="A31" s="683" t="s">
        <v>1384</v>
      </c>
      <c r="B31" s="614" t="s">
        <v>245</v>
      </c>
      <c r="C31" s="614" t="s">
        <v>1363</v>
      </c>
      <c r="D31" s="619" t="s">
        <v>736</v>
      </c>
      <c r="E31" s="635">
        <v>218</v>
      </c>
      <c r="F31" s="614" t="s">
        <v>1364</v>
      </c>
      <c r="G31" s="635">
        <v>1</v>
      </c>
      <c r="H31" s="614" t="s">
        <v>245</v>
      </c>
      <c r="I31" s="683" t="s">
        <v>1384</v>
      </c>
      <c r="J31" s="636">
        <v>3</v>
      </c>
      <c r="K31" s="680"/>
    </row>
    <row r="32" spans="1:13" ht="18" customHeight="1" x14ac:dyDescent="0.2">
      <c r="A32" s="683" t="s">
        <v>1385</v>
      </c>
      <c r="B32" s="614" t="s">
        <v>246</v>
      </c>
      <c r="C32" s="614" t="s">
        <v>1361</v>
      </c>
      <c r="D32" s="619" t="s">
        <v>736</v>
      </c>
      <c r="E32" s="635">
        <v>218</v>
      </c>
      <c r="F32" s="614" t="s">
        <v>222</v>
      </c>
      <c r="G32" s="635">
        <v>1</v>
      </c>
      <c r="H32" s="614" t="s">
        <v>247</v>
      </c>
      <c r="I32" s="683" t="s">
        <v>1385</v>
      </c>
      <c r="J32" s="636">
        <v>4</v>
      </c>
      <c r="K32" s="680"/>
    </row>
    <row r="33" spans="1:11" ht="18" customHeight="1" x14ac:dyDescent="0.2">
      <c r="A33" s="683" t="s">
        <v>1386</v>
      </c>
      <c r="B33" s="614" t="s">
        <v>247</v>
      </c>
      <c r="C33" s="614" t="s">
        <v>1363</v>
      </c>
      <c r="D33" s="619" t="s">
        <v>736</v>
      </c>
      <c r="E33" s="635">
        <v>218</v>
      </c>
      <c r="F33" s="614" t="s">
        <v>1364</v>
      </c>
      <c r="G33" s="635">
        <v>1</v>
      </c>
      <c r="H33" s="614" t="s">
        <v>247</v>
      </c>
      <c r="I33" s="683" t="s">
        <v>1386</v>
      </c>
      <c r="J33" s="636">
        <v>5</v>
      </c>
      <c r="K33" s="680"/>
    </row>
    <row r="34" spans="1:11" ht="18" customHeight="1" x14ac:dyDescent="0.2">
      <c r="A34" s="683" t="s">
        <v>1387</v>
      </c>
      <c r="B34" s="614" t="s">
        <v>248</v>
      </c>
      <c r="C34" s="614" t="s">
        <v>1361</v>
      </c>
      <c r="D34" s="619" t="s">
        <v>736</v>
      </c>
      <c r="E34" s="635">
        <v>218</v>
      </c>
      <c r="F34" s="614" t="s">
        <v>222</v>
      </c>
      <c r="G34" s="635">
        <v>1</v>
      </c>
      <c r="H34" s="614" t="s">
        <v>249</v>
      </c>
      <c r="I34" s="683" t="s">
        <v>1387</v>
      </c>
      <c r="J34" s="636">
        <v>6</v>
      </c>
      <c r="K34" s="680"/>
    </row>
    <row r="35" spans="1:11" ht="18" customHeight="1" x14ac:dyDescent="0.2">
      <c r="A35" s="683" t="s">
        <v>1388</v>
      </c>
      <c r="B35" s="614" t="s">
        <v>249</v>
      </c>
      <c r="C35" s="614" t="s">
        <v>1363</v>
      </c>
      <c r="D35" s="619" t="s">
        <v>736</v>
      </c>
      <c r="E35" s="635">
        <v>218</v>
      </c>
      <c r="F35" s="614" t="s">
        <v>1364</v>
      </c>
      <c r="G35" s="635">
        <v>1</v>
      </c>
      <c r="H35" s="614" t="s">
        <v>249</v>
      </c>
      <c r="I35" s="683" t="s">
        <v>1388</v>
      </c>
      <c r="J35" s="636">
        <v>7</v>
      </c>
      <c r="K35" s="680"/>
    </row>
    <row r="36" spans="1:11" ht="18" customHeight="1" x14ac:dyDescent="0.2">
      <c r="A36" s="683" t="s">
        <v>1389</v>
      </c>
      <c r="B36" s="614" t="s">
        <v>250</v>
      </c>
      <c r="C36" s="614" t="s">
        <v>1361</v>
      </c>
      <c r="D36" s="619" t="s">
        <v>736</v>
      </c>
      <c r="E36" s="635">
        <v>218</v>
      </c>
      <c r="F36" s="614" t="s">
        <v>222</v>
      </c>
      <c r="G36" s="635">
        <v>1</v>
      </c>
      <c r="H36" s="614" t="s">
        <v>251</v>
      </c>
      <c r="I36" s="683" t="s">
        <v>1389</v>
      </c>
      <c r="J36" s="636">
        <v>8</v>
      </c>
      <c r="K36" s="680"/>
    </row>
    <row r="37" spans="1:11" ht="18" customHeight="1" x14ac:dyDescent="0.2">
      <c r="A37" s="683" t="s">
        <v>1390</v>
      </c>
      <c r="B37" s="614" t="s">
        <v>251</v>
      </c>
      <c r="C37" s="614" t="s">
        <v>1363</v>
      </c>
      <c r="D37" s="619" t="s">
        <v>736</v>
      </c>
      <c r="E37" s="635">
        <v>218</v>
      </c>
      <c r="F37" s="614" t="s">
        <v>1364</v>
      </c>
      <c r="G37" s="635">
        <v>1</v>
      </c>
      <c r="H37" s="614" t="s">
        <v>251</v>
      </c>
      <c r="I37" s="683" t="s">
        <v>1390</v>
      </c>
      <c r="J37" s="636">
        <v>9</v>
      </c>
      <c r="K37" s="680"/>
    </row>
    <row r="38" spans="1:11" ht="18" customHeight="1" x14ac:dyDescent="0.2">
      <c r="A38" s="683" t="s">
        <v>1391</v>
      </c>
      <c r="B38" s="614" t="s">
        <v>252</v>
      </c>
      <c r="C38" s="614" t="s">
        <v>1361</v>
      </c>
      <c r="D38" s="619" t="s">
        <v>736</v>
      </c>
      <c r="E38" s="635">
        <v>218</v>
      </c>
      <c r="F38" s="614" t="s">
        <v>222</v>
      </c>
      <c r="G38" s="635">
        <v>1</v>
      </c>
      <c r="H38" s="614" t="s">
        <v>253</v>
      </c>
      <c r="I38" s="683" t="s">
        <v>1391</v>
      </c>
      <c r="J38" s="636">
        <v>10</v>
      </c>
      <c r="K38" s="680"/>
    </row>
    <row r="39" spans="1:11" ht="18" customHeight="1" x14ac:dyDescent="0.2">
      <c r="A39" s="683" t="s">
        <v>1392</v>
      </c>
      <c r="B39" s="614" t="s">
        <v>253</v>
      </c>
      <c r="C39" s="614" t="s">
        <v>1363</v>
      </c>
      <c r="D39" s="619" t="s">
        <v>736</v>
      </c>
      <c r="E39" s="635">
        <v>218</v>
      </c>
      <c r="F39" s="614" t="s">
        <v>1364</v>
      </c>
      <c r="G39" s="635">
        <v>1</v>
      </c>
      <c r="H39" s="614" t="s">
        <v>253</v>
      </c>
      <c r="I39" s="683" t="s">
        <v>1392</v>
      </c>
      <c r="J39" s="636">
        <v>11</v>
      </c>
      <c r="K39" s="680"/>
    </row>
    <row r="40" spans="1:11" ht="18" customHeight="1" x14ac:dyDescent="0.2">
      <c r="A40" s="683" t="s">
        <v>1393</v>
      </c>
      <c r="B40" s="614" t="s">
        <v>254</v>
      </c>
      <c r="C40" s="614" t="s">
        <v>1361</v>
      </c>
      <c r="D40" s="619" t="s">
        <v>736</v>
      </c>
      <c r="E40" s="635">
        <v>218</v>
      </c>
      <c r="F40" s="614" t="s">
        <v>222</v>
      </c>
      <c r="G40" s="635">
        <v>1</v>
      </c>
      <c r="H40" s="614" t="s">
        <v>255</v>
      </c>
      <c r="I40" s="683" t="s">
        <v>1393</v>
      </c>
      <c r="J40" s="636">
        <v>12</v>
      </c>
      <c r="K40" s="680"/>
    </row>
    <row r="41" spans="1:11" ht="18" customHeight="1" x14ac:dyDescent="0.2">
      <c r="A41" s="683" t="s">
        <v>1394</v>
      </c>
      <c r="B41" s="614" t="s">
        <v>255</v>
      </c>
      <c r="C41" s="614" t="s">
        <v>1363</v>
      </c>
      <c r="D41" s="619" t="s">
        <v>736</v>
      </c>
      <c r="E41" s="635">
        <v>218</v>
      </c>
      <c r="F41" s="614" t="s">
        <v>1364</v>
      </c>
      <c r="G41" s="635">
        <v>1</v>
      </c>
      <c r="H41" s="614" t="s">
        <v>255</v>
      </c>
      <c r="I41" s="683" t="s">
        <v>1394</v>
      </c>
      <c r="J41" s="636">
        <v>13</v>
      </c>
      <c r="K41" s="680"/>
    </row>
    <row r="42" spans="1:11" ht="18" customHeight="1" x14ac:dyDescent="0.2">
      <c r="A42" s="683" t="s">
        <v>1395</v>
      </c>
      <c r="B42" s="614" t="s">
        <v>256</v>
      </c>
      <c r="C42" s="614" t="s">
        <v>1361</v>
      </c>
      <c r="D42" s="619" t="s">
        <v>736</v>
      </c>
      <c r="E42" s="635">
        <v>218</v>
      </c>
      <c r="F42" s="614" t="s">
        <v>222</v>
      </c>
      <c r="G42" s="635">
        <v>1</v>
      </c>
      <c r="H42" s="614" t="s">
        <v>257</v>
      </c>
      <c r="I42" s="683" t="s">
        <v>1395</v>
      </c>
      <c r="J42" s="636">
        <v>14</v>
      </c>
      <c r="K42" s="680"/>
    </row>
    <row r="43" spans="1:11" ht="18" customHeight="1" x14ac:dyDescent="0.2">
      <c r="A43" s="683" t="s">
        <v>1396</v>
      </c>
      <c r="B43" s="614" t="s">
        <v>257</v>
      </c>
      <c r="C43" s="614" t="s">
        <v>1363</v>
      </c>
      <c r="D43" s="619" t="s">
        <v>736</v>
      </c>
      <c r="E43" s="635">
        <v>218</v>
      </c>
      <c r="F43" s="614" t="s">
        <v>1364</v>
      </c>
      <c r="G43" s="635">
        <v>1</v>
      </c>
      <c r="H43" s="614" t="s">
        <v>257</v>
      </c>
      <c r="I43" s="683" t="s">
        <v>1396</v>
      </c>
      <c r="J43" s="636">
        <v>15</v>
      </c>
      <c r="K43" s="680"/>
    </row>
    <row r="44" spans="1:11" ht="18" customHeight="1" x14ac:dyDescent="0.2">
      <c r="A44" s="683" t="s">
        <v>1397</v>
      </c>
      <c r="B44" s="614" t="s">
        <v>258</v>
      </c>
      <c r="C44" s="614" t="s">
        <v>1361</v>
      </c>
      <c r="D44" s="619" t="s">
        <v>736</v>
      </c>
      <c r="E44" s="635">
        <v>218</v>
      </c>
      <c r="F44" s="614" t="s">
        <v>222</v>
      </c>
      <c r="G44" s="635">
        <v>1</v>
      </c>
      <c r="H44" s="614" t="s">
        <v>259</v>
      </c>
      <c r="I44" s="683" t="s">
        <v>1397</v>
      </c>
      <c r="J44" s="636">
        <v>16</v>
      </c>
      <c r="K44" s="680"/>
    </row>
    <row r="45" spans="1:11" ht="18" customHeight="1" x14ac:dyDescent="0.2">
      <c r="A45" s="683" t="s">
        <v>1398</v>
      </c>
      <c r="B45" s="614" t="s">
        <v>259</v>
      </c>
      <c r="C45" s="614" t="s">
        <v>1363</v>
      </c>
      <c r="D45" s="619" t="s">
        <v>736</v>
      </c>
      <c r="E45" s="635">
        <v>218</v>
      </c>
      <c r="F45" s="614" t="s">
        <v>1364</v>
      </c>
      <c r="G45" s="635">
        <v>1</v>
      </c>
      <c r="H45" s="614" t="s">
        <v>259</v>
      </c>
      <c r="I45" s="683" t="s">
        <v>1398</v>
      </c>
      <c r="J45" s="636">
        <v>17</v>
      </c>
      <c r="K45" s="680"/>
    </row>
    <row r="46" spans="1:11" ht="18" customHeight="1" x14ac:dyDescent="0.2">
      <c r="A46" s="683" t="s">
        <v>1399</v>
      </c>
      <c r="B46" s="614" t="s">
        <v>260</v>
      </c>
      <c r="C46" s="614" t="s">
        <v>261</v>
      </c>
      <c r="D46" s="619" t="s">
        <v>61</v>
      </c>
      <c r="E46" s="614" t="s">
        <v>62</v>
      </c>
      <c r="F46" s="614" t="s">
        <v>263</v>
      </c>
      <c r="G46" s="635">
        <v>1</v>
      </c>
      <c r="H46" s="614" t="s">
        <v>255</v>
      </c>
      <c r="I46" s="683" t="s">
        <v>1399</v>
      </c>
      <c r="J46" s="636">
        <v>18</v>
      </c>
      <c r="K46" s="680"/>
    </row>
    <row r="47" spans="1:11" ht="18" customHeight="1" x14ac:dyDescent="0.2">
      <c r="A47" s="683" t="s">
        <v>1400</v>
      </c>
      <c r="B47" s="614" t="s">
        <v>264</v>
      </c>
      <c r="C47" s="614" t="s">
        <v>261</v>
      </c>
      <c r="D47" s="619" t="s">
        <v>61</v>
      </c>
      <c r="E47" s="614" t="s">
        <v>62</v>
      </c>
      <c r="F47" s="614" t="s">
        <v>263</v>
      </c>
      <c r="G47" s="635">
        <v>1</v>
      </c>
      <c r="H47" s="614" t="s">
        <v>257</v>
      </c>
      <c r="I47" s="683" t="s">
        <v>1400</v>
      </c>
      <c r="J47" s="636">
        <v>19</v>
      </c>
      <c r="K47" s="680"/>
    </row>
    <row r="48" spans="1:11" ht="18" customHeight="1" x14ac:dyDescent="0.2">
      <c r="A48" s="683" t="s">
        <v>1401</v>
      </c>
      <c r="B48" s="614" t="s">
        <v>265</v>
      </c>
      <c r="C48" s="614" t="s">
        <v>261</v>
      </c>
      <c r="D48" s="619" t="s">
        <v>61</v>
      </c>
      <c r="E48" s="614" t="s">
        <v>62</v>
      </c>
      <c r="F48" s="614" t="s">
        <v>263</v>
      </c>
      <c r="G48" s="635">
        <v>1</v>
      </c>
      <c r="H48" s="614" t="s">
        <v>259</v>
      </c>
      <c r="I48" s="683" t="s">
        <v>1401</v>
      </c>
      <c r="J48" s="636">
        <v>20</v>
      </c>
      <c r="K48" s="680"/>
    </row>
    <row r="49" spans="1:11" ht="18" customHeight="1" x14ac:dyDescent="0.2">
      <c r="A49" s="683" t="s">
        <v>1402</v>
      </c>
      <c r="B49" s="614" t="s">
        <v>266</v>
      </c>
      <c r="C49" s="614" t="s">
        <v>1403</v>
      </c>
      <c r="D49" s="619" t="s">
        <v>61</v>
      </c>
      <c r="E49" s="614" t="s">
        <v>62</v>
      </c>
      <c r="F49" s="614" t="s">
        <v>68</v>
      </c>
      <c r="G49" s="635">
        <v>1</v>
      </c>
      <c r="H49" s="614" t="s">
        <v>215</v>
      </c>
      <c r="I49" s="683" t="s">
        <v>1402</v>
      </c>
      <c r="J49" s="636">
        <v>21</v>
      </c>
      <c r="K49" s="680"/>
    </row>
    <row r="50" spans="1:11" ht="18" customHeight="1" x14ac:dyDescent="0.2">
      <c r="A50" s="683" t="s">
        <v>1404</v>
      </c>
      <c r="B50" s="614" t="s">
        <v>268</v>
      </c>
      <c r="C50" s="614" t="s">
        <v>1403</v>
      </c>
      <c r="D50" s="619" t="s">
        <v>61</v>
      </c>
      <c r="E50" s="614" t="s">
        <v>62</v>
      </c>
      <c r="F50" s="614" t="s">
        <v>68</v>
      </c>
      <c r="G50" s="635">
        <v>1</v>
      </c>
      <c r="H50" s="614" t="s">
        <v>215</v>
      </c>
      <c r="I50" s="683" t="s">
        <v>1404</v>
      </c>
      <c r="J50" s="636">
        <v>22</v>
      </c>
      <c r="K50" s="680"/>
    </row>
    <row r="51" spans="1:11" ht="18" customHeight="1" x14ac:dyDescent="0.2">
      <c r="A51" s="683" t="s">
        <v>1405</v>
      </c>
      <c r="B51" s="614" t="s">
        <v>269</v>
      </c>
      <c r="C51" s="614" t="s">
        <v>1403</v>
      </c>
      <c r="D51" s="619" t="s">
        <v>61</v>
      </c>
      <c r="E51" s="614" t="s">
        <v>62</v>
      </c>
      <c r="F51" s="614" t="s">
        <v>68</v>
      </c>
      <c r="G51" s="635">
        <v>1</v>
      </c>
      <c r="H51" s="614" t="s">
        <v>215</v>
      </c>
      <c r="I51" s="683" t="s">
        <v>1405</v>
      </c>
      <c r="J51" s="636">
        <v>23</v>
      </c>
      <c r="K51" s="680"/>
    </row>
    <row r="52" spans="1:11" ht="18" customHeight="1" x14ac:dyDescent="0.2">
      <c r="A52" s="683" t="s">
        <v>1406</v>
      </c>
      <c r="B52" s="614" t="s">
        <v>270</v>
      </c>
      <c r="C52" s="614" t="s">
        <v>1403</v>
      </c>
      <c r="D52" s="619" t="s">
        <v>61</v>
      </c>
      <c r="E52" s="614" t="s">
        <v>62</v>
      </c>
      <c r="F52" s="614" t="s">
        <v>68</v>
      </c>
      <c r="G52" s="635">
        <v>1</v>
      </c>
      <c r="H52" s="614" t="s">
        <v>215</v>
      </c>
      <c r="I52" s="683" t="s">
        <v>1406</v>
      </c>
      <c r="J52" s="620">
        <v>24</v>
      </c>
      <c r="K52" s="680"/>
    </row>
    <row r="53" spans="1:11" ht="18" customHeight="1" x14ac:dyDescent="0.2">
      <c r="A53" s="683" t="s">
        <v>1407</v>
      </c>
      <c r="B53" s="614" t="s">
        <v>271</v>
      </c>
      <c r="C53" s="614" t="s">
        <v>1408</v>
      </c>
      <c r="D53" s="619" t="s">
        <v>1354</v>
      </c>
      <c r="E53" s="614"/>
      <c r="F53" s="614" t="s">
        <v>151</v>
      </c>
      <c r="G53" s="635">
        <v>1</v>
      </c>
      <c r="H53" s="614" t="s">
        <v>215</v>
      </c>
      <c r="I53" s="683" t="s">
        <v>1407</v>
      </c>
      <c r="J53" s="636">
        <v>1</v>
      </c>
      <c r="K53" s="680"/>
    </row>
    <row r="54" spans="1:11" ht="18" customHeight="1" x14ac:dyDescent="0.2">
      <c r="A54" s="683" t="s">
        <v>1409</v>
      </c>
      <c r="B54" s="614" t="s">
        <v>273</v>
      </c>
      <c r="C54" s="614" t="s">
        <v>1410</v>
      </c>
      <c r="D54" s="619" t="s">
        <v>1354</v>
      </c>
      <c r="E54" s="614"/>
      <c r="F54" s="614" t="s">
        <v>151</v>
      </c>
      <c r="G54" s="635">
        <v>1</v>
      </c>
      <c r="H54" s="614" t="s">
        <v>215</v>
      </c>
      <c r="I54" s="683" t="s">
        <v>1409</v>
      </c>
      <c r="J54" s="636">
        <v>2</v>
      </c>
      <c r="K54" s="680"/>
    </row>
    <row r="55" spans="1:11" ht="18" customHeight="1" x14ac:dyDescent="0.2">
      <c r="A55" s="683" t="s">
        <v>1411</v>
      </c>
      <c r="B55" s="614" t="s">
        <v>275</v>
      </c>
      <c r="C55" s="614" t="s">
        <v>1412</v>
      </c>
      <c r="D55" s="619" t="s">
        <v>1354</v>
      </c>
      <c r="E55" s="614"/>
      <c r="F55" s="614" t="s">
        <v>151</v>
      </c>
      <c r="G55" s="635">
        <v>1</v>
      </c>
      <c r="H55" s="614" t="s">
        <v>215</v>
      </c>
      <c r="I55" s="683" t="s">
        <v>1411</v>
      </c>
      <c r="J55" s="636">
        <v>3</v>
      </c>
      <c r="K55" s="680"/>
    </row>
    <row r="56" spans="1:11" ht="18" customHeight="1" x14ac:dyDescent="0.2">
      <c r="A56" s="683" t="s">
        <v>1413</v>
      </c>
      <c r="B56" s="614" t="s">
        <v>277</v>
      </c>
      <c r="C56" s="614" t="s">
        <v>1412</v>
      </c>
      <c r="D56" s="619" t="s">
        <v>1354</v>
      </c>
      <c r="E56" s="614"/>
      <c r="F56" s="614" t="s">
        <v>151</v>
      </c>
      <c r="G56" s="635">
        <v>1</v>
      </c>
      <c r="H56" s="614" t="s">
        <v>215</v>
      </c>
      <c r="I56" s="683" t="s">
        <v>1413</v>
      </c>
      <c r="J56" s="636">
        <v>4</v>
      </c>
      <c r="K56" s="680"/>
    </row>
    <row r="57" spans="1:11" ht="18" customHeight="1" x14ac:dyDescent="0.2">
      <c r="A57" s="683" t="s">
        <v>1414</v>
      </c>
      <c r="B57" s="614" t="s">
        <v>278</v>
      </c>
      <c r="C57" s="614" t="s">
        <v>1412</v>
      </c>
      <c r="D57" s="619" t="s">
        <v>1354</v>
      </c>
      <c r="E57" s="614"/>
      <c r="F57" s="614" t="s">
        <v>151</v>
      </c>
      <c r="G57" s="635">
        <v>1</v>
      </c>
      <c r="H57" s="614" t="s">
        <v>215</v>
      </c>
      <c r="I57" s="683" t="s">
        <v>1414</v>
      </c>
      <c r="J57" s="636">
        <v>5</v>
      </c>
      <c r="K57" s="680"/>
    </row>
    <row r="58" spans="1:11" ht="18" customHeight="1" x14ac:dyDescent="0.2">
      <c r="A58" s="683" t="s">
        <v>1415</v>
      </c>
      <c r="B58" s="614" t="s">
        <v>279</v>
      </c>
      <c r="C58" s="614" t="s">
        <v>1408</v>
      </c>
      <c r="D58" s="619" t="s">
        <v>1354</v>
      </c>
      <c r="E58" s="614"/>
      <c r="F58" s="614" t="s">
        <v>151</v>
      </c>
      <c r="G58" s="635">
        <v>1</v>
      </c>
      <c r="H58" s="614" t="s">
        <v>215</v>
      </c>
      <c r="I58" s="683" t="s">
        <v>1415</v>
      </c>
      <c r="J58" s="636">
        <v>6</v>
      </c>
      <c r="K58" s="680"/>
    </row>
    <row r="59" spans="1:11" ht="18" customHeight="1" x14ac:dyDescent="0.2">
      <c r="A59" s="683" t="s">
        <v>1416</v>
      </c>
      <c r="B59" s="614" t="s">
        <v>280</v>
      </c>
      <c r="C59" s="614" t="s">
        <v>1410</v>
      </c>
      <c r="D59" s="619" t="s">
        <v>1354</v>
      </c>
      <c r="E59" s="614"/>
      <c r="F59" s="614" t="s">
        <v>151</v>
      </c>
      <c r="G59" s="635">
        <v>1</v>
      </c>
      <c r="H59" s="614" t="s">
        <v>215</v>
      </c>
      <c r="I59" s="683" t="s">
        <v>1416</v>
      </c>
      <c r="J59" s="636">
        <v>7</v>
      </c>
      <c r="K59" s="680"/>
    </row>
    <row r="60" spans="1:11" ht="18" customHeight="1" x14ac:dyDescent="0.2">
      <c r="A60" s="683" t="s">
        <v>1417</v>
      </c>
      <c r="B60" s="614" t="s">
        <v>281</v>
      </c>
      <c r="C60" s="614" t="s">
        <v>1418</v>
      </c>
      <c r="D60" s="619" t="s">
        <v>1354</v>
      </c>
      <c r="E60" s="614"/>
      <c r="F60" s="614" t="s">
        <v>151</v>
      </c>
      <c r="G60" s="635">
        <v>1</v>
      </c>
      <c r="H60" s="614" t="s">
        <v>215</v>
      </c>
      <c r="I60" s="683" t="s">
        <v>1417</v>
      </c>
      <c r="J60" s="636">
        <v>8</v>
      </c>
      <c r="K60" s="680"/>
    </row>
    <row r="61" spans="1:11" ht="18" customHeight="1" x14ac:dyDescent="0.2">
      <c r="A61" s="683" t="s">
        <v>1419</v>
      </c>
      <c r="B61" s="614" t="s">
        <v>283</v>
      </c>
      <c r="C61" s="614" t="s">
        <v>1418</v>
      </c>
      <c r="D61" s="619" t="s">
        <v>1354</v>
      </c>
      <c r="E61" s="614"/>
      <c r="F61" s="614" t="s">
        <v>151</v>
      </c>
      <c r="G61" s="635">
        <v>1</v>
      </c>
      <c r="H61" s="614" t="s">
        <v>215</v>
      </c>
      <c r="I61" s="683" t="s">
        <v>1419</v>
      </c>
      <c r="J61" s="636">
        <v>9</v>
      </c>
      <c r="K61" s="680"/>
    </row>
    <row r="62" spans="1:11" ht="18" customHeight="1" x14ac:dyDescent="0.2">
      <c r="A62" s="683" t="s">
        <v>1420</v>
      </c>
      <c r="B62" s="614" t="s">
        <v>284</v>
      </c>
      <c r="C62" s="614" t="s">
        <v>261</v>
      </c>
      <c r="D62" s="619" t="s">
        <v>61</v>
      </c>
      <c r="E62" s="614" t="s">
        <v>62</v>
      </c>
      <c r="F62" s="614" t="s">
        <v>263</v>
      </c>
      <c r="G62" s="635">
        <v>1</v>
      </c>
      <c r="H62" s="614" t="s">
        <v>223</v>
      </c>
      <c r="I62" s="683" t="s">
        <v>1420</v>
      </c>
      <c r="J62" s="636">
        <v>10</v>
      </c>
      <c r="K62" s="680"/>
    </row>
    <row r="63" spans="1:11" ht="18" customHeight="1" x14ac:dyDescent="0.2">
      <c r="A63" s="683" t="s">
        <v>1421</v>
      </c>
      <c r="B63" s="614" t="s">
        <v>285</v>
      </c>
      <c r="C63" s="614" t="s">
        <v>261</v>
      </c>
      <c r="D63" s="619" t="s">
        <v>61</v>
      </c>
      <c r="E63" s="614" t="s">
        <v>62</v>
      </c>
      <c r="F63" s="614" t="s">
        <v>263</v>
      </c>
      <c r="G63" s="635">
        <v>1</v>
      </c>
      <c r="H63" s="614" t="s">
        <v>227</v>
      </c>
      <c r="I63" s="683" t="s">
        <v>1421</v>
      </c>
      <c r="J63" s="636">
        <v>11</v>
      </c>
      <c r="K63" s="680"/>
    </row>
    <row r="64" spans="1:11" ht="18" customHeight="1" x14ac:dyDescent="0.2">
      <c r="A64" s="683" t="s">
        <v>1422</v>
      </c>
      <c r="B64" s="614" t="s">
        <v>286</v>
      </c>
      <c r="C64" s="614" t="s">
        <v>261</v>
      </c>
      <c r="D64" s="619" t="s">
        <v>61</v>
      </c>
      <c r="E64" s="614" t="s">
        <v>62</v>
      </c>
      <c r="F64" s="614" t="s">
        <v>263</v>
      </c>
      <c r="G64" s="635">
        <v>1</v>
      </c>
      <c r="H64" s="614" t="s">
        <v>229</v>
      </c>
      <c r="I64" s="683" t="s">
        <v>1422</v>
      </c>
      <c r="J64" s="636">
        <v>12</v>
      </c>
      <c r="K64" s="680"/>
    </row>
    <row r="65" spans="1:11" ht="18" customHeight="1" x14ac:dyDescent="0.2">
      <c r="A65" s="683" t="s">
        <v>1423</v>
      </c>
      <c r="B65" s="614" t="s">
        <v>287</v>
      </c>
      <c r="C65" s="614" t="s">
        <v>261</v>
      </c>
      <c r="D65" s="619" t="s">
        <v>61</v>
      </c>
      <c r="E65" s="614" t="s">
        <v>62</v>
      </c>
      <c r="F65" s="614" t="s">
        <v>263</v>
      </c>
      <c r="G65" s="635">
        <v>1</v>
      </c>
      <c r="H65" s="614" t="s">
        <v>231</v>
      </c>
      <c r="I65" s="683" t="s">
        <v>1423</v>
      </c>
      <c r="J65" s="636">
        <v>13</v>
      </c>
      <c r="K65" s="680"/>
    </row>
    <row r="66" spans="1:11" ht="18" customHeight="1" x14ac:dyDescent="0.2">
      <c r="A66" s="683" t="s">
        <v>1424</v>
      </c>
      <c r="B66" s="614" t="s">
        <v>288</v>
      </c>
      <c r="C66" s="614" t="s">
        <v>261</v>
      </c>
      <c r="D66" s="619" t="s">
        <v>61</v>
      </c>
      <c r="E66" s="614" t="s">
        <v>62</v>
      </c>
      <c r="F66" s="614" t="s">
        <v>263</v>
      </c>
      <c r="G66" s="635">
        <v>1</v>
      </c>
      <c r="H66" s="614" t="s">
        <v>233</v>
      </c>
      <c r="I66" s="683" t="s">
        <v>1424</v>
      </c>
      <c r="J66" s="636">
        <v>14</v>
      </c>
      <c r="K66" s="680"/>
    </row>
    <row r="67" spans="1:11" ht="18" customHeight="1" x14ac:dyDescent="0.2">
      <c r="A67" s="683" t="s">
        <v>1425</v>
      </c>
      <c r="B67" s="614" t="s">
        <v>289</v>
      </c>
      <c r="C67" s="614" t="s">
        <v>261</v>
      </c>
      <c r="D67" s="619" t="s">
        <v>61</v>
      </c>
      <c r="E67" s="614" t="s">
        <v>62</v>
      </c>
      <c r="F67" s="614" t="s">
        <v>263</v>
      </c>
      <c r="G67" s="635">
        <v>1</v>
      </c>
      <c r="H67" s="614" t="s">
        <v>235</v>
      </c>
      <c r="I67" s="683" t="s">
        <v>1425</v>
      </c>
      <c r="J67" s="636">
        <v>15</v>
      </c>
      <c r="K67" s="680"/>
    </row>
    <row r="68" spans="1:11" ht="18" customHeight="1" x14ac:dyDescent="0.2">
      <c r="A68" s="683" t="s">
        <v>1426</v>
      </c>
      <c r="B68" s="614" t="s">
        <v>290</v>
      </c>
      <c r="C68" s="614" t="s">
        <v>261</v>
      </c>
      <c r="D68" s="619" t="s">
        <v>61</v>
      </c>
      <c r="E68" s="614" t="s">
        <v>62</v>
      </c>
      <c r="F68" s="614" t="s">
        <v>263</v>
      </c>
      <c r="G68" s="635">
        <v>1</v>
      </c>
      <c r="H68" s="614" t="s">
        <v>237</v>
      </c>
      <c r="I68" s="683" t="s">
        <v>1426</v>
      </c>
      <c r="J68" s="636">
        <v>16</v>
      </c>
      <c r="K68" s="680"/>
    </row>
    <row r="69" spans="1:11" ht="18" customHeight="1" x14ac:dyDescent="0.2">
      <c r="A69" s="683" t="s">
        <v>1427</v>
      </c>
      <c r="B69" s="614" t="s">
        <v>291</v>
      </c>
      <c r="C69" s="614" t="s">
        <v>261</v>
      </c>
      <c r="D69" s="619" t="s">
        <v>61</v>
      </c>
      <c r="E69" s="614" t="s">
        <v>62</v>
      </c>
      <c r="F69" s="614" t="s">
        <v>263</v>
      </c>
      <c r="G69" s="635">
        <v>1</v>
      </c>
      <c r="H69" s="614" t="s">
        <v>239</v>
      </c>
      <c r="I69" s="683" t="s">
        <v>1427</v>
      </c>
      <c r="J69" s="636">
        <v>17</v>
      </c>
      <c r="K69" s="680"/>
    </row>
    <row r="70" spans="1:11" ht="18" customHeight="1" x14ac:dyDescent="0.2">
      <c r="A70" s="683" t="s">
        <v>1428</v>
      </c>
      <c r="B70" s="614" t="s">
        <v>292</v>
      </c>
      <c r="C70" s="614" t="s">
        <v>261</v>
      </c>
      <c r="D70" s="619" t="s">
        <v>61</v>
      </c>
      <c r="E70" s="614" t="s">
        <v>62</v>
      </c>
      <c r="F70" s="614" t="s">
        <v>263</v>
      </c>
      <c r="G70" s="635">
        <v>1</v>
      </c>
      <c r="H70" s="614" t="s">
        <v>241</v>
      </c>
      <c r="I70" s="683" t="s">
        <v>1428</v>
      </c>
      <c r="J70" s="636">
        <v>18</v>
      </c>
      <c r="K70" s="680"/>
    </row>
    <row r="71" spans="1:11" ht="18" customHeight="1" x14ac:dyDescent="0.2">
      <c r="A71" s="683" t="s">
        <v>1429</v>
      </c>
      <c r="B71" s="614" t="s">
        <v>293</v>
      </c>
      <c r="C71" s="614" t="s">
        <v>261</v>
      </c>
      <c r="D71" s="619" t="s">
        <v>61</v>
      </c>
      <c r="E71" s="614" t="s">
        <v>62</v>
      </c>
      <c r="F71" s="614" t="s">
        <v>263</v>
      </c>
      <c r="G71" s="635">
        <v>1</v>
      </c>
      <c r="H71" s="614" t="s">
        <v>243</v>
      </c>
      <c r="I71" s="683" t="s">
        <v>1429</v>
      </c>
      <c r="J71" s="636">
        <v>19</v>
      </c>
      <c r="K71" s="680"/>
    </row>
    <row r="72" spans="1:11" ht="18" customHeight="1" x14ac:dyDescent="0.2">
      <c r="A72" s="683" t="s">
        <v>1430</v>
      </c>
      <c r="B72" s="614" t="s">
        <v>294</v>
      </c>
      <c r="C72" s="614" t="s">
        <v>261</v>
      </c>
      <c r="D72" s="619" t="s">
        <v>61</v>
      </c>
      <c r="E72" s="614" t="s">
        <v>62</v>
      </c>
      <c r="F72" s="614" t="s">
        <v>263</v>
      </c>
      <c r="G72" s="635">
        <v>1</v>
      </c>
      <c r="H72" s="614" t="s">
        <v>245</v>
      </c>
      <c r="I72" s="683" t="s">
        <v>1430</v>
      </c>
      <c r="J72" s="636">
        <v>20</v>
      </c>
      <c r="K72" s="680"/>
    </row>
    <row r="73" spans="1:11" ht="18" customHeight="1" x14ac:dyDescent="0.2">
      <c r="A73" s="683" t="s">
        <v>1431</v>
      </c>
      <c r="B73" s="614" t="s">
        <v>295</v>
      </c>
      <c r="C73" s="614" t="s">
        <v>261</v>
      </c>
      <c r="D73" s="619" t="s">
        <v>61</v>
      </c>
      <c r="E73" s="614" t="s">
        <v>62</v>
      </c>
      <c r="F73" s="614" t="s">
        <v>263</v>
      </c>
      <c r="G73" s="635">
        <v>1</v>
      </c>
      <c r="H73" s="614" t="s">
        <v>247</v>
      </c>
      <c r="I73" s="683" t="s">
        <v>1431</v>
      </c>
      <c r="J73" s="636">
        <v>21</v>
      </c>
      <c r="K73" s="680"/>
    </row>
    <row r="74" spans="1:11" ht="18" customHeight="1" x14ac:dyDescent="0.2">
      <c r="A74" s="683" t="s">
        <v>1432</v>
      </c>
      <c r="B74" s="614" t="s">
        <v>296</v>
      </c>
      <c r="C74" s="614" t="s">
        <v>261</v>
      </c>
      <c r="D74" s="619" t="s">
        <v>61</v>
      </c>
      <c r="E74" s="614" t="s">
        <v>62</v>
      </c>
      <c r="F74" s="614" t="s">
        <v>263</v>
      </c>
      <c r="G74" s="635">
        <v>1</v>
      </c>
      <c r="H74" s="614" t="s">
        <v>249</v>
      </c>
      <c r="I74" s="683" t="s">
        <v>1432</v>
      </c>
      <c r="J74" s="636">
        <v>22</v>
      </c>
      <c r="K74" s="680"/>
    </row>
    <row r="75" spans="1:11" ht="18" customHeight="1" x14ac:dyDescent="0.2">
      <c r="A75" s="683" t="s">
        <v>1433</v>
      </c>
      <c r="B75" s="614" t="s">
        <v>297</v>
      </c>
      <c r="C75" s="614" t="s">
        <v>261</v>
      </c>
      <c r="D75" s="619" t="s">
        <v>61</v>
      </c>
      <c r="E75" s="614" t="s">
        <v>62</v>
      </c>
      <c r="F75" s="614" t="s">
        <v>263</v>
      </c>
      <c r="G75" s="635">
        <v>1</v>
      </c>
      <c r="H75" s="614" t="s">
        <v>251</v>
      </c>
      <c r="I75" s="683" t="s">
        <v>1433</v>
      </c>
      <c r="J75" s="636">
        <v>23</v>
      </c>
      <c r="K75" s="680"/>
    </row>
    <row r="76" spans="1:11" ht="18" customHeight="1" x14ac:dyDescent="0.2">
      <c r="A76" s="683" t="s">
        <v>1434</v>
      </c>
      <c r="B76" s="614" t="s">
        <v>298</v>
      </c>
      <c r="C76" s="614" t="s">
        <v>261</v>
      </c>
      <c r="D76" s="619" t="s">
        <v>61</v>
      </c>
      <c r="E76" s="614" t="s">
        <v>62</v>
      </c>
      <c r="F76" s="614" t="s">
        <v>263</v>
      </c>
      <c r="G76" s="635">
        <v>1</v>
      </c>
      <c r="H76" s="614" t="s">
        <v>253</v>
      </c>
      <c r="I76" s="683" t="s">
        <v>1434</v>
      </c>
      <c r="J76" s="636">
        <v>24</v>
      </c>
      <c r="K76" s="680"/>
    </row>
  </sheetData>
  <mergeCells count="3">
    <mergeCell ref="C1:E1"/>
    <mergeCell ref="E2:I2"/>
    <mergeCell ref="D3:F3"/>
  </mergeCells>
  <phoneticPr fontId="9" type="noConversion"/>
  <pageMargins left="0.23622047244094491" right="0.23622047244094491" top="0.74803149606299213" bottom="0.74803149606299213" header="0.31496062992125984" footer="0.31496062992125984"/>
  <pageSetup paperSize="9" scale="58"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2381D-A1BC-42DF-B61E-BBB3C70C5877}">
  <sheetPr codeName="Sheet12">
    <tabColor rgb="FFFFC000"/>
    <pageSetUpPr fitToPage="1"/>
  </sheetPr>
  <dimension ref="A1:M11"/>
  <sheetViews>
    <sheetView zoomScale="85" zoomScaleNormal="85" workbookViewId="0">
      <selection activeCell="E9" sqref="E9"/>
    </sheetView>
  </sheetViews>
  <sheetFormatPr defaultColWidth="9.1640625" defaultRowHeight="15" x14ac:dyDescent="0.2"/>
  <cols>
    <col min="1" max="1" width="9.83203125" style="595" bestFit="1" customWidth="1"/>
    <col min="2" max="2" width="11" style="595" bestFit="1" customWidth="1"/>
    <col min="3" max="3" width="48.83203125" style="595" customWidth="1"/>
    <col min="4" max="4" width="19.33203125" style="595" bestFit="1" customWidth="1"/>
    <col min="5" max="5" width="7.6640625" style="595" bestFit="1" customWidth="1"/>
    <col min="6" max="6" width="11.83203125" style="595" bestFit="1" customWidth="1"/>
    <col min="7" max="7" width="20.1640625" style="595" bestFit="1" customWidth="1"/>
    <col min="8" max="8" width="9.1640625" style="595" bestFit="1" customWidth="1"/>
    <col min="9" max="9" width="9.83203125" style="595" bestFit="1" customWidth="1"/>
    <col min="10" max="16384" width="9.1640625" style="595"/>
  </cols>
  <sheetData>
    <row r="1" spans="1:13" s="637" customFormat="1" ht="24.95" customHeight="1" x14ac:dyDescent="0.2">
      <c r="C1" s="949" t="s">
        <v>1435</v>
      </c>
      <c r="D1" s="950"/>
      <c r="E1" s="950"/>
      <c r="F1" s="950"/>
      <c r="G1" s="951"/>
      <c r="H1" s="862" t="s">
        <v>3839</v>
      </c>
      <c r="I1" s="862" t="s">
        <v>3840</v>
      </c>
      <c r="M1" s="638"/>
    </row>
    <row r="2" spans="1:13" s="637" customFormat="1" ht="27.4" customHeight="1" thickBot="1" x14ac:dyDescent="0.25">
      <c r="C2" s="643"/>
      <c r="D2" s="643" t="s">
        <v>3841</v>
      </c>
      <c r="E2" s="1084"/>
      <c r="F2" s="1084"/>
      <c r="G2" s="1084"/>
      <c r="H2" s="1084"/>
      <c r="I2" s="1084"/>
      <c r="M2" s="638"/>
    </row>
    <row r="3" spans="1:13" x14ac:dyDescent="0.2">
      <c r="A3" s="644"/>
      <c r="B3" s="645"/>
      <c r="C3" s="681" t="s">
        <v>496</v>
      </c>
      <c r="D3" s="948" t="s">
        <v>30</v>
      </c>
      <c r="E3" s="948"/>
      <c r="F3" s="948"/>
      <c r="G3" s="647"/>
      <c r="H3" s="645"/>
      <c r="I3" s="648"/>
    </row>
    <row r="4" spans="1:13" ht="28.5" x14ac:dyDescent="0.2">
      <c r="A4" s="640" t="s">
        <v>497</v>
      </c>
      <c r="B4" s="641" t="s">
        <v>498</v>
      </c>
      <c r="C4" s="641" t="s">
        <v>45</v>
      </c>
      <c r="D4" s="641" t="s">
        <v>46</v>
      </c>
      <c r="E4" s="641" t="s">
        <v>47</v>
      </c>
      <c r="F4" s="641" t="s">
        <v>501</v>
      </c>
      <c r="G4" s="641" t="s">
        <v>1034</v>
      </c>
      <c r="H4" s="641" t="s">
        <v>50</v>
      </c>
      <c r="I4" s="639" t="s">
        <v>497</v>
      </c>
    </row>
    <row r="5" spans="1:13" ht="18" customHeight="1" x14ac:dyDescent="0.2">
      <c r="A5" s="636" t="s">
        <v>497</v>
      </c>
      <c r="B5" s="614" t="s">
        <v>1436</v>
      </c>
      <c r="C5" s="614" t="s">
        <v>45</v>
      </c>
      <c r="D5" s="614" t="s">
        <v>46</v>
      </c>
      <c r="E5" s="614" t="s">
        <v>47</v>
      </c>
      <c r="F5" s="614" t="s">
        <v>501</v>
      </c>
      <c r="G5" s="614" t="s">
        <v>1034</v>
      </c>
      <c r="H5" s="614" t="s">
        <v>504</v>
      </c>
      <c r="I5" s="636" t="s">
        <v>497</v>
      </c>
    </row>
    <row r="6" spans="1:13" ht="18" customHeight="1" x14ac:dyDescent="0.2">
      <c r="A6" s="636" t="s">
        <v>1437</v>
      </c>
      <c r="B6" s="614" t="s">
        <v>126</v>
      </c>
      <c r="C6" s="614" t="s">
        <v>1438</v>
      </c>
      <c r="D6" s="614" t="s">
        <v>61</v>
      </c>
      <c r="E6" s="614" t="s">
        <v>62</v>
      </c>
      <c r="F6" s="635">
        <v>1100</v>
      </c>
      <c r="G6" s="635">
        <v>1</v>
      </c>
      <c r="H6" s="614" t="s">
        <v>127</v>
      </c>
      <c r="I6" s="636" t="s">
        <v>1437</v>
      </c>
    </row>
    <row r="7" spans="1:13" ht="18" customHeight="1" x14ac:dyDescent="0.2">
      <c r="A7" s="636" t="s">
        <v>1439</v>
      </c>
      <c r="B7" s="614" t="s">
        <v>128</v>
      </c>
      <c r="C7" s="614" t="s">
        <v>1438</v>
      </c>
      <c r="D7" s="614" t="s">
        <v>1046</v>
      </c>
      <c r="E7" s="614" t="s">
        <v>130</v>
      </c>
      <c r="F7" s="635">
        <v>1100</v>
      </c>
      <c r="G7" s="635">
        <v>1</v>
      </c>
      <c r="H7" s="614" t="s">
        <v>127</v>
      </c>
      <c r="I7" s="636" t="s">
        <v>1439</v>
      </c>
    </row>
    <row r="8" spans="1:13" ht="18" customHeight="1" x14ac:dyDescent="0.2">
      <c r="A8" s="636" t="s">
        <v>1440</v>
      </c>
      <c r="B8" s="614" t="s">
        <v>131</v>
      </c>
      <c r="C8" s="614" t="s">
        <v>1438</v>
      </c>
      <c r="D8" s="614" t="s">
        <v>61</v>
      </c>
      <c r="E8" s="614" t="s">
        <v>62</v>
      </c>
      <c r="F8" s="635">
        <v>1100</v>
      </c>
      <c r="G8" s="635">
        <v>1</v>
      </c>
      <c r="H8" s="614" t="s">
        <v>127</v>
      </c>
      <c r="I8" s="636" t="s">
        <v>1440</v>
      </c>
    </row>
    <row r="9" spans="1:13" ht="18" customHeight="1" x14ac:dyDescent="0.2">
      <c r="A9" s="636" t="s">
        <v>1441</v>
      </c>
      <c r="B9" s="614" t="s">
        <v>132</v>
      </c>
      <c r="C9" s="614" t="s">
        <v>1438</v>
      </c>
      <c r="D9" s="614" t="s">
        <v>1004</v>
      </c>
      <c r="E9" s="614"/>
      <c r="F9" s="635">
        <v>1100</v>
      </c>
      <c r="G9" s="635">
        <v>1</v>
      </c>
      <c r="H9" s="614" t="s">
        <v>127</v>
      </c>
      <c r="I9" s="636" t="s">
        <v>1441</v>
      </c>
    </row>
    <row r="10" spans="1:13" ht="18" customHeight="1" x14ac:dyDescent="0.2">
      <c r="A10" s="636" t="s">
        <v>1442</v>
      </c>
      <c r="B10" s="614" t="s">
        <v>135</v>
      </c>
      <c r="C10" s="614" t="s">
        <v>1443</v>
      </c>
      <c r="D10" s="614" t="s">
        <v>61</v>
      </c>
      <c r="E10" s="614" t="s">
        <v>62</v>
      </c>
      <c r="F10" s="614" t="s">
        <v>1444</v>
      </c>
      <c r="G10" s="635">
        <v>1</v>
      </c>
      <c r="H10" s="614" t="s">
        <v>127</v>
      </c>
      <c r="I10" s="636" t="s">
        <v>1442</v>
      </c>
    </row>
    <row r="11" spans="1:13" ht="18" customHeight="1" x14ac:dyDescent="0.2"/>
  </sheetData>
  <mergeCells count="3">
    <mergeCell ref="D3:F3"/>
    <mergeCell ref="E2:I2"/>
    <mergeCell ref="C1:G1"/>
  </mergeCells>
  <phoneticPr fontId="9" type="noConversion"/>
  <pageMargins left="0.25" right="0.25" top="0.75" bottom="0.75" header="0.3" footer="0.3"/>
  <pageSetup paperSize="9" scale="74"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BFCDA-B553-45E6-AE44-08E205405FB9}">
  <sheetPr codeName="Sheet13">
    <tabColor rgb="FFFFC000"/>
    <pageSetUpPr fitToPage="1"/>
  </sheetPr>
  <dimension ref="A1:AH246"/>
  <sheetViews>
    <sheetView view="pageBreakPreview" zoomScaleNormal="85" zoomScaleSheetLayoutView="100" workbookViewId="0">
      <selection activeCell="G23" sqref="G23"/>
    </sheetView>
  </sheetViews>
  <sheetFormatPr defaultColWidth="9.1640625" defaultRowHeight="15" x14ac:dyDescent="0.2"/>
  <cols>
    <col min="1" max="1" width="4.33203125" style="680" customWidth="1"/>
    <col min="2" max="2" width="19.5" style="680" customWidth="1"/>
    <col min="3" max="3" width="11.5" style="680" customWidth="1"/>
    <col min="4" max="4" width="32.5" style="680" bestFit="1" customWidth="1"/>
    <col min="5" max="5" width="26.5" style="680" customWidth="1"/>
    <col min="6" max="6" width="10.5" style="680" customWidth="1"/>
    <col min="7" max="7" width="18.83203125" style="680" customWidth="1"/>
    <col min="8" max="8" width="38.33203125" style="680" bestFit="1" customWidth="1"/>
    <col min="9" max="9" width="11.1640625" style="680" customWidth="1"/>
    <col min="10" max="10" width="13.83203125" style="680" customWidth="1"/>
    <col min="11" max="11" width="11.5" style="680" bestFit="1" customWidth="1"/>
    <col min="12" max="13" width="9.1640625" style="680"/>
    <col min="14" max="14" width="28" style="680" customWidth="1"/>
    <col min="15" max="16384" width="9.1640625" style="680"/>
  </cols>
  <sheetData>
    <row r="1" spans="2:14" s="637" customFormat="1" ht="24.95" customHeight="1" x14ac:dyDescent="0.2">
      <c r="C1" s="1086" t="s">
        <v>3842</v>
      </c>
      <c r="D1" s="1087"/>
      <c r="E1" s="1087"/>
      <c r="F1" s="1088"/>
      <c r="G1" s="862" t="s">
        <v>3839</v>
      </c>
      <c r="H1" s="862" t="s">
        <v>3840</v>
      </c>
      <c r="I1" s="643"/>
      <c r="M1" s="638"/>
    </row>
    <row r="2" spans="2:14" s="637" customFormat="1" ht="27.4" customHeight="1" thickBot="1" x14ac:dyDescent="0.25">
      <c r="C2" s="643"/>
      <c r="D2" s="643" t="s">
        <v>3841</v>
      </c>
      <c r="E2" s="1084"/>
      <c r="F2" s="1084"/>
      <c r="G2" s="1084"/>
      <c r="H2" s="1084"/>
      <c r="I2" s="1084"/>
      <c r="M2" s="638"/>
    </row>
    <row r="3" spans="2:14" s="637" customFormat="1" ht="14.25" x14ac:dyDescent="0.2">
      <c r="B3" s="644"/>
      <c r="C3" s="645"/>
      <c r="D3" s="681" t="s">
        <v>496</v>
      </c>
      <c r="E3" s="948" t="s">
        <v>1445</v>
      </c>
      <c r="F3" s="948"/>
      <c r="G3" s="948"/>
      <c r="H3" s="647"/>
      <c r="I3" s="645"/>
      <c r="J3" s="646"/>
      <c r="K3" s="648"/>
    </row>
    <row r="4" spans="2:14" s="637" customFormat="1" ht="29.25" thickBot="1" x14ac:dyDescent="0.25">
      <c r="B4" s="649" t="s">
        <v>497</v>
      </c>
      <c r="C4" s="650" t="s">
        <v>498</v>
      </c>
      <c r="D4" s="650" t="s">
        <v>45</v>
      </c>
      <c r="E4" s="650" t="s">
        <v>46</v>
      </c>
      <c r="F4" s="650" t="s">
        <v>47</v>
      </c>
      <c r="G4" s="650" t="s">
        <v>501</v>
      </c>
      <c r="H4" s="650" t="s">
        <v>1034</v>
      </c>
      <c r="I4" s="650" t="s">
        <v>50</v>
      </c>
      <c r="J4" s="650" t="s">
        <v>497</v>
      </c>
      <c r="K4" s="651"/>
    </row>
    <row r="5" spans="2:14" ht="18" customHeight="1" x14ac:dyDescent="0.2">
      <c r="B5" s="636" t="s">
        <v>1446</v>
      </c>
      <c r="C5" s="614" t="s">
        <v>78</v>
      </c>
      <c r="D5" s="614" t="s">
        <v>952</v>
      </c>
      <c r="E5" s="614" t="s">
        <v>66</v>
      </c>
      <c r="F5" s="614" t="s">
        <v>67</v>
      </c>
      <c r="G5" s="635">
        <v>0</v>
      </c>
      <c r="H5" s="635">
        <v>4</v>
      </c>
      <c r="I5" s="614" t="s">
        <v>80</v>
      </c>
      <c r="J5" s="682" t="s">
        <v>1446</v>
      </c>
      <c r="K5" s="683">
        <v>1</v>
      </c>
      <c r="M5" s="632"/>
      <c r="N5" s="633"/>
    </row>
    <row r="6" spans="2:14" ht="18" customHeight="1" x14ac:dyDescent="0.2">
      <c r="B6" s="636" t="s">
        <v>1447</v>
      </c>
      <c r="C6" s="614"/>
      <c r="D6" s="614"/>
      <c r="E6" s="614"/>
      <c r="F6" s="614"/>
      <c r="G6" s="635"/>
      <c r="H6" s="635"/>
      <c r="I6" s="614" t="s">
        <v>80</v>
      </c>
      <c r="J6" s="682" t="s">
        <v>1447</v>
      </c>
      <c r="K6" s="683">
        <v>2</v>
      </c>
      <c r="M6" s="632"/>
      <c r="N6" s="633"/>
    </row>
    <row r="7" spans="2:14" ht="18" customHeight="1" x14ac:dyDescent="0.2">
      <c r="B7" s="636" t="s">
        <v>1448</v>
      </c>
      <c r="C7" s="614"/>
      <c r="D7" s="614"/>
      <c r="E7" s="614"/>
      <c r="F7" s="614"/>
      <c r="G7" s="635"/>
      <c r="H7" s="635"/>
      <c r="I7" s="614" t="s">
        <v>80</v>
      </c>
      <c r="J7" s="682" t="s">
        <v>1448</v>
      </c>
      <c r="K7" s="683">
        <v>3</v>
      </c>
      <c r="M7" s="632"/>
      <c r="N7" s="633"/>
    </row>
    <row r="8" spans="2:14" ht="18" customHeight="1" x14ac:dyDescent="0.2">
      <c r="B8" s="636" t="s">
        <v>1449</v>
      </c>
      <c r="C8" s="614"/>
      <c r="D8" s="614"/>
      <c r="E8" s="614"/>
      <c r="F8" s="614"/>
      <c r="G8" s="635"/>
      <c r="H8" s="635"/>
      <c r="I8" s="614" t="s">
        <v>80</v>
      </c>
      <c r="J8" s="682" t="s">
        <v>1449</v>
      </c>
      <c r="K8" s="683">
        <v>4</v>
      </c>
      <c r="M8" s="632"/>
      <c r="N8" s="633"/>
    </row>
    <row r="9" spans="2:14" ht="18" customHeight="1" x14ac:dyDescent="0.2">
      <c r="B9" s="636" t="s">
        <v>1450</v>
      </c>
      <c r="C9" s="614" t="s">
        <v>83</v>
      </c>
      <c r="D9" s="614" t="s">
        <v>977</v>
      </c>
      <c r="E9" s="614" t="s">
        <v>66</v>
      </c>
      <c r="F9" s="614" t="s">
        <v>67</v>
      </c>
      <c r="G9" s="614" t="s">
        <v>978</v>
      </c>
      <c r="H9" s="635">
        <v>4</v>
      </c>
      <c r="I9" s="614" t="s">
        <v>80</v>
      </c>
      <c r="J9" s="682" t="s">
        <v>1450</v>
      </c>
      <c r="K9" s="683">
        <v>5</v>
      </c>
      <c r="M9" s="632"/>
      <c r="N9" s="633"/>
    </row>
    <row r="10" spans="2:14" ht="18" customHeight="1" x14ac:dyDescent="0.2">
      <c r="B10" s="636" t="s">
        <v>1451</v>
      </c>
      <c r="C10" s="614"/>
      <c r="D10" s="614"/>
      <c r="E10" s="614"/>
      <c r="F10" s="614"/>
      <c r="G10" s="635"/>
      <c r="H10" s="635"/>
      <c r="I10" s="614" t="s">
        <v>80</v>
      </c>
      <c r="J10" s="682" t="s">
        <v>1451</v>
      </c>
      <c r="K10" s="683">
        <v>6</v>
      </c>
      <c r="M10" s="632"/>
      <c r="N10" s="633"/>
    </row>
    <row r="11" spans="2:14" ht="18" customHeight="1" x14ac:dyDescent="0.2">
      <c r="B11" s="636" t="s">
        <v>1452</v>
      </c>
      <c r="C11" s="614"/>
      <c r="D11" s="614"/>
      <c r="E11" s="614"/>
      <c r="F11" s="614"/>
      <c r="G11" s="635"/>
      <c r="H11" s="635"/>
      <c r="I11" s="614" t="s">
        <v>80</v>
      </c>
      <c r="J11" s="682" t="s">
        <v>1452</v>
      </c>
      <c r="K11" s="683">
        <v>7</v>
      </c>
      <c r="M11" s="632"/>
      <c r="N11" s="633"/>
    </row>
    <row r="12" spans="2:14" ht="18" customHeight="1" x14ac:dyDescent="0.2">
      <c r="B12" s="636" t="s">
        <v>1453</v>
      </c>
      <c r="C12" s="614"/>
      <c r="D12" s="614"/>
      <c r="E12" s="614"/>
      <c r="F12" s="614"/>
      <c r="G12" s="635"/>
      <c r="H12" s="635"/>
      <c r="I12" s="614" t="s">
        <v>80</v>
      </c>
      <c r="J12" s="682" t="s">
        <v>1453</v>
      </c>
      <c r="K12" s="683">
        <v>8</v>
      </c>
      <c r="M12" s="632"/>
      <c r="N12" s="633"/>
    </row>
    <row r="13" spans="2:14" ht="18" customHeight="1" x14ac:dyDescent="0.2">
      <c r="B13" s="636" t="s">
        <v>1454</v>
      </c>
      <c r="C13" s="614" t="s">
        <v>86</v>
      </c>
      <c r="D13" s="614" t="s">
        <v>1455</v>
      </c>
      <c r="E13" s="614" t="s">
        <v>1004</v>
      </c>
      <c r="F13" s="614"/>
      <c r="G13" s="635">
        <v>500</v>
      </c>
      <c r="H13" s="635">
        <v>4</v>
      </c>
      <c r="I13" s="614" t="s">
        <v>80</v>
      </c>
      <c r="J13" s="682" t="s">
        <v>1454</v>
      </c>
      <c r="K13" s="683">
        <v>9</v>
      </c>
      <c r="M13" s="632"/>
      <c r="N13" s="633"/>
    </row>
    <row r="14" spans="2:14" ht="18" customHeight="1" x14ac:dyDescent="0.2">
      <c r="B14" s="636" t="s">
        <v>1456</v>
      </c>
      <c r="C14" s="614"/>
      <c r="D14" s="614"/>
      <c r="E14" s="614"/>
      <c r="F14" s="614"/>
      <c r="G14" s="635"/>
      <c r="H14" s="635"/>
      <c r="I14" s="614" t="s">
        <v>80</v>
      </c>
      <c r="J14" s="682" t="s">
        <v>1456</v>
      </c>
      <c r="K14" s="683">
        <v>10</v>
      </c>
      <c r="M14" s="632"/>
      <c r="N14" s="633"/>
    </row>
    <row r="15" spans="2:14" ht="18" customHeight="1" x14ac:dyDescent="0.2">
      <c r="B15" s="636" t="s">
        <v>1457</v>
      </c>
      <c r="C15" s="614"/>
      <c r="D15" s="614"/>
      <c r="E15" s="614"/>
      <c r="F15" s="614"/>
      <c r="G15" s="635"/>
      <c r="H15" s="635"/>
      <c r="I15" s="614" t="s">
        <v>80</v>
      </c>
      <c r="J15" s="682" t="s">
        <v>1457</v>
      </c>
      <c r="K15" s="683">
        <v>11</v>
      </c>
      <c r="M15" s="632"/>
      <c r="N15" s="633"/>
    </row>
    <row r="16" spans="2:14" ht="18" customHeight="1" x14ac:dyDescent="0.2">
      <c r="B16" s="636" t="s">
        <v>1458</v>
      </c>
      <c r="C16" s="614"/>
      <c r="D16" s="614"/>
      <c r="E16" s="614"/>
      <c r="F16" s="614"/>
      <c r="G16" s="635"/>
      <c r="H16" s="635"/>
      <c r="I16" s="614" t="s">
        <v>80</v>
      </c>
      <c r="J16" s="682" t="s">
        <v>1458</v>
      </c>
      <c r="K16" s="683">
        <v>12</v>
      </c>
      <c r="M16" s="632"/>
      <c r="N16" s="633"/>
    </row>
    <row r="17" spans="1:14" ht="18" customHeight="1" x14ac:dyDescent="0.2">
      <c r="B17" s="636" t="s">
        <v>1459</v>
      </c>
      <c r="C17" s="614" t="s">
        <v>103</v>
      </c>
      <c r="D17" s="614" t="s">
        <v>104</v>
      </c>
      <c r="E17" s="614" t="s">
        <v>61</v>
      </c>
      <c r="F17" s="614" t="s">
        <v>62</v>
      </c>
      <c r="G17" s="635">
        <v>0</v>
      </c>
      <c r="H17" s="635">
        <v>1</v>
      </c>
      <c r="I17" s="614" t="s">
        <v>80</v>
      </c>
      <c r="J17" s="682" t="s">
        <v>1459</v>
      </c>
      <c r="K17" s="683">
        <v>13</v>
      </c>
      <c r="M17" s="632"/>
      <c r="N17" s="633"/>
    </row>
    <row r="18" spans="1:14" ht="18" customHeight="1" x14ac:dyDescent="0.2">
      <c r="B18" s="636" t="s">
        <v>1460</v>
      </c>
      <c r="C18" s="614" t="s">
        <v>105</v>
      </c>
      <c r="D18" s="614" t="s">
        <v>104</v>
      </c>
      <c r="E18" s="614" t="s">
        <v>61</v>
      </c>
      <c r="F18" s="614" t="s">
        <v>62</v>
      </c>
      <c r="G18" s="635">
        <v>0</v>
      </c>
      <c r="H18" s="635">
        <v>1</v>
      </c>
      <c r="I18" s="614" t="s">
        <v>80</v>
      </c>
      <c r="J18" s="682" t="s">
        <v>1460</v>
      </c>
      <c r="K18" s="683">
        <v>14</v>
      </c>
      <c r="M18" s="632"/>
      <c r="N18" s="633"/>
    </row>
    <row r="19" spans="1:14" ht="18" customHeight="1" x14ac:dyDescent="0.2">
      <c r="B19" s="636" t="s">
        <v>1461</v>
      </c>
      <c r="C19" s="614" t="s">
        <v>106</v>
      </c>
      <c r="D19" s="614" t="s">
        <v>104</v>
      </c>
      <c r="E19" s="614" t="s">
        <v>61</v>
      </c>
      <c r="F19" s="614" t="s">
        <v>62</v>
      </c>
      <c r="G19" s="635">
        <v>0</v>
      </c>
      <c r="H19" s="635">
        <v>1</v>
      </c>
      <c r="I19" s="614" t="s">
        <v>80</v>
      </c>
      <c r="J19" s="682" t="s">
        <v>1461</v>
      </c>
      <c r="K19" s="684">
        <v>15</v>
      </c>
      <c r="M19" s="632"/>
      <c r="N19" s="633"/>
    </row>
    <row r="20" spans="1:14" ht="18" customHeight="1" x14ac:dyDescent="0.2">
      <c r="B20" s="636" t="s">
        <v>1462</v>
      </c>
      <c r="C20" s="614" t="s">
        <v>107</v>
      </c>
      <c r="D20" s="614" t="s">
        <v>104</v>
      </c>
      <c r="E20" s="614" t="s">
        <v>61</v>
      </c>
      <c r="F20" s="614" t="s">
        <v>62</v>
      </c>
      <c r="G20" s="635">
        <v>0</v>
      </c>
      <c r="H20" s="635">
        <v>1</v>
      </c>
      <c r="I20" s="614" t="s">
        <v>80</v>
      </c>
      <c r="J20" s="682" t="s">
        <v>1462</v>
      </c>
      <c r="K20" s="683">
        <v>16</v>
      </c>
      <c r="M20" s="632"/>
      <c r="N20" s="633"/>
    </row>
    <row r="21" spans="1:14" ht="18" customHeight="1" x14ac:dyDescent="0.2">
      <c r="B21" s="636" t="s">
        <v>1463</v>
      </c>
      <c r="C21" s="614" t="s">
        <v>108</v>
      </c>
      <c r="D21" s="614" t="s">
        <v>104</v>
      </c>
      <c r="E21" s="614" t="s">
        <v>61</v>
      </c>
      <c r="F21" s="614" t="s">
        <v>62</v>
      </c>
      <c r="G21" s="635">
        <v>0</v>
      </c>
      <c r="H21" s="635">
        <v>1</v>
      </c>
      <c r="I21" s="614" t="s">
        <v>80</v>
      </c>
      <c r="J21" s="682" t="s">
        <v>1463</v>
      </c>
      <c r="K21" s="683">
        <v>17</v>
      </c>
      <c r="M21" s="632"/>
      <c r="N21" s="633"/>
    </row>
    <row r="22" spans="1:14" ht="18" customHeight="1" x14ac:dyDescent="0.2">
      <c r="B22" s="636" t="s">
        <v>1464</v>
      </c>
      <c r="C22" s="614" t="s">
        <v>109</v>
      </c>
      <c r="D22" s="614" t="s">
        <v>104</v>
      </c>
      <c r="E22" s="614" t="s">
        <v>61</v>
      </c>
      <c r="F22" s="614" t="s">
        <v>62</v>
      </c>
      <c r="G22" s="635">
        <v>0</v>
      </c>
      <c r="H22" s="635">
        <v>1</v>
      </c>
      <c r="I22" s="614" t="s">
        <v>80</v>
      </c>
      <c r="J22" s="682" t="s">
        <v>1464</v>
      </c>
      <c r="K22" s="683">
        <v>18</v>
      </c>
      <c r="M22" s="632"/>
      <c r="N22" s="633"/>
    </row>
    <row r="23" spans="1:14" ht="18" customHeight="1" x14ac:dyDescent="0.2">
      <c r="B23" s="636" t="s">
        <v>1465</v>
      </c>
      <c r="C23" s="614" t="s">
        <v>110</v>
      </c>
      <c r="D23" s="614" t="s">
        <v>104</v>
      </c>
      <c r="E23" s="614" t="s">
        <v>61</v>
      </c>
      <c r="F23" s="614" t="s">
        <v>62</v>
      </c>
      <c r="G23" s="635">
        <v>0</v>
      </c>
      <c r="H23" s="635">
        <v>1</v>
      </c>
      <c r="I23" s="614" t="s">
        <v>80</v>
      </c>
      <c r="J23" s="682" t="s">
        <v>1465</v>
      </c>
      <c r="K23" s="683">
        <v>19</v>
      </c>
      <c r="M23" s="632"/>
      <c r="N23" s="633"/>
    </row>
    <row r="24" spans="1:14" ht="18" customHeight="1" x14ac:dyDescent="0.2">
      <c r="B24" s="636" t="s">
        <v>1466</v>
      </c>
      <c r="C24" s="614" t="s">
        <v>111</v>
      </c>
      <c r="D24" s="614" t="s">
        <v>104</v>
      </c>
      <c r="E24" s="614" t="s">
        <v>61</v>
      </c>
      <c r="F24" s="614" t="s">
        <v>62</v>
      </c>
      <c r="G24" s="635">
        <v>0</v>
      </c>
      <c r="H24" s="635">
        <v>1</v>
      </c>
      <c r="I24" s="614" t="s">
        <v>80</v>
      </c>
      <c r="J24" s="682" t="s">
        <v>1466</v>
      </c>
      <c r="K24" s="683">
        <v>20</v>
      </c>
      <c r="M24" s="632"/>
      <c r="N24" s="633"/>
    </row>
    <row r="25" spans="1:14" ht="18" customHeight="1" x14ac:dyDescent="0.2">
      <c r="B25" s="636" t="s">
        <v>1467</v>
      </c>
      <c r="C25" s="614" t="s">
        <v>112</v>
      </c>
      <c r="D25" s="614" t="s">
        <v>104</v>
      </c>
      <c r="E25" s="614" t="s">
        <v>66</v>
      </c>
      <c r="F25" s="614" t="s">
        <v>67</v>
      </c>
      <c r="G25" s="635">
        <v>0</v>
      </c>
      <c r="H25" s="635">
        <v>1</v>
      </c>
      <c r="I25" s="614" t="s">
        <v>80</v>
      </c>
      <c r="J25" s="682" t="s">
        <v>1467</v>
      </c>
      <c r="K25" s="683">
        <v>21</v>
      </c>
      <c r="M25" s="632"/>
      <c r="N25" s="633"/>
    </row>
    <row r="26" spans="1:14" ht="18" customHeight="1" x14ac:dyDescent="0.2">
      <c r="B26" s="636" t="s">
        <v>1468</v>
      </c>
      <c r="C26" s="614" t="s">
        <v>113</v>
      </c>
      <c r="D26" s="614" t="s">
        <v>104</v>
      </c>
      <c r="E26" s="614" t="s">
        <v>66</v>
      </c>
      <c r="F26" s="614" t="s">
        <v>67</v>
      </c>
      <c r="G26" s="635">
        <v>0</v>
      </c>
      <c r="H26" s="635">
        <v>1</v>
      </c>
      <c r="I26" s="614" t="s">
        <v>80</v>
      </c>
      <c r="J26" s="682" t="s">
        <v>1468</v>
      </c>
      <c r="K26" s="683">
        <v>22</v>
      </c>
      <c r="M26" s="632"/>
      <c r="N26" s="633"/>
    </row>
    <row r="27" spans="1:14" ht="18" customHeight="1" x14ac:dyDescent="0.2">
      <c r="B27" s="636" t="s">
        <v>1469</v>
      </c>
      <c r="C27" s="614" t="s">
        <v>114</v>
      </c>
      <c r="D27" s="614" t="s">
        <v>104</v>
      </c>
      <c r="E27" s="614" t="s">
        <v>66</v>
      </c>
      <c r="F27" s="614" t="s">
        <v>67</v>
      </c>
      <c r="G27" s="635">
        <v>0</v>
      </c>
      <c r="H27" s="635">
        <v>1</v>
      </c>
      <c r="I27" s="614" t="s">
        <v>80</v>
      </c>
      <c r="J27" s="682" t="s">
        <v>1469</v>
      </c>
      <c r="K27" s="683">
        <v>23</v>
      </c>
      <c r="M27" s="632"/>
      <c r="N27" s="633"/>
    </row>
    <row r="28" spans="1:14" ht="18" customHeight="1" x14ac:dyDescent="0.2">
      <c r="B28" s="636" t="s">
        <v>1470</v>
      </c>
      <c r="C28" s="614" t="s">
        <v>115</v>
      </c>
      <c r="D28" s="614" t="s">
        <v>104</v>
      </c>
      <c r="E28" s="614" t="s">
        <v>66</v>
      </c>
      <c r="F28" s="614" t="s">
        <v>67</v>
      </c>
      <c r="G28" s="635">
        <v>0</v>
      </c>
      <c r="H28" s="635">
        <v>1</v>
      </c>
      <c r="I28" s="614" t="s">
        <v>80</v>
      </c>
      <c r="J28" s="682" t="s">
        <v>1470</v>
      </c>
      <c r="K28" s="683">
        <v>24</v>
      </c>
      <c r="M28" s="632"/>
      <c r="N28" s="633"/>
    </row>
    <row r="29" spans="1:14" ht="18" customHeight="1" x14ac:dyDescent="0.2">
      <c r="B29" s="636" t="s">
        <v>1471</v>
      </c>
      <c r="C29" s="614" t="s">
        <v>116</v>
      </c>
      <c r="D29" s="614" t="s">
        <v>104</v>
      </c>
      <c r="E29" s="614" t="s">
        <v>66</v>
      </c>
      <c r="F29" s="614" t="s">
        <v>67</v>
      </c>
      <c r="G29" s="635">
        <v>0</v>
      </c>
      <c r="H29" s="635">
        <v>1</v>
      </c>
      <c r="I29" s="614" t="s">
        <v>80</v>
      </c>
      <c r="J29" s="682" t="s">
        <v>1471</v>
      </c>
      <c r="K29" s="683">
        <v>1</v>
      </c>
    </row>
    <row r="30" spans="1:14" ht="18" customHeight="1" x14ac:dyDescent="0.2">
      <c r="A30" s="680" t="s">
        <v>1472</v>
      </c>
      <c r="B30" s="636" t="s">
        <v>1472</v>
      </c>
      <c r="C30" s="614" t="s">
        <v>117</v>
      </c>
      <c r="D30" s="614" t="s">
        <v>104</v>
      </c>
      <c r="E30" s="614" t="s">
        <v>66</v>
      </c>
      <c r="F30" s="614" t="s">
        <v>67</v>
      </c>
      <c r="G30" s="635">
        <v>0</v>
      </c>
      <c r="H30" s="635">
        <v>1</v>
      </c>
      <c r="I30" s="614" t="s">
        <v>80</v>
      </c>
      <c r="J30" s="682" t="s">
        <v>1472</v>
      </c>
      <c r="K30" s="683">
        <v>2</v>
      </c>
    </row>
    <row r="31" spans="1:14" ht="18" customHeight="1" x14ac:dyDescent="0.2">
      <c r="B31" s="636" t="s">
        <v>1473</v>
      </c>
      <c r="C31" s="614" t="s">
        <v>118</v>
      </c>
      <c r="D31" s="614" t="s">
        <v>104</v>
      </c>
      <c r="E31" s="614" t="s">
        <v>66</v>
      </c>
      <c r="F31" s="614" t="s">
        <v>67</v>
      </c>
      <c r="G31" s="635">
        <v>0</v>
      </c>
      <c r="H31" s="635">
        <v>1</v>
      </c>
      <c r="I31" s="614" t="s">
        <v>80</v>
      </c>
      <c r="J31" s="682" t="s">
        <v>1473</v>
      </c>
      <c r="K31" s="683">
        <v>3</v>
      </c>
    </row>
    <row r="32" spans="1:14" ht="18" customHeight="1" x14ac:dyDescent="0.2">
      <c r="B32" s="636" t="s">
        <v>1474</v>
      </c>
      <c r="C32" s="614" t="s">
        <v>119</v>
      </c>
      <c r="D32" s="614" t="s">
        <v>104</v>
      </c>
      <c r="E32" s="614" t="s">
        <v>66</v>
      </c>
      <c r="F32" s="614" t="s">
        <v>67</v>
      </c>
      <c r="G32" s="635">
        <v>0</v>
      </c>
      <c r="H32" s="635">
        <v>1</v>
      </c>
      <c r="I32" s="614" t="s">
        <v>80</v>
      </c>
      <c r="J32" s="682" t="s">
        <v>1474</v>
      </c>
      <c r="K32" s="683">
        <v>4</v>
      </c>
    </row>
    <row r="33" spans="2:11" ht="18" customHeight="1" x14ac:dyDescent="0.2">
      <c r="B33" s="636" t="s">
        <v>1475</v>
      </c>
      <c r="C33" s="614" t="s">
        <v>120</v>
      </c>
      <c r="D33" s="614" t="s">
        <v>104</v>
      </c>
      <c r="E33" s="614" t="s">
        <v>66</v>
      </c>
      <c r="F33" s="614" t="s">
        <v>67</v>
      </c>
      <c r="G33" s="635">
        <v>0</v>
      </c>
      <c r="H33" s="635">
        <v>1</v>
      </c>
      <c r="I33" s="614" t="s">
        <v>80</v>
      </c>
      <c r="J33" s="682" t="s">
        <v>1475</v>
      </c>
      <c r="K33" s="683">
        <v>5</v>
      </c>
    </row>
    <row r="34" spans="2:11" ht="18" customHeight="1" x14ac:dyDescent="0.2">
      <c r="B34" s="636" t="s">
        <v>1476</v>
      </c>
      <c r="C34" s="614" t="s">
        <v>121</v>
      </c>
      <c r="D34" s="614" t="s">
        <v>1477</v>
      </c>
      <c r="E34" s="614" t="s">
        <v>1175</v>
      </c>
      <c r="F34" s="614"/>
      <c r="G34" s="635">
        <v>150</v>
      </c>
      <c r="H34" s="635">
        <v>1</v>
      </c>
      <c r="I34" s="614" t="s">
        <v>80</v>
      </c>
      <c r="J34" s="682" t="s">
        <v>1476</v>
      </c>
      <c r="K34" s="683">
        <v>6</v>
      </c>
    </row>
    <row r="35" spans="2:11" ht="18" customHeight="1" x14ac:dyDescent="0.2">
      <c r="B35" s="636" t="s">
        <v>1478</v>
      </c>
      <c r="C35" s="614" t="s">
        <v>125</v>
      </c>
      <c r="D35" s="614" t="s">
        <v>1477</v>
      </c>
      <c r="E35" s="614" t="s">
        <v>1175</v>
      </c>
      <c r="F35" s="614"/>
      <c r="G35" s="635">
        <v>150</v>
      </c>
      <c r="H35" s="635">
        <v>1</v>
      </c>
      <c r="I35" s="614" t="s">
        <v>80</v>
      </c>
      <c r="J35" s="682" t="s">
        <v>1478</v>
      </c>
      <c r="K35" s="683">
        <v>7</v>
      </c>
    </row>
    <row r="36" spans="2:11" ht="18" customHeight="1" x14ac:dyDescent="0.2">
      <c r="B36" s="636" t="s">
        <v>1479</v>
      </c>
      <c r="C36" s="614" t="s">
        <v>138</v>
      </c>
      <c r="D36" s="614" t="s">
        <v>1170</v>
      </c>
      <c r="E36" s="614" t="s">
        <v>66</v>
      </c>
      <c r="F36" s="614" t="s">
        <v>67</v>
      </c>
      <c r="G36" s="614" t="s">
        <v>1040</v>
      </c>
      <c r="H36" s="635">
        <v>2</v>
      </c>
      <c r="I36" s="614" t="s">
        <v>80</v>
      </c>
      <c r="J36" s="682" t="s">
        <v>1479</v>
      </c>
      <c r="K36" s="683">
        <v>8</v>
      </c>
    </row>
    <row r="37" spans="2:11" ht="18" customHeight="1" x14ac:dyDescent="0.2">
      <c r="B37" s="636" t="s">
        <v>1480</v>
      </c>
      <c r="C37" s="614"/>
      <c r="D37" s="614"/>
      <c r="E37" s="614"/>
      <c r="F37" s="614"/>
      <c r="G37" s="614"/>
      <c r="H37" s="635"/>
      <c r="I37" s="614" t="s">
        <v>80</v>
      </c>
      <c r="J37" s="682" t="s">
        <v>1480</v>
      </c>
      <c r="K37" s="683">
        <v>9</v>
      </c>
    </row>
    <row r="38" spans="2:11" ht="18" customHeight="1" x14ac:dyDescent="0.2">
      <c r="B38" s="636" t="s">
        <v>1481</v>
      </c>
      <c r="C38" s="614" t="s">
        <v>140</v>
      </c>
      <c r="D38" s="614" t="s">
        <v>1170</v>
      </c>
      <c r="E38" s="614" t="s">
        <v>66</v>
      </c>
      <c r="F38" s="614" t="s">
        <v>67</v>
      </c>
      <c r="G38" s="614" t="s">
        <v>1040</v>
      </c>
      <c r="H38" s="635">
        <v>2</v>
      </c>
      <c r="I38" s="614" t="s">
        <v>80</v>
      </c>
      <c r="J38" s="682" t="s">
        <v>1481</v>
      </c>
      <c r="K38" s="683">
        <v>10</v>
      </c>
    </row>
    <row r="39" spans="2:11" ht="18" customHeight="1" x14ac:dyDescent="0.2">
      <c r="B39" s="636" t="s">
        <v>1482</v>
      </c>
      <c r="C39" s="614"/>
      <c r="D39" s="614"/>
      <c r="E39" s="614"/>
      <c r="F39" s="614"/>
      <c r="G39" s="614"/>
      <c r="H39" s="635"/>
      <c r="I39" s="614" t="s">
        <v>80</v>
      </c>
      <c r="J39" s="682" t="s">
        <v>1482</v>
      </c>
      <c r="K39" s="683">
        <v>11</v>
      </c>
    </row>
    <row r="40" spans="2:11" ht="18" customHeight="1" x14ac:dyDescent="0.2">
      <c r="B40" s="636" t="s">
        <v>1483</v>
      </c>
      <c r="C40" s="614" t="s">
        <v>141</v>
      </c>
      <c r="D40" s="614" t="s">
        <v>1170</v>
      </c>
      <c r="E40" s="614" t="s">
        <v>66</v>
      </c>
      <c r="F40" s="614" t="s">
        <v>67</v>
      </c>
      <c r="G40" s="614" t="s">
        <v>1040</v>
      </c>
      <c r="H40" s="635">
        <v>2</v>
      </c>
      <c r="I40" s="614" t="s">
        <v>80</v>
      </c>
      <c r="J40" s="682" t="s">
        <v>1483</v>
      </c>
      <c r="K40" s="683">
        <v>12</v>
      </c>
    </row>
    <row r="41" spans="2:11" ht="18" customHeight="1" x14ac:dyDescent="0.2">
      <c r="B41" s="636" t="s">
        <v>1484</v>
      </c>
      <c r="C41" s="614"/>
      <c r="D41" s="614"/>
      <c r="E41" s="614"/>
      <c r="F41" s="614"/>
      <c r="G41" s="614"/>
      <c r="H41" s="635"/>
      <c r="I41" s="614" t="s">
        <v>80</v>
      </c>
      <c r="J41" s="682" t="s">
        <v>1484</v>
      </c>
      <c r="K41" s="683">
        <v>13</v>
      </c>
    </row>
    <row r="42" spans="2:11" ht="18" customHeight="1" x14ac:dyDescent="0.2">
      <c r="B42" s="636" t="s">
        <v>1485</v>
      </c>
      <c r="C42" s="614" t="s">
        <v>142</v>
      </c>
      <c r="D42" s="614" t="s">
        <v>1170</v>
      </c>
      <c r="E42" s="614" t="s">
        <v>66</v>
      </c>
      <c r="F42" s="614" t="s">
        <v>67</v>
      </c>
      <c r="G42" s="614" t="s">
        <v>1040</v>
      </c>
      <c r="H42" s="635">
        <v>2</v>
      </c>
      <c r="I42" s="614" t="s">
        <v>80</v>
      </c>
      <c r="J42" s="682" t="s">
        <v>1485</v>
      </c>
      <c r="K42" s="683">
        <v>14</v>
      </c>
    </row>
    <row r="43" spans="2:11" ht="18" customHeight="1" x14ac:dyDescent="0.2">
      <c r="B43" s="636" t="s">
        <v>1486</v>
      </c>
      <c r="C43" s="614"/>
      <c r="D43" s="614"/>
      <c r="E43" s="614"/>
      <c r="F43" s="614"/>
      <c r="G43" s="614"/>
      <c r="H43" s="635"/>
      <c r="I43" s="614" t="s">
        <v>80</v>
      </c>
      <c r="J43" s="682" t="s">
        <v>1486</v>
      </c>
      <c r="K43" s="683">
        <v>15</v>
      </c>
    </row>
    <row r="44" spans="2:11" ht="18" customHeight="1" x14ac:dyDescent="0.2">
      <c r="B44" s="636" t="s">
        <v>1487</v>
      </c>
      <c r="C44" s="614" t="s">
        <v>143</v>
      </c>
      <c r="D44" s="614" t="s">
        <v>1170</v>
      </c>
      <c r="E44" s="614" t="s">
        <v>1175</v>
      </c>
      <c r="F44" s="614"/>
      <c r="G44" s="614" t="s">
        <v>1040</v>
      </c>
      <c r="H44" s="635">
        <v>2</v>
      </c>
      <c r="I44" s="614" t="s">
        <v>80</v>
      </c>
      <c r="J44" s="682" t="s">
        <v>1487</v>
      </c>
      <c r="K44" s="683">
        <v>16</v>
      </c>
    </row>
    <row r="45" spans="2:11" ht="18" customHeight="1" x14ac:dyDescent="0.2">
      <c r="B45" s="636" t="s">
        <v>1488</v>
      </c>
      <c r="C45" s="614"/>
      <c r="D45" s="614"/>
      <c r="E45" s="614"/>
      <c r="F45" s="614"/>
      <c r="G45" s="614"/>
      <c r="H45" s="635"/>
      <c r="I45" s="614" t="s">
        <v>80</v>
      </c>
      <c r="J45" s="682" t="s">
        <v>1488</v>
      </c>
      <c r="K45" s="683">
        <v>17</v>
      </c>
    </row>
    <row r="46" spans="2:11" ht="18" customHeight="1" x14ac:dyDescent="0.2">
      <c r="B46" s="636" t="s">
        <v>1489</v>
      </c>
      <c r="C46" s="614" t="s">
        <v>144</v>
      </c>
      <c r="D46" s="614" t="s">
        <v>1170</v>
      </c>
      <c r="E46" s="614" t="s">
        <v>1175</v>
      </c>
      <c r="F46" s="614"/>
      <c r="G46" s="614" t="s">
        <v>1040</v>
      </c>
      <c r="H46" s="635">
        <v>2</v>
      </c>
      <c r="I46" s="614" t="s">
        <v>80</v>
      </c>
      <c r="J46" s="682" t="s">
        <v>1489</v>
      </c>
      <c r="K46" s="683">
        <v>18</v>
      </c>
    </row>
    <row r="47" spans="2:11" ht="18" customHeight="1" x14ac:dyDescent="0.2">
      <c r="B47" s="636" t="s">
        <v>1490</v>
      </c>
      <c r="C47" s="614"/>
      <c r="D47" s="614"/>
      <c r="E47" s="614"/>
      <c r="F47" s="614"/>
      <c r="G47" s="614"/>
      <c r="H47" s="635"/>
      <c r="I47" s="614" t="s">
        <v>80</v>
      </c>
      <c r="J47" s="682" t="s">
        <v>1490</v>
      </c>
      <c r="K47" s="683">
        <v>19</v>
      </c>
    </row>
    <row r="48" spans="2:11" ht="18" customHeight="1" x14ac:dyDescent="0.2">
      <c r="B48" s="636" t="s">
        <v>1491</v>
      </c>
      <c r="C48" s="614" t="s">
        <v>145</v>
      </c>
      <c r="D48" s="614" t="s">
        <v>1170</v>
      </c>
      <c r="E48" s="614" t="s">
        <v>1175</v>
      </c>
      <c r="F48" s="614"/>
      <c r="G48" s="614" t="s">
        <v>1040</v>
      </c>
      <c r="H48" s="635">
        <v>2</v>
      </c>
      <c r="I48" s="614" t="s">
        <v>80</v>
      </c>
      <c r="J48" s="682" t="s">
        <v>1491</v>
      </c>
      <c r="K48" s="683">
        <v>20</v>
      </c>
    </row>
    <row r="49" spans="2:11" ht="18" customHeight="1" x14ac:dyDescent="0.2">
      <c r="B49" s="636" t="s">
        <v>1492</v>
      </c>
      <c r="C49" s="614"/>
      <c r="D49" s="614"/>
      <c r="E49" s="614"/>
      <c r="F49" s="614"/>
      <c r="G49" s="614"/>
      <c r="H49" s="635"/>
      <c r="I49" s="614" t="s">
        <v>80</v>
      </c>
      <c r="J49" s="682" t="s">
        <v>1492</v>
      </c>
      <c r="K49" s="683">
        <v>21</v>
      </c>
    </row>
    <row r="50" spans="2:11" ht="18" customHeight="1" x14ac:dyDescent="0.2">
      <c r="B50" s="636" t="s">
        <v>1493</v>
      </c>
      <c r="C50" s="614" t="s">
        <v>146</v>
      </c>
      <c r="D50" s="614" t="s">
        <v>1170</v>
      </c>
      <c r="E50" s="614" t="s">
        <v>1175</v>
      </c>
      <c r="F50" s="614"/>
      <c r="G50" s="614" t="s">
        <v>1040</v>
      </c>
      <c r="H50" s="635">
        <v>2</v>
      </c>
      <c r="I50" s="614" t="s">
        <v>80</v>
      </c>
      <c r="J50" s="682" t="s">
        <v>1493</v>
      </c>
      <c r="K50" s="683">
        <v>22</v>
      </c>
    </row>
    <row r="51" spans="2:11" ht="18" customHeight="1" x14ac:dyDescent="0.2">
      <c r="B51" s="636" t="s">
        <v>1494</v>
      </c>
      <c r="C51" s="614"/>
      <c r="D51" s="614"/>
      <c r="E51" s="614"/>
      <c r="F51" s="614"/>
      <c r="G51" s="614"/>
      <c r="H51" s="635"/>
      <c r="I51" s="614" t="s">
        <v>80</v>
      </c>
      <c r="J51" s="682" t="s">
        <v>1494</v>
      </c>
      <c r="K51" s="683">
        <v>23</v>
      </c>
    </row>
    <row r="52" spans="2:11" ht="18" customHeight="1" x14ac:dyDescent="0.2">
      <c r="B52" s="636" t="s">
        <v>1495</v>
      </c>
      <c r="C52" s="614" t="s">
        <v>147</v>
      </c>
      <c r="D52" s="614" t="s">
        <v>1170</v>
      </c>
      <c r="E52" s="614" t="s">
        <v>1175</v>
      </c>
      <c r="F52" s="614"/>
      <c r="G52" s="614" t="s">
        <v>1040</v>
      </c>
      <c r="H52" s="635">
        <v>2</v>
      </c>
      <c r="I52" s="614" t="s">
        <v>80</v>
      </c>
      <c r="J52" s="682" t="s">
        <v>1495</v>
      </c>
      <c r="K52" s="683">
        <v>24</v>
      </c>
    </row>
    <row r="53" spans="2:11" ht="18" customHeight="1" x14ac:dyDescent="0.2">
      <c r="B53" s="636" t="s">
        <v>1496</v>
      </c>
      <c r="C53" s="614"/>
      <c r="D53" s="614"/>
      <c r="E53" s="614"/>
      <c r="F53" s="614"/>
      <c r="G53" s="614"/>
      <c r="H53" s="635"/>
      <c r="I53" s="614" t="s">
        <v>80</v>
      </c>
      <c r="J53" s="682" t="s">
        <v>1496</v>
      </c>
      <c r="K53" s="683">
        <v>1</v>
      </c>
    </row>
    <row r="54" spans="2:11" ht="18" customHeight="1" x14ac:dyDescent="0.2">
      <c r="B54" s="636" t="s">
        <v>1497</v>
      </c>
      <c r="C54" s="614" t="s">
        <v>148</v>
      </c>
      <c r="D54" s="614" t="s">
        <v>1170</v>
      </c>
      <c r="E54" s="614" t="s">
        <v>1175</v>
      </c>
      <c r="F54" s="614"/>
      <c r="G54" s="614" t="s">
        <v>1040</v>
      </c>
      <c r="H54" s="635">
        <v>2</v>
      </c>
      <c r="I54" s="614" t="s">
        <v>80</v>
      </c>
      <c r="J54" s="682" t="s">
        <v>1497</v>
      </c>
      <c r="K54" s="683">
        <v>2</v>
      </c>
    </row>
    <row r="55" spans="2:11" ht="18" customHeight="1" x14ac:dyDescent="0.2">
      <c r="B55" s="636" t="s">
        <v>1498</v>
      </c>
      <c r="C55" s="614"/>
      <c r="D55" s="614"/>
      <c r="E55" s="614"/>
      <c r="F55" s="614"/>
      <c r="G55" s="614"/>
      <c r="H55" s="635"/>
      <c r="I55" s="614" t="s">
        <v>80</v>
      </c>
      <c r="J55" s="682" t="s">
        <v>1498</v>
      </c>
      <c r="K55" s="683">
        <v>3</v>
      </c>
    </row>
    <row r="56" spans="2:11" ht="18" customHeight="1" x14ac:dyDescent="0.2">
      <c r="B56" s="636" t="s">
        <v>1499</v>
      </c>
      <c r="C56" s="614" t="s">
        <v>149</v>
      </c>
      <c r="D56" s="614" t="s">
        <v>610</v>
      </c>
      <c r="E56" s="614" t="s">
        <v>61</v>
      </c>
      <c r="F56" s="614" t="s">
        <v>62</v>
      </c>
      <c r="G56" s="614" t="s">
        <v>151</v>
      </c>
      <c r="H56" s="635">
        <v>6</v>
      </c>
      <c r="I56" s="614" t="s">
        <v>80</v>
      </c>
      <c r="J56" s="682" t="s">
        <v>1499</v>
      </c>
      <c r="K56" s="683">
        <v>4</v>
      </c>
    </row>
    <row r="57" spans="2:11" ht="18" customHeight="1" x14ac:dyDescent="0.2">
      <c r="B57" s="636" t="s">
        <v>1500</v>
      </c>
      <c r="C57" s="614"/>
      <c r="D57" s="614"/>
      <c r="E57" s="614"/>
      <c r="F57" s="614"/>
      <c r="G57" s="614"/>
      <c r="H57" s="635"/>
      <c r="I57" s="614" t="s">
        <v>80</v>
      </c>
      <c r="J57" s="682" t="s">
        <v>1500</v>
      </c>
      <c r="K57" s="683">
        <v>5</v>
      </c>
    </row>
    <row r="58" spans="2:11" ht="18" customHeight="1" x14ac:dyDescent="0.2">
      <c r="B58" s="636" t="s">
        <v>1501</v>
      </c>
      <c r="C58" s="614"/>
      <c r="D58" s="614"/>
      <c r="E58" s="614"/>
      <c r="F58" s="614"/>
      <c r="G58" s="614"/>
      <c r="H58" s="635"/>
      <c r="I58" s="614" t="s">
        <v>80</v>
      </c>
      <c r="J58" s="682" t="s">
        <v>1501</v>
      </c>
      <c r="K58" s="683">
        <v>6</v>
      </c>
    </row>
    <row r="59" spans="2:11" ht="18" customHeight="1" x14ac:dyDescent="0.2">
      <c r="B59" s="636" t="s">
        <v>1502</v>
      </c>
      <c r="C59" s="614"/>
      <c r="D59" s="614"/>
      <c r="E59" s="614"/>
      <c r="F59" s="614"/>
      <c r="G59" s="614"/>
      <c r="H59" s="635"/>
      <c r="I59" s="614" t="s">
        <v>80</v>
      </c>
      <c r="J59" s="682" t="s">
        <v>1502</v>
      </c>
      <c r="K59" s="683">
        <v>7</v>
      </c>
    </row>
    <row r="60" spans="2:11" ht="18" customHeight="1" x14ac:dyDescent="0.2">
      <c r="B60" s="636" t="s">
        <v>1503</v>
      </c>
      <c r="C60" s="614"/>
      <c r="D60" s="614"/>
      <c r="E60" s="614"/>
      <c r="F60" s="614"/>
      <c r="G60" s="614"/>
      <c r="H60" s="635"/>
      <c r="I60" s="614" t="s">
        <v>80</v>
      </c>
      <c r="J60" s="682" t="s">
        <v>1503</v>
      </c>
      <c r="K60" s="683">
        <v>8</v>
      </c>
    </row>
    <row r="61" spans="2:11" ht="18" customHeight="1" x14ac:dyDescent="0.2">
      <c r="B61" s="636" t="s">
        <v>1504</v>
      </c>
      <c r="C61" s="614"/>
      <c r="D61" s="614"/>
      <c r="E61" s="614"/>
      <c r="F61" s="614"/>
      <c r="G61" s="614"/>
      <c r="H61" s="635"/>
      <c r="I61" s="614" t="s">
        <v>80</v>
      </c>
      <c r="J61" s="682" t="s">
        <v>1504</v>
      </c>
      <c r="K61" s="683">
        <v>9</v>
      </c>
    </row>
    <row r="62" spans="2:11" ht="18" customHeight="1" x14ac:dyDescent="0.2">
      <c r="B62" s="636" t="s">
        <v>1505</v>
      </c>
      <c r="C62" s="614" t="s">
        <v>152</v>
      </c>
      <c r="D62" s="614" t="s">
        <v>610</v>
      </c>
      <c r="E62" s="614" t="s">
        <v>61</v>
      </c>
      <c r="F62" s="614" t="s">
        <v>62</v>
      </c>
      <c r="G62" s="614" t="s">
        <v>151</v>
      </c>
      <c r="H62" s="635">
        <v>6</v>
      </c>
      <c r="I62" s="614" t="s">
        <v>80</v>
      </c>
      <c r="J62" s="682" t="s">
        <v>1505</v>
      </c>
      <c r="K62" s="683">
        <v>10</v>
      </c>
    </row>
    <row r="63" spans="2:11" ht="18" customHeight="1" x14ac:dyDescent="0.2">
      <c r="B63" s="636" t="s">
        <v>1506</v>
      </c>
      <c r="C63" s="614"/>
      <c r="D63" s="614"/>
      <c r="E63" s="614"/>
      <c r="F63" s="614"/>
      <c r="G63" s="614"/>
      <c r="H63" s="635"/>
      <c r="I63" s="614" t="s">
        <v>80</v>
      </c>
      <c r="J63" s="682" t="s">
        <v>1506</v>
      </c>
      <c r="K63" s="683">
        <v>11</v>
      </c>
    </row>
    <row r="64" spans="2:11" ht="18" customHeight="1" x14ac:dyDescent="0.2">
      <c r="B64" s="636" t="s">
        <v>1507</v>
      </c>
      <c r="C64" s="614"/>
      <c r="D64" s="614"/>
      <c r="E64" s="614"/>
      <c r="F64" s="614"/>
      <c r="G64" s="614"/>
      <c r="H64" s="635"/>
      <c r="I64" s="614" t="s">
        <v>80</v>
      </c>
      <c r="J64" s="682" t="s">
        <v>1507</v>
      </c>
      <c r="K64" s="683">
        <v>12</v>
      </c>
    </row>
    <row r="65" spans="2:11" ht="18" customHeight="1" x14ac:dyDescent="0.2">
      <c r="B65" s="636" t="s">
        <v>1508</v>
      </c>
      <c r="C65" s="614"/>
      <c r="D65" s="614"/>
      <c r="E65" s="614"/>
      <c r="F65" s="614"/>
      <c r="G65" s="614"/>
      <c r="H65" s="635"/>
      <c r="I65" s="614" t="s">
        <v>80</v>
      </c>
      <c r="J65" s="682" t="s">
        <v>1508</v>
      </c>
      <c r="K65" s="683">
        <v>13</v>
      </c>
    </row>
    <row r="66" spans="2:11" ht="18" customHeight="1" x14ac:dyDescent="0.2">
      <c r="B66" s="636" t="s">
        <v>1509</v>
      </c>
      <c r="C66" s="614"/>
      <c r="D66" s="614"/>
      <c r="E66" s="614"/>
      <c r="F66" s="614"/>
      <c r="G66" s="614"/>
      <c r="H66" s="635"/>
      <c r="I66" s="614" t="s">
        <v>80</v>
      </c>
      <c r="J66" s="682" t="s">
        <v>1509</v>
      </c>
      <c r="K66" s="683">
        <v>14</v>
      </c>
    </row>
    <row r="67" spans="2:11" ht="18" customHeight="1" x14ac:dyDescent="0.2">
      <c r="B67" s="636" t="s">
        <v>1510</v>
      </c>
      <c r="C67" s="614"/>
      <c r="D67" s="614"/>
      <c r="E67" s="614"/>
      <c r="F67" s="614"/>
      <c r="G67" s="614"/>
      <c r="H67" s="635"/>
      <c r="I67" s="614" t="s">
        <v>80</v>
      </c>
      <c r="J67" s="682" t="s">
        <v>1510</v>
      </c>
      <c r="K67" s="683">
        <v>15</v>
      </c>
    </row>
    <row r="68" spans="2:11" ht="18" customHeight="1" x14ac:dyDescent="0.2">
      <c r="B68" s="636" t="s">
        <v>1511</v>
      </c>
      <c r="C68" s="614" t="s">
        <v>153</v>
      </c>
      <c r="D68" s="614" t="s">
        <v>610</v>
      </c>
      <c r="E68" s="614" t="s">
        <v>61</v>
      </c>
      <c r="F68" s="614" t="s">
        <v>62</v>
      </c>
      <c r="G68" s="614" t="s">
        <v>151</v>
      </c>
      <c r="H68" s="635">
        <v>6</v>
      </c>
      <c r="I68" s="614" t="s">
        <v>80</v>
      </c>
      <c r="J68" s="682" t="s">
        <v>1511</v>
      </c>
      <c r="K68" s="683">
        <v>16</v>
      </c>
    </row>
    <row r="69" spans="2:11" ht="18" customHeight="1" x14ac:dyDescent="0.2">
      <c r="B69" s="636" t="s">
        <v>1512</v>
      </c>
      <c r="C69" s="614"/>
      <c r="D69" s="614"/>
      <c r="E69" s="614"/>
      <c r="F69" s="614"/>
      <c r="G69" s="614"/>
      <c r="H69" s="635"/>
      <c r="I69" s="614" t="s">
        <v>80</v>
      </c>
      <c r="J69" s="682" t="s">
        <v>1512</v>
      </c>
      <c r="K69" s="683">
        <v>17</v>
      </c>
    </row>
    <row r="70" spans="2:11" ht="18" customHeight="1" x14ac:dyDescent="0.2">
      <c r="B70" s="636" t="s">
        <v>1513</v>
      </c>
      <c r="C70" s="614"/>
      <c r="D70" s="614"/>
      <c r="E70" s="614"/>
      <c r="F70" s="614"/>
      <c r="G70" s="614"/>
      <c r="H70" s="635"/>
      <c r="I70" s="614" t="s">
        <v>80</v>
      </c>
      <c r="J70" s="682" t="s">
        <v>1513</v>
      </c>
      <c r="K70" s="683"/>
    </row>
    <row r="71" spans="2:11" ht="18" customHeight="1" x14ac:dyDescent="0.2">
      <c r="B71" s="636" t="s">
        <v>1514</v>
      </c>
      <c r="C71" s="614"/>
      <c r="D71" s="614"/>
      <c r="E71" s="614"/>
      <c r="F71" s="614"/>
      <c r="G71" s="614"/>
      <c r="H71" s="635"/>
      <c r="I71" s="614" t="s">
        <v>80</v>
      </c>
      <c r="J71" s="682" t="s">
        <v>1514</v>
      </c>
      <c r="K71" s="683">
        <v>19</v>
      </c>
    </row>
    <row r="72" spans="2:11" ht="18" customHeight="1" x14ac:dyDescent="0.2">
      <c r="B72" s="636" t="s">
        <v>1515</v>
      </c>
      <c r="C72" s="614"/>
      <c r="D72" s="614"/>
      <c r="E72" s="614"/>
      <c r="F72" s="614"/>
      <c r="G72" s="614"/>
      <c r="H72" s="635"/>
      <c r="I72" s="614" t="s">
        <v>80</v>
      </c>
      <c r="J72" s="682" t="s">
        <v>1515</v>
      </c>
      <c r="K72" s="683">
        <v>20</v>
      </c>
    </row>
    <row r="73" spans="2:11" ht="18" customHeight="1" x14ac:dyDescent="0.2">
      <c r="B73" s="636" t="s">
        <v>1516</v>
      </c>
      <c r="C73" s="614"/>
      <c r="D73" s="614"/>
      <c r="E73" s="614"/>
      <c r="F73" s="614"/>
      <c r="G73" s="614"/>
      <c r="H73" s="635"/>
      <c r="I73" s="614" t="s">
        <v>80</v>
      </c>
      <c r="J73" s="682" t="s">
        <v>1516</v>
      </c>
      <c r="K73" s="683">
        <v>21</v>
      </c>
    </row>
    <row r="74" spans="2:11" ht="18" customHeight="1" x14ac:dyDescent="0.2">
      <c r="B74" s="636" t="s">
        <v>1517</v>
      </c>
      <c r="C74" s="614" t="s">
        <v>154</v>
      </c>
      <c r="D74" s="614" t="s">
        <v>610</v>
      </c>
      <c r="E74" s="614" t="s">
        <v>61</v>
      </c>
      <c r="F74" s="614" t="s">
        <v>62</v>
      </c>
      <c r="G74" s="614" t="s">
        <v>151</v>
      </c>
      <c r="H74" s="635">
        <v>6</v>
      </c>
      <c r="I74" s="614" t="s">
        <v>80</v>
      </c>
      <c r="J74" s="682" t="s">
        <v>1517</v>
      </c>
      <c r="K74" s="683">
        <v>22</v>
      </c>
    </row>
    <row r="75" spans="2:11" ht="18" customHeight="1" x14ac:dyDescent="0.2">
      <c r="B75" s="636" t="s">
        <v>1518</v>
      </c>
      <c r="C75" s="614"/>
      <c r="D75" s="614"/>
      <c r="E75" s="614"/>
      <c r="F75" s="614"/>
      <c r="G75" s="614"/>
      <c r="H75" s="635"/>
      <c r="I75" s="614" t="s">
        <v>80</v>
      </c>
      <c r="J75" s="682" t="s">
        <v>1518</v>
      </c>
      <c r="K75" s="683">
        <v>23</v>
      </c>
    </row>
    <row r="76" spans="2:11" ht="18" customHeight="1" x14ac:dyDescent="0.2">
      <c r="B76" s="636" t="s">
        <v>1519</v>
      </c>
      <c r="C76" s="614"/>
      <c r="D76" s="614"/>
      <c r="E76" s="614"/>
      <c r="F76" s="614"/>
      <c r="G76" s="614"/>
      <c r="H76" s="635"/>
      <c r="I76" s="614" t="s">
        <v>80</v>
      </c>
      <c r="J76" s="682" t="s">
        <v>1519</v>
      </c>
      <c r="K76" s="683">
        <v>24</v>
      </c>
    </row>
    <row r="77" spans="2:11" ht="18" customHeight="1" x14ac:dyDescent="0.2">
      <c r="B77" s="636" t="s">
        <v>1520</v>
      </c>
      <c r="C77" s="614"/>
      <c r="D77" s="614"/>
      <c r="E77" s="614"/>
      <c r="F77" s="614"/>
      <c r="G77" s="614"/>
      <c r="H77" s="635"/>
      <c r="I77" s="614" t="s">
        <v>80</v>
      </c>
      <c r="J77" s="682" t="s">
        <v>1520</v>
      </c>
      <c r="K77" s="683">
        <v>1</v>
      </c>
    </row>
    <row r="78" spans="2:11" ht="18" customHeight="1" x14ac:dyDescent="0.2">
      <c r="B78" s="636" t="s">
        <v>1521</v>
      </c>
      <c r="C78" s="614"/>
      <c r="D78" s="614"/>
      <c r="E78" s="614"/>
      <c r="F78" s="614"/>
      <c r="G78" s="614"/>
      <c r="H78" s="635"/>
      <c r="I78" s="614" t="s">
        <v>80</v>
      </c>
      <c r="J78" s="682" t="s">
        <v>1521</v>
      </c>
      <c r="K78" s="683">
        <v>2</v>
      </c>
    </row>
    <row r="79" spans="2:11" ht="18" customHeight="1" x14ac:dyDescent="0.2">
      <c r="B79" s="636" t="s">
        <v>1522</v>
      </c>
      <c r="C79" s="614"/>
      <c r="D79" s="614"/>
      <c r="E79" s="614"/>
      <c r="F79" s="614"/>
      <c r="G79" s="614"/>
      <c r="H79" s="635"/>
      <c r="I79" s="614" t="s">
        <v>80</v>
      </c>
      <c r="J79" s="682" t="s">
        <v>1522</v>
      </c>
      <c r="K79" s="683">
        <v>3</v>
      </c>
    </row>
    <row r="80" spans="2:11" ht="18" customHeight="1" x14ac:dyDescent="0.2">
      <c r="B80" s="636" t="s">
        <v>1523</v>
      </c>
      <c r="C80" s="614" t="s">
        <v>155</v>
      </c>
      <c r="D80" s="614" t="s">
        <v>635</v>
      </c>
      <c r="E80" s="614" t="s">
        <v>66</v>
      </c>
      <c r="F80" s="614" t="s">
        <v>67</v>
      </c>
      <c r="G80" s="614" t="s">
        <v>151</v>
      </c>
      <c r="H80" s="635">
        <v>6</v>
      </c>
      <c r="I80" s="614" t="s">
        <v>80</v>
      </c>
      <c r="J80" s="682" t="s">
        <v>1523</v>
      </c>
      <c r="K80" s="683">
        <v>4</v>
      </c>
    </row>
    <row r="81" spans="2:11" ht="18" customHeight="1" x14ac:dyDescent="0.2">
      <c r="B81" s="636" t="s">
        <v>1524</v>
      </c>
      <c r="C81" s="614"/>
      <c r="D81" s="614"/>
      <c r="E81" s="614"/>
      <c r="F81" s="614"/>
      <c r="G81" s="614"/>
      <c r="H81" s="635"/>
      <c r="I81" s="614" t="s">
        <v>80</v>
      </c>
      <c r="J81" s="682" t="s">
        <v>1524</v>
      </c>
      <c r="K81" s="683">
        <v>5</v>
      </c>
    </row>
    <row r="82" spans="2:11" ht="18" customHeight="1" x14ac:dyDescent="0.2">
      <c r="B82" s="636" t="s">
        <v>1525</v>
      </c>
      <c r="C82" s="614"/>
      <c r="D82" s="614"/>
      <c r="E82" s="614"/>
      <c r="F82" s="614"/>
      <c r="G82" s="614"/>
      <c r="H82" s="635"/>
      <c r="I82" s="614" t="s">
        <v>80</v>
      </c>
      <c r="J82" s="682" t="s">
        <v>1525</v>
      </c>
      <c r="K82" s="683">
        <v>6</v>
      </c>
    </row>
    <row r="83" spans="2:11" ht="18" customHeight="1" x14ac:dyDescent="0.2">
      <c r="B83" s="636" t="s">
        <v>1526</v>
      </c>
      <c r="C83" s="614"/>
      <c r="D83" s="614"/>
      <c r="E83" s="614"/>
      <c r="F83" s="614"/>
      <c r="G83" s="614"/>
      <c r="H83" s="635"/>
      <c r="I83" s="614" t="s">
        <v>80</v>
      </c>
      <c r="J83" s="682" t="s">
        <v>1526</v>
      </c>
      <c r="K83" s="683">
        <v>7</v>
      </c>
    </row>
    <row r="84" spans="2:11" ht="18" customHeight="1" x14ac:dyDescent="0.2">
      <c r="B84" s="636" t="s">
        <v>1527</v>
      </c>
      <c r="C84" s="614"/>
      <c r="D84" s="614"/>
      <c r="E84" s="614"/>
      <c r="F84" s="614"/>
      <c r="G84" s="614"/>
      <c r="H84" s="635"/>
      <c r="I84" s="614" t="s">
        <v>80</v>
      </c>
      <c r="J84" s="682" t="s">
        <v>1527</v>
      </c>
      <c r="K84" s="683">
        <v>8</v>
      </c>
    </row>
    <row r="85" spans="2:11" ht="18" customHeight="1" x14ac:dyDescent="0.2">
      <c r="B85" s="636" t="s">
        <v>1528</v>
      </c>
      <c r="C85" s="614"/>
      <c r="D85" s="614"/>
      <c r="E85" s="614"/>
      <c r="F85" s="614"/>
      <c r="G85" s="614"/>
      <c r="H85" s="635"/>
      <c r="I85" s="614" t="s">
        <v>80</v>
      </c>
      <c r="J85" s="682" t="s">
        <v>1528</v>
      </c>
      <c r="K85" s="683">
        <v>9</v>
      </c>
    </row>
    <row r="86" spans="2:11" ht="18" customHeight="1" x14ac:dyDescent="0.2">
      <c r="B86" s="636" t="s">
        <v>1529</v>
      </c>
      <c r="C86" s="614" t="s">
        <v>157</v>
      </c>
      <c r="D86" s="614" t="s">
        <v>610</v>
      </c>
      <c r="E86" s="614" t="s">
        <v>753</v>
      </c>
      <c r="F86" s="614"/>
      <c r="G86" s="614" t="s">
        <v>1197</v>
      </c>
      <c r="H86" s="635">
        <v>6</v>
      </c>
      <c r="I86" s="614" t="s">
        <v>80</v>
      </c>
      <c r="J86" s="682" t="s">
        <v>1529</v>
      </c>
      <c r="K86" s="683">
        <v>10</v>
      </c>
    </row>
    <row r="87" spans="2:11" ht="18" customHeight="1" x14ac:dyDescent="0.2">
      <c r="B87" s="636" t="s">
        <v>1530</v>
      </c>
      <c r="C87" s="614"/>
      <c r="D87" s="614"/>
      <c r="E87" s="614"/>
      <c r="F87" s="614"/>
      <c r="G87" s="614"/>
      <c r="H87" s="635"/>
      <c r="I87" s="614" t="s">
        <v>80</v>
      </c>
      <c r="J87" s="682" t="s">
        <v>1530</v>
      </c>
      <c r="K87" s="683">
        <v>11</v>
      </c>
    </row>
    <row r="88" spans="2:11" ht="18" customHeight="1" x14ac:dyDescent="0.2">
      <c r="B88" s="636" t="s">
        <v>1531</v>
      </c>
      <c r="C88" s="614"/>
      <c r="D88" s="614"/>
      <c r="E88" s="614"/>
      <c r="F88" s="614"/>
      <c r="G88" s="614"/>
      <c r="H88" s="635"/>
      <c r="I88" s="614" t="s">
        <v>80</v>
      </c>
      <c r="J88" s="682" t="s">
        <v>1531</v>
      </c>
      <c r="K88" s="683">
        <v>12</v>
      </c>
    </row>
    <row r="89" spans="2:11" ht="18" customHeight="1" x14ac:dyDescent="0.2">
      <c r="B89" s="636" t="s">
        <v>1532</v>
      </c>
      <c r="C89" s="614"/>
      <c r="D89" s="614"/>
      <c r="E89" s="614"/>
      <c r="F89" s="614"/>
      <c r="G89" s="614"/>
      <c r="H89" s="635"/>
      <c r="I89" s="614" t="s">
        <v>80</v>
      </c>
      <c r="J89" s="682" t="s">
        <v>1532</v>
      </c>
      <c r="K89" s="683">
        <v>13</v>
      </c>
    </row>
    <row r="90" spans="2:11" ht="18" customHeight="1" x14ac:dyDescent="0.2">
      <c r="B90" s="636" t="s">
        <v>1533</v>
      </c>
      <c r="C90" s="614"/>
      <c r="D90" s="614"/>
      <c r="E90" s="614"/>
      <c r="F90" s="614"/>
      <c r="G90" s="614"/>
      <c r="H90" s="635"/>
      <c r="I90" s="614" t="s">
        <v>80</v>
      </c>
      <c r="J90" s="682" t="s">
        <v>1533</v>
      </c>
      <c r="K90" s="683">
        <v>14</v>
      </c>
    </row>
    <row r="91" spans="2:11" ht="18" customHeight="1" x14ac:dyDescent="0.2">
      <c r="B91" s="636" t="s">
        <v>1534</v>
      </c>
      <c r="C91" s="614"/>
      <c r="D91" s="614"/>
      <c r="E91" s="614"/>
      <c r="F91" s="614"/>
      <c r="G91" s="614"/>
      <c r="H91" s="635"/>
      <c r="I91" s="614" t="s">
        <v>80</v>
      </c>
      <c r="J91" s="682" t="s">
        <v>1534</v>
      </c>
      <c r="K91" s="683">
        <v>15</v>
      </c>
    </row>
    <row r="92" spans="2:11" ht="18" customHeight="1" x14ac:dyDescent="0.2">
      <c r="B92" s="636" t="s">
        <v>1535</v>
      </c>
      <c r="C92" s="614" t="s">
        <v>160</v>
      </c>
      <c r="D92" s="614" t="s">
        <v>610</v>
      </c>
      <c r="E92" s="614" t="s">
        <v>753</v>
      </c>
      <c r="F92" s="614"/>
      <c r="G92" s="614" t="s">
        <v>1197</v>
      </c>
      <c r="H92" s="635">
        <v>6</v>
      </c>
      <c r="I92" s="614" t="s">
        <v>80</v>
      </c>
      <c r="J92" s="682" t="s">
        <v>1535</v>
      </c>
      <c r="K92" s="683">
        <v>16</v>
      </c>
    </row>
    <row r="93" spans="2:11" ht="18" customHeight="1" x14ac:dyDescent="0.2">
      <c r="B93" s="636" t="s">
        <v>1536</v>
      </c>
      <c r="C93" s="614"/>
      <c r="D93" s="614"/>
      <c r="E93" s="614"/>
      <c r="F93" s="614"/>
      <c r="G93" s="614"/>
      <c r="H93" s="635"/>
      <c r="I93" s="614" t="s">
        <v>80</v>
      </c>
      <c r="J93" s="682" t="s">
        <v>1536</v>
      </c>
      <c r="K93" s="683">
        <v>17</v>
      </c>
    </row>
    <row r="94" spans="2:11" ht="18" customHeight="1" x14ac:dyDescent="0.2">
      <c r="B94" s="636" t="s">
        <v>1537</v>
      </c>
      <c r="C94" s="614"/>
      <c r="D94" s="614"/>
      <c r="E94" s="614"/>
      <c r="F94" s="614"/>
      <c r="G94" s="614"/>
      <c r="H94" s="635"/>
      <c r="I94" s="614" t="s">
        <v>80</v>
      </c>
      <c r="J94" s="682" t="s">
        <v>1537</v>
      </c>
      <c r="K94" s="683">
        <v>18</v>
      </c>
    </row>
    <row r="95" spans="2:11" ht="18" customHeight="1" x14ac:dyDescent="0.2">
      <c r="B95" s="636" t="s">
        <v>1538</v>
      </c>
      <c r="C95" s="614"/>
      <c r="D95" s="614"/>
      <c r="E95" s="614"/>
      <c r="F95" s="614"/>
      <c r="G95" s="614"/>
      <c r="H95" s="635"/>
      <c r="I95" s="614" t="s">
        <v>80</v>
      </c>
      <c r="J95" s="682" t="s">
        <v>1538</v>
      </c>
      <c r="K95" s="683">
        <v>19</v>
      </c>
    </row>
    <row r="96" spans="2:11" ht="18" customHeight="1" x14ac:dyDescent="0.2">
      <c r="B96" s="636" t="s">
        <v>1539</v>
      </c>
      <c r="C96" s="614"/>
      <c r="D96" s="614"/>
      <c r="E96" s="614"/>
      <c r="F96" s="614"/>
      <c r="G96" s="614"/>
      <c r="H96" s="635"/>
      <c r="I96" s="614" t="s">
        <v>80</v>
      </c>
      <c r="J96" s="682" t="s">
        <v>1539</v>
      </c>
      <c r="K96" s="683">
        <v>20</v>
      </c>
    </row>
    <row r="97" spans="2:11" ht="18" customHeight="1" x14ac:dyDescent="0.2">
      <c r="B97" s="636" t="s">
        <v>1540</v>
      </c>
      <c r="C97" s="614"/>
      <c r="D97" s="614"/>
      <c r="E97" s="614"/>
      <c r="F97" s="614"/>
      <c r="G97" s="614"/>
      <c r="H97" s="635"/>
      <c r="I97" s="614" t="s">
        <v>80</v>
      </c>
      <c r="J97" s="682" t="s">
        <v>1540</v>
      </c>
      <c r="K97" s="683">
        <v>21</v>
      </c>
    </row>
    <row r="98" spans="2:11" ht="18" customHeight="1" x14ac:dyDescent="0.2">
      <c r="B98" s="636" t="s">
        <v>1541</v>
      </c>
      <c r="C98" s="614" t="s">
        <v>161</v>
      </c>
      <c r="D98" s="614" t="s">
        <v>610</v>
      </c>
      <c r="E98" s="614" t="s">
        <v>753</v>
      </c>
      <c r="F98" s="614"/>
      <c r="G98" s="614" t="s">
        <v>1197</v>
      </c>
      <c r="H98" s="635">
        <v>6</v>
      </c>
      <c r="I98" s="614" t="s">
        <v>80</v>
      </c>
      <c r="J98" s="682" t="s">
        <v>1541</v>
      </c>
      <c r="K98" s="683">
        <v>22</v>
      </c>
    </row>
    <row r="99" spans="2:11" ht="18" customHeight="1" x14ac:dyDescent="0.2">
      <c r="B99" s="636" t="s">
        <v>1542</v>
      </c>
      <c r="C99" s="614"/>
      <c r="D99" s="614"/>
      <c r="E99" s="614"/>
      <c r="F99" s="614"/>
      <c r="G99" s="614"/>
      <c r="H99" s="635"/>
      <c r="I99" s="614" t="s">
        <v>80</v>
      </c>
      <c r="J99" s="682" t="s">
        <v>1542</v>
      </c>
      <c r="K99" s="683">
        <v>23</v>
      </c>
    </row>
    <row r="100" spans="2:11" ht="18" customHeight="1" x14ac:dyDescent="0.2">
      <c r="B100" s="636" t="s">
        <v>1543</v>
      </c>
      <c r="C100" s="614"/>
      <c r="D100" s="614"/>
      <c r="E100" s="614"/>
      <c r="F100" s="614"/>
      <c r="G100" s="614"/>
      <c r="H100" s="635"/>
      <c r="I100" s="614" t="s">
        <v>80</v>
      </c>
      <c r="J100" s="682" t="s">
        <v>1543</v>
      </c>
      <c r="K100" s="683">
        <v>24</v>
      </c>
    </row>
    <row r="101" spans="2:11" ht="18" customHeight="1" x14ac:dyDescent="0.2">
      <c r="B101" s="636" t="s">
        <v>1544</v>
      </c>
      <c r="C101" s="614"/>
      <c r="D101" s="614"/>
      <c r="E101" s="614"/>
      <c r="F101" s="614"/>
      <c r="G101" s="614"/>
      <c r="H101" s="635"/>
      <c r="I101" s="614" t="s">
        <v>80</v>
      </c>
      <c r="J101" s="682" t="s">
        <v>1544</v>
      </c>
      <c r="K101" s="683">
        <v>1</v>
      </c>
    </row>
    <row r="102" spans="2:11" ht="18" customHeight="1" x14ac:dyDescent="0.2">
      <c r="B102" s="636" t="s">
        <v>1545</v>
      </c>
      <c r="C102" s="614"/>
      <c r="D102" s="614"/>
      <c r="E102" s="614"/>
      <c r="F102" s="614"/>
      <c r="G102" s="614"/>
      <c r="H102" s="635"/>
      <c r="I102" s="614" t="s">
        <v>80</v>
      </c>
      <c r="J102" s="682" t="s">
        <v>1545</v>
      </c>
      <c r="K102" s="683">
        <v>2</v>
      </c>
    </row>
    <row r="103" spans="2:11" ht="18" customHeight="1" x14ac:dyDescent="0.2">
      <c r="B103" s="636" t="s">
        <v>1546</v>
      </c>
      <c r="C103" s="614"/>
      <c r="D103" s="614"/>
      <c r="E103" s="614"/>
      <c r="F103" s="614"/>
      <c r="G103" s="614"/>
      <c r="H103" s="635"/>
      <c r="I103" s="614" t="s">
        <v>80</v>
      </c>
      <c r="J103" s="682" t="s">
        <v>1546</v>
      </c>
      <c r="K103" s="683">
        <v>3</v>
      </c>
    </row>
    <row r="104" spans="2:11" ht="18" customHeight="1" x14ac:dyDescent="0.2">
      <c r="B104" s="636" t="s">
        <v>1547</v>
      </c>
      <c r="C104" s="614" t="s">
        <v>183</v>
      </c>
      <c r="D104" s="614" t="s">
        <v>693</v>
      </c>
      <c r="E104" s="614" t="s">
        <v>694</v>
      </c>
      <c r="F104" s="614" t="s">
        <v>186</v>
      </c>
      <c r="G104" s="635">
        <v>300</v>
      </c>
      <c r="H104" s="635">
        <v>4</v>
      </c>
      <c r="I104" s="614" t="s">
        <v>80</v>
      </c>
      <c r="J104" s="682" t="s">
        <v>1547</v>
      </c>
      <c r="K104" s="683">
        <v>4</v>
      </c>
    </row>
    <row r="105" spans="2:11" ht="18" customHeight="1" x14ac:dyDescent="0.2">
      <c r="B105" s="636" t="s">
        <v>1548</v>
      </c>
      <c r="C105" s="614"/>
      <c r="D105" s="614"/>
      <c r="E105" s="614"/>
      <c r="F105" s="614"/>
      <c r="G105" s="635"/>
      <c r="H105" s="635"/>
      <c r="I105" s="614" t="s">
        <v>80</v>
      </c>
      <c r="J105" s="682" t="s">
        <v>1548</v>
      </c>
      <c r="K105" s="683">
        <v>5</v>
      </c>
    </row>
    <row r="106" spans="2:11" ht="18" customHeight="1" x14ac:dyDescent="0.2">
      <c r="B106" s="636" t="s">
        <v>1549</v>
      </c>
      <c r="C106" s="614"/>
      <c r="D106" s="614"/>
      <c r="E106" s="614"/>
      <c r="F106" s="614"/>
      <c r="G106" s="635"/>
      <c r="H106" s="635"/>
      <c r="I106" s="614" t="s">
        <v>80</v>
      </c>
      <c r="J106" s="682" t="s">
        <v>1549</v>
      </c>
      <c r="K106" s="683">
        <v>6</v>
      </c>
    </row>
    <row r="107" spans="2:11" ht="18" customHeight="1" x14ac:dyDescent="0.2">
      <c r="B107" s="636" t="s">
        <v>1550</v>
      </c>
      <c r="C107" s="614"/>
      <c r="D107" s="614"/>
      <c r="E107" s="614"/>
      <c r="F107" s="614"/>
      <c r="G107" s="635"/>
      <c r="H107" s="635"/>
      <c r="I107" s="614" t="s">
        <v>80</v>
      </c>
      <c r="J107" s="682" t="s">
        <v>1550</v>
      </c>
      <c r="K107" s="683">
        <v>7</v>
      </c>
    </row>
    <row r="108" spans="2:11" ht="18" customHeight="1" x14ac:dyDescent="0.2">
      <c r="B108" s="636" t="s">
        <v>1551</v>
      </c>
      <c r="C108" s="614" t="s">
        <v>187</v>
      </c>
      <c r="D108" s="614" t="s">
        <v>693</v>
      </c>
      <c r="E108" s="614" t="s">
        <v>694</v>
      </c>
      <c r="F108" s="614" t="s">
        <v>186</v>
      </c>
      <c r="G108" s="635">
        <v>300</v>
      </c>
      <c r="H108" s="635">
        <v>2</v>
      </c>
      <c r="I108" s="614" t="s">
        <v>80</v>
      </c>
      <c r="J108" s="682" t="s">
        <v>1551</v>
      </c>
      <c r="K108" s="683">
        <v>8</v>
      </c>
    </row>
    <row r="109" spans="2:11" ht="18" customHeight="1" x14ac:dyDescent="0.2">
      <c r="B109" s="636" t="s">
        <v>1552</v>
      </c>
      <c r="C109" s="614"/>
      <c r="D109" s="614"/>
      <c r="E109" s="614"/>
      <c r="F109" s="614"/>
      <c r="G109" s="635"/>
      <c r="H109" s="635"/>
      <c r="I109" s="614" t="s">
        <v>80</v>
      </c>
      <c r="J109" s="682" t="s">
        <v>1552</v>
      </c>
      <c r="K109" s="683">
        <v>9</v>
      </c>
    </row>
    <row r="110" spans="2:11" ht="18" customHeight="1" x14ac:dyDescent="0.2">
      <c r="B110" s="636" t="s">
        <v>1553</v>
      </c>
      <c r="C110" s="614" t="s">
        <v>188</v>
      </c>
      <c r="D110" s="614" t="s">
        <v>693</v>
      </c>
      <c r="E110" s="614" t="s">
        <v>694</v>
      </c>
      <c r="F110" s="614" t="s">
        <v>186</v>
      </c>
      <c r="G110" s="635">
        <v>300</v>
      </c>
      <c r="H110" s="635">
        <v>4</v>
      </c>
      <c r="I110" s="614" t="s">
        <v>80</v>
      </c>
      <c r="J110" s="682" t="s">
        <v>1553</v>
      </c>
      <c r="K110" s="683">
        <v>10</v>
      </c>
    </row>
    <row r="111" spans="2:11" ht="18" customHeight="1" x14ac:dyDescent="0.2">
      <c r="B111" s="636" t="s">
        <v>1554</v>
      </c>
      <c r="C111" s="614"/>
      <c r="D111" s="614"/>
      <c r="E111" s="614"/>
      <c r="F111" s="614"/>
      <c r="G111" s="635"/>
      <c r="H111" s="635"/>
      <c r="I111" s="614" t="s">
        <v>80</v>
      </c>
      <c r="J111" s="682" t="s">
        <v>1554</v>
      </c>
      <c r="K111" s="683">
        <v>11</v>
      </c>
    </row>
    <row r="112" spans="2:11" ht="18" customHeight="1" x14ac:dyDescent="0.2">
      <c r="B112" s="636" t="s">
        <v>1555</v>
      </c>
      <c r="C112" s="614"/>
      <c r="D112" s="614"/>
      <c r="E112" s="614"/>
      <c r="F112" s="614"/>
      <c r="G112" s="635"/>
      <c r="H112" s="635"/>
      <c r="I112" s="614" t="s">
        <v>80</v>
      </c>
      <c r="J112" s="682" t="s">
        <v>1555</v>
      </c>
      <c r="K112" s="683">
        <v>12</v>
      </c>
    </row>
    <row r="113" spans="2:11" ht="18" customHeight="1" x14ac:dyDescent="0.2">
      <c r="B113" s="636" t="s">
        <v>1556</v>
      </c>
      <c r="C113" s="614"/>
      <c r="D113" s="614"/>
      <c r="E113" s="614"/>
      <c r="F113" s="614"/>
      <c r="G113" s="635"/>
      <c r="H113" s="635"/>
      <c r="I113" s="614" t="s">
        <v>80</v>
      </c>
      <c r="J113" s="682" t="s">
        <v>1556</v>
      </c>
      <c r="K113" s="683">
        <v>13</v>
      </c>
    </row>
    <row r="114" spans="2:11" ht="18" customHeight="1" x14ac:dyDescent="0.2">
      <c r="B114" s="636" t="s">
        <v>1557</v>
      </c>
      <c r="C114" s="614" t="s">
        <v>189</v>
      </c>
      <c r="D114" s="614" t="s">
        <v>699</v>
      </c>
      <c r="E114" s="614" t="s">
        <v>61</v>
      </c>
      <c r="F114" s="614" t="s">
        <v>62</v>
      </c>
      <c r="G114" s="635">
        <v>300</v>
      </c>
      <c r="H114" s="635">
        <v>2</v>
      </c>
      <c r="I114" s="614" t="s">
        <v>80</v>
      </c>
      <c r="J114" s="682" t="s">
        <v>1557</v>
      </c>
      <c r="K114" s="683">
        <v>14</v>
      </c>
    </row>
    <row r="115" spans="2:11" ht="18" customHeight="1" x14ac:dyDescent="0.2">
      <c r="B115" s="636" t="s">
        <v>1558</v>
      </c>
      <c r="C115" s="614"/>
      <c r="D115" s="614"/>
      <c r="E115" s="614"/>
      <c r="F115" s="614"/>
      <c r="G115" s="635"/>
      <c r="H115" s="635"/>
      <c r="I115" s="614" t="s">
        <v>80</v>
      </c>
      <c r="J115" s="682" t="s">
        <v>1558</v>
      </c>
      <c r="K115" s="683">
        <v>15</v>
      </c>
    </row>
    <row r="116" spans="2:11" ht="18" customHeight="1" x14ac:dyDescent="0.2">
      <c r="B116" s="636" t="s">
        <v>1559</v>
      </c>
      <c r="C116" s="614" t="s">
        <v>191</v>
      </c>
      <c r="D116" s="614" t="s">
        <v>699</v>
      </c>
      <c r="E116" s="614" t="s">
        <v>1046</v>
      </c>
      <c r="F116" s="614" t="s">
        <v>130</v>
      </c>
      <c r="G116" s="635">
        <v>300</v>
      </c>
      <c r="H116" s="635">
        <v>2</v>
      </c>
      <c r="I116" s="614" t="s">
        <v>80</v>
      </c>
      <c r="J116" s="682" t="s">
        <v>1559</v>
      </c>
      <c r="K116" s="683">
        <v>16</v>
      </c>
    </row>
    <row r="117" spans="2:11" ht="18" customHeight="1" x14ac:dyDescent="0.2">
      <c r="B117" s="636" t="s">
        <v>1560</v>
      </c>
      <c r="C117" s="614"/>
      <c r="D117" s="614"/>
      <c r="E117" s="614"/>
      <c r="F117" s="614"/>
      <c r="G117" s="635"/>
      <c r="H117" s="635"/>
      <c r="I117" s="614" t="s">
        <v>80</v>
      </c>
      <c r="J117" s="682" t="s">
        <v>1560</v>
      </c>
      <c r="K117" s="683">
        <v>17</v>
      </c>
    </row>
    <row r="118" spans="2:11" ht="18" customHeight="1" x14ac:dyDescent="0.2">
      <c r="B118" s="636" t="s">
        <v>1561</v>
      </c>
      <c r="C118" s="614" t="s">
        <v>192</v>
      </c>
      <c r="D118" s="614" t="s">
        <v>699</v>
      </c>
      <c r="E118" s="614" t="s">
        <v>61</v>
      </c>
      <c r="F118" s="614" t="s">
        <v>62</v>
      </c>
      <c r="G118" s="635">
        <v>300</v>
      </c>
      <c r="H118" s="635">
        <v>2</v>
      </c>
      <c r="I118" s="614" t="s">
        <v>80</v>
      </c>
      <c r="J118" s="682" t="s">
        <v>1561</v>
      </c>
      <c r="K118" s="683">
        <v>18</v>
      </c>
    </row>
    <row r="119" spans="2:11" ht="18" customHeight="1" x14ac:dyDescent="0.2">
      <c r="B119" s="636" t="s">
        <v>1562</v>
      </c>
      <c r="C119" s="614"/>
      <c r="D119" s="614"/>
      <c r="E119" s="614"/>
      <c r="F119" s="614"/>
      <c r="G119" s="635"/>
      <c r="H119" s="635"/>
      <c r="I119" s="614" t="s">
        <v>80</v>
      </c>
      <c r="J119" s="682" t="s">
        <v>1562</v>
      </c>
      <c r="K119" s="683">
        <v>19</v>
      </c>
    </row>
    <row r="120" spans="2:11" ht="18" customHeight="1" x14ac:dyDescent="0.2">
      <c r="B120" s="636" t="s">
        <v>1563</v>
      </c>
      <c r="C120" s="614" t="s">
        <v>193</v>
      </c>
      <c r="D120" s="614" t="s">
        <v>693</v>
      </c>
      <c r="E120" s="614" t="s">
        <v>61</v>
      </c>
      <c r="F120" s="614" t="s">
        <v>62</v>
      </c>
      <c r="G120" s="635">
        <v>300</v>
      </c>
      <c r="H120" s="635">
        <v>2</v>
      </c>
      <c r="I120" s="614" t="s">
        <v>80</v>
      </c>
      <c r="J120" s="682" t="s">
        <v>1563</v>
      </c>
      <c r="K120" s="683">
        <v>20</v>
      </c>
    </row>
    <row r="121" spans="2:11" ht="18" customHeight="1" x14ac:dyDescent="0.2">
      <c r="B121" s="636" t="s">
        <v>1564</v>
      </c>
      <c r="C121" s="614"/>
      <c r="D121" s="614"/>
      <c r="E121" s="614"/>
      <c r="F121" s="614"/>
      <c r="G121" s="635"/>
      <c r="H121" s="635"/>
      <c r="I121" s="614" t="s">
        <v>80</v>
      </c>
      <c r="J121" s="682" t="s">
        <v>1564</v>
      </c>
      <c r="K121" s="683">
        <v>21</v>
      </c>
    </row>
    <row r="122" spans="2:11" ht="18" customHeight="1" x14ac:dyDescent="0.2">
      <c r="B122" s="636" t="s">
        <v>1565</v>
      </c>
      <c r="C122" s="614"/>
      <c r="D122" s="614"/>
      <c r="E122" s="614"/>
      <c r="F122" s="614"/>
      <c r="G122" s="635"/>
      <c r="H122" s="635"/>
      <c r="I122" s="614" t="s">
        <v>80</v>
      </c>
      <c r="J122" s="682" t="s">
        <v>1565</v>
      </c>
      <c r="K122" s="683">
        <v>22</v>
      </c>
    </row>
    <row r="123" spans="2:11" ht="18" customHeight="1" x14ac:dyDescent="0.2">
      <c r="B123" s="636" t="s">
        <v>1566</v>
      </c>
      <c r="C123" s="614" t="s">
        <v>194</v>
      </c>
      <c r="D123" s="614" t="s">
        <v>693</v>
      </c>
      <c r="E123" s="614" t="s">
        <v>61</v>
      </c>
      <c r="F123" s="614" t="s">
        <v>62</v>
      </c>
      <c r="G123" s="635">
        <v>300</v>
      </c>
      <c r="H123" s="635">
        <v>2</v>
      </c>
      <c r="I123" s="614" t="s">
        <v>80</v>
      </c>
      <c r="J123" s="682" t="s">
        <v>1566</v>
      </c>
      <c r="K123" s="683">
        <v>23</v>
      </c>
    </row>
    <row r="124" spans="2:11" ht="18" customHeight="1" x14ac:dyDescent="0.2">
      <c r="B124" s="636" t="s">
        <v>1567</v>
      </c>
      <c r="C124" s="614"/>
      <c r="D124" s="614"/>
      <c r="E124" s="614"/>
      <c r="F124" s="614"/>
      <c r="G124" s="635"/>
      <c r="H124" s="635"/>
      <c r="I124" s="614" t="s">
        <v>80</v>
      </c>
      <c r="J124" s="682" t="s">
        <v>1567</v>
      </c>
      <c r="K124" s="683">
        <v>24</v>
      </c>
    </row>
    <row r="125" spans="2:11" ht="18" customHeight="1" x14ac:dyDescent="0.2">
      <c r="B125" s="636" t="s">
        <v>1568</v>
      </c>
      <c r="C125" s="614" t="s">
        <v>198</v>
      </c>
      <c r="D125" s="614" t="s">
        <v>693</v>
      </c>
      <c r="E125" s="614" t="s">
        <v>199</v>
      </c>
      <c r="F125" s="614" t="s">
        <v>200</v>
      </c>
      <c r="G125" s="635">
        <v>300</v>
      </c>
      <c r="H125" s="635">
        <v>2</v>
      </c>
      <c r="I125" s="614" t="s">
        <v>80</v>
      </c>
      <c r="J125" s="682" t="s">
        <v>1568</v>
      </c>
      <c r="K125" s="683">
        <v>1</v>
      </c>
    </row>
    <row r="126" spans="2:11" ht="18" customHeight="1" x14ac:dyDescent="0.2">
      <c r="B126" s="636" t="s">
        <v>1569</v>
      </c>
      <c r="C126" s="614"/>
      <c r="D126" s="614"/>
      <c r="E126" s="614"/>
      <c r="F126" s="614"/>
      <c r="G126" s="635"/>
      <c r="H126" s="635"/>
      <c r="I126" s="614" t="s">
        <v>80</v>
      </c>
      <c r="J126" s="682" t="s">
        <v>1569</v>
      </c>
      <c r="K126" s="683">
        <v>2</v>
      </c>
    </row>
    <row r="127" spans="2:11" ht="18" customHeight="1" x14ac:dyDescent="0.2">
      <c r="B127" s="636" t="s">
        <v>1570</v>
      </c>
      <c r="C127" s="614" t="s">
        <v>201</v>
      </c>
      <c r="D127" s="614" t="s">
        <v>693</v>
      </c>
      <c r="E127" s="614" t="s">
        <v>199</v>
      </c>
      <c r="F127" s="614" t="s">
        <v>200</v>
      </c>
      <c r="G127" s="635">
        <v>300</v>
      </c>
      <c r="H127" s="635">
        <v>2</v>
      </c>
      <c r="I127" s="614" t="s">
        <v>80</v>
      </c>
      <c r="J127" s="682" t="s">
        <v>1570</v>
      </c>
      <c r="K127" s="683">
        <v>3</v>
      </c>
    </row>
    <row r="128" spans="2:11" ht="18" customHeight="1" x14ac:dyDescent="0.2">
      <c r="B128" s="636" t="s">
        <v>1571</v>
      </c>
      <c r="C128" s="614"/>
      <c r="D128" s="614"/>
      <c r="E128" s="614"/>
      <c r="F128" s="614"/>
      <c r="G128" s="635"/>
      <c r="H128" s="635"/>
      <c r="I128" s="614" t="s">
        <v>80</v>
      </c>
      <c r="J128" s="682" t="s">
        <v>1571</v>
      </c>
      <c r="K128" s="683">
        <v>4</v>
      </c>
    </row>
    <row r="129" spans="2:11" ht="18" customHeight="1" x14ac:dyDescent="0.2">
      <c r="B129" s="636" t="s">
        <v>1572</v>
      </c>
      <c r="C129" s="614" t="s">
        <v>202</v>
      </c>
      <c r="D129" s="614" t="s">
        <v>693</v>
      </c>
      <c r="E129" s="614" t="s">
        <v>736</v>
      </c>
      <c r="F129" s="635">
        <v>218</v>
      </c>
      <c r="G129" s="635">
        <v>300</v>
      </c>
      <c r="H129" s="635">
        <v>2</v>
      </c>
      <c r="I129" s="614" t="s">
        <v>80</v>
      </c>
      <c r="J129" s="682" t="s">
        <v>1572</v>
      </c>
      <c r="K129" s="683">
        <v>5</v>
      </c>
    </row>
    <row r="130" spans="2:11" ht="18" customHeight="1" x14ac:dyDescent="0.2">
      <c r="B130" s="636" t="s">
        <v>1573</v>
      </c>
      <c r="C130" s="614"/>
      <c r="D130" s="614"/>
      <c r="E130" s="614"/>
      <c r="F130" s="635"/>
      <c r="G130" s="635"/>
      <c r="H130" s="635"/>
      <c r="I130" s="614" t="s">
        <v>80</v>
      </c>
      <c r="J130" s="682" t="s">
        <v>1573</v>
      </c>
      <c r="K130" s="683">
        <v>6</v>
      </c>
    </row>
    <row r="131" spans="2:11" ht="18" customHeight="1" x14ac:dyDescent="0.2">
      <c r="B131" s="636" t="s">
        <v>1574</v>
      </c>
      <c r="C131" s="614" t="s">
        <v>203</v>
      </c>
      <c r="D131" s="614" t="s">
        <v>693</v>
      </c>
      <c r="E131" s="614" t="s">
        <v>736</v>
      </c>
      <c r="F131" s="635">
        <v>219</v>
      </c>
      <c r="G131" s="635">
        <v>300</v>
      </c>
      <c r="H131" s="635">
        <v>2</v>
      </c>
      <c r="I131" s="614" t="s">
        <v>80</v>
      </c>
      <c r="J131" s="682" t="s">
        <v>1574</v>
      </c>
      <c r="K131" s="683">
        <v>7</v>
      </c>
    </row>
    <row r="132" spans="2:11" ht="18" customHeight="1" x14ac:dyDescent="0.2">
      <c r="B132" s="636" t="s">
        <v>1575</v>
      </c>
      <c r="C132" s="614"/>
      <c r="D132" s="614"/>
      <c r="E132" s="614"/>
      <c r="F132" s="635"/>
      <c r="G132" s="635"/>
      <c r="H132" s="635"/>
      <c r="I132" s="614" t="s">
        <v>80</v>
      </c>
      <c r="J132" s="682" t="s">
        <v>1575</v>
      </c>
      <c r="K132" s="683">
        <v>8</v>
      </c>
    </row>
    <row r="133" spans="2:11" ht="18" customHeight="1" x14ac:dyDescent="0.2">
      <c r="B133" s="636" t="s">
        <v>1576</v>
      </c>
      <c r="C133" s="614" t="s">
        <v>204</v>
      </c>
      <c r="D133" s="614" t="s">
        <v>693</v>
      </c>
      <c r="E133" s="614" t="s">
        <v>736</v>
      </c>
      <c r="F133" s="635">
        <v>218</v>
      </c>
      <c r="G133" s="635">
        <v>300</v>
      </c>
      <c r="H133" s="635">
        <v>2</v>
      </c>
      <c r="I133" s="614" t="s">
        <v>80</v>
      </c>
      <c r="J133" s="682" t="s">
        <v>1576</v>
      </c>
      <c r="K133" s="683">
        <v>9</v>
      </c>
    </row>
    <row r="134" spans="2:11" ht="18" customHeight="1" x14ac:dyDescent="0.2">
      <c r="B134" s="636" t="s">
        <v>1577</v>
      </c>
      <c r="C134" s="614"/>
      <c r="D134" s="614"/>
      <c r="E134" s="614"/>
      <c r="F134" s="635"/>
      <c r="G134" s="635"/>
      <c r="H134" s="635"/>
      <c r="I134" s="614" t="s">
        <v>80</v>
      </c>
      <c r="J134" s="682" t="s">
        <v>1577</v>
      </c>
      <c r="K134" s="683">
        <v>10</v>
      </c>
    </row>
    <row r="135" spans="2:11" ht="18" customHeight="1" x14ac:dyDescent="0.2">
      <c r="B135" s="636" t="s">
        <v>1578</v>
      </c>
      <c r="C135" s="614" t="s">
        <v>205</v>
      </c>
      <c r="D135" s="614" t="s">
        <v>693</v>
      </c>
      <c r="E135" s="614" t="s">
        <v>736</v>
      </c>
      <c r="F135" s="635">
        <v>219</v>
      </c>
      <c r="G135" s="635">
        <v>300</v>
      </c>
      <c r="H135" s="635">
        <v>2</v>
      </c>
      <c r="I135" s="614" t="s">
        <v>80</v>
      </c>
      <c r="J135" s="682" t="s">
        <v>1578</v>
      </c>
      <c r="K135" s="683">
        <v>11</v>
      </c>
    </row>
    <row r="136" spans="2:11" ht="18" customHeight="1" x14ac:dyDescent="0.2">
      <c r="B136" s="636" t="s">
        <v>1579</v>
      </c>
      <c r="C136" s="614"/>
      <c r="D136" s="614"/>
      <c r="E136" s="614"/>
      <c r="F136" s="635"/>
      <c r="G136" s="635"/>
      <c r="H136" s="635"/>
      <c r="I136" s="614" t="s">
        <v>80</v>
      </c>
      <c r="J136" s="682" t="s">
        <v>1579</v>
      </c>
      <c r="K136" s="683">
        <v>12</v>
      </c>
    </row>
    <row r="137" spans="2:11" ht="18" customHeight="1" x14ac:dyDescent="0.2">
      <c r="B137" s="636" t="s">
        <v>1580</v>
      </c>
      <c r="C137" s="614" t="s">
        <v>206</v>
      </c>
      <c r="D137" s="614" t="s">
        <v>693</v>
      </c>
      <c r="E137" s="614" t="s">
        <v>1581</v>
      </c>
      <c r="F137" s="636" t="s">
        <v>1580</v>
      </c>
      <c r="G137" s="635">
        <v>300</v>
      </c>
      <c r="H137" s="635">
        <v>2</v>
      </c>
      <c r="I137" s="614" t="s">
        <v>80</v>
      </c>
      <c r="J137" s="682" t="s">
        <v>1580</v>
      </c>
      <c r="K137" s="683">
        <v>13</v>
      </c>
    </row>
    <row r="138" spans="2:11" ht="18" customHeight="1" x14ac:dyDescent="0.2">
      <c r="B138" s="636" t="s">
        <v>1582</v>
      </c>
      <c r="C138" s="614"/>
      <c r="D138" s="614"/>
      <c r="E138" s="614"/>
      <c r="F138" s="636" t="s">
        <v>1582</v>
      </c>
      <c r="G138" s="635"/>
      <c r="H138" s="635"/>
      <c r="I138" s="614" t="s">
        <v>80</v>
      </c>
      <c r="J138" s="682" t="s">
        <v>1582</v>
      </c>
      <c r="K138" s="683">
        <v>14</v>
      </c>
    </row>
    <row r="139" spans="2:11" ht="18" customHeight="1" x14ac:dyDescent="0.2">
      <c r="B139" s="636" t="s">
        <v>1583</v>
      </c>
      <c r="C139" s="614" t="s">
        <v>208</v>
      </c>
      <c r="D139" s="614" t="s">
        <v>693</v>
      </c>
      <c r="E139" s="614" t="s">
        <v>1581</v>
      </c>
      <c r="F139" s="614"/>
      <c r="G139" s="635">
        <v>300</v>
      </c>
      <c r="H139" s="635">
        <v>2</v>
      </c>
      <c r="I139" s="614" t="s">
        <v>80</v>
      </c>
      <c r="J139" s="682" t="s">
        <v>1583</v>
      </c>
      <c r="K139" s="683">
        <v>15</v>
      </c>
    </row>
    <row r="140" spans="2:11" ht="18" customHeight="1" x14ac:dyDescent="0.2">
      <c r="B140" s="636" t="s">
        <v>1584</v>
      </c>
      <c r="C140" s="614"/>
      <c r="D140" s="614"/>
      <c r="E140" s="614"/>
      <c r="F140" s="614"/>
      <c r="G140" s="635"/>
      <c r="H140" s="635"/>
      <c r="I140" s="614" t="s">
        <v>80</v>
      </c>
      <c r="J140" s="682" t="s">
        <v>1584</v>
      </c>
      <c r="K140" s="683">
        <v>16</v>
      </c>
    </row>
    <row r="141" spans="2:11" ht="18" customHeight="1" x14ac:dyDescent="0.2">
      <c r="B141" s="636" t="s">
        <v>1585</v>
      </c>
      <c r="C141" s="614" t="s">
        <v>209</v>
      </c>
      <c r="D141" s="614" t="s">
        <v>693</v>
      </c>
      <c r="E141" s="614" t="s">
        <v>1581</v>
      </c>
      <c r="F141" s="614"/>
      <c r="G141" s="635">
        <v>300</v>
      </c>
      <c r="H141" s="635">
        <v>2</v>
      </c>
      <c r="I141" s="614" t="s">
        <v>80</v>
      </c>
      <c r="J141" s="682" t="s">
        <v>1585</v>
      </c>
      <c r="K141" s="683">
        <v>17</v>
      </c>
    </row>
    <row r="142" spans="2:11" ht="18" customHeight="1" x14ac:dyDescent="0.2">
      <c r="B142" s="636" t="s">
        <v>1586</v>
      </c>
      <c r="C142" s="614"/>
      <c r="D142" s="614"/>
      <c r="E142" s="614"/>
      <c r="F142" s="614"/>
      <c r="G142" s="635"/>
      <c r="H142" s="635"/>
      <c r="I142" s="614" t="s">
        <v>80</v>
      </c>
      <c r="J142" s="682" t="s">
        <v>1586</v>
      </c>
      <c r="K142" s="683">
        <v>18</v>
      </c>
    </row>
    <row r="143" spans="2:11" ht="18" customHeight="1" x14ac:dyDescent="0.2">
      <c r="B143" s="636" t="s">
        <v>1587</v>
      </c>
      <c r="C143" s="614" t="s">
        <v>210</v>
      </c>
      <c r="D143" s="614" t="s">
        <v>693</v>
      </c>
      <c r="E143" s="614" t="s">
        <v>1581</v>
      </c>
      <c r="F143" s="614"/>
      <c r="G143" s="635">
        <v>300</v>
      </c>
      <c r="H143" s="635">
        <v>2</v>
      </c>
      <c r="I143" s="614" t="s">
        <v>80</v>
      </c>
      <c r="J143" s="682" t="s">
        <v>1587</v>
      </c>
      <c r="K143" s="683">
        <v>19</v>
      </c>
    </row>
    <row r="144" spans="2:11" ht="18" customHeight="1" x14ac:dyDescent="0.2">
      <c r="B144" s="636" t="s">
        <v>1588</v>
      </c>
      <c r="C144" s="614"/>
      <c r="D144" s="614"/>
      <c r="E144" s="614"/>
      <c r="F144" s="614"/>
      <c r="G144" s="635"/>
      <c r="H144" s="635"/>
      <c r="I144" s="614" t="s">
        <v>80</v>
      </c>
      <c r="J144" s="682" t="s">
        <v>1588</v>
      </c>
      <c r="K144" s="683">
        <v>20</v>
      </c>
    </row>
    <row r="145" spans="2:15" ht="18" customHeight="1" x14ac:dyDescent="0.2">
      <c r="B145" s="636" t="s">
        <v>1589</v>
      </c>
      <c r="C145" s="614" t="s">
        <v>211</v>
      </c>
      <c r="D145" s="614" t="s">
        <v>693</v>
      </c>
      <c r="E145" s="614" t="s">
        <v>753</v>
      </c>
      <c r="F145" s="614"/>
      <c r="G145" s="635">
        <v>300</v>
      </c>
      <c r="H145" s="635">
        <v>2</v>
      </c>
      <c r="I145" s="614" t="s">
        <v>80</v>
      </c>
      <c r="J145" s="682" t="s">
        <v>1589</v>
      </c>
      <c r="K145" s="683">
        <v>21</v>
      </c>
    </row>
    <row r="146" spans="2:15" ht="18" customHeight="1" x14ac:dyDescent="0.2">
      <c r="B146" s="636" t="s">
        <v>1590</v>
      </c>
      <c r="C146" s="614"/>
      <c r="D146" s="614"/>
      <c r="E146" s="614"/>
      <c r="F146" s="614"/>
      <c r="G146" s="635"/>
      <c r="H146" s="635"/>
      <c r="I146" s="614" t="s">
        <v>80</v>
      </c>
      <c r="J146" s="682" t="s">
        <v>1590</v>
      </c>
      <c r="K146" s="683">
        <v>22</v>
      </c>
    </row>
    <row r="147" spans="2:15" ht="18" customHeight="1" x14ac:dyDescent="0.2">
      <c r="B147" s="636" t="s">
        <v>1591</v>
      </c>
      <c r="C147" s="614" t="s">
        <v>212</v>
      </c>
      <c r="D147" s="614" t="s">
        <v>693</v>
      </c>
      <c r="E147" s="614" t="s">
        <v>753</v>
      </c>
      <c r="F147" s="614"/>
      <c r="G147" s="635">
        <v>300</v>
      </c>
      <c r="H147" s="635">
        <v>2</v>
      </c>
      <c r="I147" s="614" t="s">
        <v>80</v>
      </c>
      <c r="J147" s="682" t="s">
        <v>1591</v>
      </c>
      <c r="K147" s="683">
        <v>23</v>
      </c>
    </row>
    <row r="148" spans="2:15" ht="18" customHeight="1" x14ac:dyDescent="0.2">
      <c r="B148" s="636" t="s">
        <v>1592</v>
      </c>
      <c r="C148" s="614"/>
      <c r="D148" s="614"/>
      <c r="E148" s="614"/>
      <c r="F148" s="614"/>
      <c r="G148" s="635"/>
      <c r="H148" s="635"/>
      <c r="I148" s="614" t="s">
        <v>80</v>
      </c>
      <c r="J148" s="682" t="s">
        <v>1592</v>
      </c>
      <c r="K148" s="683">
        <v>24</v>
      </c>
    </row>
    <row r="149" spans="2:15" ht="18" customHeight="1" x14ac:dyDescent="0.2">
      <c r="B149" s="636" t="s">
        <v>1593</v>
      </c>
      <c r="C149" s="614" t="s">
        <v>213</v>
      </c>
      <c r="D149" s="614" t="s">
        <v>693</v>
      </c>
      <c r="E149" s="614" t="s">
        <v>753</v>
      </c>
      <c r="F149" s="614"/>
      <c r="G149" s="635">
        <v>300</v>
      </c>
      <c r="H149" s="635">
        <v>2</v>
      </c>
      <c r="I149" s="614" t="s">
        <v>80</v>
      </c>
      <c r="J149" s="682" t="s">
        <v>1593</v>
      </c>
      <c r="K149" s="683">
        <v>1</v>
      </c>
    </row>
    <row r="150" spans="2:15" ht="18" customHeight="1" x14ac:dyDescent="0.2">
      <c r="B150" s="636" t="s">
        <v>1594</v>
      </c>
      <c r="C150" s="614"/>
      <c r="D150" s="614"/>
      <c r="E150" s="614"/>
      <c r="F150" s="614"/>
      <c r="G150" s="635"/>
      <c r="H150" s="635"/>
      <c r="I150" s="614" t="s">
        <v>80</v>
      </c>
      <c r="J150" s="682" t="s">
        <v>1594</v>
      </c>
      <c r="K150" s="683">
        <v>2</v>
      </c>
    </row>
    <row r="151" spans="2:15" ht="18" customHeight="1" x14ac:dyDescent="0.2">
      <c r="B151" s="636" t="s">
        <v>1595</v>
      </c>
      <c r="C151" s="614" t="s">
        <v>214</v>
      </c>
      <c r="D151" s="614" t="s">
        <v>693</v>
      </c>
      <c r="E151" s="614" t="s">
        <v>753</v>
      </c>
      <c r="F151" s="614"/>
      <c r="G151" s="635">
        <v>300</v>
      </c>
      <c r="H151" s="635">
        <v>2</v>
      </c>
      <c r="I151" s="614" t="s">
        <v>80</v>
      </c>
      <c r="J151" s="682" t="s">
        <v>1595</v>
      </c>
      <c r="K151" s="683">
        <v>3</v>
      </c>
    </row>
    <row r="152" spans="2:15" ht="18" customHeight="1" x14ac:dyDescent="0.2">
      <c r="B152" s="636" t="s">
        <v>1596</v>
      </c>
      <c r="C152" s="614"/>
      <c r="D152" s="614"/>
      <c r="E152" s="614"/>
      <c r="F152" s="614"/>
      <c r="G152" s="635"/>
      <c r="H152" s="635"/>
      <c r="I152" s="614" t="s">
        <v>80</v>
      </c>
      <c r="J152" s="682" t="s">
        <v>1596</v>
      </c>
      <c r="K152" s="683">
        <v>4</v>
      </c>
    </row>
    <row r="153" spans="2:15" ht="18" customHeight="1" x14ac:dyDescent="0.2">
      <c r="B153" s="636" t="s">
        <v>1597</v>
      </c>
      <c r="C153" s="614" t="s">
        <v>329</v>
      </c>
      <c r="D153" s="614" t="s">
        <v>693</v>
      </c>
      <c r="E153" s="619" t="s">
        <v>1244</v>
      </c>
      <c r="F153" s="619"/>
      <c r="G153" s="635">
        <v>1200</v>
      </c>
      <c r="H153" s="635">
        <v>2</v>
      </c>
      <c r="I153" s="614" t="s">
        <v>80</v>
      </c>
      <c r="J153" s="682" t="s">
        <v>1597</v>
      </c>
      <c r="K153" s="683">
        <v>5</v>
      </c>
    </row>
    <row r="154" spans="2:15" ht="18" customHeight="1" x14ac:dyDescent="0.2">
      <c r="B154" s="636" t="s">
        <v>1598</v>
      </c>
      <c r="C154" s="614"/>
      <c r="D154" s="614"/>
      <c r="E154" s="619"/>
      <c r="F154" s="619"/>
      <c r="G154" s="635"/>
      <c r="H154" s="635"/>
      <c r="I154" s="614" t="s">
        <v>80</v>
      </c>
      <c r="J154" s="682" t="s">
        <v>1598</v>
      </c>
      <c r="K154" s="683">
        <v>6</v>
      </c>
      <c r="O154" s="680">
        <v>213</v>
      </c>
    </row>
    <row r="155" spans="2:15" ht="18" customHeight="1" x14ac:dyDescent="0.2">
      <c r="B155" s="636" t="s">
        <v>1599</v>
      </c>
      <c r="C155" s="614" t="s">
        <v>330</v>
      </c>
      <c r="D155" s="614" t="s">
        <v>693</v>
      </c>
      <c r="E155" s="619" t="s">
        <v>1247</v>
      </c>
      <c r="F155" s="619"/>
      <c r="G155" s="635">
        <v>500</v>
      </c>
      <c r="H155" s="635">
        <v>2</v>
      </c>
      <c r="I155" s="614" t="s">
        <v>80</v>
      </c>
      <c r="J155" s="682" t="s">
        <v>1599</v>
      </c>
      <c r="K155" s="683">
        <v>7</v>
      </c>
    </row>
    <row r="156" spans="2:15" ht="18" customHeight="1" x14ac:dyDescent="0.2">
      <c r="B156" s="636" t="s">
        <v>1600</v>
      </c>
      <c r="C156" s="614"/>
      <c r="D156" s="614"/>
      <c r="E156" s="619"/>
      <c r="F156" s="619"/>
      <c r="G156" s="635"/>
      <c r="H156" s="635"/>
      <c r="I156" s="614" t="s">
        <v>80</v>
      </c>
      <c r="J156" s="636" t="s">
        <v>1600</v>
      </c>
      <c r="K156" s="683">
        <v>8</v>
      </c>
    </row>
    <row r="157" spans="2:15" ht="18" customHeight="1" x14ac:dyDescent="0.2">
      <c r="B157" s="792" t="s">
        <v>1601</v>
      </c>
      <c r="C157" s="793" t="s">
        <v>3778</v>
      </c>
      <c r="D157" s="792" t="s">
        <v>1477</v>
      </c>
      <c r="E157" s="792" t="s">
        <v>3780</v>
      </c>
      <c r="F157" s="794"/>
      <c r="G157" s="794"/>
      <c r="H157" s="794"/>
      <c r="I157" s="793" t="s">
        <v>80</v>
      </c>
      <c r="J157" s="792" t="s">
        <v>1601</v>
      </c>
      <c r="K157" s="795">
        <v>9</v>
      </c>
    </row>
    <row r="158" spans="2:15" ht="18" customHeight="1" x14ac:dyDescent="0.2">
      <c r="B158" s="792" t="s">
        <v>1602</v>
      </c>
      <c r="C158" s="793" t="s">
        <v>3779</v>
      </c>
      <c r="D158" s="792" t="s">
        <v>1477</v>
      </c>
      <c r="E158" s="792" t="s">
        <v>3780</v>
      </c>
      <c r="F158" s="794"/>
      <c r="G158" s="794"/>
      <c r="H158" s="794"/>
      <c r="I158" s="793" t="s">
        <v>3781</v>
      </c>
      <c r="J158" s="792" t="s">
        <v>1602</v>
      </c>
      <c r="K158" s="795">
        <v>10</v>
      </c>
    </row>
    <row r="159" spans="2:15" ht="18" customHeight="1" x14ac:dyDescent="0.2">
      <c r="B159" s="665" t="s">
        <v>1603</v>
      </c>
      <c r="C159" s="686"/>
      <c r="D159" s="686"/>
      <c r="E159" s="686"/>
      <c r="F159" s="686"/>
      <c r="G159" s="686"/>
      <c r="H159" s="686"/>
      <c r="I159" s="686"/>
      <c r="J159" s="665" t="s">
        <v>1603</v>
      </c>
      <c r="K159" s="685">
        <v>11</v>
      </c>
    </row>
    <row r="160" spans="2:15" ht="18" customHeight="1" x14ac:dyDescent="0.2">
      <c r="B160" s="665" t="s">
        <v>1604</v>
      </c>
      <c r="C160" s="686"/>
      <c r="D160" s="686"/>
      <c r="E160" s="686"/>
      <c r="F160" s="686"/>
      <c r="G160" s="686"/>
      <c r="H160" s="686"/>
      <c r="I160" s="686"/>
      <c r="J160" s="665" t="s">
        <v>1604</v>
      </c>
      <c r="K160" s="685">
        <v>12</v>
      </c>
    </row>
    <row r="161" spans="2:11" ht="18" customHeight="1" x14ac:dyDescent="0.2">
      <c r="B161" s="665" t="s">
        <v>1605</v>
      </c>
      <c r="C161" s="686"/>
      <c r="D161" s="686"/>
      <c r="E161" s="686"/>
      <c r="F161" s="686"/>
      <c r="G161" s="686"/>
      <c r="H161" s="686"/>
      <c r="I161" s="686"/>
      <c r="J161" s="665" t="s">
        <v>1605</v>
      </c>
      <c r="K161" s="685">
        <v>13</v>
      </c>
    </row>
    <row r="162" spans="2:11" ht="18" customHeight="1" x14ac:dyDescent="0.2">
      <c r="B162" s="665" t="s">
        <v>1606</v>
      </c>
      <c r="C162" s="686"/>
      <c r="D162" s="686"/>
      <c r="E162" s="686"/>
      <c r="F162" s="686"/>
      <c r="G162" s="686"/>
      <c r="H162" s="686"/>
      <c r="I162" s="686"/>
      <c r="J162" s="665" t="s">
        <v>1606</v>
      </c>
      <c r="K162" s="685">
        <v>14</v>
      </c>
    </row>
    <row r="163" spans="2:11" ht="18" customHeight="1" x14ac:dyDescent="0.2">
      <c r="B163" s="665" t="s">
        <v>1607</v>
      </c>
      <c r="C163" s="686"/>
      <c r="D163" s="686"/>
      <c r="E163" s="686"/>
      <c r="F163" s="686"/>
      <c r="G163" s="686"/>
      <c r="H163" s="686"/>
      <c r="I163" s="686"/>
      <c r="J163" s="665" t="s">
        <v>1607</v>
      </c>
      <c r="K163" s="685">
        <v>15</v>
      </c>
    </row>
    <row r="164" spans="2:11" ht="18" customHeight="1" x14ac:dyDescent="0.2">
      <c r="B164" s="665" t="s">
        <v>1608</v>
      </c>
      <c r="C164" s="686"/>
      <c r="D164" s="686"/>
      <c r="E164" s="686"/>
      <c r="F164" s="686"/>
      <c r="G164" s="686"/>
      <c r="H164" s="686"/>
      <c r="I164" s="686"/>
      <c r="J164" s="665" t="s">
        <v>1608</v>
      </c>
      <c r="K164" s="685">
        <v>16</v>
      </c>
    </row>
    <row r="165" spans="2:11" ht="18" customHeight="1" x14ac:dyDescent="0.2">
      <c r="B165" s="665" t="s">
        <v>1609</v>
      </c>
      <c r="C165" s="686"/>
      <c r="D165" s="686"/>
      <c r="E165" s="686"/>
      <c r="F165" s="686"/>
      <c r="G165" s="686"/>
      <c r="H165" s="686"/>
      <c r="I165" s="686"/>
      <c r="J165" s="665" t="s">
        <v>1609</v>
      </c>
      <c r="K165" s="685">
        <v>17</v>
      </c>
    </row>
    <row r="166" spans="2:11" ht="18" customHeight="1" x14ac:dyDescent="0.2">
      <c r="B166" s="665" t="s">
        <v>1610</v>
      </c>
      <c r="C166" s="686"/>
      <c r="D166" s="686"/>
      <c r="E166" s="686"/>
      <c r="F166" s="686"/>
      <c r="G166" s="686"/>
      <c r="H166" s="686"/>
      <c r="I166" s="686"/>
      <c r="J166" s="665" t="s">
        <v>1610</v>
      </c>
      <c r="K166" s="685">
        <v>18</v>
      </c>
    </row>
    <row r="167" spans="2:11" ht="18" customHeight="1" x14ac:dyDescent="0.2">
      <c r="B167" s="665" t="s">
        <v>1611</v>
      </c>
      <c r="C167" s="686"/>
      <c r="D167" s="686"/>
      <c r="E167" s="686"/>
      <c r="F167" s="686"/>
      <c r="G167" s="686"/>
      <c r="H167" s="686"/>
      <c r="I167" s="686"/>
      <c r="J167" s="665" t="s">
        <v>1611</v>
      </c>
      <c r="K167" s="685">
        <v>19</v>
      </c>
    </row>
    <row r="168" spans="2:11" ht="18" customHeight="1" x14ac:dyDescent="0.2">
      <c r="B168" s="665" t="s">
        <v>1612</v>
      </c>
      <c r="C168" s="686"/>
      <c r="D168" s="686"/>
      <c r="E168" s="686"/>
      <c r="F168" s="686"/>
      <c r="G168" s="686"/>
      <c r="H168" s="686"/>
      <c r="I168" s="686"/>
      <c r="J168" s="665" t="s">
        <v>1612</v>
      </c>
      <c r="K168" s="685">
        <v>20</v>
      </c>
    </row>
    <row r="169" spans="2:11" ht="18" customHeight="1" x14ac:dyDescent="0.2">
      <c r="B169" s="665" t="s">
        <v>1613</v>
      </c>
      <c r="C169" s="686"/>
      <c r="D169" s="686"/>
      <c r="E169" s="686"/>
      <c r="F169" s="686"/>
      <c r="G169" s="686"/>
      <c r="H169" s="686"/>
      <c r="I169" s="686"/>
      <c r="J169" s="665" t="s">
        <v>1613</v>
      </c>
      <c r="K169" s="685">
        <v>21</v>
      </c>
    </row>
    <row r="170" spans="2:11" ht="18" customHeight="1" x14ac:dyDescent="0.2">
      <c r="B170" s="665" t="s">
        <v>1614</v>
      </c>
      <c r="C170" s="686"/>
      <c r="D170" s="686"/>
      <c r="E170" s="686"/>
      <c r="F170" s="686"/>
      <c r="G170" s="686"/>
      <c r="H170" s="686"/>
      <c r="I170" s="686"/>
      <c r="J170" s="665" t="s">
        <v>1614</v>
      </c>
      <c r="K170" s="685">
        <v>22</v>
      </c>
    </row>
    <row r="171" spans="2:11" ht="18" customHeight="1" x14ac:dyDescent="0.2">
      <c r="B171" s="665" t="s">
        <v>1615</v>
      </c>
      <c r="C171" s="686"/>
      <c r="D171" s="686"/>
      <c r="E171" s="686"/>
      <c r="F171" s="686"/>
      <c r="G171" s="686"/>
      <c r="H171" s="686"/>
      <c r="I171" s="686"/>
      <c r="J171" s="665" t="s">
        <v>1615</v>
      </c>
      <c r="K171" s="685">
        <v>23</v>
      </c>
    </row>
    <row r="172" spans="2:11" ht="18" customHeight="1" x14ac:dyDescent="0.2">
      <c r="B172" s="665" t="s">
        <v>1616</v>
      </c>
      <c r="C172" s="686"/>
      <c r="D172" s="686"/>
      <c r="E172" s="686"/>
      <c r="F172" s="686"/>
      <c r="G172" s="686"/>
      <c r="H172" s="686"/>
      <c r="I172" s="686"/>
      <c r="J172" s="665" t="s">
        <v>1616</v>
      </c>
      <c r="K172" s="685">
        <v>24</v>
      </c>
    </row>
    <row r="173" spans="2:11" ht="18" customHeight="1" x14ac:dyDescent="0.2">
      <c r="B173" s="636" t="s">
        <v>1617</v>
      </c>
      <c r="C173" s="614" t="s">
        <v>349</v>
      </c>
      <c r="D173" s="614" t="s">
        <v>350</v>
      </c>
      <c r="E173" s="614" t="s">
        <v>775</v>
      </c>
      <c r="F173" s="635">
        <v>206</v>
      </c>
      <c r="G173" s="614" t="s">
        <v>899</v>
      </c>
      <c r="H173" s="635">
        <v>2</v>
      </c>
      <c r="I173" s="614" t="s">
        <v>339</v>
      </c>
      <c r="J173" s="636" t="s">
        <v>1617</v>
      </c>
      <c r="K173" s="683">
        <v>1</v>
      </c>
    </row>
    <row r="174" spans="2:11" ht="18" customHeight="1" x14ac:dyDescent="0.2">
      <c r="B174" s="636" t="s">
        <v>1618</v>
      </c>
      <c r="C174" s="614"/>
      <c r="D174" s="614"/>
      <c r="E174" s="614"/>
      <c r="F174" s="635"/>
      <c r="G174" s="614"/>
      <c r="H174" s="635"/>
      <c r="I174" s="614" t="s">
        <v>339</v>
      </c>
      <c r="J174" s="636" t="s">
        <v>1618</v>
      </c>
      <c r="K174" s="683">
        <v>2</v>
      </c>
    </row>
    <row r="175" spans="2:11" ht="18" customHeight="1" x14ac:dyDescent="0.2">
      <c r="B175" s="636" t="s">
        <v>1619</v>
      </c>
      <c r="C175" s="614" t="s">
        <v>352</v>
      </c>
      <c r="D175" s="614" t="s">
        <v>350</v>
      </c>
      <c r="E175" s="614" t="s">
        <v>775</v>
      </c>
      <c r="F175" s="635">
        <v>206</v>
      </c>
      <c r="G175" s="614" t="s">
        <v>899</v>
      </c>
      <c r="H175" s="635">
        <v>2</v>
      </c>
      <c r="I175" s="614" t="s">
        <v>339</v>
      </c>
      <c r="J175" s="636" t="s">
        <v>1619</v>
      </c>
      <c r="K175" s="683">
        <v>3</v>
      </c>
    </row>
    <row r="176" spans="2:11" ht="18" customHeight="1" x14ac:dyDescent="0.2">
      <c r="B176" s="636" t="s">
        <v>1620</v>
      </c>
      <c r="C176" s="614"/>
      <c r="D176" s="614"/>
      <c r="E176" s="614"/>
      <c r="F176" s="635"/>
      <c r="G176" s="614"/>
      <c r="H176" s="635"/>
      <c r="I176" s="614" t="s">
        <v>339</v>
      </c>
      <c r="J176" s="636" t="s">
        <v>1620</v>
      </c>
      <c r="K176" s="683">
        <v>4</v>
      </c>
    </row>
    <row r="177" spans="2:11" ht="18" customHeight="1" x14ac:dyDescent="0.2">
      <c r="B177" s="636" t="s">
        <v>1621</v>
      </c>
      <c r="C177" s="614" t="s">
        <v>353</v>
      </c>
      <c r="D177" s="614" t="s">
        <v>350</v>
      </c>
      <c r="E177" s="614" t="s">
        <v>775</v>
      </c>
      <c r="F177" s="635">
        <v>206</v>
      </c>
      <c r="G177" s="614" t="s">
        <v>899</v>
      </c>
      <c r="H177" s="635">
        <v>2</v>
      </c>
      <c r="I177" s="614" t="s">
        <v>339</v>
      </c>
      <c r="J177" s="636" t="s">
        <v>1621</v>
      </c>
      <c r="K177" s="683">
        <v>5</v>
      </c>
    </row>
    <row r="178" spans="2:11" ht="18" customHeight="1" x14ac:dyDescent="0.2">
      <c r="B178" s="636" t="s">
        <v>1622</v>
      </c>
      <c r="C178" s="614"/>
      <c r="D178" s="614"/>
      <c r="E178" s="614"/>
      <c r="F178" s="635"/>
      <c r="G178" s="614"/>
      <c r="H178" s="635"/>
      <c r="I178" s="614" t="s">
        <v>339</v>
      </c>
      <c r="J178" s="682" t="s">
        <v>1622</v>
      </c>
      <c r="K178" s="683">
        <v>6</v>
      </c>
    </row>
    <row r="179" spans="2:11" ht="18" customHeight="1" x14ac:dyDescent="0.2">
      <c r="B179" s="636" t="s">
        <v>1623</v>
      </c>
      <c r="C179" s="614" t="s">
        <v>354</v>
      </c>
      <c r="D179" s="614" t="s">
        <v>350</v>
      </c>
      <c r="E179" s="614" t="s">
        <v>775</v>
      </c>
      <c r="F179" s="635">
        <v>206</v>
      </c>
      <c r="G179" s="614" t="s">
        <v>899</v>
      </c>
      <c r="H179" s="635">
        <v>2</v>
      </c>
      <c r="I179" s="614" t="s">
        <v>339</v>
      </c>
      <c r="J179" s="682" t="s">
        <v>1623</v>
      </c>
      <c r="K179" s="683">
        <v>7</v>
      </c>
    </row>
    <row r="180" spans="2:11" ht="18" customHeight="1" x14ac:dyDescent="0.2">
      <c r="B180" s="636" t="s">
        <v>1624</v>
      </c>
      <c r="C180" s="614"/>
      <c r="D180" s="614"/>
      <c r="E180" s="614"/>
      <c r="F180" s="635"/>
      <c r="G180" s="614"/>
      <c r="H180" s="635"/>
      <c r="I180" s="614" t="s">
        <v>339</v>
      </c>
      <c r="J180" s="682" t="s">
        <v>1624</v>
      </c>
      <c r="K180" s="683">
        <v>8</v>
      </c>
    </row>
    <row r="181" spans="2:11" ht="18" customHeight="1" x14ac:dyDescent="0.2">
      <c r="B181" s="636" t="s">
        <v>1625</v>
      </c>
      <c r="C181" s="614" t="s">
        <v>355</v>
      </c>
      <c r="D181" s="614" t="s">
        <v>350</v>
      </c>
      <c r="E181" s="614" t="s">
        <v>775</v>
      </c>
      <c r="F181" s="635">
        <v>206</v>
      </c>
      <c r="G181" s="614" t="s">
        <v>899</v>
      </c>
      <c r="H181" s="635">
        <v>2</v>
      </c>
      <c r="I181" s="614" t="s">
        <v>339</v>
      </c>
      <c r="J181" s="682" t="s">
        <v>1625</v>
      </c>
      <c r="K181" s="683">
        <v>9</v>
      </c>
    </row>
    <row r="182" spans="2:11" ht="18" customHeight="1" x14ac:dyDescent="0.2">
      <c r="B182" s="636" t="s">
        <v>1626</v>
      </c>
      <c r="C182" s="614"/>
      <c r="D182" s="614"/>
      <c r="E182" s="614"/>
      <c r="F182" s="635"/>
      <c r="G182" s="614"/>
      <c r="H182" s="635"/>
      <c r="I182" s="614" t="s">
        <v>339</v>
      </c>
      <c r="J182" s="682" t="s">
        <v>1626</v>
      </c>
      <c r="K182" s="683">
        <v>10</v>
      </c>
    </row>
    <row r="183" spans="2:11" ht="18" customHeight="1" x14ac:dyDescent="0.2">
      <c r="B183" s="636" t="s">
        <v>1627</v>
      </c>
      <c r="C183" s="614" t="s">
        <v>356</v>
      </c>
      <c r="D183" s="614" t="s">
        <v>350</v>
      </c>
      <c r="E183" s="614" t="s">
        <v>775</v>
      </c>
      <c r="F183" s="635">
        <v>206</v>
      </c>
      <c r="G183" s="614" t="s">
        <v>899</v>
      </c>
      <c r="H183" s="635">
        <v>2</v>
      </c>
      <c r="I183" s="614" t="s">
        <v>339</v>
      </c>
      <c r="J183" s="682" t="s">
        <v>1627</v>
      </c>
      <c r="K183" s="683">
        <v>11</v>
      </c>
    </row>
    <row r="184" spans="2:11" ht="18" customHeight="1" x14ac:dyDescent="0.2">
      <c r="B184" s="636" t="s">
        <v>1628</v>
      </c>
      <c r="C184" s="614"/>
      <c r="D184" s="614"/>
      <c r="E184" s="614"/>
      <c r="F184" s="635"/>
      <c r="G184" s="614"/>
      <c r="H184" s="635"/>
      <c r="I184" s="614" t="s">
        <v>339</v>
      </c>
      <c r="J184" s="682" t="s">
        <v>1628</v>
      </c>
      <c r="K184" s="683">
        <v>12</v>
      </c>
    </row>
    <row r="185" spans="2:11" ht="18" customHeight="1" x14ac:dyDescent="0.2">
      <c r="B185" s="636" t="s">
        <v>1629</v>
      </c>
      <c r="C185" s="614" t="s">
        <v>357</v>
      </c>
      <c r="D185" s="614" t="s">
        <v>350</v>
      </c>
      <c r="E185" s="614" t="s">
        <v>775</v>
      </c>
      <c r="F185" s="635">
        <v>206</v>
      </c>
      <c r="G185" s="614" t="s">
        <v>899</v>
      </c>
      <c r="H185" s="635">
        <v>2</v>
      </c>
      <c r="I185" s="614" t="s">
        <v>339</v>
      </c>
      <c r="J185" s="682" t="s">
        <v>1629</v>
      </c>
      <c r="K185" s="683">
        <v>13</v>
      </c>
    </row>
    <row r="186" spans="2:11" ht="18" customHeight="1" x14ac:dyDescent="0.2">
      <c r="B186" s="636" t="s">
        <v>1630</v>
      </c>
      <c r="C186" s="614"/>
      <c r="D186" s="614"/>
      <c r="E186" s="614"/>
      <c r="F186" s="635"/>
      <c r="G186" s="614"/>
      <c r="H186" s="635"/>
      <c r="I186" s="614" t="s">
        <v>339</v>
      </c>
      <c r="J186" s="682" t="s">
        <v>1630</v>
      </c>
      <c r="K186" s="683">
        <v>14</v>
      </c>
    </row>
    <row r="187" spans="2:11" ht="18" customHeight="1" x14ac:dyDescent="0.2">
      <c r="B187" s="636" t="s">
        <v>1631</v>
      </c>
      <c r="C187" s="614" t="s">
        <v>358</v>
      </c>
      <c r="D187" s="614" t="s">
        <v>350</v>
      </c>
      <c r="E187" s="614" t="s">
        <v>775</v>
      </c>
      <c r="F187" s="635">
        <v>206</v>
      </c>
      <c r="G187" s="614" t="s">
        <v>899</v>
      </c>
      <c r="H187" s="635">
        <v>2</v>
      </c>
      <c r="I187" s="614" t="s">
        <v>339</v>
      </c>
      <c r="J187" s="682" t="s">
        <v>1631</v>
      </c>
      <c r="K187" s="683">
        <v>15</v>
      </c>
    </row>
    <row r="188" spans="2:11" ht="18" customHeight="1" x14ac:dyDescent="0.2">
      <c r="B188" s="636" t="s">
        <v>1632</v>
      </c>
      <c r="C188" s="614"/>
      <c r="D188" s="614"/>
      <c r="E188" s="614"/>
      <c r="F188" s="635"/>
      <c r="G188" s="614"/>
      <c r="H188" s="635"/>
      <c r="I188" s="614" t="s">
        <v>339</v>
      </c>
      <c r="J188" s="682" t="s">
        <v>1632</v>
      </c>
      <c r="K188" s="683">
        <v>16</v>
      </c>
    </row>
    <row r="189" spans="2:11" ht="18" customHeight="1" x14ac:dyDescent="0.2">
      <c r="B189" s="636" t="s">
        <v>1633</v>
      </c>
      <c r="C189" s="614" t="s">
        <v>371</v>
      </c>
      <c r="D189" s="614" t="s">
        <v>350</v>
      </c>
      <c r="E189" s="614" t="s">
        <v>808</v>
      </c>
      <c r="F189" s="635">
        <v>205</v>
      </c>
      <c r="G189" s="614" t="s">
        <v>899</v>
      </c>
      <c r="H189" s="635">
        <v>2</v>
      </c>
      <c r="I189" s="614" t="s">
        <v>339</v>
      </c>
      <c r="J189" s="682" t="s">
        <v>1633</v>
      </c>
      <c r="K189" s="683">
        <v>17</v>
      </c>
    </row>
    <row r="190" spans="2:11" ht="18" customHeight="1" x14ac:dyDescent="0.2">
      <c r="B190" s="636" t="s">
        <v>1634</v>
      </c>
      <c r="C190" s="614"/>
      <c r="D190" s="614"/>
      <c r="E190" s="614"/>
      <c r="F190" s="635"/>
      <c r="G190" s="614"/>
      <c r="H190" s="635"/>
      <c r="I190" s="614" t="s">
        <v>339</v>
      </c>
      <c r="J190" s="682" t="s">
        <v>1634</v>
      </c>
      <c r="K190" s="683">
        <v>18</v>
      </c>
    </row>
    <row r="191" spans="2:11" ht="18" customHeight="1" x14ac:dyDescent="0.2">
      <c r="B191" s="636" t="s">
        <v>1635</v>
      </c>
      <c r="C191" s="614" t="s">
        <v>372</v>
      </c>
      <c r="D191" s="614" t="s">
        <v>350</v>
      </c>
      <c r="E191" s="614" t="s">
        <v>808</v>
      </c>
      <c r="F191" s="635">
        <v>205</v>
      </c>
      <c r="G191" s="614" t="s">
        <v>899</v>
      </c>
      <c r="H191" s="635">
        <v>2</v>
      </c>
      <c r="I191" s="614" t="s">
        <v>339</v>
      </c>
      <c r="J191" s="682" t="s">
        <v>1635</v>
      </c>
      <c r="K191" s="683">
        <v>19</v>
      </c>
    </row>
    <row r="192" spans="2:11" ht="18" customHeight="1" x14ac:dyDescent="0.2">
      <c r="B192" s="636" t="s">
        <v>1636</v>
      </c>
      <c r="C192" s="614"/>
      <c r="D192" s="614"/>
      <c r="E192" s="614"/>
      <c r="F192" s="635"/>
      <c r="G192" s="614"/>
      <c r="H192" s="635"/>
      <c r="I192" s="614" t="s">
        <v>339</v>
      </c>
      <c r="J192" s="682" t="s">
        <v>1636</v>
      </c>
      <c r="K192" s="683">
        <v>20</v>
      </c>
    </row>
    <row r="193" spans="2:11" ht="18" customHeight="1" x14ac:dyDescent="0.2">
      <c r="B193" s="636" t="s">
        <v>1637</v>
      </c>
      <c r="C193" s="614" t="s">
        <v>373</v>
      </c>
      <c r="D193" s="614" t="s">
        <v>350</v>
      </c>
      <c r="E193" s="614" t="s">
        <v>808</v>
      </c>
      <c r="F193" s="635">
        <v>205</v>
      </c>
      <c r="G193" s="614" t="s">
        <v>899</v>
      </c>
      <c r="H193" s="635">
        <v>2</v>
      </c>
      <c r="I193" s="614" t="s">
        <v>339</v>
      </c>
      <c r="J193" s="682" t="s">
        <v>1637</v>
      </c>
      <c r="K193" s="683">
        <v>21</v>
      </c>
    </row>
    <row r="194" spans="2:11" ht="18" customHeight="1" x14ac:dyDescent="0.2">
      <c r="B194" s="636" t="s">
        <v>1638</v>
      </c>
      <c r="C194" s="614"/>
      <c r="D194" s="614"/>
      <c r="E194" s="614"/>
      <c r="F194" s="635"/>
      <c r="G194" s="614"/>
      <c r="H194" s="635"/>
      <c r="I194" s="614" t="s">
        <v>339</v>
      </c>
      <c r="J194" s="682" t="s">
        <v>1638</v>
      </c>
      <c r="K194" s="683">
        <v>22</v>
      </c>
    </row>
    <row r="195" spans="2:11" ht="18" customHeight="1" x14ac:dyDescent="0.2">
      <c r="B195" s="636" t="s">
        <v>1639</v>
      </c>
      <c r="C195" s="614" t="s">
        <v>374</v>
      </c>
      <c r="D195" s="614" t="s">
        <v>350</v>
      </c>
      <c r="E195" s="614" t="s">
        <v>808</v>
      </c>
      <c r="F195" s="635">
        <v>205</v>
      </c>
      <c r="G195" s="614" t="s">
        <v>899</v>
      </c>
      <c r="H195" s="635">
        <v>2</v>
      </c>
      <c r="I195" s="614" t="s">
        <v>339</v>
      </c>
      <c r="J195" s="682" t="s">
        <v>1639</v>
      </c>
      <c r="K195" s="683">
        <v>23</v>
      </c>
    </row>
    <row r="196" spans="2:11" ht="18" customHeight="1" x14ac:dyDescent="0.2">
      <c r="B196" s="636" t="s">
        <v>1640</v>
      </c>
      <c r="C196" s="614"/>
      <c r="D196" s="614"/>
      <c r="E196" s="614"/>
      <c r="F196" s="635"/>
      <c r="G196" s="614"/>
      <c r="H196" s="635"/>
      <c r="I196" s="614" t="s">
        <v>339</v>
      </c>
      <c r="J196" s="682" t="s">
        <v>1640</v>
      </c>
      <c r="K196" s="683">
        <v>24</v>
      </c>
    </row>
    <row r="197" spans="2:11" ht="18" customHeight="1" x14ac:dyDescent="0.2">
      <c r="B197" s="636" t="s">
        <v>1641</v>
      </c>
      <c r="C197" s="614" t="s">
        <v>375</v>
      </c>
      <c r="D197" s="614" t="s">
        <v>350</v>
      </c>
      <c r="E197" s="614" t="s">
        <v>808</v>
      </c>
      <c r="F197" s="635">
        <v>205</v>
      </c>
      <c r="G197" s="614" t="s">
        <v>899</v>
      </c>
      <c r="H197" s="635">
        <v>2</v>
      </c>
      <c r="I197" s="614" t="s">
        <v>339</v>
      </c>
      <c r="J197" s="682" t="s">
        <v>1641</v>
      </c>
      <c r="K197" s="683">
        <v>1</v>
      </c>
    </row>
    <row r="198" spans="2:11" ht="18" customHeight="1" x14ac:dyDescent="0.2">
      <c r="B198" s="636" t="s">
        <v>1642</v>
      </c>
      <c r="C198" s="614"/>
      <c r="D198" s="614"/>
      <c r="E198" s="614"/>
      <c r="F198" s="635"/>
      <c r="G198" s="614"/>
      <c r="H198" s="635"/>
      <c r="I198" s="614" t="s">
        <v>339</v>
      </c>
      <c r="J198" s="682" t="s">
        <v>1642</v>
      </c>
      <c r="K198" s="683">
        <v>2</v>
      </c>
    </row>
    <row r="199" spans="2:11" ht="18" customHeight="1" x14ac:dyDescent="0.2">
      <c r="B199" s="636" t="s">
        <v>1643</v>
      </c>
      <c r="C199" s="614" t="s">
        <v>376</v>
      </c>
      <c r="D199" s="614" t="s">
        <v>350</v>
      </c>
      <c r="E199" s="614" t="s">
        <v>808</v>
      </c>
      <c r="F199" s="635">
        <v>205</v>
      </c>
      <c r="G199" s="614" t="s">
        <v>899</v>
      </c>
      <c r="H199" s="635">
        <v>2</v>
      </c>
      <c r="I199" s="614" t="s">
        <v>339</v>
      </c>
      <c r="J199" s="682" t="s">
        <v>1643</v>
      </c>
      <c r="K199" s="683">
        <v>3</v>
      </c>
    </row>
    <row r="200" spans="2:11" ht="18" customHeight="1" x14ac:dyDescent="0.2">
      <c r="B200" s="636" t="s">
        <v>1644</v>
      </c>
      <c r="C200" s="614"/>
      <c r="D200" s="614"/>
      <c r="E200" s="614"/>
      <c r="F200" s="635"/>
      <c r="G200" s="614"/>
      <c r="H200" s="635"/>
      <c r="I200" s="614" t="s">
        <v>339</v>
      </c>
      <c r="J200" s="682" t="s">
        <v>1644</v>
      </c>
      <c r="K200" s="683">
        <v>4</v>
      </c>
    </row>
    <row r="201" spans="2:11" ht="18" customHeight="1" x14ac:dyDescent="0.2">
      <c r="B201" s="636" t="s">
        <v>1645</v>
      </c>
      <c r="C201" s="614" t="s">
        <v>377</v>
      </c>
      <c r="D201" s="614" t="s">
        <v>350</v>
      </c>
      <c r="E201" s="614" t="s">
        <v>808</v>
      </c>
      <c r="F201" s="635">
        <v>205</v>
      </c>
      <c r="G201" s="614" t="s">
        <v>899</v>
      </c>
      <c r="H201" s="635">
        <v>2</v>
      </c>
      <c r="I201" s="614" t="s">
        <v>339</v>
      </c>
      <c r="J201" s="682" t="s">
        <v>1645</v>
      </c>
      <c r="K201" s="683">
        <v>5</v>
      </c>
    </row>
    <row r="202" spans="2:11" ht="18" customHeight="1" x14ac:dyDescent="0.2">
      <c r="B202" s="636" t="s">
        <v>1646</v>
      </c>
      <c r="C202" s="614"/>
      <c r="D202" s="614"/>
      <c r="E202" s="614"/>
      <c r="F202" s="635"/>
      <c r="G202" s="614"/>
      <c r="H202" s="635"/>
      <c r="I202" s="614" t="s">
        <v>339</v>
      </c>
      <c r="J202" s="682" t="s">
        <v>1646</v>
      </c>
      <c r="K202" s="683">
        <v>6</v>
      </c>
    </row>
    <row r="203" spans="2:11" ht="18" customHeight="1" x14ac:dyDescent="0.2">
      <c r="B203" s="636" t="s">
        <v>1647</v>
      </c>
      <c r="C203" s="614" t="s">
        <v>378</v>
      </c>
      <c r="D203" s="614" t="s">
        <v>350</v>
      </c>
      <c r="E203" s="614" t="s">
        <v>808</v>
      </c>
      <c r="F203" s="635">
        <v>205</v>
      </c>
      <c r="G203" s="614" t="s">
        <v>899</v>
      </c>
      <c r="H203" s="635">
        <v>2</v>
      </c>
      <c r="I203" s="614" t="s">
        <v>339</v>
      </c>
      <c r="J203" s="682" t="s">
        <v>1647</v>
      </c>
      <c r="K203" s="683">
        <v>7</v>
      </c>
    </row>
    <row r="204" spans="2:11" ht="18" customHeight="1" x14ac:dyDescent="0.2">
      <c r="B204" s="636" t="s">
        <v>1648</v>
      </c>
      <c r="C204" s="614"/>
      <c r="D204" s="614"/>
      <c r="E204" s="614"/>
      <c r="F204" s="635"/>
      <c r="G204" s="614"/>
      <c r="H204" s="635"/>
      <c r="I204" s="614" t="s">
        <v>339</v>
      </c>
      <c r="J204" s="682" t="s">
        <v>1648</v>
      </c>
      <c r="K204" s="683">
        <v>8</v>
      </c>
    </row>
    <row r="205" spans="2:11" ht="18" customHeight="1" x14ac:dyDescent="0.2">
      <c r="B205" s="636" t="s">
        <v>1649</v>
      </c>
      <c r="C205" s="614" t="s">
        <v>342</v>
      </c>
      <c r="D205" s="614" t="s">
        <v>1650</v>
      </c>
      <c r="E205" s="614" t="s">
        <v>1651</v>
      </c>
      <c r="F205" s="635">
        <v>209</v>
      </c>
      <c r="G205" s="614" t="s">
        <v>1364</v>
      </c>
      <c r="H205" s="635">
        <v>4</v>
      </c>
      <c r="I205" s="614" t="s">
        <v>339</v>
      </c>
      <c r="J205" s="682" t="s">
        <v>1649</v>
      </c>
      <c r="K205" s="683">
        <v>9</v>
      </c>
    </row>
    <row r="206" spans="2:11" ht="18" customHeight="1" x14ac:dyDescent="0.2">
      <c r="B206" s="636" t="s">
        <v>1652</v>
      </c>
      <c r="C206" s="614"/>
      <c r="D206" s="614"/>
      <c r="E206" s="614"/>
      <c r="F206" s="635"/>
      <c r="G206" s="614"/>
      <c r="H206" s="635"/>
      <c r="I206" s="614" t="s">
        <v>339</v>
      </c>
      <c r="J206" s="682" t="s">
        <v>1652</v>
      </c>
      <c r="K206" s="683">
        <v>10</v>
      </c>
    </row>
    <row r="207" spans="2:11" ht="18" customHeight="1" x14ac:dyDescent="0.2">
      <c r="B207" s="636" t="s">
        <v>1653</v>
      </c>
      <c r="C207" s="614"/>
      <c r="D207" s="614"/>
      <c r="E207" s="614"/>
      <c r="F207" s="635"/>
      <c r="G207" s="614"/>
      <c r="H207" s="635"/>
      <c r="I207" s="614" t="s">
        <v>339</v>
      </c>
      <c r="J207" s="682" t="s">
        <v>1653</v>
      </c>
      <c r="K207" s="683">
        <v>11</v>
      </c>
    </row>
    <row r="208" spans="2:11" ht="18" customHeight="1" x14ac:dyDescent="0.2">
      <c r="B208" s="636" t="s">
        <v>1654</v>
      </c>
      <c r="C208" s="614"/>
      <c r="D208" s="614"/>
      <c r="E208" s="614"/>
      <c r="F208" s="635"/>
      <c r="G208" s="614"/>
      <c r="H208" s="635"/>
      <c r="I208" s="614" t="s">
        <v>339</v>
      </c>
      <c r="J208" s="682" t="s">
        <v>1654</v>
      </c>
      <c r="K208" s="683">
        <v>12</v>
      </c>
    </row>
    <row r="209" spans="2:34" ht="18" customHeight="1" x14ac:dyDescent="0.2">
      <c r="B209" s="636" t="s">
        <v>1655</v>
      </c>
      <c r="C209" s="614" t="s">
        <v>393</v>
      </c>
      <c r="D209" s="614" t="s">
        <v>350</v>
      </c>
      <c r="E209" s="614" t="s">
        <v>910</v>
      </c>
      <c r="F209" s="635">
        <v>204</v>
      </c>
      <c r="G209" s="614" t="s">
        <v>151</v>
      </c>
      <c r="H209" s="635">
        <v>2</v>
      </c>
      <c r="I209" s="614" t="s">
        <v>339</v>
      </c>
      <c r="J209" s="682" t="s">
        <v>1655</v>
      </c>
      <c r="K209" s="683">
        <v>13</v>
      </c>
    </row>
    <row r="210" spans="2:34" ht="18" customHeight="1" x14ac:dyDescent="0.2">
      <c r="B210" s="636" t="s">
        <v>1656</v>
      </c>
      <c r="C210" s="614"/>
      <c r="D210" s="614"/>
      <c r="E210" s="614"/>
      <c r="F210" s="635"/>
      <c r="G210" s="614"/>
      <c r="H210" s="635"/>
      <c r="I210" s="614" t="s">
        <v>339</v>
      </c>
      <c r="J210" s="682" t="s">
        <v>1656</v>
      </c>
      <c r="K210" s="683">
        <v>14</v>
      </c>
    </row>
    <row r="211" spans="2:34" ht="18" customHeight="1" x14ac:dyDescent="0.2">
      <c r="B211" s="636" t="s">
        <v>1657</v>
      </c>
      <c r="C211" s="614" t="s">
        <v>395</v>
      </c>
      <c r="D211" s="614" t="s">
        <v>350</v>
      </c>
      <c r="E211" s="614" t="s">
        <v>910</v>
      </c>
      <c r="F211" s="635">
        <v>204</v>
      </c>
      <c r="G211" s="614" t="s">
        <v>151</v>
      </c>
      <c r="H211" s="635">
        <v>2</v>
      </c>
      <c r="I211" s="614" t="s">
        <v>339</v>
      </c>
      <c r="J211" s="682" t="s">
        <v>1657</v>
      </c>
      <c r="K211" s="683">
        <v>15</v>
      </c>
    </row>
    <row r="212" spans="2:34" ht="18" customHeight="1" x14ac:dyDescent="0.2">
      <c r="B212" s="636" t="s">
        <v>1658</v>
      </c>
      <c r="C212" s="614"/>
      <c r="D212" s="614"/>
      <c r="E212" s="614"/>
      <c r="F212" s="635"/>
      <c r="G212" s="614"/>
      <c r="H212" s="635"/>
      <c r="I212" s="614" t="s">
        <v>339</v>
      </c>
      <c r="J212" s="682" t="s">
        <v>1658</v>
      </c>
      <c r="K212" s="683">
        <v>16</v>
      </c>
    </row>
    <row r="213" spans="2:34" ht="18" customHeight="1" x14ac:dyDescent="0.2">
      <c r="B213" s="636" t="s">
        <v>1659</v>
      </c>
      <c r="C213" s="614" t="s">
        <v>396</v>
      </c>
      <c r="D213" s="614" t="s">
        <v>350</v>
      </c>
      <c r="E213" s="614" t="s">
        <v>910</v>
      </c>
      <c r="F213" s="635">
        <v>204</v>
      </c>
      <c r="G213" s="614" t="s">
        <v>151</v>
      </c>
      <c r="H213" s="635">
        <v>2</v>
      </c>
      <c r="I213" s="614" t="s">
        <v>339</v>
      </c>
      <c r="J213" s="682" t="s">
        <v>1659</v>
      </c>
      <c r="K213" s="683">
        <v>17</v>
      </c>
    </row>
    <row r="214" spans="2:34" ht="18" customHeight="1" x14ac:dyDescent="0.2">
      <c r="B214" s="636" t="s">
        <v>1660</v>
      </c>
      <c r="C214" s="614"/>
      <c r="D214" s="614"/>
      <c r="E214" s="614"/>
      <c r="F214" s="635"/>
      <c r="G214" s="614"/>
      <c r="H214" s="635"/>
      <c r="I214" s="614" t="s">
        <v>339</v>
      </c>
      <c r="J214" s="682" t="s">
        <v>1660</v>
      </c>
      <c r="K214" s="683">
        <v>18</v>
      </c>
    </row>
    <row r="215" spans="2:34" ht="18" customHeight="1" x14ac:dyDescent="0.2">
      <c r="B215" s="636" t="s">
        <v>1661</v>
      </c>
      <c r="C215" s="614" t="s">
        <v>397</v>
      </c>
      <c r="D215" s="614" t="s">
        <v>350</v>
      </c>
      <c r="E215" s="614" t="s">
        <v>910</v>
      </c>
      <c r="F215" s="635">
        <v>204</v>
      </c>
      <c r="G215" s="614" t="s">
        <v>151</v>
      </c>
      <c r="H215" s="635">
        <v>2</v>
      </c>
      <c r="I215" s="614" t="s">
        <v>339</v>
      </c>
      <c r="J215" s="682" t="s">
        <v>1661</v>
      </c>
      <c r="K215" s="683">
        <v>19</v>
      </c>
    </row>
    <row r="216" spans="2:34" ht="18" customHeight="1" x14ac:dyDescent="0.2">
      <c r="B216" s="636" t="s">
        <v>1662</v>
      </c>
      <c r="C216" s="614"/>
      <c r="D216" s="614"/>
      <c r="E216" s="614"/>
      <c r="F216" s="635"/>
      <c r="G216" s="614"/>
      <c r="H216" s="635"/>
      <c r="I216" s="614" t="s">
        <v>339</v>
      </c>
      <c r="J216" s="682" t="s">
        <v>1662</v>
      </c>
      <c r="K216" s="683">
        <v>20</v>
      </c>
    </row>
    <row r="217" spans="2:34" ht="18" customHeight="1" x14ac:dyDescent="0.2">
      <c r="B217" s="636" t="s">
        <v>1663</v>
      </c>
      <c r="C217" s="614" t="s">
        <v>403</v>
      </c>
      <c r="D217" s="614" t="s">
        <v>1341</v>
      </c>
      <c r="E217" s="614" t="s">
        <v>398</v>
      </c>
      <c r="F217" s="635">
        <v>203</v>
      </c>
      <c r="G217" s="614" t="s">
        <v>899</v>
      </c>
      <c r="H217" s="635">
        <v>2</v>
      </c>
      <c r="I217" s="614" t="s">
        <v>339</v>
      </c>
      <c r="J217" s="682" t="s">
        <v>1663</v>
      </c>
      <c r="K217" s="683">
        <v>21</v>
      </c>
      <c r="L217" s="679"/>
      <c r="M217" s="679"/>
      <c r="N217" s="679"/>
      <c r="O217" s="679"/>
      <c r="P217" s="679"/>
      <c r="Q217" s="679"/>
      <c r="R217" s="679"/>
      <c r="S217" s="679"/>
      <c r="T217" s="679"/>
      <c r="U217" s="679"/>
      <c r="V217" s="679"/>
      <c r="W217" s="679"/>
      <c r="X217" s="679"/>
      <c r="Y217" s="679"/>
      <c r="Z217" s="679"/>
      <c r="AA217" s="679"/>
      <c r="AB217" s="679"/>
      <c r="AC217" s="679"/>
      <c r="AD217" s="679"/>
      <c r="AE217" s="679"/>
      <c r="AF217" s="679"/>
      <c r="AG217" s="679"/>
      <c r="AH217" s="679"/>
    </row>
    <row r="218" spans="2:34" ht="18" customHeight="1" x14ac:dyDescent="0.2">
      <c r="B218" s="636" t="s">
        <v>1664</v>
      </c>
      <c r="C218" s="614"/>
      <c r="D218" s="614"/>
      <c r="E218" s="614"/>
      <c r="F218" s="635"/>
      <c r="G218" s="614"/>
      <c r="H218" s="635"/>
      <c r="I218" s="614" t="s">
        <v>339</v>
      </c>
      <c r="J218" s="682" t="s">
        <v>1664</v>
      </c>
      <c r="K218" s="683">
        <v>22</v>
      </c>
      <c r="L218" s="679"/>
      <c r="M218" s="679"/>
      <c r="N218" s="679"/>
      <c r="O218" s="679"/>
      <c r="P218" s="679"/>
      <c r="Q218" s="679"/>
      <c r="R218" s="679"/>
      <c r="S218" s="679"/>
      <c r="T218" s="679"/>
      <c r="U218" s="679"/>
      <c r="V218" s="679"/>
      <c r="W218" s="679"/>
      <c r="X218" s="679"/>
      <c r="Y218" s="679"/>
      <c r="Z218" s="679"/>
      <c r="AA218" s="679"/>
      <c r="AB218" s="679"/>
      <c r="AC218" s="679"/>
      <c r="AD218" s="679"/>
      <c r="AE218" s="679"/>
      <c r="AF218" s="679"/>
      <c r="AG218" s="679"/>
      <c r="AH218" s="679"/>
    </row>
    <row r="219" spans="2:34" ht="18" customHeight="1" x14ac:dyDescent="0.2">
      <c r="B219" s="636" t="s">
        <v>1665</v>
      </c>
      <c r="C219" s="614" t="s">
        <v>404</v>
      </c>
      <c r="D219" s="614" t="s">
        <v>1341</v>
      </c>
      <c r="E219" s="614" t="s">
        <v>398</v>
      </c>
      <c r="F219" s="635">
        <v>203</v>
      </c>
      <c r="G219" s="614" t="s">
        <v>899</v>
      </c>
      <c r="H219" s="635">
        <v>2</v>
      </c>
      <c r="I219" s="614" t="s">
        <v>339</v>
      </c>
      <c r="J219" s="682" t="s">
        <v>1665</v>
      </c>
      <c r="K219" s="683">
        <v>23</v>
      </c>
    </row>
    <row r="220" spans="2:34" ht="18" customHeight="1" x14ac:dyDescent="0.2">
      <c r="B220" s="636" t="s">
        <v>1666</v>
      </c>
      <c r="C220" s="614"/>
      <c r="D220" s="614"/>
      <c r="E220" s="614"/>
      <c r="F220" s="635"/>
      <c r="G220" s="614"/>
      <c r="H220" s="635"/>
      <c r="I220" s="614" t="s">
        <v>339</v>
      </c>
      <c r="J220" s="682" t="s">
        <v>1666</v>
      </c>
      <c r="K220" s="683">
        <v>24</v>
      </c>
    </row>
    <row r="221" spans="2:34" ht="18" customHeight="1" x14ac:dyDescent="0.2">
      <c r="B221" s="636" t="s">
        <v>1667</v>
      </c>
      <c r="C221" s="614" t="s">
        <v>405</v>
      </c>
      <c r="D221" s="614" t="s">
        <v>1341</v>
      </c>
      <c r="E221" s="614" t="s">
        <v>398</v>
      </c>
      <c r="F221" s="635">
        <v>203</v>
      </c>
      <c r="G221" s="614" t="s">
        <v>899</v>
      </c>
      <c r="H221" s="635">
        <v>2</v>
      </c>
      <c r="I221" s="614" t="s">
        <v>339</v>
      </c>
      <c r="J221" s="682" t="s">
        <v>1667</v>
      </c>
      <c r="K221" s="683">
        <v>1</v>
      </c>
    </row>
    <row r="222" spans="2:34" ht="18" customHeight="1" x14ac:dyDescent="0.2">
      <c r="B222" s="636" t="s">
        <v>1668</v>
      </c>
      <c r="C222" s="614"/>
      <c r="D222" s="614"/>
      <c r="E222" s="614"/>
      <c r="F222" s="635"/>
      <c r="G222" s="614"/>
      <c r="H222" s="635"/>
      <c r="I222" s="614" t="s">
        <v>339</v>
      </c>
      <c r="J222" s="682" t="s">
        <v>1668</v>
      </c>
      <c r="K222" s="683">
        <v>2</v>
      </c>
    </row>
    <row r="223" spans="2:34" ht="18" customHeight="1" x14ac:dyDescent="0.2">
      <c r="B223" s="636" t="s">
        <v>1669</v>
      </c>
      <c r="C223" s="614" t="s">
        <v>406</v>
      </c>
      <c r="D223" s="614" t="s">
        <v>1341</v>
      </c>
      <c r="E223" s="614" t="s">
        <v>398</v>
      </c>
      <c r="F223" s="635">
        <v>203</v>
      </c>
      <c r="G223" s="614" t="s">
        <v>899</v>
      </c>
      <c r="H223" s="635">
        <v>2</v>
      </c>
      <c r="I223" s="614" t="s">
        <v>339</v>
      </c>
      <c r="J223" s="682" t="s">
        <v>1669</v>
      </c>
      <c r="K223" s="683">
        <v>3</v>
      </c>
    </row>
    <row r="224" spans="2:34" ht="18" customHeight="1" x14ac:dyDescent="0.2">
      <c r="B224" s="636" t="s">
        <v>1670</v>
      </c>
      <c r="C224" s="614"/>
      <c r="D224" s="614"/>
      <c r="E224" s="614"/>
      <c r="F224" s="635"/>
      <c r="G224" s="614"/>
      <c r="H224" s="635"/>
      <c r="I224" s="614" t="s">
        <v>339</v>
      </c>
      <c r="J224" s="682" t="s">
        <v>1670</v>
      </c>
      <c r="K224" s="683">
        <v>4</v>
      </c>
    </row>
    <row r="225" spans="2:11" ht="18" customHeight="1" x14ac:dyDescent="0.2">
      <c r="B225" s="636" t="s">
        <v>1671</v>
      </c>
      <c r="C225" s="614" t="s">
        <v>407</v>
      </c>
      <c r="D225" s="614" t="s">
        <v>1341</v>
      </c>
      <c r="E225" s="614" t="s">
        <v>398</v>
      </c>
      <c r="F225" s="635">
        <v>203</v>
      </c>
      <c r="G225" s="614" t="s">
        <v>899</v>
      </c>
      <c r="H225" s="635">
        <v>2</v>
      </c>
      <c r="I225" s="614" t="s">
        <v>339</v>
      </c>
      <c r="J225" s="682" t="s">
        <v>1671</v>
      </c>
      <c r="K225" s="683">
        <v>5</v>
      </c>
    </row>
    <row r="226" spans="2:11" ht="18" customHeight="1" x14ac:dyDescent="0.2">
      <c r="B226" s="636" t="s">
        <v>1672</v>
      </c>
      <c r="C226" s="614"/>
      <c r="D226" s="614"/>
      <c r="E226" s="614"/>
      <c r="F226" s="635"/>
      <c r="G226" s="614"/>
      <c r="H226" s="635"/>
      <c r="I226" s="614" t="s">
        <v>339</v>
      </c>
      <c r="J226" s="682" t="s">
        <v>1672</v>
      </c>
      <c r="K226" s="683">
        <v>6</v>
      </c>
    </row>
    <row r="227" spans="2:11" ht="18" customHeight="1" x14ac:dyDescent="0.2">
      <c r="B227" s="636" t="s">
        <v>1673</v>
      </c>
      <c r="C227" s="614" t="s">
        <v>408</v>
      </c>
      <c r="D227" s="614" t="s">
        <v>1341</v>
      </c>
      <c r="E227" s="614" t="s">
        <v>398</v>
      </c>
      <c r="F227" s="635">
        <v>203</v>
      </c>
      <c r="G227" s="614" t="s">
        <v>899</v>
      </c>
      <c r="H227" s="635">
        <v>2</v>
      </c>
      <c r="I227" s="614" t="s">
        <v>339</v>
      </c>
      <c r="J227" s="682" t="s">
        <v>1673</v>
      </c>
      <c r="K227" s="683">
        <v>7</v>
      </c>
    </row>
    <row r="228" spans="2:11" ht="18" customHeight="1" x14ac:dyDescent="0.2">
      <c r="B228" s="636" t="s">
        <v>1674</v>
      </c>
      <c r="C228" s="614"/>
      <c r="D228" s="614"/>
      <c r="E228" s="614"/>
      <c r="F228" s="635"/>
      <c r="G228" s="614"/>
      <c r="H228" s="635"/>
      <c r="I228" s="614" t="s">
        <v>339</v>
      </c>
      <c r="J228" s="682" t="s">
        <v>1674</v>
      </c>
      <c r="K228" s="683">
        <v>8</v>
      </c>
    </row>
    <row r="229" spans="2:11" ht="18" customHeight="1" x14ac:dyDescent="0.2">
      <c r="B229" s="636" t="s">
        <v>1675</v>
      </c>
      <c r="C229" s="614" t="s">
        <v>409</v>
      </c>
      <c r="D229" s="614" t="s">
        <v>1341</v>
      </c>
      <c r="E229" s="614" t="s">
        <v>398</v>
      </c>
      <c r="F229" s="635">
        <v>203</v>
      </c>
      <c r="G229" s="614" t="s">
        <v>899</v>
      </c>
      <c r="H229" s="635">
        <v>2</v>
      </c>
      <c r="I229" s="614" t="s">
        <v>339</v>
      </c>
      <c r="J229" s="682" t="s">
        <v>1675</v>
      </c>
      <c r="K229" s="683">
        <v>9</v>
      </c>
    </row>
    <row r="230" spans="2:11" ht="18" customHeight="1" x14ac:dyDescent="0.2">
      <c r="B230" s="636" t="s">
        <v>1676</v>
      </c>
      <c r="C230" s="614"/>
      <c r="D230" s="614"/>
      <c r="E230" s="614"/>
      <c r="F230" s="635"/>
      <c r="G230" s="614"/>
      <c r="H230" s="635"/>
      <c r="I230" s="614" t="s">
        <v>339</v>
      </c>
      <c r="J230" s="682" t="s">
        <v>1676</v>
      </c>
      <c r="K230" s="683">
        <v>10</v>
      </c>
    </row>
    <row r="231" spans="2:11" ht="18" customHeight="1" x14ac:dyDescent="0.2">
      <c r="B231" s="636" t="s">
        <v>1677</v>
      </c>
      <c r="C231" s="614" t="s">
        <v>410</v>
      </c>
      <c r="D231" s="614" t="s">
        <v>1341</v>
      </c>
      <c r="E231" s="614" t="s">
        <v>398</v>
      </c>
      <c r="F231" s="635">
        <v>203</v>
      </c>
      <c r="G231" s="614" t="s">
        <v>899</v>
      </c>
      <c r="H231" s="635">
        <v>2</v>
      </c>
      <c r="I231" s="614" t="s">
        <v>339</v>
      </c>
      <c r="J231" s="682" t="s">
        <v>1677</v>
      </c>
      <c r="K231" s="683">
        <v>11</v>
      </c>
    </row>
    <row r="232" spans="2:11" ht="18" customHeight="1" x14ac:dyDescent="0.2">
      <c r="B232" s="636" t="s">
        <v>1678</v>
      </c>
      <c r="C232" s="614"/>
      <c r="D232" s="614"/>
      <c r="E232" s="614"/>
      <c r="F232" s="635"/>
      <c r="G232" s="614"/>
      <c r="H232" s="635"/>
      <c r="I232" s="614" t="s">
        <v>339</v>
      </c>
      <c r="J232" s="682" t="s">
        <v>1678</v>
      </c>
      <c r="K232" s="683">
        <v>12</v>
      </c>
    </row>
    <row r="233" spans="2:11" ht="18" customHeight="1" x14ac:dyDescent="0.2">
      <c r="B233" s="636" t="s">
        <v>1679</v>
      </c>
      <c r="C233" s="614" t="s">
        <v>340</v>
      </c>
      <c r="D233" s="614" t="s">
        <v>693</v>
      </c>
      <c r="E233" s="614" t="s">
        <v>775</v>
      </c>
      <c r="F233" s="635">
        <v>206</v>
      </c>
      <c r="G233" s="635">
        <v>300</v>
      </c>
      <c r="H233" s="635">
        <v>2</v>
      </c>
      <c r="I233" s="614" t="s">
        <v>339</v>
      </c>
      <c r="J233" s="682" t="s">
        <v>1679</v>
      </c>
      <c r="K233" s="683">
        <v>13</v>
      </c>
    </row>
    <row r="234" spans="2:11" ht="18" customHeight="1" x14ac:dyDescent="0.2">
      <c r="B234" s="636" t="s">
        <v>1680</v>
      </c>
      <c r="C234" s="614"/>
      <c r="D234" s="614"/>
      <c r="E234" s="614"/>
      <c r="F234" s="635"/>
      <c r="G234" s="635"/>
      <c r="H234" s="635"/>
      <c r="I234" s="614" t="s">
        <v>339</v>
      </c>
      <c r="J234" s="682" t="s">
        <v>1680</v>
      </c>
      <c r="K234" s="683">
        <v>14</v>
      </c>
    </row>
    <row r="235" spans="2:11" ht="18" customHeight="1" x14ac:dyDescent="0.2">
      <c r="B235" s="636" t="s">
        <v>1681</v>
      </c>
      <c r="C235" s="614" t="s">
        <v>343</v>
      </c>
      <c r="D235" s="614" t="s">
        <v>693</v>
      </c>
      <c r="E235" s="614" t="s">
        <v>775</v>
      </c>
      <c r="F235" s="635">
        <v>206</v>
      </c>
      <c r="G235" s="635">
        <v>0</v>
      </c>
      <c r="H235" s="635">
        <v>2</v>
      </c>
      <c r="I235" s="614" t="s">
        <v>339</v>
      </c>
      <c r="J235" s="682" t="s">
        <v>1681</v>
      </c>
      <c r="K235" s="683">
        <v>15</v>
      </c>
    </row>
    <row r="236" spans="2:11" ht="18" customHeight="1" x14ac:dyDescent="0.2">
      <c r="B236" s="636" t="s">
        <v>1682</v>
      </c>
      <c r="C236" s="614"/>
      <c r="D236" s="614"/>
      <c r="E236" s="614"/>
      <c r="F236" s="635"/>
      <c r="G236" s="635"/>
      <c r="H236" s="635"/>
      <c r="I236" s="614" t="s">
        <v>339</v>
      </c>
      <c r="J236" s="682" t="s">
        <v>1682</v>
      </c>
      <c r="K236" s="683">
        <v>16</v>
      </c>
    </row>
    <row r="237" spans="2:11" ht="18" customHeight="1" x14ac:dyDescent="0.2">
      <c r="B237" s="636" t="s">
        <v>1683</v>
      </c>
      <c r="C237" s="614" t="s">
        <v>347</v>
      </c>
      <c r="D237" s="614" t="s">
        <v>693</v>
      </c>
      <c r="E237" s="614" t="s">
        <v>808</v>
      </c>
      <c r="F237" s="635">
        <v>205</v>
      </c>
      <c r="G237" s="635">
        <v>0</v>
      </c>
      <c r="H237" s="635">
        <v>2</v>
      </c>
      <c r="I237" s="614" t="s">
        <v>339</v>
      </c>
      <c r="J237" s="682" t="s">
        <v>1683</v>
      </c>
      <c r="K237" s="683">
        <v>17</v>
      </c>
    </row>
    <row r="238" spans="2:11" ht="18" customHeight="1" x14ac:dyDescent="0.2">
      <c r="B238" s="636" t="s">
        <v>1684</v>
      </c>
      <c r="C238" s="614"/>
      <c r="D238" s="614"/>
      <c r="E238" s="614"/>
      <c r="F238" s="635"/>
      <c r="G238" s="635"/>
      <c r="H238" s="635"/>
      <c r="I238" s="614" t="s">
        <v>339</v>
      </c>
      <c r="J238" s="682" t="s">
        <v>1684</v>
      </c>
      <c r="K238" s="683">
        <v>18</v>
      </c>
    </row>
    <row r="239" spans="2:11" ht="18" customHeight="1" x14ac:dyDescent="0.2">
      <c r="B239" s="636" t="s">
        <v>1685</v>
      </c>
      <c r="C239" s="614" t="s">
        <v>348</v>
      </c>
      <c r="D239" s="614" t="s">
        <v>693</v>
      </c>
      <c r="E239" s="614" t="s">
        <v>808</v>
      </c>
      <c r="F239" s="635">
        <v>205</v>
      </c>
      <c r="G239" s="635">
        <v>0</v>
      </c>
      <c r="H239" s="635">
        <v>2</v>
      </c>
      <c r="I239" s="614" t="s">
        <v>339</v>
      </c>
      <c r="J239" s="682" t="s">
        <v>1685</v>
      </c>
      <c r="K239" s="683">
        <v>19</v>
      </c>
    </row>
    <row r="240" spans="2:11" ht="18" customHeight="1" x14ac:dyDescent="0.2">
      <c r="B240" s="636" t="s">
        <v>1686</v>
      </c>
      <c r="C240" s="614"/>
      <c r="D240" s="614"/>
      <c r="E240" s="614"/>
      <c r="F240" s="635"/>
      <c r="G240" s="635"/>
      <c r="H240" s="635"/>
      <c r="I240" s="614" t="s">
        <v>339</v>
      </c>
      <c r="J240" s="682" t="s">
        <v>1686</v>
      </c>
      <c r="K240" s="683">
        <v>20</v>
      </c>
    </row>
    <row r="241" spans="2:11" ht="18" customHeight="1" x14ac:dyDescent="0.2">
      <c r="B241" s="636" t="s">
        <v>1687</v>
      </c>
      <c r="C241" s="614" t="s">
        <v>400</v>
      </c>
      <c r="D241" s="614" t="s">
        <v>693</v>
      </c>
      <c r="E241" s="614" t="s">
        <v>398</v>
      </c>
      <c r="F241" s="635">
        <v>203</v>
      </c>
      <c r="G241" s="635">
        <v>300</v>
      </c>
      <c r="H241" s="635">
        <v>2</v>
      </c>
      <c r="I241" s="614" t="s">
        <v>339</v>
      </c>
      <c r="J241" s="682" t="s">
        <v>1687</v>
      </c>
      <c r="K241" s="683">
        <v>21</v>
      </c>
    </row>
    <row r="242" spans="2:11" ht="18" customHeight="1" x14ac:dyDescent="0.2">
      <c r="B242" s="636" t="s">
        <v>1688</v>
      </c>
      <c r="C242" s="614"/>
      <c r="D242" s="614"/>
      <c r="E242" s="614"/>
      <c r="F242" s="635"/>
      <c r="G242" s="635"/>
      <c r="H242" s="635"/>
      <c r="I242" s="614" t="s">
        <v>339</v>
      </c>
      <c r="J242" s="682" t="s">
        <v>1688</v>
      </c>
      <c r="K242" s="683">
        <v>22</v>
      </c>
    </row>
    <row r="243" spans="2:11" ht="18" customHeight="1" x14ac:dyDescent="0.2">
      <c r="B243" s="636" t="s">
        <v>1689</v>
      </c>
      <c r="C243" s="614" t="s">
        <v>401</v>
      </c>
      <c r="D243" s="614" t="s">
        <v>693</v>
      </c>
      <c r="E243" s="614" t="s">
        <v>398</v>
      </c>
      <c r="F243" s="635">
        <v>203</v>
      </c>
      <c r="G243" s="635">
        <v>300</v>
      </c>
      <c r="H243" s="635">
        <v>2</v>
      </c>
      <c r="I243" s="614" t="s">
        <v>339</v>
      </c>
      <c r="J243" s="682" t="s">
        <v>1689</v>
      </c>
      <c r="K243" s="683">
        <v>23</v>
      </c>
    </row>
    <row r="244" spans="2:11" ht="18" customHeight="1" x14ac:dyDescent="0.2">
      <c r="B244" s="636" t="s">
        <v>1690</v>
      </c>
      <c r="C244" s="614"/>
      <c r="D244" s="614"/>
      <c r="E244" s="614"/>
      <c r="F244" s="635"/>
      <c r="G244" s="635"/>
      <c r="H244" s="635"/>
      <c r="I244" s="614" t="s">
        <v>339</v>
      </c>
      <c r="J244" s="682" t="s">
        <v>1690</v>
      </c>
      <c r="K244" s="683">
        <v>24</v>
      </c>
    </row>
    <row r="245" spans="2:11" ht="18" customHeight="1" x14ac:dyDescent="0.2">
      <c r="B245" s="636" t="s">
        <v>1691</v>
      </c>
      <c r="C245" s="614" t="s">
        <v>402</v>
      </c>
      <c r="D245" s="614" t="s">
        <v>693</v>
      </c>
      <c r="E245" s="614" t="s">
        <v>398</v>
      </c>
      <c r="F245" s="635">
        <v>203</v>
      </c>
      <c r="G245" s="635">
        <v>0</v>
      </c>
      <c r="H245" s="635">
        <v>2</v>
      </c>
      <c r="I245" s="614" t="s">
        <v>339</v>
      </c>
      <c r="J245" s="682" t="s">
        <v>1691</v>
      </c>
      <c r="K245" s="683">
        <v>1</v>
      </c>
    </row>
    <row r="246" spans="2:11" ht="18" customHeight="1" x14ac:dyDescent="0.2">
      <c r="B246" s="636" t="s">
        <v>1692</v>
      </c>
      <c r="C246" s="636"/>
      <c r="D246" s="636"/>
      <c r="E246" s="636"/>
      <c r="F246" s="636"/>
      <c r="G246" s="636"/>
      <c r="H246" s="636"/>
      <c r="I246" s="614" t="s">
        <v>339</v>
      </c>
      <c r="J246" s="682" t="s">
        <v>1692</v>
      </c>
      <c r="K246" s="683">
        <v>2</v>
      </c>
    </row>
  </sheetData>
  <sortState xmlns:xlrd2="http://schemas.microsoft.com/office/spreadsheetml/2017/richdata2" ref="C5:I245">
    <sortCondition ref="I5:I245"/>
  </sortState>
  <mergeCells count="3">
    <mergeCell ref="E2:I2"/>
    <mergeCell ref="C1:F1"/>
    <mergeCell ref="E3:G3"/>
  </mergeCells>
  <phoneticPr fontId="9" type="noConversion"/>
  <pageMargins left="0.23622047244094491" right="0.23622047244094491" top="0.74803149606299213" bottom="0.74803149606299213" header="0.31496062992125984" footer="0.31496062992125984"/>
  <pageSetup paperSize="9" scale="56" fitToHeight="0" orientation="portrait" r:id="rId1"/>
  <rowBreaks count="1" manualBreakCount="1">
    <brk id="67"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80310-39B7-43CB-82CD-54C29E9EB9CE}">
  <sheetPr codeName="Sheet14">
    <tabColor rgb="FFFFC000"/>
    <pageSetUpPr fitToPage="1"/>
  </sheetPr>
  <dimension ref="B1:AN13"/>
  <sheetViews>
    <sheetView zoomScale="85" zoomScaleNormal="85" workbookViewId="0">
      <selection activeCell="F21" sqref="F21"/>
    </sheetView>
  </sheetViews>
  <sheetFormatPr defaultColWidth="12.33203125" defaultRowHeight="15" x14ac:dyDescent="0.2"/>
  <cols>
    <col min="1" max="1" width="2.5" style="595" customWidth="1"/>
    <col min="2" max="2" width="9.83203125" style="595" bestFit="1" customWidth="1"/>
    <col min="3" max="3" width="11" style="595" bestFit="1" customWidth="1"/>
    <col min="4" max="4" width="26.33203125" style="595" customWidth="1"/>
    <col min="5" max="5" width="37.5" style="595" customWidth="1"/>
    <col min="6" max="6" width="18.83203125" style="595" customWidth="1"/>
    <col min="7" max="10" width="19.1640625" style="595" customWidth="1"/>
    <col min="11" max="16384" width="12.33203125" style="595"/>
  </cols>
  <sheetData>
    <row r="1" spans="2:40" s="637" customFormat="1" ht="24.95" customHeight="1" x14ac:dyDescent="0.2">
      <c r="C1" s="949" t="s">
        <v>1693</v>
      </c>
      <c r="D1" s="950"/>
      <c r="E1" s="950"/>
      <c r="F1" s="950"/>
      <c r="G1" s="951"/>
      <c r="H1" s="862" t="s">
        <v>3839</v>
      </c>
      <c r="I1" s="862" t="s">
        <v>3840</v>
      </c>
      <c r="M1" s="638"/>
    </row>
    <row r="2" spans="2:40" s="637" customFormat="1" ht="33.4" customHeight="1" thickBot="1" x14ac:dyDescent="0.25">
      <c r="C2" s="643"/>
      <c r="D2" s="643" t="s">
        <v>3841</v>
      </c>
      <c r="E2" s="643" t="s">
        <v>3841</v>
      </c>
      <c r="F2" s="1084"/>
      <c r="G2" s="1084"/>
      <c r="H2" s="1084"/>
      <c r="I2" s="1084"/>
      <c r="J2" s="1084"/>
      <c r="M2" s="638"/>
    </row>
    <row r="3" spans="2:40" s="637" customFormat="1" ht="14.25" x14ac:dyDescent="0.2">
      <c r="B3" s="644"/>
      <c r="C3" s="645"/>
      <c r="D3" s="681" t="s">
        <v>496</v>
      </c>
      <c r="E3" s="645" t="s">
        <v>1694</v>
      </c>
      <c r="F3" s="646"/>
      <c r="G3" s="647"/>
      <c r="H3" s="647"/>
      <c r="I3" s="645"/>
      <c r="J3" s="648"/>
      <c r="K3" s="638"/>
    </row>
    <row r="4" spans="2:40" s="637" customFormat="1" ht="29.25" thickBot="1" x14ac:dyDescent="0.25">
      <c r="B4" s="649" t="s">
        <v>497</v>
      </c>
      <c r="C4" s="650" t="s">
        <v>498</v>
      </c>
      <c r="D4" s="650" t="s">
        <v>45</v>
      </c>
      <c r="E4" s="650" t="s">
        <v>46</v>
      </c>
      <c r="F4" s="650" t="s">
        <v>47</v>
      </c>
      <c r="G4" s="650" t="s">
        <v>501</v>
      </c>
      <c r="H4" s="650" t="s">
        <v>1034</v>
      </c>
      <c r="I4" s="650" t="s">
        <v>50</v>
      </c>
      <c r="J4" s="651" t="s">
        <v>497</v>
      </c>
    </row>
    <row r="5" spans="2:40" ht="18" customHeight="1" x14ac:dyDescent="0.2">
      <c r="B5" s="636" t="s">
        <v>1695</v>
      </c>
      <c r="C5" s="614" t="s">
        <v>304</v>
      </c>
      <c r="D5" s="614" t="s">
        <v>1052</v>
      </c>
      <c r="E5" s="619" t="s">
        <v>1696</v>
      </c>
      <c r="F5" s="614" t="s">
        <v>1697</v>
      </c>
      <c r="G5" s="635">
        <v>1200</v>
      </c>
      <c r="H5" s="635">
        <v>1</v>
      </c>
      <c r="I5" s="614" t="s">
        <v>63</v>
      </c>
      <c r="J5" s="636" t="s">
        <v>1695</v>
      </c>
      <c r="AA5" s="612"/>
      <c r="AB5" s="612"/>
      <c r="AC5" s="612"/>
      <c r="AD5" s="612"/>
      <c r="AE5" s="612"/>
      <c r="AF5" s="612"/>
      <c r="AG5" s="612"/>
      <c r="AH5" s="612"/>
      <c r="AI5" s="612"/>
      <c r="AJ5" s="612"/>
      <c r="AK5" s="612"/>
      <c r="AL5" s="612"/>
      <c r="AM5" s="612"/>
      <c r="AN5" s="612"/>
    </row>
    <row r="6" spans="2:40" ht="18" customHeight="1" x14ac:dyDescent="0.2">
      <c r="B6" s="636" t="s">
        <v>1698</v>
      </c>
      <c r="C6" s="614" t="s">
        <v>309</v>
      </c>
      <c r="D6" s="614" t="s">
        <v>1052</v>
      </c>
      <c r="E6" s="619" t="s">
        <v>1054</v>
      </c>
      <c r="F6" s="614" t="s">
        <v>1055</v>
      </c>
      <c r="G6" s="635">
        <v>1200</v>
      </c>
      <c r="H6" s="635">
        <v>1</v>
      </c>
      <c r="I6" s="614" t="s">
        <v>63</v>
      </c>
      <c r="J6" s="636" t="s">
        <v>1698</v>
      </c>
      <c r="AA6" s="612"/>
      <c r="AB6" s="612"/>
      <c r="AC6" s="612"/>
      <c r="AD6" s="612"/>
      <c r="AE6" s="612"/>
      <c r="AF6" s="612"/>
      <c r="AG6" s="612"/>
      <c r="AI6" s="612"/>
      <c r="AJ6" s="612"/>
      <c r="AK6" s="612"/>
      <c r="AL6" s="612"/>
      <c r="AM6" s="612"/>
      <c r="AN6" s="612"/>
    </row>
    <row r="7" spans="2:40" ht="18" customHeight="1" x14ac:dyDescent="0.2">
      <c r="B7" s="636" t="s">
        <v>1699</v>
      </c>
      <c r="C7" s="614" t="s">
        <v>312</v>
      </c>
      <c r="D7" s="614" t="s">
        <v>1052</v>
      </c>
      <c r="E7" s="619" t="s">
        <v>1062</v>
      </c>
      <c r="F7" s="614" t="s">
        <v>1059</v>
      </c>
      <c r="G7" s="635">
        <v>1200</v>
      </c>
      <c r="H7" s="635">
        <v>1</v>
      </c>
      <c r="I7" s="614" t="s">
        <v>63</v>
      </c>
      <c r="J7" s="636" t="s">
        <v>1699</v>
      </c>
    </row>
    <row r="8" spans="2:40" ht="18" customHeight="1" x14ac:dyDescent="0.2">
      <c r="B8" s="636" t="s">
        <v>1700</v>
      </c>
      <c r="C8" s="614" t="s">
        <v>315</v>
      </c>
      <c r="D8" s="614" t="s">
        <v>1052</v>
      </c>
      <c r="E8" s="619" t="s">
        <v>1062</v>
      </c>
      <c r="F8" s="614" t="s">
        <v>1063</v>
      </c>
      <c r="G8" s="635">
        <v>1200</v>
      </c>
      <c r="H8" s="635">
        <v>1</v>
      </c>
      <c r="I8" s="614" t="s">
        <v>63</v>
      </c>
      <c r="J8" s="636" t="s">
        <v>1700</v>
      </c>
    </row>
    <row r="9" spans="2:40" ht="18" customHeight="1" x14ac:dyDescent="0.2">
      <c r="B9" s="636" t="s">
        <v>1701</v>
      </c>
      <c r="C9" s="614" t="s">
        <v>318</v>
      </c>
      <c r="D9" s="614" t="s">
        <v>1052</v>
      </c>
      <c r="E9" s="619" t="s">
        <v>1702</v>
      </c>
      <c r="F9" s="614" t="s">
        <v>1067</v>
      </c>
      <c r="G9" s="635">
        <v>1200</v>
      </c>
      <c r="H9" s="635">
        <v>1</v>
      </c>
      <c r="I9" s="614" t="s">
        <v>63</v>
      </c>
      <c r="J9" s="636" t="s">
        <v>1701</v>
      </c>
    </row>
    <row r="10" spans="2:40" ht="18" customHeight="1" x14ac:dyDescent="0.2">
      <c r="B10" s="636" t="s">
        <v>1703</v>
      </c>
      <c r="C10" s="614" t="s">
        <v>321</v>
      </c>
      <c r="D10" s="614" t="s">
        <v>1052</v>
      </c>
      <c r="E10" s="619" t="s">
        <v>1704</v>
      </c>
      <c r="F10" s="614" t="s">
        <v>1071</v>
      </c>
      <c r="G10" s="635">
        <v>1200</v>
      </c>
      <c r="H10" s="635">
        <v>1</v>
      </c>
      <c r="I10" s="614" t="s">
        <v>63</v>
      </c>
      <c r="J10" s="636" t="s">
        <v>1703</v>
      </c>
    </row>
    <row r="11" spans="2:40" ht="18" customHeight="1" x14ac:dyDescent="0.2">
      <c r="B11" s="636" t="s">
        <v>1705</v>
      </c>
      <c r="C11" s="614" t="s">
        <v>328</v>
      </c>
      <c r="D11" s="614" t="s">
        <v>1052</v>
      </c>
      <c r="E11" s="619" t="s">
        <v>1706</v>
      </c>
      <c r="F11" s="614" t="s">
        <v>1081</v>
      </c>
      <c r="G11" s="635">
        <v>1200</v>
      </c>
      <c r="H11" s="635">
        <v>1</v>
      </c>
      <c r="I11" s="614" t="s">
        <v>63</v>
      </c>
      <c r="J11" s="636" t="s">
        <v>1705</v>
      </c>
    </row>
    <row r="12" spans="2:40" ht="18" customHeight="1" x14ac:dyDescent="0.2">
      <c r="B12" s="636" t="s">
        <v>1707</v>
      </c>
      <c r="C12" s="614" t="s">
        <v>334</v>
      </c>
      <c r="D12" s="614" t="s">
        <v>1052</v>
      </c>
      <c r="E12" s="619" t="s">
        <v>1088</v>
      </c>
      <c r="F12" s="614">
        <v>212</v>
      </c>
      <c r="G12" s="635">
        <v>1200</v>
      </c>
      <c r="H12" s="635">
        <v>1</v>
      </c>
      <c r="I12" s="614" t="s">
        <v>63</v>
      </c>
      <c r="J12" s="636" t="s">
        <v>1707</v>
      </c>
    </row>
    <row r="13" spans="2:40" x14ac:dyDescent="0.2">
      <c r="B13" s="615"/>
      <c r="C13" s="615"/>
      <c r="D13" s="615"/>
      <c r="E13" s="615"/>
      <c r="F13" s="615"/>
      <c r="G13" s="615"/>
      <c r="H13" s="615"/>
      <c r="I13" s="615"/>
      <c r="J13" s="615"/>
    </row>
  </sheetData>
  <sortState xmlns:xlrd2="http://schemas.microsoft.com/office/spreadsheetml/2017/richdata2" ref="C5:I12">
    <sortCondition ref="I5:I12"/>
  </sortState>
  <mergeCells count="2">
    <mergeCell ref="C1:G1"/>
    <mergeCell ref="F2:J2"/>
  </mergeCells>
  <phoneticPr fontId="9" type="noConversion"/>
  <printOptions horizontalCentered="1"/>
  <pageMargins left="0.23622047244094491" right="0.23622047244094491" top="0.74803149606299213" bottom="0.74803149606299213" header="0.31496062992125984" footer="0.31496062992125984"/>
  <pageSetup paperSize="9" scale="6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E42F-4714-4CA2-8E8C-565CAE2EB6AE}">
  <sheetPr codeName="Sheet15">
    <tabColor rgb="FFFFC000"/>
    <pageSetUpPr fitToPage="1"/>
  </sheetPr>
  <dimension ref="B1:U17"/>
  <sheetViews>
    <sheetView zoomScaleNormal="100" workbookViewId="0">
      <selection sqref="A1:XFD2"/>
    </sheetView>
  </sheetViews>
  <sheetFormatPr defaultColWidth="9.1640625" defaultRowHeight="15" x14ac:dyDescent="0.2"/>
  <cols>
    <col min="1" max="1" width="2.1640625" style="595" customWidth="1"/>
    <col min="2" max="2" width="15.1640625" style="595" customWidth="1"/>
    <col min="3" max="3" width="17.33203125" style="595" customWidth="1"/>
    <col min="4" max="4" width="32.33203125" style="595" bestFit="1" customWidth="1"/>
    <col min="5" max="5" width="29.83203125" style="595" bestFit="1" customWidth="1"/>
    <col min="6" max="6" width="9.83203125" style="595" customWidth="1"/>
    <col min="7" max="7" width="21.6640625" style="595" bestFit="1" customWidth="1"/>
    <col min="8" max="8" width="11.1640625" style="595" customWidth="1"/>
    <col min="9" max="9" width="13.6640625" style="595" customWidth="1"/>
    <col min="10" max="10" width="11" style="595" customWidth="1"/>
    <col min="11" max="11" width="9.1640625" style="595"/>
    <col min="12" max="12" width="26.33203125" style="595" customWidth="1"/>
    <col min="13" max="16384" width="9.1640625" style="595"/>
  </cols>
  <sheetData>
    <row r="1" spans="2:21" s="637" customFormat="1" ht="21.4" customHeight="1" x14ac:dyDescent="0.2">
      <c r="C1" s="949" t="s">
        <v>1708</v>
      </c>
      <c r="D1" s="950"/>
      <c r="E1" s="950"/>
      <c r="F1" s="950"/>
      <c r="G1" s="951"/>
      <c r="H1" s="862" t="s">
        <v>3839</v>
      </c>
      <c r="I1" s="862" t="s">
        <v>3840</v>
      </c>
      <c r="M1" s="638"/>
    </row>
    <row r="2" spans="2:21" s="637" customFormat="1" ht="24.4" customHeight="1" thickBot="1" x14ac:dyDescent="0.25">
      <c r="C2" s="643"/>
      <c r="D2" s="643"/>
      <c r="E2" s="643" t="s">
        <v>3841</v>
      </c>
      <c r="F2" s="1084"/>
      <c r="G2" s="1084"/>
      <c r="H2" s="1084"/>
      <c r="I2" s="1084"/>
      <c r="J2" s="1084"/>
      <c r="M2" s="638"/>
    </row>
    <row r="3" spans="2:21" s="637" customFormat="1" ht="33.75" customHeight="1" x14ac:dyDescent="0.2">
      <c r="B3" s="644"/>
      <c r="C3" s="645"/>
      <c r="D3" s="646" t="s">
        <v>496</v>
      </c>
      <c r="E3" s="645" t="s">
        <v>1709</v>
      </c>
      <c r="F3" s="646"/>
      <c r="G3" s="647"/>
      <c r="H3" s="647"/>
      <c r="I3" s="645"/>
      <c r="J3" s="648"/>
      <c r="K3" s="638"/>
    </row>
    <row r="4" spans="2:21" s="637" customFormat="1" ht="33.75" customHeight="1" thickBot="1" x14ac:dyDescent="0.25">
      <c r="B4" s="649" t="s">
        <v>497</v>
      </c>
      <c r="C4" s="650" t="s">
        <v>498</v>
      </c>
      <c r="D4" s="650" t="s">
        <v>45</v>
      </c>
      <c r="E4" s="650" t="s">
        <v>46</v>
      </c>
      <c r="F4" s="650" t="s">
        <v>47</v>
      </c>
      <c r="G4" s="650" t="s">
        <v>501</v>
      </c>
      <c r="H4" s="650" t="s">
        <v>1034</v>
      </c>
      <c r="I4" s="650" t="s">
        <v>50</v>
      </c>
      <c r="J4" s="651" t="s">
        <v>497</v>
      </c>
    </row>
    <row r="5" spans="2:21" ht="29.45" customHeight="1" x14ac:dyDescent="0.2">
      <c r="B5" s="636" t="s">
        <v>1710</v>
      </c>
      <c r="C5" s="614" t="s">
        <v>442</v>
      </c>
      <c r="D5" s="614" t="s">
        <v>1272</v>
      </c>
      <c r="E5" s="614" t="s">
        <v>426</v>
      </c>
      <c r="F5" s="614" t="s">
        <v>427</v>
      </c>
      <c r="G5" s="635">
        <v>1100</v>
      </c>
      <c r="H5" s="635">
        <v>1</v>
      </c>
      <c r="I5" s="614" t="s">
        <v>421</v>
      </c>
      <c r="J5" s="636" t="s">
        <v>1710</v>
      </c>
      <c r="K5" s="612"/>
      <c r="L5" s="612"/>
      <c r="M5" s="612"/>
      <c r="N5" s="612"/>
      <c r="O5" s="612"/>
      <c r="P5" s="612"/>
      <c r="Q5" s="612"/>
      <c r="R5" s="612"/>
      <c r="S5" s="612"/>
      <c r="T5" s="612"/>
      <c r="U5" s="612"/>
    </row>
    <row r="6" spans="2:21" x14ac:dyDescent="0.2">
      <c r="B6" s="636" t="s">
        <v>1711</v>
      </c>
      <c r="C6" s="614" t="s">
        <v>91</v>
      </c>
      <c r="D6" s="614" t="s">
        <v>1029</v>
      </c>
      <c r="E6" s="614" t="s">
        <v>1004</v>
      </c>
      <c r="F6" s="614"/>
      <c r="G6" s="635">
        <v>500</v>
      </c>
      <c r="H6" s="635">
        <v>1</v>
      </c>
      <c r="I6" s="614" t="s">
        <v>63</v>
      </c>
      <c r="J6" s="636" t="s">
        <v>1711</v>
      </c>
    </row>
    <row r="7" spans="2:21" x14ac:dyDescent="0.2">
      <c r="B7" s="636" t="s">
        <v>1712</v>
      </c>
      <c r="C7" s="614" t="s">
        <v>189</v>
      </c>
      <c r="D7" s="614" t="s">
        <v>699</v>
      </c>
      <c r="E7" s="614" t="s">
        <v>61</v>
      </c>
      <c r="F7" s="614" t="s">
        <v>62</v>
      </c>
      <c r="G7" s="635">
        <v>300</v>
      </c>
      <c r="H7" s="635">
        <v>1</v>
      </c>
      <c r="I7" s="614" t="s">
        <v>63</v>
      </c>
      <c r="J7" s="636" t="s">
        <v>1712</v>
      </c>
      <c r="K7" s="612"/>
      <c r="L7" s="612"/>
      <c r="M7" s="612"/>
      <c r="N7" s="612"/>
      <c r="O7" s="612"/>
      <c r="P7" s="612"/>
      <c r="Q7" s="612"/>
      <c r="R7" s="612"/>
      <c r="S7" s="612"/>
      <c r="T7" s="612"/>
      <c r="U7" s="612"/>
    </row>
    <row r="8" spans="2:21" x14ac:dyDescent="0.2">
      <c r="B8" s="636" t="s">
        <v>1713</v>
      </c>
      <c r="C8" s="614" t="s">
        <v>191</v>
      </c>
      <c r="D8" s="614" t="s">
        <v>699</v>
      </c>
      <c r="E8" s="614" t="s">
        <v>1046</v>
      </c>
      <c r="F8" s="614" t="s">
        <v>130</v>
      </c>
      <c r="G8" s="635">
        <v>300</v>
      </c>
      <c r="H8" s="635">
        <v>1</v>
      </c>
      <c r="I8" s="614" t="s">
        <v>63</v>
      </c>
      <c r="J8" s="636" t="s">
        <v>1713</v>
      </c>
    </row>
    <row r="9" spans="2:21" x14ac:dyDescent="0.2">
      <c r="B9" s="636" t="s">
        <v>1714</v>
      </c>
      <c r="C9" s="614" t="s">
        <v>192</v>
      </c>
      <c r="D9" s="614" t="s">
        <v>699</v>
      </c>
      <c r="E9" s="614" t="s">
        <v>61</v>
      </c>
      <c r="F9" s="614" t="s">
        <v>62</v>
      </c>
      <c r="G9" s="635">
        <v>300</v>
      </c>
      <c r="H9" s="635">
        <v>1</v>
      </c>
      <c r="I9" s="614" t="s">
        <v>63</v>
      </c>
      <c r="J9" s="636" t="s">
        <v>1714</v>
      </c>
    </row>
    <row r="10" spans="2:21" x14ac:dyDescent="0.2">
      <c r="B10" s="615"/>
      <c r="C10" s="615"/>
      <c r="D10" s="615"/>
      <c r="E10" s="615"/>
      <c r="F10" s="615"/>
      <c r="G10" s="615"/>
      <c r="H10" s="615"/>
      <c r="I10" s="615"/>
      <c r="J10" s="615"/>
    </row>
    <row r="11" spans="2:21" x14ac:dyDescent="0.2">
      <c r="B11" s="615"/>
      <c r="C11" s="615"/>
      <c r="D11" s="615"/>
      <c r="E11" s="615"/>
      <c r="F11" s="615"/>
      <c r="G11" s="615"/>
      <c r="H11" s="615"/>
      <c r="I11" s="615"/>
      <c r="J11" s="615"/>
    </row>
    <row r="12" spans="2:21" x14ac:dyDescent="0.2">
      <c r="B12" s="615"/>
      <c r="C12" s="615"/>
      <c r="D12" s="615"/>
      <c r="E12" s="615"/>
      <c r="F12" s="615"/>
      <c r="G12" s="615"/>
      <c r="H12" s="615"/>
      <c r="I12" s="615"/>
      <c r="J12" s="615"/>
    </row>
    <row r="13" spans="2:21" x14ac:dyDescent="0.2">
      <c r="B13" s="615"/>
      <c r="C13" s="615"/>
      <c r="D13" s="615"/>
      <c r="E13" s="615"/>
      <c r="F13" s="615"/>
      <c r="G13" s="615"/>
      <c r="H13" s="615"/>
      <c r="I13" s="615"/>
      <c r="J13" s="615"/>
    </row>
    <row r="14" spans="2:21" x14ac:dyDescent="0.2">
      <c r="B14" s="615"/>
      <c r="C14" s="615"/>
      <c r="D14" s="615"/>
      <c r="E14" s="615"/>
      <c r="F14" s="615"/>
      <c r="G14" s="615"/>
      <c r="H14" s="615"/>
      <c r="I14" s="615"/>
      <c r="J14" s="615"/>
    </row>
    <row r="15" spans="2:21" x14ac:dyDescent="0.2">
      <c r="B15" s="615"/>
      <c r="C15" s="615"/>
      <c r="D15" s="615"/>
      <c r="E15" s="615"/>
      <c r="F15" s="615"/>
      <c r="G15" s="615"/>
      <c r="H15" s="615"/>
      <c r="I15" s="615"/>
      <c r="J15" s="615"/>
    </row>
    <row r="16" spans="2:21" x14ac:dyDescent="0.2">
      <c r="B16" s="615"/>
      <c r="C16" s="615"/>
      <c r="D16" s="615"/>
      <c r="E16" s="615"/>
      <c r="F16" s="615"/>
      <c r="G16" s="615"/>
      <c r="H16" s="615"/>
      <c r="I16" s="615"/>
      <c r="J16" s="615"/>
    </row>
    <row r="17" spans="2:10" x14ac:dyDescent="0.2">
      <c r="B17" s="615"/>
      <c r="C17" s="615"/>
      <c r="D17" s="615"/>
      <c r="E17" s="615"/>
      <c r="F17" s="615"/>
      <c r="G17" s="615"/>
      <c r="H17" s="615"/>
      <c r="I17" s="615"/>
      <c r="J17" s="615"/>
    </row>
  </sheetData>
  <sortState xmlns:xlrd2="http://schemas.microsoft.com/office/spreadsheetml/2017/richdata2" ref="C5:I9">
    <sortCondition ref="I5:I9"/>
  </sortState>
  <mergeCells count="2">
    <mergeCell ref="C1:G1"/>
    <mergeCell ref="F2:J2"/>
  </mergeCells>
  <phoneticPr fontId="9" type="noConversion"/>
  <pageMargins left="0.7" right="0.7" top="0.75" bottom="0.75" header="0.3" footer="0.3"/>
  <pageSetup paperSize="9" scale="6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FFF52-4C10-482B-B721-6A28734B722D}">
  <sheetPr codeName="Sheet16">
    <tabColor rgb="FFFF0000"/>
    <pageSetUpPr fitToPage="1"/>
  </sheetPr>
  <dimension ref="B1:X73"/>
  <sheetViews>
    <sheetView zoomScaleNormal="100" workbookViewId="0">
      <selection activeCell="K13" sqref="K13"/>
    </sheetView>
  </sheetViews>
  <sheetFormatPr defaultColWidth="19.5" defaultRowHeight="15" x14ac:dyDescent="0.2"/>
  <cols>
    <col min="1" max="1" width="2.33203125" style="595" customWidth="1"/>
    <col min="2" max="3" width="19.5" style="595"/>
    <col min="4" max="4" width="33.33203125" style="595" bestFit="1" customWidth="1"/>
    <col min="5" max="5" width="32.1640625" style="595" customWidth="1"/>
    <col min="6" max="6" width="19.5" style="595"/>
    <col min="7" max="7" width="25" style="595" customWidth="1"/>
    <col min="8" max="8" width="19.6640625" style="595" customWidth="1"/>
    <col min="9" max="9" width="10.83203125" style="595" bestFit="1" customWidth="1"/>
    <col min="10" max="10" width="11.6640625" style="595" bestFit="1" customWidth="1"/>
    <col min="11" max="16384" width="19.5" style="595"/>
  </cols>
  <sheetData>
    <row r="1" spans="2:13" s="637" customFormat="1" ht="21.4" customHeight="1" x14ac:dyDescent="0.2">
      <c r="C1" s="949" t="s">
        <v>3843</v>
      </c>
      <c r="D1" s="950"/>
      <c r="E1" s="950"/>
      <c r="F1" s="950"/>
      <c r="G1" s="951"/>
      <c r="H1" s="862" t="s">
        <v>3839</v>
      </c>
      <c r="I1" s="862" t="s">
        <v>3840</v>
      </c>
      <c r="M1" s="638"/>
    </row>
    <row r="2" spans="2:13" s="637" customFormat="1" ht="28.7" customHeight="1" thickBot="1" x14ac:dyDescent="0.25">
      <c r="C2" s="643"/>
      <c r="D2" s="643"/>
      <c r="E2" s="643" t="s">
        <v>3841</v>
      </c>
      <c r="F2" s="1084"/>
      <c r="G2" s="1084"/>
      <c r="H2" s="1084"/>
      <c r="I2" s="1084"/>
      <c r="J2" s="1084"/>
      <c r="M2" s="638"/>
    </row>
    <row r="3" spans="2:13" s="637" customFormat="1" ht="14.25" x14ac:dyDescent="0.2">
      <c r="B3" s="644"/>
      <c r="C3" s="645"/>
      <c r="D3" s="681" t="s">
        <v>496</v>
      </c>
      <c r="E3" s="948" t="s">
        <v>1715</v>
      </c>
      <c r="F3" s="948"/>
      <c r="G3" s="948"/>
      <c r="H3" s="647"/>
      <c r="I3" s="645"/>
      <c r="J3" s="648"/>
      <c r="K3" s="638"/>
    </row>
    <row r="4" spans="2:13" s="637" customFormat="1" ht="29.25" thickBot="1" x14ac:dyDescent="0.25">
      <c r="B4" s="649" t="s">
        <v>497</v>
      </c>
      <c r="C4" s="650" t="s">
        <v>498</v>
      </c>
      <c r="D4" s="650" t="s">
        <v>45</v>
      </c>
      <c r="E4" s="650" t="s">
        <v>46</v>
      </c>
      <c r="F4" s="650" t="s">
        <v>47</v>
      </c>
      <c r="G4" s="650" t="s">
        <v>501</v>
      </c>
      <c r="H4" s="650" t="s">
        <v>1034</v>
      </c>
      <c r="I4" s="650" t="s">
        <v>50</v>
      </c>
      <c r="J4" s="651" t="s">
        <v>497</v>
      </c>
    </row>
    <row r="5" spans="2:13" ht="18" customHeight="1" x14ac:dyDescent="0.2">
      <c r="B5" s="673" t="s">
        <v>1716</v>
      </c>
      <c r="C5" s="634" t="s">
        <v>174</v>
      </c>
      <c r="D5" s="634" t="s">
        <v>660</v>
      </c>
      <c r="E5" s="634" t="s">
        <v>3791</v>
      </c>
      <c r="F5" s="634" t="s">
        <v>67</v>
      </c>
      <c r="G5" s="634" t="s">
        <v>3793</v>
      </c>
      <c r="H5" s="634">
        <v>4</v>
      </c>
      <c r="I5" s="634" t="s">
        <v>63</v>
      </c>
      <c r="J5" s="673" t="s">
        <v>1716</v>
      </c>
    </row>
    <row r="6" spans="2:13" ht="18" customHeight="1" x14ac:dyDescent="0.2">
      <c r="B6" s="636" t="s">
        <v>1717</v>
      </c>
      <c r="C6" s="614"/>
      <c r="D6" s="614"/>
      <c r="E6" s="614"/>
      <c r="F6" s="614"/>
      <c r="G6" s="614"/>
      <c r="H6" s="614"/>
      <c r="I6" s="614" t="s">
        <v>63</v>
      </c>
      <c r="J6" s="636" t="s">
        <v>1717</v>
      </c>
    </row>
    <row r="7" spans="2:13" ht="18" customHeight="1" x14ac:dyDescent="0.2">
      <c r="B7" s="636" t="s">
        <v>1718</v>
      </c>
      <c r="C7" s="614"/>
      <c r="D7" s="614"/>
      <c r="E7" s="614"/>
      <c r="F7" s="614"/>
      <c r="G7" s="614"/>
      <c r="H7" s="614"/>
      <c r="I7" s="614" t="s">
        <v>63</v>
      </c>
      <c r="J7" s="636" t="s">
        <v>1718</v>
      </c>
    </row>
    <row r="8" spans="2:13" ht="18" customHeight="1" x14ac:dyDescent="0.2">
      <c r="B8" s="636" t="s">
        <v>1719</v>
      </c>
      <c r="C8" s="614"/>
      <c r="D8" s="614"/>
      <c r="E8" s="614"/>
      <c r="F8" s="614"/>
      <c r="G8" s="614"/>
      <c r="H8" s="614"/>
      <c r="I8" s="614" t="s">
        <v>63</v>
      </c>
      <c r="J8" s="636" t="s">
        <v>1719</v>
      </c>
    </row>
    <row r="9" spans="2:13" ht="18" customHeight="1" x14ac:dyDescent="0.2">
      <c r="B9" s="636" t="s">
        <v>1720</v>
      </c>
      <c r="C9" s="614" t="s">
        <v>181</v>
      </c>
      <c r="D9" s="614" t="s">
        <v>660</v>
      </c>
      <c r="E9" s="614" t="s">
        <v>3792</v>
      </c>
      <c r="F9" s="614" t="s">
        <v>67</v>
      </c>
      <c r="G9" s="614" t="s">
        <v>3794</v>
      </c>
      <c r="H9" s="614">
        <v>4</v>
      </c>
      <c r="I9" s="614" t="s">
        <v>63</v>
      </c>
      <c r="J9" s="636" t="s">
        <v>1720</v>
      </c>
    </row>
    <row r="10" spans="2:13" ht="18" customHeight="1" x14ac:dyDescent="0.2">
      <c r="B10" s="636" t="s">
        <v>1721</v>
      </c>
      <c r="C10" s="614"/>
      <c r="D10" s="614"/>
      <c r="E10" s="614"/>
      <c r="F10" s="614"/>
      <c r="G10" s="614"/>
      <c r="H10" s="614"/>
      <c r="I10" s="614" t="s">
        <v>63</v>
      </c>
      <c r="J10" s="636" t="s">
        <v>1721</v>
      </c>
    </row>
    <row r="11" spans="2:13" ht="18" customHeight="1" x14ac:dyDescent="0.2">
      <c r="B11" s="636" t="s">
        <v>1722</v>
      </c>
      <c r="C11" s="614"/>
      <c r="D11" s="614"/>
      <c r="E11" s="614"/>
      <c r="F11" s="614"/>
      <c r="G11" s="614"/>
      <c r="H11" s="614"/>
      <c r="I11" s="614" t="s">
        <v>63</v>
      </c>
      <c r="J11" s="636" t="s">
        <v>1722</v>
      </c>
    </row>
    <row r="12" spans="2:13" ht="18" customHeight="1" x14ac:dyDescent="0.2">
      <c r="B12" s="636" t="s">
        <v>1723</v>
      </c>
      <c r="C12" s="614"/>
      <c r="D12" s="614"/>
      <c r="E12" s="614"/>
      <c r="F12" s="614"/>
      <c r="G12" s="614"/>
      <c r="H12" s="614"/>
      <c r="I12" s="614" t="s">
        <v>63</v>
      </c>
      <c r="J12" s="636" t="s">
        <v>1723</v>
      </c>
    </row>
    <row r="13" spans="2:13" ht="18" customHeight="1" x14ac:dyDescent="0.2">
      <c r="B13" s="636" t="s">
        <v>1724</v>
      </c>
      <c r="C13" s="614" t="s">
        <v>179</v>
      </c>
      <c r="D13" s="614" t="s">
        <v>3786</v>
      </c>
      <c r="E13" s="614"/>
      <c r="F13" s="614"/>
      <c r="G13" s="614"/>
      <c r="H13" s="635"/>
      <c r="I13" s="614" t="s">
        <v>63</v>
      </c>
      <c r="J13" s="636" t="s">
        <v>1724</v>
      </c>
    </row>
    <row r="14" spans="2:13" ht="18" customHeight="1" x14ac:dyDescent="0.2">
      <c r="B14" s="636" t="s">
        <v>1725</v>
      </c>
      <c r="C14" s="614" t="s">
        <v>162</v>
      </c>
      <c r="D14" s="614" t="s">
        <v>3787</v>
      </c>
      <c r="E14" s="614" t="s">
        <v>3795</v>
      </c>
      <c r="F14" s="614"/>
      <c r="G14" s="614"/>
      <c r="H14" s="859"/>
      <c r="I14" s="614" t="s">
        <v>63</v>
      </c>
      <c r="J14" s="636" t="s">
        <v>1725</v>
      </c>
    </row>
    <row r="15" spans="2:13" ht="18" customHeight="1" x14ac:dyDescent="0.2">
      <c r="B15" s="636" t="s">
        <v>1726</v>
      </c>
      <c r="C15" s="614" t="s">
        <v>3788</v>
      </c>
      <c r="D15" s="614" t="s">
        <v>3790</v>
      </c>
      <c r="E15" s="614" t="s">
        <v>3785</v>
      </c>
      <c r="F15" s="614" t="s">
        <v>67</v>
      </c>
      <c r="G15" s="614"/>
      <c r="H15" s="635" t="s">
        <v>3784</v>
      </c>
      <c r="I15" s="614" t="s">
        <v>63</v>
      </c>
      <c r="J15" s="636" t="s">
        <v>1726</v>
      </c>
    </row>
    <row r="16" spans="2:13" ht="18" customHeight="1" x14ac:dyDescent="0.2">
      <c r="B16" s="636" t="s">
        <v>1729</v>
      </c>
      <c r="C16" s="614" t="s">
        <v>3789</v>
      </c>
      <c r="D16" s="614" t="s">
        <v>3790</v>
      </c>
      <c r="E16" s="614" t="s">
        <v>3783</v>
      </c>
      <c r="F16" s="614" t="s">
        <v>67</v>
      </c>
      <c r="G16" s="635"/>
      <c r="H16" s="635">
        <v>2</v>
      </c>
      <c r="I16" s="614" t="s">
        <v>63</v>
      </c>
      <c r="J16" s="636" t="s">
        <v>1729</v>
      </c>
    </row>
    <row r="17" spans="2:24" ht="18" customHeight="1" x14ac:dyDescent="0.2">
      <c r="B17" s="636" t="s">
        <v>1731</v>
      </c>
      <c r="C17" s="614" t="s">
        <v>178</v>
      </c>
      <c r="D17" s="614" t="s">
        <v>1727</v>
      </c>
      <c r="E17" s="614" t="s">
        <v>1728</v>
      </c>
      <c r="F17" s="614"/>
      <c r="G17" s="635">
        <v>3600</v>
      </c>
      <c r="H17" s="614">
        <v>1</v>
      </c>
      <c r="I17" s="614" t="s">
        <v>63</v>
      </c>
      <c r="J17" s="636" t="s">
        <v>1731</v>
      </c>
    </row>
    <row r="18" spans="2:24" ht="18" customHeight="1" x14ac:dyDescent="0.2">
      <c r="B18" s="636" t="s">
        <v>1732</v>
      </c>
      <c r="C18" s="614" t="s">
        <v>165</v>
      </c>
      <c r="D18" s="614" t="s">
        <v>1727</v>
      </c>
      <c r="E18" s="614" t="s">
        <v>1730</v>
      </c>
      <c r="F18" s="614"/>
      <c r="G18" s="635">
        <v>3600</v>
      </c>
      <c r="H18" s="635">
        <v>1</v>
      </c>
      <c r="I18" s="614" t="s">
        <v>63</v>
      </c>
      <c r="J18" s="636" t="s">
        <v>1732</v>
      </c>
    </row>
    <row r="19" spans="2:24" ht="18" customHeight="1" x14ac:dyDescent="0.2">
      <c r="B19" s="636" t="s">
        <v>1733</v>
      </c>
      <c r="C19" s="614" t="s">
        <v>168</v>
      </c>
      <c r="D19" s="614" t="s">
        <v>1727</v>
      </c>
      <c r="E19" s="614" t="s">
        <v>1728</v>
      </c>
      <c r="F19" s="614"/>
      <c r="G19" s="614">
        <v>1600</v>
      </c>
      <c r="H19" s="614"/>
      <c r="I19" s="614" t="s">
        <v>63</v>
      </c>
      <c r="J19" s="636" t="s">
        <v>1733</v>
      </c>
    </row>
    <row r="20" spans="2:24" ht="18" customHeight="1" x14ac:dyDescent="0.2">
      <c r="B20" s="636" t="s">
        <v>1734</v>
      </c>
      <c r="C20" s="614" t="s">
        <v>169</v>
      </c>
      <c r="D20" s="614" t="s">
        <v>1727</v>
      </c>
      <c r="E20" s="614" t="s">
        <v>1730</v>
      </c>
      <c r="F20" s="614"/>
      <c r="G20" s="614">
        <v>1600</v>
      </c>
      <c r="H20" s="614"/>
      <c r="I20" s="614" t="s">
        <v>63</v>
      </c>
      <c r="J20" s="636" t="s">
        <v>1734</v>
      </c>
    </row>
    <row r="21" spans="2:24" ht="18" customHeight="1" x14ac:dyDescent="0.2">
      <c r="B21" s="636" t="s">
        <v>1735</v>
      </c>
      <c r="C21" s="614" t="s">
        <v>176</v>
      </c>
      <c r="D21" s="614" t="s">
        <v>3782</v>
      </c>
      <c r="E21" s="614"/>
      <c r="F21" s="614" t="s">
        <v>3796</v>
      </c>
      <c r="G21" s="614"/>
      <c r="H21" s="635">
        <v>1</v>
      </c>
      <c r="I21" s="614" t="s">
        <v>63</v>
      </c>
      <c r="J21" s="636" t="s">
        <v>1735</v>
      </c>
    </row>
    <row r="22" spans="2:24" ht="18" customHeight="1" x14ac:dyDescent="0.2">
      <c r="B22" s="636" t="s">
        <v>1736</v>
      </c>
      <c r="C22" s="614" t="s">
        <v>182</v>
      </c>
      <c r="D22" s="614" t="s">
        <v>3782</v>
      </c>
      <c r="E22" s="614"/>
      <c r="F22" s="614" t="s">
        <v>3797</v>
      </c>
      <c r="G22" s="614"/>
      <c r="H22" s="635">
        <v>1</v>
      </c>
      <c r="I22" s="614" t="s">
        <v>63</v>
      </c>
      <c r="J22" s="636" t="s">
        <v>1736</v>
      </c>
    </row>
    <row r="23" spans="2:24" ht="18" customHeight="1" x14ac:dyDescent="0.2">
      <c r="B23" s="636" t="s">
        <v>1737</v>
      </c>
      <c r="C23" s="614" t="s">
        <v>103</v>
      </c>
      <c r="D23" s="614" t="s">
        <v>104</v>
      </c>
      <c r="E23" s="614" t="s">
        <v>3798</v>
      </c>
      <c r="F23" s="614" t="s">
        <v>62</v>
      </c>
      <c r="G23" s="635">
        <v>0</v>
      </c>
      <c r="H23" s="635">
        <v>1</v>
      </c>
      <c r="I23" s="614" t="s">
        <v>63</v>
      </c>
      <c r="J23" s="636" t="s">
        <v>1737</v>
      </c>
      <c r="L23" s="612"/>
      <c r="M23" s="612"/>
      <c r="N23" s="612"/>
      <c r="O23" s="612"/>
      <c r="P23" s="612"/>
      <c r="Q23" s="612"/>
      <c r="R23" s="612"/>
      <c r="S23" s="612"/>
      <c r="T23" s="612"/>
      <c r="U23" s="612"/>
      <c r="V23" s="612"/>
      <c r="W23" s="612"/>
      <c r="X23" s="612"/>
    </row>
    <row r="24" spans="2:24" ht="18" customHeight="1" x14ac:dyDescent="0.2">
      <c r="B24" s="636" t="s">
        <v>1738</v>
      </c>
      <c r="C24" s="614" t="s">
        <v>105</v>
      </c>
      <c r="D24" s="614" t="s">
        <v>104</v>
      </c>
      <c r="E24" s="614" t="s">
        <v>3798</v>
      </c>
      <c r="F24" s="614" t="s">
        <v>62</v>
      </c>
      <c r="G24" s="635">
        <v>0</v>
      </c>
      <c r="H24" s="635">
        <v>1</v>
      </c>
      <c r="I24" s="614" t="s">
        <v>63</v>
      </c>
      <c r="J24" s="636" t="s">
        <v>1738</v>
      </c>
    </row>
    <row r="25" spans="2:24" ht="18" customHeight="1" x14ac:dyDescent="0.2">
      <c r="B25" s="636" t="s">
        <v>1739</v>
      </c>
      <c r="C25" s="614" t="s">
        <v>106</v>
      </c>
      <c r="D25" s="614" t="s">
        <v>104</v>
      </c>
      <c r="E25" s="614" t="s">
        <v>3798</v>
      </c>
      <c r="F25" s="614" t="s">
        <v>62</v>
      </c>
      <c r="G25" s="635">
        <v>0</v>
      </c>
      <c r="H25" s="635">
        <v>1</v>
      </c>
      <c r="I25" s="614" t="s">
        <v>63</v>
      </c>
      <c r="J25" s="636" t="s">
        <v>1739</v>
      </c>
    </row>
    <row r="26" spans="2:24" ht="18" customHeight="1" x14ac:dyDescent="0.2">
      <c r="B26" s="636" t="s">
        <v>1740</v>
      </c>
      <c r="C26" s="614" t="s">
        <v>107</v>
      </c>
      <c r="D26" s="614" t="s">
        <v>104</v>
      </c>
      <c r="E26" s="614" t="s">
        <v>3798</v>
      </c>
      <c r="F26" s="614" t="s">
        <v>62</v>
      </c>
      <c r="G26" s="635">
        <v>0</v>
      </c>
      <c r="H26" s="635">
        <v>1</v>
      </c>
      <c r="I26" s="614" t="s">
        <v>63</v>
      </c>
      <c r="J26" s="636" t="s">
        <v>1740</v>
      </c>
    </row>
    <row r="27" spans="2:24" ht="18" customHeight="1" x14ac:dyDescent="0.2">
      <c r="B27" s="636" t="s">
        <v>1741</v>
      </c>
      <c r="C27" s="614" t="s">
        <v>108</v>
      </c>
      <c r="D27" s="614" t="s">
        <v>104</v>
      </c>
      <c r="E27" s="614" t="s">
        <v>3798</v>
      </c>
      <c r="F27" s="614" t="s">
        <v>62</v>
      </c>
      <c r="G27" s="635">
        <v>0</v>
      </c>
      <c r="H27" s="635">
        <v>1</v>
      </c>
      <c r="I27" s="614" t="s">
        <v>63</v>
      </c>
      <c r="J27" s="636" t="s">
        <v>1741</v>
      </c>
    </row>
    <row r="28" spans="2:24" ht="18" customHeight="1" x14ac:dyDescent="0.2">
      <c r="B28" s="636" t="s">
        <v>1742</v>
      </c>
      <c r="C28" s="614" t="s">
        <v>109</v>
      </c>
      <c r="D28" s="614" t="s">
        <v>104</v>
      </c>
      <c r="E28" s="614" t="s">
        <v>3798</v>
      </c>
      <c r="F28" s="614" t="s">
        <v>62</v>
      </c>
      <c r="G28" s="635">
        <v>0</v>
      </c>
      <c r="H28" s="635">
        <v>1</v>
      </c>
      <c r="I28" s="614" t="s">
        <v>63</v>
      </c>
      <c r="J28" s="636" t="s">
        <v>1742</v>
      </c>
    </row>
    <row r="29" spans="2:24" ht="18" customHeight="1" x14ac:dyDescent="0.2">
      <c r="B29" s="636" t="s">
        <v>1743</v>
      </c>
      <c r="C29" s="614" t="s">
        <v>110</v>
      </c>
      <c r="D29" s="614" t="s">
        <v>104</v>
      </c>
      <c r="E29" s="614" t="s">
        <v>3798</v>
      </c>
      <c r="F29" s="614" t="s">
        <v>62</v>
      </c>
      <c r="G29" s="635">
        <v>0</v>
      </c>
      <c r="H29" s="635">
        <v>1</v>
      </c>
      <c r="I29" s="614" t="s">
        <v>63</v>
      </c>
      <c r="J29" s="636" t="s">
        <v>1743</v>
      </c>
    </row>
    <row r="30" spans="2:24" ht="18" customHeight="1" x14ac:dyDescent="0.2">
      <c r="B30" s="636" t="s">
        <v>1744</v>
      </c>
      <c r="C30" s="614" t="s">
        <v>111</v>
      </c>
      <c r="D30" s="614" t="s">
        <v>104</v>
      </c>
      <c r="E30" s="614" t="s">
        <v>3798</v>
      </c>
      <c r="F30" s="614" t="s">
        <v>62</v>
      </c>
      <c r="G30" s="635">
        <v>0</v>
      </c>
      <c r="H30" s="635">
        <v>1</v>
      </c>
      <c r="I30" s="614" t="s">
        <v>63</v>
      </c>
      <c r="J30" s="636" t="s">
        <v>1744</v>
      </c>
    </row>
    <row r="31" spans="2:24" ht="18" customHeight="1" x14ac:dyDescent="0.2">
      <c r="B31" s="636" t="s">
        <v>1745</v>
      </c>
      <c r="C31" s="614" t="s">
        <v>112</v>
      </c>
      <c r="D31" s="614" t="s">
        <v>104</v>
      </c>
      <c r="E31" s="614" t="s">
        <v>66</v>
      </c>
      <c r="F31" s="614" t="s">
        <v>67</v>
      </c>
      <c r="G31" s="635">
        <v>0</v>
      </c>
      <c r="H31" s="635">
        <v>1</v>
      </c>
      <c r="I31" s="614" t="s">
        <v>63</v>
      </c>
      <c r="J31" s="636" t="s">
        <v>1745</v>
      </c>
    </row>
    <row r="32" spans="2:24" ht="18" customHeight="1" x14ac:dyDescent="0.2">
      <c r="B32" s="636" t="s">
        <v>1746</v>
      </c>
      <c r="C32" s="614" t="s">
        <v>113</v>
      </c>
      <c r="D32" s="614" t="s">
        <v>104</v>
      </c>
      <c r="E32" s="614" t="s">
        <v>66</v>
      </c>
      <c r="F32" s="614" t="s">
        <v>67</v>
      </c>
      <c r="G32" s="635">
        <v>0</v>
      </c>
      <c r="H32" s="635">
        <v>1</v>
      </c>
      <c r="I32" s="614" t="s">
        <v>63</v>
      </c>
      <c r="J32" s="636" t="s">
        <v>1746</v>
      </c>
    </row>
    <row r="33" spans="2:11" ht="18" customHeight="1" x14ac:dyDescent="0.2">
      <c r="B33" s="636" t="s">
        <v>1747</v>
      </c>
      <c r="C33" s="614" t="s">
        <v>114</v>
      </c>
      <c r="D33" s="614" t="s">
        <v>104</v>
      </c>
      <c r="E33" s="614" t="s">
        <v>66</v>
      </c>
      <c r="F33" s="614" t="s">
        <v>67</v>
      </c>
      <c r="G33" s="635">
        <v>0</v>
      </c>
      <c r="H33" s="635">
        <v>1</v>
      </c>
      <c r="I33" s="614" t="s">
        <v>63</v>
      </c>
      <c r="J33" s="636" t="s">
        <v>1747</v>
      </c>
    </row>
    <row r="34" spans="2:11" ht="18" customHeight="1" x14ac:dyDescent="0.2">
      <c r="B34" s="636" t="s">
        <v>1748</v>
      </c>
      <c r="C34" s="614" t="s">
        <v>115</v>
      </c>
      <c r="D34" s="614" t="s">
        <v>104</v>
      </c>
      <c r="E34" s="614" t="s">
        <v>66</v>
      </c>
      <c r="F34" s="614" t="s">
        <v>67</v>
      </c>
      <c r="G34" s="635">
        <v>0</v>
      </c>
      <c r="H34" s="635">
        <v>1</v>
      </c>
      <c r="I34" s="614" t="s">
        <v>63</v>
      </c>
      <c r="J34" s="636" t="s">
        <v>1748</v>
      </c>
    </row>
    <row r="35" spans="2:11" ht="18" customHeight="1" x14ac:dyDescent="0.2">
      <c r="B35" s="636" t="s">
        <v>1749</v>
      </c>
      <c r="C35" s="614" t="s">
        <v>116</v>
      </c>
      <c r="D35" s="614" t="s">
        <v>104</v>
      </c>
      <c r="E35" s="614" t="s">
        <v>66</v>
      </c>
      <c r="F35" s="614" t="s">
        <v>67</v>
      </c>
      <c r="G35" s="635">
        <v>0</v>
      </c>
      <c r="H35" s="635">
        <v>1</v>
      </c>
      <c r="I35" s="614" t="s">
        <v>63</v>
      </c>
      <c r="J35" s="636" t="s">
        <v>1749</v>
      </c>
    </row>
    <row r="36" spans="2:11" ht="18" customHeight="1" x14ac:dyDescent="0.2">
      <c r="B36" s="636" t="s">
        <v>1750</v>
      </c>
      <c r="C36" s="614" t="s">
        <v>117</v>
      </c>
      <c r="D36" s="614" t="s">
        <v>104</v>
      </c>
      <c r="E36" s="614" t="s">
        <v>66</v>
      </c>
      <c r="F36" s="614" t="s">
        <v>67</v>
      </c>
      <c r="G36" s="635">
        <v>0</v>
      </c>
      <c r="H36" s="635">
        <v>1</v>
      </c>
      <c r="I36" s="614" t="s">
        <v>63</v>
      </c>
      <c r="J36" s="636" t="s">
        <v>1750</v>
      </c>
    </row>
    <row r="37" spans="2:11" ht="18" customHeight="1" x14ac:dyDescent="0.2">
      <c r="B37" s="636" t="s">
        <v>1751</v>
      </c>
      <c r="C37" s="614" t="s">
        <v>118</v>
      </c>
      <c r="D37" s="614" t="s">
        <v>104</v>
      </c>
      <c r="E37" s="614" t="s">
        <v>66</v>
      </c>
      <c r="F37" s="614" t="s">
        <v>67</v>
      </c>
      <c r="G37" s="635">
        <v>0</v>
      </c>
      <c r="H37" s="635">
        <v>1</v>
      </c>
      <c r="I37" s="614" t="s">
        <v>63</v>
      </c>
      <c r="J37" s="636" t="s">
        <v>1751</v>
      </c>
    </row>
    <row r="38" spans="2:11" ht="18" customHeight="1" x14ac:dyDescent="0.2">
      <c r="B38" s="636" t="s">
        <v>1752</v>
      </c>
      <c r="C38" s="614" t="s">
        <v>119</v>
      </c>
      <c r="D38" s="614" t="s">
        <v>104</v>
      </c>
      <c r="E38" s="614" t="s">
        <v>66</v>
      </c>
      <c r="F38" s="614" t="s">
        <v>67</v>
      </c>
      <c r="G38" s="635">
        <v>0</v>
      </c>
      <c r="H38" s="635">
        <v>1</v>
      </c>
      <c r="I38" s="614" t="s">
        <v>63</v>
      </c>
      <c r="J38" s="636" t="s">
        <v>1752</v>
      </c>
    </row>
    <row r="39" spans="2:11" ht="18" customHeight="1" x14ac:dyDescent="0.2">
      <c r="B39" s="636" t="s">
        <v>1753</v>
      </c>
      <c r="C39" s="614" t="s">
        <v>120</v>
      </c>
      <c r="D39" s="614" t="s">
        <v>104</v>
      </c>
      <c r="E39" s="614" t="s">
        <v>66</v>
      </c>
      <c r="F39" s="614" t="s">
        <v>67</v>
      </c>
      <c r="G39" s="635">
        <v>0</v>
      </c>
      <c r="H39" s="635">
        <v>1</v>
      </c>
      <c r="I39" s="614" t="s">
        <v>63</v>
      </c>
      <c r="J39" s="636" t="s">
        <v>1753</v>
      </c>
    </row>
    <row r="40" spans="2:11" ht="18" customHeight="1" x14ac:dyDescent="0.2">
      <c r="B40" s="636" t="s">
        <v>1754</v>
      </c>
      <c r="C40" s="614" t="s">
        <v>198</v>
      </c>
      <c r="D40" s="614" t="s">
        <v>693</v>
      </c>
      <c r="E40" s="614" t="s">
        <v>199</v>
      </c>
      <c r="F40" s="614" t="s">
        <v>200</v>
      </c>
      <c r="G40" s="635">
        <v>300</v>
      </c>
      <c r="H40" s="635">
        <v>2</v>
      </c>
      <c r="I40" s="614" t="s">
        <v>63</v>
      </c>
      <c r="J40" s="636" t="s">
        <v>1754</v>
      </c>
    </row>
    <row r="41" spans="2:11" ht="18" customHeight="1" x14ac:dyDescent="0.2">
      <c r="B41" s="636" t="s">
        <v>1755</v>
      </c>
      <c r="C41" s="614"/>
      <c r="D41" s="614"/>
      <c r="E41" s="614"/>
      <c r="F41" s="614"/>
      <c r="G41" s="635"/>
      <c r="H41" s="635"/>
      <c r="I41" s="614" t="s">
        <v>63</v>
      </c>
      <c r="J41" s="636" t="s">
        <v>1755</v>
      </c>
    </row>
    <row r="42" spans="2:11" ht="18" customHeight="1" x14ac:dyDescent="0.2">
      <c r="B42" s="636" t="s">
        <v>1756</v>
      </c>
      <c r="C42" s="614" t="s">
        <v>201</v>
      </c>
      <c r="D42" s="614" t="s">
        <v>693</v>
      </c>
      <c r="E42" s="614" t="s">
        <v>199</v>
      </c>
      <c r="F42" s="614" t="s">
        <v>200</v>
      </c>
      <c r="G42" s="635">
        <v>300</v>
      </c>
      <c r="H42" s="635">
        <v>2</v>
      </c>
      <c r="I42" s="614" t="s">
        <v>63</v>
      </c>
      <c r="J42" s="636" t="s">
        <v>1756</v>
      </c>
    </row>
    <row r="43" spans="2:11" ht="18" customHeight="1" x14ac:dyDescent="0.2">
      <c r="B43" s="636" t="s">
        <v>1757</v>
      </c>
      <c r="C43" s="614"/>
      <c r="D43" s="614"/>
      <c r="E43" s="614"/>
      <c r="F43" s="614"/>
      <c r="G43" s="635"/>
      <c r="H43" s="635"/>
      <c r="I43" s="614" t="s">
        <v>63</v>
      </c>
      <c r="J43" s="636" t="s">
        <v>1757</v>
      </c>
    </row>
    <row r="44" spans="2:11" ht="18" customHeight="1" x14ac:dyDescent="0.2">
      <c r="B44" s="636" t="s">
        <v>1758</v>
      </c>
      <c r="C44" s="614" t="s">
        <v>138</v>
      </c>
      <c r="D44" s="614" t="s">
        <v>1170</v>
      </c>
      <c r="E44" s="614" t="s">
        <v>66</v>
      </c>
      <c r="F44" s="614" t="s">
        <v>67</v>
      </c>
      <c r="G44" s="614" t="s">
        <v>1040</v>
      </c>
      <c r="H44" s="635">
        <v>1</v>
      </c>
      <c r="I44" s="614" t="s">
        <v>63</v>
      </c>
      <c r="J44" s="636" t="s">
        <v>1758</v>
      </c>
    </row>
    <row r="45" spans="2:11" ht="18" customHeight="1" x14ac:dyDescent="0.2">
      <c r="B45" s="636" t="s">
        <v>1759</v>
      </c>
      <c r="C45" s="614" t="s">
        <v>140</v>
      </c>
      <c r="D45" s="614" t="s">
        <v>1170</v>
      </c>
      <c r="E45" s="614" t="s">
        <v>66</v>
      </c>
      <c r="F45" s="614" t="s">
        <v>67</v>
      </c>
      <c r="G45" s="614" t="s">
        <v>1040</v>
      </c>
      <c r="H45" s="635">
        <v>1</v>
      </c>
      <c r="I45" s="614" t="s">
        <v>63</v>
      </c>
      <c r="J45" s="636" t="s">
        <v>1759</v>
      </c>
      <c r="K45" s="618"/>
    </row>
    <row r="46" spans="2:11" ht="18" customHeight="1" x14ac:dyDescent="0.2">
      <c r="B46" s="636" t="s">
        <v>1760</v>
      </c>
      <c r="C46" s="614" t="s">
        <v>141</v>
      </c>
      <c r="D46" s="614" t="s">
        <v>1170</v>
      </c>
      <c r="E46" s="614" t="s">
        <v>66</v>
      </c>
      <c r="F46" s="614" t="s">
        <v>67</v>
      </c>
      <c r="G46" s="614" t="s">
        <v>1040</v>
      </c>
      <c r="H46" s="635">
        <v>2</v>
      </c>
      <c r="I46" s="614" t="s">
        <v>63</v>
      </c>
      <c r="J46" s="636" t="s">
        <v>1760</v>
      </c>
      <c r="K46" s="618"/>
    </row>
    <row r="47" spans="2:11" ht="18" customHeight="1" x14ac:dyDescent="0.2">
      <c r="B47" s="636" t="s">
        <v>1761</v>
      </c>
      <c r="C47" s="614"/>
      <c r="D47" s="614"/>
      <c r="E47" s="614"/>
      <c r="F47" s="614"/>
      <c r="G47" s="614"/>
      <c r="H47" s="635"/>
      <c r="I47" s="614" t="s">
        <v>63</v>
      </c>
      <c r="J47" s="636" t="s">
        <v>1761</v>
      </c>
      <c r="K47" s="618"/>
    </row>
    <row r="48" spans="2:11" ht="18" customHeight="1" x14ac:dyDescent="0.2">
      <c r="B48" s="636" t="s">
        <v>1762</v>
      </c>
      <c r="C48" s="614" t="s">
        <v>142</v>
      </c>
      <c r="D48" s="614" t="s">
        <v>1170</v>
      </c>
      <c r="E48" s="614" t="s">
        <v>66</v>
      </c>
      <c r="F48" s="614" t="s">
        <v>67</v>
      </c>
      <c r="G48" s="614" t="s">
        <v>1040</v>
      </c>
      <c r="H48" s="635">
        <v>2</v>
      </c>
      <c r="I48" s="614" t="s">
        <v>63</v>
      </c>
      <c r="J48" s="636" t="s">
        <v>1762</v>
      </c>
      <c r="K48" s="618"/>
    </row>
    <row r="49" spans="2:11" ht="18" customHeight="1" x14ac:dyDescent="0.2">
      <c r="B49" s="636" t="s">
        <v>1763</v>
      </c>
      <c r="C49" s="614"/>
      <c r="D49" s="614"/>
      <c r="E49" s="614"/>
      <c r="F49" s="614"/>
      <c r="G49" s="614"/>
      <c r="H49" s="635"/>
      <c r="I49" s="614" t="s">
        <v>63</v>
      </c>
      <c r="J49" s="636" t="s">
        <v>1763</v>
      </c>
      <c r="K49" s="618"/>
    </row>
    <row r="50" spans="2:11" ht="18" customHeight="1" x14ac:dyDescent="0.2">
      <c r="B50" s="636" t="s">
        <v>1764</v>
      </c>
      <c r="C50" s="614" t="s">
        <v>143</v>
      </c>
      <c r="D50" s="614" t="s">
        <v>1170</v>
      </c>
      <c r="E50" s="614" t="s">
        <v>1175</v>
      </c>
      <c r="F50" s="614"/>
      <c r="G50" s="614" t="s">
        <v>1040</v>
      </c>
      <c r="H50" s="635">
        <v>2</v>
      </c>
      <c r="I50" s="614" t="s">
        <v>63</v>
      </c>
      <c r="J50" s="636" t="s">
        <v>1764</v>
      </c>
      <c r="K50" s="618"/>
    </row>
    <row r="51" spans="2:11" ht="18" customHeight="1" x14ac:dyDescent="0.2">
      <c r="B51" s="636" t="s">
        <v>1765</v>
      </c>
      <c r="C51" s="614"/>
      <c r="D51" s="614"/>
      <c r="E51" s="614"/>
      <c r="F51" s="614"/>
      <c r="G51" s="614"/>
      <c r="H51" s="635"/>
      <c r="I51" s="614" t="s">
        <v>63</v>
      </c>
      <c r="J51" s="636" t="s">
        <v>1765</v>
      </c>
      <c r="K51" s="618"/>
    </row>
    <row r="52" spans="2:11" ht="18" customHeight="1" x14ac:dyDescent="0.2">
      <c r="B52" s="636" t="s">
        <v>1766</v>
      </c>
      <c r="C52" s="614" t="s">
        <v>144</v>
      </c>
      <c r="D52" s="614" t="s">
        <v>1170</v>
      </c>
      <c r="E52" s="614" t="s">
        <v>1175</v>
      </c>
      <c r="F52" s="614"/>
      <c r="G52" s="614" t="s">
        <v>1040</v>
      </c>
      <c r="H52" s="635">
        <v>2</v>
      </c>
      <c r="I52" s="614" t="s">
        <v>63</v>
      </c>
      <c r="J52" s="636" t="s">
        <v>1766</v>
      </c>
      <c r="K52" s="618"/>
    </row>
    <row r="53" spans="2:11" ht="18" customHeight="1" x14ac:dyDescent="0.2">
      <c r="B53" s="636" t="s">
        <v>1767</v>
      </c>
      <c r="C53" s="614"/>
      <c r="D53" s="614"/>
      <c r="E53" s="614"/>
      <c r="F53" s="614"/>
      <c r="G53" s="614"/>
      <c r="H53" s="635"/>
      <c r="I53" s="614" t="s">
        <v>63</v>
      </c>
      <c r="J53" s="636" t="s">
        <v>1767</v>
      </c>
      <c r="K53" s="618"/>
    </row>
    <row r="54" spans="2:11" ht="18" customHeight="1" x14ac:dyDescent="0.2">
      <c r="B54" s="636" t="s">
        <v>1768</v>
      </c>
      <c r="C54" s="614" t="s">
        <v>145</v>
      </c>
      <c r="D54" s="614" t="s">
        <v>1170</v>
      </c>
      <c r="E54" s="614" t="s">
        <v>1175</v>
      </c>
      <c r="F54" s="614"/>
      <c r="G54" s="614" t="s">
        <v>1040</v>
      </c>
      <c r="H54" s="635">
        <v>2</v>
      </c>
      <c r="I54" s="614" t="s">
        <v>63</v>
      </c>
      <c r="J54" s="636" t="s">
        <v>1768</v>
      </c>
      <c r="K54" s="618"/>
    </row>
    <row r="55" spans="2:11" ht="18" customHeight="1" x14ac:dyDescent="0.2">
      <c r="B55" s="636" t="s">
        <v>1769</v>
      </c>
      <c r="C55" s="614"/>
      <c r="D55" s="614"/>
      <c r="E55" s="614"/>
      <c r="F55" s="614"/>
      <c r="G55" s="614"/>
      <c r="H55" s="635"/>
      <c r="I55" s="614" t="s">
        <v>63</v>
      </c>
      <c r="J55" s="636" t="s">
        <v>1769</v>
      </c>
      <c r="K55" s="618"/>
    </row>
    <row r="56" spans="2:11" ht="18" customHeight="1" x14ac:dyDescent="0.2">
      <c r="B56" s="636" t="s">
        <v>1770</v>
      </c>
      <c r="C56" s="614" t="s">
        <v>146</v>
      </c>
      <c r="D56" s="614" t="s">
        <v>1170</v>
      </c>
      <c r="E56" s="614" t="s">
        <v>1175</v>
      </c>
      <c r="F56" s="614"/>
      <c r="G56" s="614" t="s">
        <v>1040</v>
      </c>
      <c r="H56" s="635">
        <v>2</v>
      </c>
      <c r="I56" s="614" t="s">
        <v>63</v>
      </c>
      <c r="J56" s="636" t="s">
        <v>1770</v>
      </c>
      <c r="K56" s="618"/>
    </row>
    <row r="57" spans="2:11" ht="18" customHeight="1" x14ac:dyDescent="0.2">
      <c r="B57" s="636" t="s">
        <v>1771</v>
      </c>
      <c r="C57" s="614"/>
      <c r="D57" s="614"/>
      <c r="E57" s="614"/>
      <c r="F57" s="614"/>
      <c r="G57" s="614"/>
      <c r="H57" s="635"/>
      <c r="I57" s="614" t="s">
        <v>63</v>
      </c>
      <c r="J57" s="636" t="s">
        <v>1771</v>
      </c>
      <c r="K57" s="618"/>
    </row>
    <row r="58" spans="2:11" ht="18" customHeight="1" x14ac:dyDescent="0.2">
      <c r="B58" s="636" t="s">
        <v>1772</v>
      </c>
      <c r="C58" s="614" t="s">
        <v>147</v>
      </c>
      <c r="D58" s="614" t="s">
        <v>1170</v>
      </c>
      <c r="E58" s="614" t="s">
        <v>1175</v>
      </c>
      <c r="F58" s="614"/>
      <c r="G58" s="614" t="s">
        <v>1040</v>
      </c>
      <c r="H58" s="635">
        <v>2</v>
      </c>
      <c r="I58" s="614" t="s">
        <v>63</v>
      </c>
      <c r="J58" s="636" t="s">
        <v>1772</v>
      </c>
      <c r="K58" s="618"/>
    </row>
    <row r="59" spans="2:11" ht="18" customHeight="1" x14ac:dyDescent="0.2">
      <c r="B59" s="636" t="s">
        <v>1773</v>
      </c>
      <c r="C59" s="614"/>
      <c r="D59" s="614"/>
      <c r="E59" s="614"/>
      <c r="F59" s="614"/>
      <c r="G59" s="614"/>
      <c r="H59" s="635"/>
      <c r="I59" s="614" t="s">
        <v>63</v>
      </c>
      <c r="J59" s="636" t="s">
        <v>1773</v>
      </c>
    </row>
    <row r="60" spans="2:11" ht="18" customHeight="1" x14ac:dyDescent="0.2">
      <c r="B60" s="636" t="s">
        <v>1774</v>
      </c>
      <c r="C60" s="614" t="s">
        <v>148</v>
      </c>
      <c r="D60" s="614" t="s">
        <v>1170</v>
      </c>
      <c r="E60" s="614" t="s">
        <v>1175</v>
      </c>
      <c r="F60" s="614"/>
      <c r="G60" s="614" t="s">
        <v>1040</v>
      </c>
      <c r="H60" s="635">
        <v>2</v>
      </c>
      <c r="I60" s="614" t="s">
        <v>63</v>
      </c>
      <c r="J60" s="636" t="s">
        <v>1774</v>
      </c>
    </row>
    <row r="61" spans="2:11" ht="18" customHeight="1" x14ac:dyDescent="0.2">
      <c r="B61" s="636" t="s">
        <v>1775</v>
      </c>
      <c r="C61" s="614"/>
      <c r="D61" s="614"/>
      <c r="E61" s="614"/>
      <c r="F61" s="614"/>
      <c r="G61" s="614"/>
      <c r="H61" s="635"/>
      <c r="I61" s="614" t="s">
        <v>63</v>
      </c>
      <c r="J61" s="636" t="s">
        <v>1775</v>
      </c>
    </row>
    <row r="62" spans="2:11" ht="18" customHeight="1" x14ac:dyDescent="0.2">
      <c r="B62" s="636" t="s">
        <v>1776</v>
      </c>
      <c r="C62" s="614" t="s">
        <v>170</v>
      </c>
      <c r="D62" s="614" t="s">
        <v>171</v>
      </c>
      <c r="E62" s="614" t="s">
        <v>1207</v>
      </c>
      <c r="F62" s="614"/>
      <c r="G62" s="614" t="s">
        <v>1040</v>
      </c>
      <c r="H62" s="635">
        <v>2</v>
      </c>
      <c r="I62" s="614" t="s">
        <v>63</v>
      </c>
      <c r="J62" s="636" t="s">
        <v>1776</v>
      </c>
    </row>
    <row r="63" spans="2:11" ht="18" customHeight="1" x14ac:dyDescent="0.2">
      <c r="B63" s="636" t="s">
        <v>1777</v>
      </c>
      <c r="C63" s="614"/>
      <c r="D63" s="614"/>
      <c r="E63" s="614"/>
      <c r="F63" s="614"/>
      <c r="G63" s="614"/>
      <c r="H63" s="635"/>
      <c r="I63" s="614" t="s">
        <v>63</v>
      </c>
      <c r="J63" s="636" t="s">
        <v>1777</v>
      </c>
    </row>
    <row r="64" spans="2:11" ht="18" customHeight="1" x14ac:dyDescent="0.2">
      <c r="B64" s="636" t="s">
        <v>1778</v>
      </c>
      <c r="C64" s="614" t="s">
        <v>173</v>
      </c>
      <c r="D64" s="614" t="s">
        <v>171</v>
      </c>
      <c r="E64" s="614" t="s">
        <v>1207</v>
      </c>
      <c r="F64" s="614"/>
      <c r="G64" s="614" t="s">
        <v>1040</v>
      </c>
      <c r="H64" s="635">
        <v>2</v>
      </c>
      <c r="I64" s="614" t="s">
        <v>63</v>
      </c>
      <c r="J64" s="636" t="s">
        <v>1778</v>
      </c>
    </row>
    <row r="65" spans="2:10" ht="18" customHeight="1" x14ac:dyDescent="0.2">
      <c r="B65" s="636" t="s">
        <v>1779</v>
      </c>
      <c r="C65" s="614"/>
      <c r="D65" s="614"/>
      <c r="E65" s="614"/>
      <c r="F65" s="614"/>
      <c r="G65" s="614"/>
      <c r="H65" s="635"/>
      <c r="I65" s="614" t="s">
        <v>63</v>
      </c>
      <c r="J65" s="636" t="s">
        <v>1779</v>
      </c>
    </row>
    <row r="66" spans="2:10" ht="18" customHeight="1" x14ac:dyDescent="0.2">
      <c r="B66" s="636" t="s">
        <v>1780</v>
      </c>
      <c r="C66" s="614" t="s">
        <v>138</v>
      </c>
      <c r="D66" s="614" t="s">
        <v>379</v>
      </c>
      <c r="E66" s="614" t="s">
        <v>1207</v>
      </c>
      <c r="F66" s="614"/>
      <c r="G66" s="614"/>
      <c r="H66" s="635">
        <v>2</v>
      </c>
      <c r="I66" s="614" t="s">
        <v>63</v>
      </c>
      <c r="J66" s="636" t="s">
        <v>1780</v>
      </c>
    </row>
    <row r="67" spans="2:10" ht="18" customHeight="1" x14ac:dyDescent="0.2">
      <c r="B67" s="636" t="s">
        <v>1781</v>
      </c>
      <c r="C67" s="614"/>
      <c r="D67" s="614"/>
      <c r="E67" s="614"/>
      <c r="F67" s="614"/>
      <c r="G67" s="614"/>
      <c r="H67" s="635"/>
      <c r="I67" s="614" t="s">
        <v>63</v>
      </c>
      <c r="J67" s="636" t="s">
        <v>1781</v>
      </c>
    </row>
    <row r="68" spans="2:10" ht="18" customHeight="1" x14ac:dyDescent="0.2">
      <c r="B68" s="636" t="s">
        <v>1782</v>
      </c>
      <c r="C68" s="614" t="s">
        <v>140</v>
      </c>
      <c r="D68" s="614"/>
      <c r="E68" s="614" t="s">
        <v>1207</v>
      </c>
      <c r="F68" s="614"/>
      <c r="G68" s="635"/>
      <c r="H68" s="635">
        <v>2</v>
      </c>
      <c r="I68" s="614" t="s">
        <v>63</v>
      </c>
      <c r="J68" s="636" t="s">
        <v>1782</v>
      </c>
    </row>
    <row r="69" spans="2:10" ht="18" customHeight="1" x14ac:dyDescent="0.2">
      <c r="B69" s="636" t="s">
        <v>1783</v>
      </c>
      <c r="C69" s="614"/>
      <c r="D69" s="614"/>
      <c r="E69" s="614"/>
      <c r="F69" s="614"/>
      <c r="G69" s="614"/>
      <c r="H69" s="635"/>
      <c r="I69" s="614" t="s">
        <v>63</v>
      </c>
      <c r="J69" s="636" t="s">
        <v>1783</v>
      </c>
    </row>
    <row r="70" spans="2:10" ht="18" customHeight="1" x14ac:dyDescent="0.2">
      <c r="B70" s="636" t="s">
        <v>1784</v>
      </c>
      <c r="C70" s="614" t="s">
        <v>141</v>
      </c>
      <c r="D70" s="614"/>
      <c r="E70" s="614" t="s">
        <v>1207</v>
      </c>
      <c r="F70" s="614"/>
      <c r="G70" s="614"/>
      <c r="H70" s="635">
        <v>2</v>
      </c>
      <c r="I70" s="614" t="s">
        <v>63</v>
      </c>
      <c r="J70" s="636" t="s">
        <v>1784</v>
      </c>
    </row>
    <row r="71" spans="2:10" ht="18" customHeight="1" x14ac:dyDescent="0.2">
      <c r="B71" s="636" t="s">
        <v>1785</v>
      </c>
      <c r="C71" s="614"/>
      <c r="D71" s="614"/>
      <c r="E71" s="614"/>
      <c r="F71" s="614"/>
      <c r="G71" s="614"/>
      <c r="H71" s="635"/>
      <c r="I71" s="614" t="s">
        <v>63</v>
      </c>
      <c r="J71" s="636" t="s">
        <v>1785</v>
      </c>
    </row>
    <row r="72" spans="2:10" ht="18" customHeight="1" x14ac:dyDescent="0.2">
      <c r="B72" s="636" t="s">
        <v>1786</v>
      </c>
      <c r="C72" s="614" t="s">
        <v>142</v>
      </c>
      <c r="D72" s="614"/>
      <c r="E72" s="614" t="s">
        <v>1207</v>
      </c>
      <c r="F72" s="614"/>
      <c r="G72" s="614"/>
      <c r="H72" s="635">
        <v>2</v>
      </c>
      <c r="I72" s="614" t="s">
        <v>63</v>
      </c>
      <c r="J72" s="636" t="s">
        <v>1786</v>
      </c>
    </row>
    <row r="73" spans="2:10" ht="18" customHeight="1" x14ac:dyDescent="0.2">
      <c r="B73" s="636" t="s">
        <v>1787</v>
      </c>
      <c r="C73" s="614"/>
      <c r="D73" s="614"/>
      <c r="E73" s="614"/>
      <c r="F73" s="614"/>
      <c r="G73" s="614"/>
      <c r="H73" s="635"/>
      <c r="I73" s="614" t="s">
        <v>63</v>
      </c>
      <c r="J73" s="636" t="s">
        <v>1787</v>
      </c>
    </row>
  </sheetData>
  <sortState xmlns:xlrd2="http://schemas.microsoft.com/office/spreadsheetml/2017/richdata2" ref="C62:J73">
    <sortCondition ref="I62:I73"/>
  </sortState>
  <mergeCells count="3">
    <mergeCell ref="E3:G3"/>
    <mergeCell ref="C1:G1"/>
    <mergeCell ref="F2:J2"/>
  </mergeCells>
  <phoneticPr fontId="9" type="noConversion"/>
  <pageMargins left="0.70866141732283472" right="0.70866141732283472" top="0.74803149606299213" bottom="0.74803149606299213" header="0.31496062992125984" footer="0.31496062992125984"/>
  <pageSetup paperSize="9" scale="77"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A2D68-D8EA-4071-9BA7-99570F0C4B20}">
  <sheetPr codeName="Sheet17">
    <tabColor rgb="FFFFC000"/>
    <pageSetUpPr fitToPage="1"/>
  </sheetPr>
  <dimension ref="A1:AQ456"/>
  <sheetViews>
    <sheetView zoomScaleNormal="100" zoomScaleSheetLayoutView="85" workbookViewId="0">
      <selection sqref="A1:XFD2"/>
    </sheetView>
  </sheetViews>
  <sheetFormatPr defaultColWidth="9.1640625" defaultRowHeight="15" x14ac:dyDescent="0.2"/>
  <cols>
    <col min="1" max="1" width="9.1640625" style="595"/>
    <col min="2" max="2" width="11.5" style="595" customWidth="1"/>
    <col min="3" max="3" width="32.5" style="595" bestFit="1" customWidth="1"/>
    <col min="4" max="4" width="19.33203125" style="595" customWidth="1"/>
    <col min="5" max="5" width="10.5" style="595" customWidth="1"/>
    <col min="6" max="6" width="22.33203125" style="595" bestFit="1" customWidth="1"/>
    <col min="7" max="7" width="18.1640625" style="595" bestFit="1" customWidth="1"/>
    <col min="8" max="8" width="10.1640625" style="595" customWidth="1"/>
    <col min="9" max="16384" width="9.1640625" style="595"/>
  </cols>
  <sheetData>
    <row r="1" spans="1:12" s="637" customFormat="1" ht="21.4" customHeight="1" x14ac:dyDescent="0.2">
      <c r="C1" s="949" t="s">
        <v>1788</v>
      </c>
      <c r="D1" s="950"/>
      <c r="E1" s="950"/>
      <c r="F1" s="950"/>
      <c r="G1" s="951"/>
      <c r="H1" s="862" t="s">
        <v>3839</v>
      </c>
      <c r="I1" s="862" t="s">
        <v>3840</v>
      </c>
      <c r="L1" s="638"/>
    </row>
    <row r="2" spans="1:12" s="637" customFormat="1" ht="30.4" customHeight="1" thickBot="1" x14ac:dyDescent="0.25">
      <c r="C2" s="643"/>
      <c r="D2" s="643"/>
      <c r="E2" s="872" t="s">
        <v>3841</v>
      </c>
      <c r="F2" s="1089"/>
      <c r="G2" s="1089"/>
      <c r="H2" s="1089"/>
      <c r="I2" s="1090"/>
      <c r="L2" s="638"/>
    </row>
    <row r="3" spans="1:12" x14ac:dyDescent="0.2">
      <c r="A3" s="676"/>
      <c r="B3" s="645"/>
      <c r="C3" s="681" t="s">
        <v>496</v>
      </c>
      <c r="D3" s="948" t="s">
        <v>1789</v>
      </c>
      <c r="E3" s="948"/>
      <c r="F3" s="948"/>
      <c r="G3" s="647"/>
      <c r="H3" s="645"/>
      <c r="I3" s="648"/>
    </row>
    <row r="4" spans="1:12" ht="29.25" thickBot="1" x14ac:dyDescent="0.25">
      <c r="A4" s="649" t="s">
        <v>497</v>
      </c>
      <c r="B4" s="650" t="s">
        <v>498</v>
      </c>
      <c r="C4" s="650" t="s">
        <v>45</v>
      </c>
      <c r="D4" s="650" t="s">
        <v>46</v>
      </c>
      <c r="E4" s="650" t="s">
        <v>47</v>
      </c>
      <c r="F4" s="650" t="s">
        <v>501</v>
      </c>
      <c r="G4" s="650" t="s">
        <v>1034</v>
      </c>
      <c r="H4" s="650" t="s">
        <v>50</v>
      </c>
      <c r="I4" s="651" t="s">
        <v>497</v>
      </c>
    </row>
    <row r="5" spans="1:12" ht="18" customHeight="1" x14ac:dyDescent="0.2">
      <c r="A5" s="864" t="s">
        <v>1790</v>
      </c>
      <c r="B5" s="865" t="s">
        <v>149</v>
      </c>
      <c r="C5" s="865" t="s">
        <v>610</v>
      </c>
      <c r="D5" s="865" t="s">
        <v>61</v>
      </c>
      <c r="E5" s="865" t="s">
        <v>62</v>
      </c>
      <c r="F5" s="865" t="s">
        <v>151</v>
      </c>
      <c r="G5" s="866">
        <v>18</v>
      </c>
      <c r="H5" s="865" t="s">
        <v>93</v>
      </c>
      <c r="I5" s="864" t="s">
        <v>1790</v>
      </c>
    </row>
    <row r="6" spans="1:12" ht="18" customHeight="1" x14ac:dyDescent="0.2">
      <c r="A6" s="684" t="s">
        <v>1791</v>
      </c>
      <c r="B6" s="599" t="s">
        <v>149</v>
      </c>
      <c r="C6" s="684"/>
      <c r="D6" s="684"/>
      <c r="E6" s="684"/>
      <c r="F6" s="684"/>
      <c r="G6" s="684"/>
      <c r="H6" s="684"/>
      <c r="I6" s="684" t="s">
        <v>1791</v>
      </c>
    </row>
    <row r="7" spans="1:12" ht="18" customHeight="1" x14ac:dyDescent="0.2">
      <c r="A7" s="684" t="s">
        <v>1792</v>
      </c>
      <c r="B7" s="599" t="s">
        <v>149</v>
      </c>
      <c r="C7" s="684"/>
      <c r="D7" s="684"/>
      <c r="E7" s="684"/>
      <c r="F7" s="684"/>
      <c r="G7" s="684"/>
      <c r="H7" s="684"/>
      <c r="I7" s="684" t="s">
        <v>1792</v>
      </c>
    </row>
    <row r="8" spans="1:12" ht="18" customHeight="1" x14ac:dyDescent="0.2">
      <c r="A8" s="684" t="s">
        <v>1793</v>
      </c>
      <c r="B8" s="599" t="s">
        <v>149</v>
      </c>
      <c r="C8" s="684"/>
      <c r="D8" s="684"/>
      <c r="E8" s="684"/>
      <c r="F8" s="684"/>
      <c r="G8" s="684"/>
      <c r="H8" s="684"/>
      <c r="I8" s="684" t="s">
        <v>1793</v>
      </c>
    </row>
    <row r="9" spans="1:12" ht="18" customHeight="1" x14ac:dyDescent="0.2">
      <c r="A9" s="684" t="s">
        <v>1794</v>
      </c>
      <c r="B9" s="599" t="s">
        <v>149</v>
      </c>
      <c r="C9" s="684"/>
      <c r="D9" s="684"/>
      <c r="E9" s="684"/>
      <c r="F9" s="684"/>
      <c r="G9" s="684"/>
      <c r="H9" s="684"/>
      <c r="I9" s="684" t="s">
        <v>1794</v>
      </c>
    </row>
    <row r="10" spans="1:12" ht="18" customHeight="1" x14ac:dyDescent="0.2">
      <c r="A10" s="684" t="s">
        <v>1795</v>
      </c>
      <c r="B10" s="599" t="s">
        <v>149</v>
      </c>
      <c r="C10" s="684"/>
      <c r="D10" s="684"/>
      <c r="E10" s="684"/>
      <c r="F10" s="684"/>
      <c r="G10" s="684"/>
      <c r="H10" s="684"/>
      <c r="I10" s="684" t="s">
        <v>1795</v>
      </c>
    </row>
    <row r="11" spans="1:12" ht="18" customHeight="1" x14ac:dyDescent="0.2">
      <c r="A11" s="684" t="s">
        <v>1796</v>
      </c>
      <c r="B11" s="599" t="s">
        <v>149</v>
      </c>
      <c r="C11" s="684"/>
      <c r="D11" s="684"/>
      <c r="E11" s="684"/>
      <c r="F11" s="684"/>
      <c r="G11" s="684"/>
      <c r="H11" s="684"/>
      <c r="I11" s="684" t="s">
        <v>1796</v>
      </c>
    </row>
    <row r="12" spans="1:12" ht="18" customHeight="1" x14ac:dyDescent="0.2">
      <c r="A12" s="684" t="s">
        <v>1797</v>
      </c>
      <c r="B12" s="599" t="s">
        <v>149</v>
      </c>
      <c r="C12" s="684"/>
      <c r="D12" s="684"/>
      <c r="E12" s="684"/>
      <c r="F12" s="684"/>
      <c r="G12" s="684"/>
      <c r="H12" s="684"/>
      <c r="I12" s="684" t="s">
        <v>1797</v>
      </c>
    </row>
    <row r="13" spans="1:12" ht="18" customHeight="1" x14ac:dyDescent="0.2">
      <c r="A13" s="684" t="s">
        <v>1798</v>
      </c>
      <c r="B13" s="599" t="s">
        <v>149</v>
      </c>
      <c r="C13" s="684"/>
      <c r="D13" s="684"/>
      <c r="E13" s="684"/>
      <c r="F13" s="684"/>
      <c r="G13" s="684"/>
      <c r="H13" s="684"/>
      <c r="I13" s="684" t="s">
        <v>1798</v>
      </c>
    </row>
    <row r="14" spans="1:12" ht="18" customHeight="1" x14ac:dyDescent="0.2">
      <c r="A14" s="684" t="s">
        <v>1799</v>
      </c>
      <c r="B14" s="599" t="s">
        <v>149</v>
      </c>
      <c r="C14" s="684"/>
      <c r="D14" s="684"/>
      <c r="E14" s="684"/>
      <c r="F14" s="684"/>
      <c r="G14" s="684"/>
      <c r="H14" s="684"/>
      <c r="I14" s="684" t="s">
        <v>1799</v>
      </c>
    </row>
    <row r="15" spans="1:12" ht="18" customHeight="1" x14ac:dyDescent="0.2">
      <c r="A15" s="684" t="s">
        <v>1800</v>
      </c>
      <c r="B15" s="599" t="s">
        <v>149</v>
      </c>
      <c r="C15" s="684"/>
      <c r="D15" s="684"/>
      <c r="E15" s="684"/>
      <c r="F15" s="684"/>
      <c r="G15" s="684"/>
      <c r="H15" s="684"/>
      <c r="I15" s="684" t="s">
        <v>1800</v>
      </c>
    </row>
    <row r="16" spans="1:12" ht="18" customHeight="1" x14ac:dyDescent="0.2">
      <c r="A16" s="684" t="s">
        <v>1801</v>
      </c>
      <c r="B16" s="599" t="s">
        <v>149</v>
      </c>
      <c r="C16" s="684"/>
      <c r="D16" s="684"/>
      <c r="E16" s="684"/>
      <c r="F16" s="684"/>
      <c r="G16" s="684"/>
      <c r="H16" s="684"/>
      <c r="I16" s="684" t="s">
        <v>1801</v>
      </c>
    </row>
    <row r="17" spans="1:9" ht="18" customHeight="1" x14ac:dyDescent="0.2">
      <c r="A17" s="684" t="s">
        <v>1802</v>
      </c>
      <c r="B17" s="599" t="s">
        <v>149</v>
      </c>
      <c r="C17" s="684"/>
      <c r="D17" s="684"/>
      <c r="E17" s="684"/>
      <c r="F17" s="684"/>
      <c r="G17" s="684"/>
      <c r="H17" s="684"/>
      <c r="I17" s="684" t="s">
        <v>1802</v>
      </c>
    </row>
    <row r="18" spans="1:9" ht="18" customHeight="1" x14ac:dyDescent="0.2">
      <c r="A18" s="684" t="s">
        <v>1803</v>
      </c>
      <c r="B18" s="599" t="s">
        <v>149</v>
      </c>
      <c r="C18" s="684"/>
      <c r="D18" s="684"/>
      <c r="E18" s="684"/>
      <c r="F18" s="684"/>
      <c r="G18" s="684"/>
      <c r="H18" s="684"/>
      <c r="I18" s="684" t="s">
        <v>1803</v>
      </c>
    </row>
    <row r="19" spans="1:9" ht="18" customHeight="1" x14ac:dyDescent="0.2">
      <c r="A19" s="684" t="s">
        <v>1804</v>
      </c>
      <c r="B19" s="599" t="s">
        <v>149</v>
      </c>
      <c r="C19" s="684"/>
      <c r="D19" s="684"/>
      <c r="E19" s="684"/>
      <c r="F19" s="684"/>
      <c r="G19" s="684"/>
      <c r="H19" s="684"/>
      <c r="I19" s="684" t="s">
        <v>1804</v>
      </c>
    </row>
    <row r="20" spans="1:9" ht="18" customHeight="1" x14ac:dyDescent="0.2">
      <c r="A20" s="684" t="s">
        <v>1805</v>
      </c>
      <c r="B20" s="599" t="s">
        <v>149</v>
      </c>
      <c r="C20" s="684"/>
      <c r="D20" s="684"/>
      <c r="E20" s="684"/>
      <c r="F20" s="684"/>
      <c r="G20" s="684"/>
      <c r="H20" s="684"/>
      <c r="I20" s="684" t="s">
        <v>1805</v>
      </c>
    </row>
    <row r="21" spans="1:9" ht="18" customHeight="1" x14ac:dyDescent="0.2">
      <c r="A21" s="684" t="s">
        <v>1806</v>
      </c>
      <c r="B21" s="599" t="s">
        <v>149</v>
      </c>
      <c r="C21" s="684"/>
      <c r="D21" s="684"/>
      <c r="E21" s="684"/>
      <c r="F21" s="684"/>
      <c r="G21" s="684"/>
      <c r="H21" s="684"/>
      <c r="I21" s="684" t="s">
        <v>1806</v>
      </c>
    </row>
    <row r="22" spans="1:9" ht="18" customHeight="1" x14ac:dyDescent="0.2">
      <c r="A22" s="684" t="s">
        <v>1807</v>
      </c>
      <c r="B22" s="599" t="s">
        <v>149</v>
      </c>
      <c r="C22" s="684"/>
      <c r="D22" s="684"/>
      <c r="E22" s="684"/>
      <c r="F22" s="684"/>
      <c r="G22" s="684"/>
      <c r="H22" s="684"/>
      <c r="I22" s="684" t="s">
        <v>1807</v>
      </c>
    </row>
    <row r="23" spans="1:9" ht="18" customHeight="1" x14ac:dyDescent="0.2">
      <c r="A23" s="684" t="s">
        <v>1808</v>
      </c>
      <c r="B23" s="599" t="s">
        <v>152</v>
      </c>
      <c r="C23" s="599" t="s">
        <v>610</v>
      </c>
      <c r="D23" s="599" t="s">
        <v>61</v>
      </c>
      <c r="E23" s="599" t="s">
        <v>62</v>
      </c>
      <c r="F23" s="599" t="s">
        <v>151</v>
      </c>
      <c r="G23" s="867">
        <v>18</v>
      </c>
      <c r="H23" s="599" t="s">
        <v>93</v>
      </c>
      <c r="I23" s="684" t="s">
        <v>1808</v>
      </c>
    </row>
    <row r="24" spans="1:9" ht="18" customHeight="1" x14ac:dyDescent="0.2">
      <c r="A24" s="684" t="s">
        <v>1809</v>
      </c>
      <c r="B24" s="599" t="s">
        <v>152</v>
      </c>
      <c r="C24" s="684"/>
      <c r="D24" s="684"/>
      <c r="E24" s="684"/>
      <c r="F24" s="684"/>
      <c r="G24" s="684"/>
      <c r="H24" s="684"/>
      <c r="I24" s="684" t="s">
        <v>1809</v>
      </c>
    </row>
    <row r="25" spans="1:9" ht="18" customHeight="1" x14ac:dyDescent="0.2">
      <c r="A25" s="684" t="s">
        <v>1810</v>
      </c>
      <c r="B25" s="599" t="s">
        <v>152</v>
      </c>
      <c r="C25" s="684"/>
      <c r="D25" s="684"/>
      <c r="E25" s="684"/>
      <c r="F25" s="684"/>
      <c r="G25" s="684"/>
      <c r="H25" s="684"/>
      <c r="I25" s="684" t="s">
        <v>1810</v>
      </c>
    </row>
    <row r="26" spans="1:9" ht="18" customHeight="1" x14ac:dyDescent="0.2">
      <c r="A26" s="684" t="s">
        <v>1811</v>
      </c>
      <c r="B26" s="599" t="s">
        <v>152</v>
      </c>
      <c r="C26" s="684"/>
      <c r="D26" s="684"/>
      <c r="E26" s="684"/>
      <c r="F26" s="684"/>
      <c r="G26" s="684"/>
      <c r="H26" s="684"/>
      <c r="I26" s="684" t="s">
        <v>1811</v>
      </c>
    </row>
    <row r="27" spans="1:9" ht="18" customHeight="1" x14ac:dyDescent="0.2">
      <c r="A27" s="684" t="s">
        <v>1812</v>
      </c>
      <c r="B27" s="599" t="s">
        <v>152</v>
      </c>
      <c r="C27" s="684"/>
      <c r="D27" s="684"/>
      <c r="E27" s="684"/>
      <c r="F27" s="684"/>
      <c r="G27" s="684"/>
      <c r="H27" s="684"/>
      <c r="I27" s="684" t="s">
        <v>1812</v>
      </c>
    </row>
    <row r="28" spans="1:9" ht="18" customHeight="1" x14ac:dyDescent="0.2">
      <c r="A28" s="684" t="s">
        <v>1813</v>
      </c>
      <c r="B28" s="599" t="s">
        <v>152</v>
      </c>
      <c r="C28" s="684"/>
      <c r="D28" s="684"/>
      <c r="E28" s="684"/>
      <c r="F28" s="684"/>
      <c r="G28" s="684"/>
      <c r="H28" s="684"/>
      <c r="I28" s="684" t="s">
        <v>1813</v>
      </c>
    </row>
    <row r="29" spans="1:9" ht="18" customHeight="1" x14ac:dyDescent="0.2">
      <c r="A29" s="684" t="s">
        <v>1814</v>
      </c>
      <c r="B29" s="599" t="s">
        <v>152</v>
      </c>
      <c r="C29" s="684"/>
      <c r="D29" s="684"/>
      <c r="E29" s="684"/>
      <c r="F29" s="684"/>
      <c r="G29" s="684"/>
      <c r="H29" s="684"/>
      <c r="I29" s="684" t="s">
        <v>1814</v>
      </c>
    </row>
    <row r="30" spans="1:9" ht="18" customHeight="1" x14ac:dyDescent="0.2">
      <c r="A30" s="684" t="s">
        <v>1815</v>
      </c>
      <c r="B30" s="599" t="s">
        <v>152</v>
      </c>
      <c r="C30" s="684"/>
      <c r="D30" s="684"/>
      <c r="E30" s="684"/>
      <c r="F30" s="684"/>
      <c r="G30" s="684"/>
      <c r="H30" s="684"/>
      <c r="I30" s="684" t="s">
        <v>1815</v>
      </c>
    </row>
    <row r="31" spans="1:9" ht="18" customHeight="1" x14ac:dyDescent="0.2">
      <c r="A31" s="684" t="s">
        <v>1816</v>
      </c>
      <c r="B31" s="599" t="s">
        <v>152</v>
      </c>
      <c r="C31" s="684"/>
      <c r="D31" s="684"/>
      <c r="E31" s="684"/>
      <c r="F31" s="684"/>
      <c r="G31" s="684"/>
      <c r="H31" s="684"/>
      <c r="I31" s="684" t="s">
        <v>1816</v>
      </c>
    </row>
    <row r="32" spans="1:9" ht="18" customHeight="1" x14ac:dyDescent="0.2">
      <c r="A32" s="684" t="s">
        <v>1817</v>
      </c>
      <c r="B32" s="599" t="s">
        <v>152</v>
      </c>
      <c r="C32" s="684"/>
      <c r="D32" s="684"/>
      <c r="E32" s="684"/>
      <c r="F32" s="684"/>
      <c r="G32" s="684"/>
      <c r="H32" s="684"/>
      <c r="I32" s="684" t="s">
        <v>1817</v>
      </c>
    </row>
    <row r="33" spans="1:9" ht="18" customHeight="1" x14ac:dyDescent="0.2">
      <c r="A33" s="684" t="s">
        <v>1818</v>
      </c>
      <c r="B33" s="599" t="s">
        <v>152</v>
      </c>
      <c r="C33" s="684"/>
      <c r="D33" s="684"/>
      <c r="E33" s="684"/>
      <c r="F33" s="684"/>
      <c r="G33" s="684"/>
      <c r="H33" s="684"/>
      <c r="I33" s="684" t="s">
        <v>1818</v>
      </c>
    </row>
    <row r="34" spans="1:9" ht="18" customHeight="1" x14ac:dyDescent="0.2">
      <c r="A34" s="684" t="s">
        <v>1819</v>
      </c>
      <c r="B34" s="599" t="s">
        <v>152</v>
      </c>
      <c r="C34" s="684"/>
      <c r="D34" s="684"/>
      <c r="E34" s="684"/>
      <c r="F34" s="684"/>
      <c r="G34" s="684"/>
      <c r="H34" s="684"/>
      <c r="I34" s="684" t="s">
        <v>1819</v>
      </c>
    </row>
    <row r="35" spans="1:9" ht="18" customHeight="1" x14ac:dyDescent="0.2">
      <c r="A35" s="684" t="s">
        <v>1820</v>
      </c>
      <c r="B35" s="599" t="s">
        <v>152</v>
      </c>
      <c r="C35" s="684"/>
      <c r="D35" s="684"/>
      <c r="E35" s="684"/>
      <c r="F35" s="684"/>
      <c r="G35" s="684"/>
      <c r="H35" s="684"/>
      <c r="I35" s="684" t="s">
        <v>1820</v>
      </c>
    </row>
    <row r="36" spans="1:9" ht="18" customHeight="1" x14ac:dyDescent="0.2">
      <c r="A36" s="684" t="s">
        <v>1821</v>
      </c>
      <c r="B36" s="599" t="s">
        <v>152</v>
      </c>
      <c r="C36" s="684"/>
      <c r="D36" s="684"/>
      <c r="E36" s="684"/>
      <c r="F36" s="684"/>
      <c r="G36" s="684"/>
      <c r="H36" s="684"/>
      <c r="I36" s="684" t="s">
        <v>1821</v>
      </c>
    </row>
    <row r="37" spans="1:9" ht="18" customHeight="1" x14ac:dyDescent="0.2">
      <c r="A37" s="684" t="s">
        <v>1822</v>
      </c>
      <c r="B37" s="599" t="s">
        <v>152</v>
      </c>
      <c r="C37" s="684"/>
      <c r="D37" s="684"/>
      <c r="E37" s="684"/>
      <c r="F37" s="684"/>
      <c r="G37" s="684"/>
      <c r="H37" s="684"/>
      <c r="I37" s="684" t="s">
        <v>1822</v>
      </c>
    </row>
    <row r="38" spans="1:9" ht="18" customHeight="1" x14ac:dyDescent="0.2">
      <c r="A38" s="684" t="s">
        <v>1823</v>
      </c>
      <c r="B38" s="599" t="s">
        <v>152</v>
      </c>
      <c r="C38" s="684"/>
      <c r="D38" s="684"/>
      <c r="E38" s="684"/>
      <c r="F38" s="684"/>
      <c r="G38" s="684"/>
      <c r="H38" s="684"/>
      <c r="I38" s="684" t="s">
        <v>1823</v>
      </c>
    </row>
    <row r="39" spans="1:9" ht="18" customHeight="1" x14ac:dyDescent="0.2">
      <c r="A39" s="684" t="s">
        <v>1824</v>
      </c>
      <c r="B39" s="599" t="s">
        <v>152</v>
      </c>
      <c r="C39" s="684"/>
      <c r="D39" s="684"/>
      <c r="E39" s="684"/>
      <c r="F39" s="684"/>
      <c r="G39" s="684"/>
      <c r="H39" s="684"/>
      <c r="I39" s="684" t="s">
        <v>1824</v>
      </c>
    </row>
    <row r="40" spans="1:9" ht="18" customHeight="1" x14ac:dyDescent="0.2">
      <c r="A40" s="684" t="s">
        <v>1825</v>
      </c>
      <c r="B40" s="599" t="s">
        <v>152</v>
      </c>
      <c r="C40" s="684"/>
      <c r="D40" s="684"/>
      <c r="E40" s="684"/>
      <c r="F40" s="684"/>
      <c r="G40" s="684"/>
      <c r="H40" s="684"/>
      <c r="I40" s="684" t="s">
        <v>1825</v>
      </c>
    </row>
    <row r="41" spans="1:9" ht="18" customHeight="1" x14ac:dyDescent="0.2">
      <c r="A41" s="684" t="s">
        <v>1826</v>
      </c>
      <c r="B41" s="599" t="s">
        <v>153</v>
      </c>
      <c r="C41" s="599" t="s">
        <v>610</v>
      </c>
      <c r="D41" s="599" t="s">
        <v>61</v>
      </c>
      <c r="E41" s="599" t="s">
        <v>62</v>
      </c>
      <c r="F41" s="599" t="s">
        <v>151</v>
      </c>
      <c r="G41" s="867">
        <v>18</v>
      </c>
      <c r="H41" s="599" t="s">
        <v>93</v>
      </c>
      <c r="I41" s="684" t="s">
        <v>1826</v>
      </c>
    </row>
    <row r="42" spans="1:9" ht="18" customHeight="1" x14ac:dyDescent="0.2">
      <c r="A42" s="684" t="s">
        <v>1827</v>
      </c>
      <c r="B42" s="599" t="s">
        <v>153</v>
      </c>
      <c r="C42" s="684"/>
      <c r="D42" s="684"/>
      <c r="E42" s="684"/>
      <c r="F42" s="684"/>
      <c r="G42" s="684"/>
      <c r="H42" s="684"/>
      <c r="I42" s="684" t="s">
        <v>1827</v>
      </c>
    </row>
    <row r="43" spans="1:9" ht="18" customHeight="1" x14ac:dyDescent="0.2">
      <c r="A43" s="684" t="s">
        <v>1828</v>
      </c>
      <c r="B43" s="599" t="s">
        <v>153</v>
      </c>
      <c r="C43" s="684"/>
      <c r="D43" s="684"/>
      <c r="E43" s="684"/>
      <c r="F43" s="684"/>
      <c r="G43" s="684"/>
      <c r="H43" s="684"/>
      <c r="I43" s="684" t="s">
        <v>1828</v>
      </c>
    </row>
    <row r="44" spans="1:9" ht="18" customHeight="1" x14ac:dyDescent="0.2">
      <c r="A44" s="684" t="s">
        <v>1829</v>
      </c>
      <c r="B44" s="599" t="s">
        <v>153</v>
      </c>
      <c r="C44" s="684"/>
      <c r="D44" s="684"/>
      <c r="E44" s="684"/>
      <c r="F44" s="684"/>
      <c r="G44" s="684"/>
      <c r="H44" s="684"/>
      <c r="I44" s="684" t="s">
        <v>1829</v>
      </c>
    </row>
    <row r="45" spans="1:9" ht="18" customHeight="1" x14ac:dyDescent="0.2">
      <c r="A45" s="684" t="s">
        <v>1830</v>
      </c>
      <c r="B45" s="599" t="s">
        <v>153</v>
      </c>
      <c r="C45" s="684"/>
      <c r="D45" s="684"/>
      <c r="E45" s="684"/>
      <c r="F45" s="684"/>
      <c r="G45" s="684"/>
      <c r="H45" s="684"/>
      <c r="I45" s="684" t="s">
        <v>1830</v>
      </c>
    </row>
    <row r="46" spans="1:9" ht="18" customHeight="1" x14ac:dyDescent="0.2">
      <c r="A46" s="684" t="s">
        <v>1831</v>
      </c>
      <c r="B46" s="599" t="s">
        <v>153</v>
      </c>
      <c r="C46" s="684"/>
      <c r="D46" s="684"/>
      <c r="E46" s="684"/>
      <c r="F46" s="684"/>
      <c r="G46" s="684"/>
      <c r="H46" s="684"/>
      <c r="I46" s="684" t="s">
        <v>1831</v>
      </c>
    </row>
    <row r="47" spans="1:9" ht="18" customHeight="1" x14ac:dyDescent="0.2">
      <c r="A47" s="684" t="s">
        <v>1832</v>
      </c>
      <c r="B47" s="599" t="s">
        <v>153</v>
      </c>
      <c r="C47" s="684"/>
      <c r="D47" s="684"/>
      <c r="E47" s="684"/>
      <c r="F47" s="684"/>
      <c r="G47" s="684"/>
      <c r="H47" s="684"/>
      <c r="I47" s="684" t="s">
        <v>1832</v>
      </c>
    </row>
    <row r="48" spans="1:9" ht="18" customHeight="1" x14ac:dyDescent="0.2">
      <c r="A48" s="684" t="s">
        <v>1833</v>
      </c>
      <c r="B48" s="599" t="s">
        <v>153</v>
      </c>
      <c r="C48" s="684"/>
      <c r="D48" s="684"/>
      <c r="E48" s="684"/>
      <c r="F48" s="684"/>
      <c r="G48" s="684"/>
      <c r="H48" s="684"/>
      <c r="I48" s="684" t="s">
        <v>1833</v>
      </c>
    </row>
    <row r="49" spans="1:9" ht="18" customHeight="1" x14ac:dyDescent="0.2">
      <c r="A49" s="684" t="s">
        <v>1834</v>
      </c>
      <c r="B49" s="599" t="s">
        <v>153</v>
      </c>
      <c r="C49" s="684"/>
      <c r="D49" s="684"/>
      <c r="E49" s="684"/>
      <c r="F49" s="684"/>
      <c r="G49" s="684"/>
      <c r="H49" s="684"/>
      <c r="I49" s="684" t="s">
        <v>1834</v>
      </c>
    </row>
    <row r="50" spans="1:9" ht="18" customHeight="1" x14ac:dyDescent="0.2">
      <c r="A50" s="684" t="s">
        <v>1835</v>
      </c>
      <c r="B50" s="599" t="s">
        <v>153</v>
      </c>
      <c r="C50" s="684"/>
      <c r="D50" s="684"/>
      <c r="E50" s="684"/>
      <c r="F50" s="684"/>
      <c r="G50" s="684"/>
      <c r="H50" s="684"/>
      <c r="I50" s="684" t="s">
        <v>1835</v>
      </c>
    </row>
    <row r="51" spans="1:9" ht="18" customHeight="1" x14ac:dyDescent="0.2">
      <c r="A51" s="684" t="s">
        <v>1836</v>
      </c>
      <c r="B51" s="599" t="s">
        <v>153</v>
      </c>
      <c r="C51" s="684"/>
      <c r="D51" s="684"/>
      <c r="E51" s="684"/>
      <c r="F51" s="684"/>
      <c r="G51" s="684"/>
      <c r="H51" s="684"/>
      <c r="I51" s="684" t="s">
        <v>1836</v>
      </c>
    </row>
    <row r="52" spans="1:9" ht="18" customHeight="1" x14ac:dyDescent="0.2">
      <c r="A52" s="684" t="s">
        <v>1837</v>
      </c>
      <c r="B52" s="599" t="s">
        <v>153</v>
      </c>
      <c r="C52" s="684"/>
      <c r="D52" s="684"/>
      <c r="E52" s="684"/>
      <c r="F52" s="684"/>
      <c r="G52" s="684"/>
      <c r="H52" s="684"/>
      <c r="I52" s="684" t="s">
        <v>1837</v>
      </c>
    </row>
    <row r="53" spans="1:9" ht="18" customHeight="1" x14ac:dyDescent="0.2">
      <c r="A53" s="684" t="s">
        <v>1838</v>
      </c>
      <c r="B53" s="599" t="s">
        <v>153</v>
      </c>
      <c r="C53" s="684"/>
      <c r="D53" s="684"/>
      <c r="E53" s="684"/>
      <c r="F53" s="684"/>
      <c r="G53" s="684"/>
      <c r="H53" s="684"/>
      <c r="I53" s="684" t="s">
        <v>1838</v>
      </c>
    </row>
    <row r="54" spans="1:9" ht="18" customHeight="1" x14ac:dyDescent="0.2">
      <c r="A54" s="684" t="s">
        <v>1839</v>
      </c>
      <c r="B54" s="599" t="s">
        <v>153</v>
      </c>
      <c r="C54" s="684"/>
      <c r="D54" s="684"/>
      <c r="E54" s="684"/>
      <c r="F54" s="684"/>
      <c r="G54" s="684"/>
      <c r="H54" s="684"/>
      <c r="I54" s="684" t="s">
        <v>1839</v>
      </c>
    </row>
    <row r="55" spans="1:9" ht="18" customHeight="1" x14ac:dyDescent="0.2">
      <c r="A55" s="684" t="s">
        <v>1840</v>
      </c>
      <c r="B55" s="599" t="s">
        <v>153</v>
      </c>
      <c r="C55" s="684"/>
      <c r="D55" s="684"/>
      <c r="E55" s="684"/>
      <c r="F55" s="684"/>
      <c r="G55" s="684"/>
      <c r="H55" s="684"/>
      <c r="I55" s="684" t="s">
        <v>1840</v>
      </c>
    </row>
    <row r="56" spans="1:9" ht="18" customHeight="1" x14ac:dyDescent="0.2">
      <c r="A56" s="684" t="s">
        <v>1841</v>
      </c>
      <c r="B56" s="599" t="s">
        <v>153</v>
      </c>
      <c r="C56" s="684"/>
      <c r="D56" s="684"/>
      <c r="E56" s="684"/>
      <c r="F56" s="684"/>
      <c r="G56" s="684"/>
      <c r="H56" s="684"/>
      <c r="I56" s="684" t="s">
        <v>1841</v>
      </c>
    </row>
    <row r="57" spans="1:9" ht="18" customHeight="1" x14ac:dyDescent="0.2">
      <c r="A57" s="684" t="s">
        <v>1842</v>
      </c>
      <c r="B57" s="599" t="s">
        <v>153</v>
      </c>
      <c r="C57" s="684"/>
      <c r="D57" s="684"/>
      <c r="E57" s="684"/>
      <c r="F57" s="684"/>
      <c r="G57" s="684"/>
      <c r="H57" s="684"/>
      <c r="I57" s="684" t="s">
        <v>1842</v>
      </c>
    </row>
    <row r="58" spans="1:9" ht="18" customHeight="1" x14ac:dyDescent="0.2">
      <c r="A58" s="684" t="s">
        <v>1843</v>
      </c>
      <c r="B58" s="599" t="s">
        <v>153</v>
      </c>
      <c r="C58" s="684"/>
      <c r="D58" s="684"/>
      <c r="E58" s="684"/>
      <c r="F58" s="684"/>
      <c r="G58" s="684"/>
      <c r="H58" s="684"/>
      <c r="I58" s="684" t="s">
        <v>1843</v>
      </c>
    </row>
    <row r="59" spans="1:9" ht="18" customHeight="1" x14ac:dyDescent="0.2">
      <c r="A59" s="684" t="s">
        <v>1844</v>
      </c>
      <c r="B59" s="599" t="s">
        <v>154</v>
      </c>
      <c r="C59" s="599" t="s">
        <v>610</v>
      </c>
      <c r="D59" s="599" t="s">
        <v>61</v>
      </c>
      <c r="E59" s="599" t="s">
        <v>62</v>
      </c>
      <c r="F59" s="599" t="s">
        <v>151</v>
      </c>
      <c r="G59" s="867">
        <v>18</v>
      </c>
      <c r="H59" s="599" t="s">
        <v>93</v>
      </c>
      <c r="I59" s="684" t="s">
        <v>1844</v>
      </c>
    </row>
    <row r="60" spans="1:9" ht="18" customHeight="1" x14ac:dyDescent="0.2">
      <c r="A60" s="684" t="s">
        <v>1845</v>
      </c>
      <c r="B60" s="599" t="s">
        <v>154</v>
      </c>
      <c r="C60" s="684"/>
      <c r="D60" s="684"/>
      <c r="E60" s="684"/>
      <c r="F60" s="684"/>
      <c r="G60" s="684"/>
      <c r="H60" s="684"/>
      <c r="I60" s="684" t="s">
        <v>1845</v>
      </c>
    </row>
    <row r="61" spans="1:9" ht="18" customHeight="1" x14ac:dyDescent="0.2">
      <c r="A61" s="684" t="s">
        <v>1846</v>
      </c>
      <c r="B61" s="599" t="s">
        <v>154</v>
      </c>
      <c r="C61" s="684"/>
      <c r="D61" s="684"/>
      <c r="E61" s="684"/>
      <c r="F61" s="684"/>
      <c r="G61" s="684"/>
      <c r="H61" s="684"/>
      <c r="I61" s="684" t="s">
        <v>1846</v>
      </c>
    </row>
    <row r="62" spans="1:9" ht="18" customHeight="1" x14ac:dyDescent="0.2">
      <c r="A62" s="684" t="s">
        <v>1847</v>
      </c>
      <c r="B62" s="599" t="s">
        <v>154</v>
      </c>
      <c r="C62" s="684"/>
      <c r="D62" s="684"/>
      <c r="E62" s="684"/>
      <c r="F62" s="684"/>
      <c r="G62" s="684"/>
      <c r="H62" s="684"/>
      <c r="I62" s="684" t="s">
        <v>1847</v>
      </c>
    </row>
    <row r="63" spans="1:9" ht="18" customHeight="1" x14ac:dyDescent="0.2">
      <c r="A63" s="684" t="s">
        <v>1848</v>
      </c>
      <c r="B63" s="599" t="s">
        <v>154</v>
      </c>
      <c r="C63" s="684"/>
      <c r="D63" s="684"/>
      <c r="E63" s="684"/>
      <c r="F63" s="684"/>
      <c r="G63" s="684"/>
      <c r="H63" s="684"/>
      <c r="I63" s="684" t="s">
        <v>1848</v>
      </c>
    </row>
    <row r="64" spans="1:9" ht="18" customHeight="1" x14ac:dyDescent="0.2">
      <c r="A64" s="684" t="s">
        <v>1849</v>
      </c>
      <c r="B64" s="599" t="s">
        <v>154</v>
      </c>
      <c r="C64" s="684"/>
      <c r="D64" s="684"/>
      <c r="E64" s="684"/>
      <c r="F64" s="684"/>
      <c r="G64" s="684"/>
      <c r="H64" s="684"/>
      <c r="I64" s="684" t="s">
        <v>1849</v>
      </c>
    </row>
    <row r="65" spans="1:9" ht="18" customHeight="1" x14ac:dyDescent="0.2">
      <c r="A65" s="684" t="s">
        <v>1850</v>
      </c>
      <c r="B65" s="599" t="s">
        <v>154</v>
      </c>
      <c r="C65" s="684"/>
      <c r="D65" s="684"/>
      <c r="E65" s="684"/>
      <c r="F65" s="684"/>
      <c r="G65" s="684"/>
      <c r="H65" s="684"/>
      <c r="I65" s="684" t="s">
        <v>1850</v>
      </c>
    </row>
    <row r="66" spans="1:9" ht="18" customHeight="1" x14ac:dyDescent="0.2">
      <c r="A66" s="684" t="s">
        <v>1851</v>
      </c>
      <c r="B66" s="599" t="s">
        <v>154</v>
      </c>
      <c r="C66" s="684"/>
      <c r="D66" s="684"/>
      <c r="E66" s="684"/>
      <c r="F66" s="684"/>
      <c r="G66" s="684"/>
      <c r="H66" s="684"/>
      <c r="I66" s="684" t="s">
        <v>1851</v>
      </c>
    </row>
    <row r="67" spans="1:9" ht="18" customHeight="1" x14ac:dyDescent="0.2">
      <c r="A67" s="684" t="s">
        <v>1852</v>
      </c>
      <c r="B67" s="599" t="s">
        <v>154</v>
      </c>
      <c r="C67" s="684"/>
      <c r="D67" s="684"/>
      <c r="E67" s="684"/>
      <c r="F67" s="684"/>
      <c r="G67" s="684"/>
      <c r="H67" s="684"/>
      <c r="I67" s="684" t="s">
        <v>1852</v>
      </c>
    </row>
    <row r="68" spans="1:9" ht="18" customHeight="1" x14ac:dyDescent="0.2">
      <c r="A68" s="684" t="s">
        <v>1853</v>
      </c>
      <c r="B68" s="599" t="s">
        <v>154</v>
      </c>
      <c r="C68" s="684"/>
      <c r="D68" s="684"/>
      <c r="E68" s="684"/>
      <c r="F68" s="684"/>
      <c r="G68" s="684"/>
      <c r="H68" s="684"/>
      <c r="I68" s="684" t="s">
        <v>1853</v>
      </c>
    </row>
    <row r="69" spans="1:9" ht="18" customHeight="1" x14ac:dyDescent="0.2">
      <c r="A69" s="684" t="s">
        <v>1854</v>
      </c>
      <c r="B69" s="599" t="s">
        <v>154</v>
      </c>
      <c r="C69" s="684"/>
      <c r="D69" s="684"/>
      <c r="E69" s="684"/>
      <c r="F69" s="684"/>
      <c r="G69" s="684"/>
      <c r="H69" s="684"/>
      <c r="I69" s="684" t="s">
        <v>1854</v>
      </c>
    </row>
    <row r="70" spans="1:9" ht="18" customHeight="1" x14ac:dyDescent="0.2">
      <c r="A70" s="684" t="s">
        <v>1855</v>
      </c>
      <c r="B70" s="599" t="s">
        <v>154</v>
      </c>
      <c r="C70" s="684"/>
      <c r="D70" s="684"/>
      <c r="E70" s="684"/>
      <c r="F70" s="684"/>
      <c r="G70" s="684"/>
      <c r="H70" s="684"/>
      <c r="I70" s="684" t="s">
        <v>1855</v>
      </c>
    </row>
    <row r="71" spans="1:9" ht="18" customHeight="1" x14ac:dyDescent="0.2">
      <c r="A71" s="684" t="s">
        <v>1856</v>
      </c>
      <c r="B71" s="599" t="s">
        <v>154</v>
      </c>
      <c r="C71" s="684"/>
      <c r="D71" s="684"/>
      <c r="E71" s="684"/>
      <c r="F71" s="684"/>
      <c r="G71" s="684"/>
      <c r="H71" s="684"/>
      <c r="I71" s="684" t="s">
        <v>1856</v>
      </c>
    </row>
    <row r="72" spans="1:9" ht="18" customHeight="1" x14ac:dyDescent="0.2">
      <c r="A72" s="684" t="s">
        <v>1857</v>
      </c>
      <c r="B72" s="599" t="s">
        <v>154</v>
      </c>
      <c r="C72" s="684"/>
      <c r="D72" s="684"/>
      <c r="E72" s="684"/>
      <c r="F72" s="684"/>
      <c r="G72" s="684"/>
      <c r="H72" s="684"/>
      <c r="I72" s="684" t="s">
        <v>1857</v>
      </c>
    </row>
    <row r="73" spans="1:9" ht="18" customHeight="1" x14ac:dyDescent="0.2">
      <c r="A73" s="684" t="s">
        <v>1858</v>
      </c>
      <c r="B73" s="599" t="s">
        <v>154</v>
      </c>
      <c r="C73" s="684"/>
      <c r="D73" s="684"/>
      <c r="E73" s="684"/>
      <c r="F73" s="684"/>
      <c r="G73" s="684"/>
      <c r="H73" s="684"/>
      <c r="I73" s="684" t="s">
        <v>1858</v>
      </c>
    </row>
    <row r="74" spans="1:9" ht="18" customHeight="1" x14ac:dyDescent="0.2">
      <c r="A74" s="684" t="s">
        <v>1859</v>
      </c>
      <c r="B74" s="599" t="s">
        <v>154</v>
      </c>
      <c r="C74" s="684"/>
      <c r="D74" s="684"/>
      <c r="E74" s="684"/>
      <c r="F74" s="684"/>
      <c r="G74" s="684"/>
      <c r="H74" s="684"/>
      <c r="I74" s="684" t="s">
        <v>1859</v>
      </c>
    </row>
    <row r="75" spans="1:9" ht="18" customHeight="1" x14ac:dyDescent="0.2">
      <c r="A75" s="684" t="s">
        <v>1860</v>
      </c>
      <c r="B75" s="599" t="s">
        <v>154</v>
      </c>
      <c r="C75" s="684"/>
      <c r="D75" s="684"/>
      <c r="E75" s="684"/>
      <c r="F75" s="684"/>
      <c r="G75" s="684"/>
      <c r="H75" s="684"/>
      <c r="I75" s="684" t="s">
        <v>1860</v>
      </c>
    </row>
    <row r="76" spans="1:9" ht="18" customHeight="1" x14ac:dyDescent="0.2">
      <c r="A76" s="684" t="s">
        <v>1861</v>
      </c>
      <c r="B76" s="599" t="s">
        <v>154</v>
      </c>
      <c r="C76" s="684"/>
      <c r="D76" s="684"/>
      <c r="E76" s="684"/>
      <c r="F76" s="684"/>
      <c r="G76" s="684"/>
      <c r="H76" s="684"/>
      <c r="I76" s="684" t="s">
        <v>1861</v>
      </c>
    </row>
    <row r="77" spans="1:9" ht="18" customHeight="1" x14ac:dyDescent="0.2">
      <c r="A77" s="684" t="s">
        <v>1862</v>
      </c>
      <c r="B77" s="599" t="s">
        <v>155</v>
      </c>
      <c r="C77" s="599" t="s">
        <v>635</v>
      </c>
      <c r="D77" s="599" t="s">
        <v>66</v>
      </c>
      <c r="E77" s="599" t="s">
        <v>67</v>
      </c>
      <c r="F77" s="599" t="s">
        <v>151</v>
      </c>
      <c r="G77" s="867">
        <v>18</v>
      </c>
      <c r="H77" s="599" t="s">
        <v>93</v>
      </c>
      <c r="I77" s="684" t="s">
        <v>1862</v>
      </c>
    </row>
    <row r="78" spans="1:9" ht="18" customHeight="1" x14ac:dyDescent="0.2">
      <c r="A78" s="684" t="s">
        <v>1863</v>
      </c>
      <c r="B78" s="599" t="s">
        <v>155</v>
      </c>
      <c r="C78" s="684"/>
      <c r="D78" s="684"/>
      <c r="E78" s="684"/>
      <c r="F78" s="684"/>
      <c r="G78" s="684"/>
      <c r="H78" s="684"/>
      <c r="I78" s="684" t="s">
        <v>1863</v>
      </c>
    </row>
    <row r="79" spans="1:9" ht="18" customHeight="1" x14ac:dyDescent="0.2">
      <c r="A79" s="684" t="s">
        <v>1864</v>
      </c>
      <c r="B79" s="599" t="s">
        <v>155</v>
      </c>
      <c r="C79" s="684"/>
      <c r="D79" s="684"/>
      <c r="E79" s="684"/>
      <c r="F79" s="684"/>
      <c r="G79" s="684"/>
      <c r="H79" s="684"/>
      <c r="I79" s="684" t="s">
        <v>1864</v>
      </c>
    </row>
    <row r="80" spans="1:9" ht="18" customHeight="1" x14ac:dyDescent="0.2">
      <c r="A80" s="684" t="s">
        <v>1865</v>
      </c>
      <c r="B80" s="599" t="s">
        <v>155</v>
      </c>
      <c r="C80" s="684"/>
      <c r="D80" s="684"/>
      <c r="E80" s="684"/>
      <c r="F80" s="684"/>
      <c r="G80" s="684"/>
      <c r="H80" s="684"/>
      <c r="I80" s="684" t="s">
        <v>1865</v>
      </c>
    </row>
    <row r="81" spans="1:9" ht="18" customHeight="1" x14ac:dyDescent="0.2">
      <c r="A81" s="684" t="s">
        <v>1866</v>
      </c>
      <c r="B81" s="599" t="s">
        <v>155</v>
      </c>
      <c r="C81" s="684"/>
      <c r="D81" s="684"/>
      <c r="E81" s="684"/>
      <c r="F81" s="684"/>
      <c r="G81" s="684"/>
      <c r="H81" s="684"/>
      <c r="I81" s="684" t="s">
        <v>1866</v>
      </c>
    </row>
    <row r="82" spans="1:9" ht="18" customHeight="1" x14ac:dyDescent="0.2">
      <c r="A82" s="684" t="s">
        <v>1867</v>
      </c>
      <c r="B82" s="599" t="s">
        <v>155</v>
      </c>
      <c r="C82" s="684"/>
      <c r="D82" s="684"/>
      <c r="E82" s="684"/>
      <c r="F82" s="684"/>
      <c r="G82" s="684"/>
      <c r="H82" s="684"/>
      <c r="I82" s="684" t="s">
        <v>1867</v>
      </c>
    </row>
    <row r="83" spans="1:9" ht="18" customHeight="1" x14ac:dyDescent="0.2">
      <c r="A83" s="684" t="s">
        <v>1868</v>
      </c>
      <c r="B83" s="599" t="s">
        <v>155</v>
      </c>
      <c r="C83" s="684"/>
      <c r="D83" s="684"/>
      <c r="E83" s="684"/>
      <c r="F83" s="684"/>
      <c r="G83" s="684"/>
      <c r="H83" s="684"/>
      <c r="I83" s="684" t="s">
        <v>1868</v>
      </c>
    </row>
    <row r="84" spans="1:9" ht="18" customHeight="1" x14ac:dyDescent="0.2">
      <c r="A84" s="684" t="s">
        <v>1869</v>
      </c>
      <c r="B84" s="599" t="s">
        <v>155</v>
      </c>
      <c r="C84" s="684"/>
      <c r="D84" s="684"/>
      <c r="E84" s="684"/>
      <c r="F84" s="684"/>
      <c r="G84" s="684"/>
      <c r="H84" s="684"/>
      <c r="I84" s="684" t="s">
        <v>1869</v>
      </c>
    </row>
    <row r="85" spans="1:9" ht="18" customHeight="1" x14ac:dyDescent="0.2">
      <c r="A85" s="684" t="s">
        <v>1870</v>
      </c>
      <c r="B85" s="599" t="s">
        <v>155</v>
      </c>
      <c r="C85" s="684"/>
      <c r="D85" s="684"/>
      <c r="E85" s="684"/>
      <c r="F85" s="684"/>
      <c r="G85" s="684"/>
      <c r="H85" s="684"/>
      <c r="I85" s="684" t="s">
        <v>1870</v>
      </c>
    </row>
    <row r="86" spans="1:9" ht="18" customHeight="1" x14ac:dyDescent="0.2">
      <c r="A86" s="684" t="s">
        <v>1871</v>
      </c>
      <c r="B86" s="599" t="s">
        <v>155</v>
      </c>
      <c r="C86" s="684"/>
      <c r="D86" s="684"/>
      <c r="E86" s="684"/>
      <c r="F86" s="684"/>
      <c r="G86" s="684"/>
      <c r="H86" s="684"/>
      <c r="I86" s="684" t="s">
        <v>1871</v>
      </c>
    </row>
    <row r="87" spans="1:9" ht="18" customHeight="1" x14ac:dyDescent="0.2">
      <c r="A87" s="684" t="s">
        <v>1872</v>
      </c>
      <c r="B87" s="599" t="s">
        <v>155</v>
      </c>
      <c r="C87" s="684"/>
      <c r="D87" s="684"/>
      <c r="E87" s="684"/>
      <c r="F87" s="684"/>
      <c r="G87" s="684"/>
      <c r="H87" s="684"/>
      <c r="I87" s="684" t="s">
        <v>1872</v>
      </c>
    </row>
    <row r="88" spans="1:9" ht="18" customHeight="1" x14ac:dyDescent="0.2">
      <c r="A88" s="684" t="s">
        <v>1873</v>
      </c>
      <c r="B88" s="599" t="s">
        <v>155</v>
      </c>
      <c r="C88" s="684"/>
      <c r="D88" s="684"/>
      <c r="E88" s="684"/>
      <c r="F88" s="684"/>
      <c r="G88" s="684"/>
      <c r="H88" s="684"/>
      <c r="I88" s="684" t="s">
        <v>1873</v>
      </c>
    </row>
    <row r="89" spans="1:9" ht="18" customHeight="1" x14ac:dyDescent="0.2">
      <c r="A89" s="684" t="s">
        <v>1843</v>
      </c>
      <c r="B89" s="599" t="s">
        <v>155</v>
      </c>
      <c r="C89" s="684"/>
      <c r="D89" s="684"/>
      <c r="E89" s="684"/>
      <c r="F89" s="684"/>
      <c r="G89" s="684"/>
      <c r="H89" s="684"/>
      <c r="I89" s="684" t="s">
        <v>1874</v>
      </c>
    </row>
    <row r="90" spans="1:9" ht="18" customHeight="1" x14ac:dyDescent="0.2">
      <c r="A90" s="684" t="s">
        <v>1875</v>
      </c>
      <c r="B90" s="599" t="s">
        <v>155</v>
      </c>
      <c r="C90" s="684"/>
      <c r="D90" s="684"/>
      <c r="E90" s="684"/>
      <c r="F90" s="684"/>
      <c r="G90" s="684"/>
      <c r="H90" s="684"/>
      <c r="I90" s="684" t="s">
        <v>1875</v>
      </c>
    </row>
    <row r="91" spans="1:9" ht="18" customHeight="1" x14ac:dyDescent="0.2">
      <c r="A91" s="684" t="s">
        <v>1876</v>
      </c>
      <c r="B91" s="599" t="s">
        <v>155</v>
      </c>
      <c r="C91" s="684"/>
      <c r="D91" s="684"/>
      <c r="E91" s="684"/>
      <c r="F91" s="684"/>
      <c r="G91" s="684"/>
      <c r="H91" s="684"/>
      <c r="I91" s="684" t="s">
        <v>1876</v>
      </c>
    </row>
    <row r="92" spans="1:9" ht="18" customHeight="1" x14ac:dyDescent="0.2">
      <c r="A92" s="684" t="s">
        <v>1877</v>
      </c>
      <c r="B92" s="599" t="s">
        <v>155</v>
      </c>
      <c r="C92" s="684"/>
      <c r="D92" s="684"/>
      <c r="E92" s="684"/>
      <c r="F92" s="684"/>
      <c r="G92" s="684"/>
      <c r="H92" s="684"/>
      <c r="I92" s="684" t="s">
        <v>1877</v>
      </c>
    </row>
    <row r="93" spans="1:9" ht="18" customHeight="1" x14ac:dyDescent="0.2">
      <c r="A93" s="684" t="s">
        <v>1878</v>
      </c>
      <c r="B93" s="599" t="s">
        <v>155</v>
      </c>
      <c r="C93" s="684"/>
      <c r="D93" s="684"/>
      <c r="E93" s="684"/>
      <c r="F93" s="684"/>
      <c r="G93" s="684"/>
      <c r="H93" s="684"/>
      <c r="I93" s="684" t="s">
        <v>1878</v>
      </c>
    </row>
    <row r="94" spans="1:9" ht="18" customHeight="1" x14ac:dyDescent="0.2">
      <c r="A94" s="684" t="s">
        <v>1879</v>
      </c>
      <c r="B94" s="599" t="s">
        <v>155</v>
      </c>
      <c r="C94" s="684"/>
      <c r="D94" s="684"/>
      <c r="E94" s="684"/>
      <c r="F94" s="684"/>
      <c r="G94" s="684"/>
      <c r="H94" s="684"/>
      <c r="I94" s="684" t="s">
        <v>1879</v>
      </c>
    </row>
    <row r="95" spans="1:9" ht="18" customHeight="1" x14ac:dyDescent="0.2">
      <c r="A95" s="684" t="s">
        <v>1880</v>
      </c>
      <c r="B95" s="599" t="s">
        <v>157</v>
      </c>
      <c r="C95" s="599" t="s">
        <v>610</v>
      </c>
      <c r="D95" s="599" t="s">
        <v>753</v>
      </c>
      <c r="E95" s="599"/>
      <c r="F95" s="599" t="s">
        <v>1197</v>
      </c>
      <c r="G95" s="867">
        <v>18</v>
      </c>
      <c r="H95" s="599" t="s">
        <v>93</v>
      </c>
      <c r="I95" s="684" t="s">
        <v>1880</v>
      </c>
    </row>
    <row r="96" spans="1:9" ht="18" customHeight="1" x14ac:dyDescent="0.2">
      <c r="A96" s="684" t="s">
        <v>1881</v>
      </c>
      <c r="B96" s="599" t="s">
        <v>157</v>
      </c>
      <c r="C96" s="684"/>
      <c r="D96" s="684"/>
      <c r="E96" s="684"/>
      <c r="F96" s="684"/>
      <c r="G96" s="684"/>
      <c r="H96" s="684"/>
      <c r="I96" s="684" t="s">
        <v>1881</v>
      </c>
    </row>
    <row r="97" spans="1:9" ht="18" customHeight="1" x14ac:dyDescent="0.2">
      <c r="A97" s="684" t="s">
        <v>1882</v>
      </c>
      <c r="B97" s="599" t="s">
        <v>157</v>
      </c>
      <c r="C97" s="684"/>
      <c r="D97" s="684"/>
      <c r="E97" s="684"/>
      <c r="F97" s="684"/>
      <c r="G97" s="684"/>
      <c r="H97" s="684"/>
      <c r="I97" s="684" t="s">
        <v>1882</v>
      </c>
    </row>
    <row r="98" spans="1:9" ht="18" customHeight="1" x14ac:dyDescent="0.2">
      <c r="A98" s="684" t="s">
        <v>1883</v>
      </c>
      <c r="B98" s="599" t="s">
        <v>157</v>
      </c>
      <c r="C98" s="684"/>
      <c r="D98" s="684"/>
      <c r="E98" s="684"/>
      <c r="F98" s="684"/>
      <c r="G98" s="684"/>
      <c r="H98" s="684"/>
      <c r="I98" s="684" t="s">
        <v>1883</v>
      </c>
    </row>
    <row r="99" spans="1:9" ht="18" customHeight="1" x14ac:dyDescent="0.2">
      <c r="A99" s="684" t="s">
        <v>1884</v>
      </c>
      <c r="B99" s="599" t="s">
        <v>157</v>
      </c>
      <c r="C99" s="684"/>
      <c r="D99" s="684"/>
      <c r="E99" s="684"/>
      <c r="F99" s="684"/>
      <c r="G99" s="684"/>
      <c r="H99" s="684"/>
      <c r="I99" s="684" t="s">
        <v>1884</v>
      </c>
    </row>
    <row r="100" spans="1:9" ht="18" customHeight="1" x14ac:dyDescent="0.2">
      <c r="A100" s="684" t="s">
        <v>1885</v>
      </c>
      <c r="B100" s="599" t="s">
        <v>157</v>
      </c>
      <c r="C100" s="684"/>
      <c r="D100" s="684"/>
      <c r="E100" s="684"/>
      <c r="F100" s="684"/>
      <c r="G100" s="684"/>
      <c r="H100" s="684"/>
      <c r="I100" s="684" t="s">
        <v>1885</v>
      </c>
    </row>
    <row r="101" spans="1:9" ht="18" customHeight="1" x14ac:dyDescent="0.2">
      <c r="A101" s="684" t="s">
        <v>1886</v>
      </c>
      <c r="B101" s="599" t="s">
        <v>157</v>
      </c>
      <c r="C101" s="684"/>
      <c r="D101" s="684"/>
      <c r="E101" s="684"/>
      <c r="F101" s="684"/>
      <c r="G101" s="684"/>
      <c r="H101" s="684"/>
      <c r="I101" s="684" t="s">
        <v>1886</v>
      </c>
    </row>
    <row r="102" spans="1:9" ht="18" customHeight="1" x14ac:dyDescent="0.2">
      <c r="A102" s="684" t="s">
        <v>1887</v>
      </c>
      <c r="B102" s="599" t="s">
        <v>157</v>
      </c>
      <c r="C102" s="684"/>
      <c r="D102" s="684"/>
      <c r="E102" s="684"/>
      <c r="F102" s="684"/>
      <c r="G102" s="684"/>
      <c r="H102" s="684"/>
      <c r="I102" s="684" t="s">
        <v>1887</v>
      </c>
    </row>
    <row r="103" spans="1:9" ht="18" customHeight="1" x14ac:dyDescent="0.2">
      <c r="A103" s="684" t="s">
        <v>1888</v>
      </c>
      <c r="B103" s="599" t="s">
        <v>157</v>
      </c>
      <c r="C103" s="684"/>
      <c r="D103" s="684"/>
      <c r="E103" s="684"/>
      <c r="F103" s="684"/>
      <c r="G103" s="684"/>
      <c r="H103" s="684"/>
      <c r="I103" s="684" t="s">
        <v>1888</v>
      </c>
    </row>
    <row r="104" spans="1:9" ht="18" customHeight="1" x14ac:dyDescent="0.2">
      <c r="A104" s="684" t="s">
        <v>1889</v>
      </c>
      <c r="B104" s="599" t="s">
        <v>157</v>
      </c>
      <c r="C104" s="684"/>
      <c r="D104" s="684"/>
      <c r="E104" s="684"/>
      <c r="F104" s="684"/>
      <c r="G104" s="684"/>
      <c r="H104" s="684"/>
      <c r="I104" s="684" t="s">
        <v>1889</v>
      </c>
    </row>
    <row r="105" spans="1:9" ht="18" customHeight="1" x14ac:dyDescent="0.2">
      <c r="A105" s="684" t="s">
        <v>1890</v>
      </c>
      <c r="B105" s="599" t="s">
        <v>157</v>
      </c>
      <c r="C105" s="684"/>
      <c r="D105" s="684"/>
      <c r="E105" s="684"/>
      <c r="F105" s="684"/>
      <c r="G105" s="684"/>
      <c r="H105" s="684"/>
      <c r="I105" s="684" t="s">
        <v>1890</v>
      </c>
    </row>
    <row r="106" spans="1:9" ht="18" customHeight="1" x14ac:dyDescent="0.2">
      <c r="A106" s="684" t="s">
        <v>1891</v>
      </c>
      <c r="B106" s="599" t="s">
        <v>157</v>
      </c>
      <c r="C106" s="684"/>
      <c r="D106" s="684"/>
      <c r="E106" s="684"/>
      <c r="F106" s="684"/>
      <c r="G106" s="684"/>
      <c r="H106" s="684"/>
      <c r="I106" s="684" t="s">
        <v>1891</v>
      </c>
    </row>
    <row r="107" spans="1:9" ht="18" customHeight="1" x14ac:dyDescent="0.2">
      <c r="A107" s="684" t="s">
        <v>1892</v>
      </c>
      <c r="B107" s="599" t="s">
        <v>157</v>
      </c>
      <c r="C107" s="684"/>
      <c r="D107" s="684"/>
      <c r="E107" s="684"/>
      <c r="F107" s="684"/>
      <c r="G107" s="684"/>
      <c r="H107" s="684"/>
      <c r="I107" s="684" t="s">
        <v>1892</v>
      </c>
    </row>
    <row r="108" spans="1:9" ht="18" customHeight="1" x14ac:dyDescent="0.2">
      <c r="A108" s="684" t="s">
        <v>1893</v>
      </c>
      <c r="B108" s="599" t="s">
        <v>157</v>
      </c>
      <c r="C108" s="684"/>
      <c r="D108" s="684"/>
      <c r="E108" s="684"/>
      <c r="F108" s="684"/>
      <c r="G108" s="684"/>
      <c r="H108" s="684"/>
      <c r="I108" s="684" t="s">
        <v>1893</v>
      </c>
    </row>
    <row r="109" spans="1:9" ht="18" customHeight="1" x14ac:dyDescent="0.2">
      <c r="A109" s="684" t="s">
        <v>1894</v>
      </c>
      <c r="B109" s="599" t="s">
        <v>157</v>
      </c>
      <c r="C109" s="684"/>
      <c r="D109" s="684"/>
      <c r="E109" s="684"/>
      <c r="F109" s="684"/>
      <c r="G109" s="684"/>
      <c r="H109" s="684"/>
      <c r="I109" s="684" t="s">
        <v>1894</v>
      </c>
    </row>
    <row r="110" spans="1:9" ht="18" customHeight="1" x14ac:dyDescent="0.2">
      <c r="A110" s="684" t="s">
        <v>1895</v>
      </c>
      <c r="B110" s="599" t="s">
        <v>157</v>
      </c>
      <c r="C110" s="684"/>
      <c r="D110" s="684"/>
      <c r="E110" s="684"/>
      <c r="F110" s="684"/>
      <c r="G110" s="684"/>
      <c r="H110" s="684"/>
      <c r="I110" s="684" t="s">
        <v>1895</v>
      </c>
    </row>
    <row r="111" spans="1:9" ht="18" customHeight="1" x14ac:dyDescent="0.2">
      <c r="A111" s="684" t="s">
        <v>1896</v>
      </c>
      <c r="B111" s="599" t="s">
        <v>157</v>
      </c>
      <c r="C111" s="684"/>
      <c r="D111" s="684"/>
      <c r="E111" s="684"/>
      <c r="F111" s="684"/>
      <c r="G111" s="684"/>
      <c r="H111" s="684"/>
      <c r="I111" s="684" t="s">
        <v>1896</v>
      </c>
    </row>
    <row r="112" spans="1:9" ht="18" customHeight="1" x14ac:dyDescent="0.2">
      <c r="A112" s="684" t="s">
        <v>1897</v>
      </c>
      <c r="B112" s="599" t="s">
        <v>157</v>
      </c>
      <c r="C112" s="684"/>
      <c r="D112" s="684"/>
      <c r="E112" s="684"/>
      <c r="F112" s="684"/>
      <c r="G112" s="684"/>
      <c r="H112" s="684"/>
      <c r="I112" s="684" t="s">
        <v>1897</v>
      </c>
    </row>
    <row r="113" spans="1:9" ht="18" customHeight="1" x14ac:dyDescent="0.2">
      <c r="A113" s="684" t="s">
        <v>1898</v>
      </c>
      <c r="B113" s="599" t="s">
        <v>160</v>
      </c>
      <c r="C113" s="599" t="s">
        <v>610</v>
      </c>
      <c r="D113" s="599" t="s">
        <v>753</v>
      </c>
      <c r="E113" s="599"/>
      <c r="F113" s="599" t="s">
        <v>1197</v>
      </c>
      <c r="G113" s="867">
        <v>18</v>
      </c>
      <c r="H113" s="599" t="s">
        <v>93</v>
      </c>
      <c r="I113" s="684" t="s">
        <v>1898</v>
      </c>
    </row>
    <row r="114" spans="1:9" ht="18" customHeight="1" x14ac:dyDescent="0.2">
      <c r="A114" s="684" t="s">
        <v>1899</v>
      </c>
      <c r="B114" s="599" t="s">
        <v>160</v>
      </c>
      <c r="C114" s="684"/>
      <c r="D114" s="684"/>
      <c r="E114" s="684"/>
      <c r="F114" s="684"/>
      <c r="G114" s="684"/>
      <c r="H114" s="684"/>
      <c r="I114" s="684" t="s">
        <v>1899</v>
      </c>
    </row>
    <row r="115" spans="1:9" ht="18" customHeight="1" x14ac:dyDescent="0.2">
      <c r="A115" s="684" t="s">
        <v>1900</v>
      </c>
      <c r="B115" s="599" t="s">
        <v>160</v>
      </c>
      <c r="C115" s="684"/>
      <c r="D115" s="684"/>
      <c r="E115" s="684"/>
      <c r="F115" s="684"/>
      <c r="G115" s="684"/>
      <c r="H115" s="684"/>
      <c r="I115" s="684" t="s">
        <v>1900</v>
      </c>
    </row>
    <row r="116" spans="1:9" ht="18" customHeight="1" x14ac:dyDescent="0.2">
      <c r="A116" s="684" t="s">
        <v>1901</v>
      </c>
      <c r="B116" s="599" t="s">
        <v>160</v>
      </c>
      <c r="C116" s="684"/>
      <c r="D116" s="684"/>
      <c r="E116" s="684"/>
      <c r="F116" s="684"/>
      <c r="G116" s="684"/>
      <c r="H116" s="684"/>
      <c r="I116" s="684" t="s">
        <v>1901</v>
      </c>
    </row>
    <row r="117" spans="1:9" ht="18" customHeight="1" x14ac:dyDescent="0.2">
      <c r="A117" s="684" t="s">
        <v>1902</v>
      </c>
      <c r="B117" s="599" t="s">
        <v>160</v>
      </c>
      <c r="C117" s="684"/>
      <c r="D117" s="684"/>
      <c r="E117" s="684"/>
      <c r="F117" s="684"/>
      <c r="G117" s="684"/>
      <c r="H117" s="684"/>
      <c r="I117" s="684" t="s">
        <v>1902</v>
      </c>
    </row>
    <row r="118" spans="1:9" ht="18" customHeight="1" x14ac:dyDescent="0.2">
      <c r="A118" s="684" t="s">
        <v>1903</v>
      </c>
      <c r="B118" s="599" t="s">
        <v>160</v>
      </c>
      <c r="C118" s="684"/>
      <c r="D118" s="684"/>
      <c r="E118" s="684"/>
      <c r="F118" s="684"/>
      <c r="G118" s="684"/>
      <c r="H118" s="684"/>
      <c r="I118" s="684" t="s">
        <v>1903</v>
      </c>
    </row>
    <row r="119" spans="1:9" ht="18" customHeight="1" x14ac:dyDescent="0.2">
      <c r="A119" s="684" t="s">
        <v>1904</v>
      </c>
      <c r="B119" s="599" t="s">
        <v>160</v>
      </c>
      <c r="C119" s="684"/>
      <c r="D119" s="684"/>
      <c r="E119" s="684"/>
      <c r="F119" s="684"/>
      <c r="G119" s="684"/>
      <c r="H119" s="684"/>
      <c r="I119" s="684" t="s">
        <v>1904</v>
      </c>
    </row>
    <row r="120" spans="1:9" ht="18" customHeight="1" x14ac:dyDescent="0.2">
      <c r="A120" s="684" t="s">
        <v>1905</v>
      </c>
      <c r="B120" s="599" t="s">
        <v>160</v>
      </c>
      <c r="C120" s="684"/>
      <c r="D120" s="684"/>
      <c r="E120" s="684"/>
      <c r="F120" s="684"/>
      <c r="G120" s="684"/>
      <c r="H120" s="684"/>
      <c r="I120" s="684" t="s">
        <v>1905</v>
      </c>
    </row>
    <row r="121" spans="1:9" ht="18" customHeight="1" x14ac:dyDescent="0.2">
      <c r="A121" s="684" t="s">
        <v>1906</v>
      </c>
      <c r="B121" s="599" t="s">
        <v>160</v>
      </c>
      <c r="C121" s="684"/>
      <c r="D121" s="684"/>
      <c r="E121" s="684"/>
      <c r="F121" s="684"/>
      <c r="G121" s="684"/>
      <c r="H121" s="684"/>
      <c r="I121" s="684" t="s">
        <v>1906</v>
      </c>
    </row>
    <row r="122" spans="1:9" ht="18" customHeight="1" x14ac:dyDescent="0.2">
      <c r="A122" s="684" t="s">
        <v>1907</v>
      </c>
      <c r="B122" s="599" t="s">
        <v>160</v>
      </c>
      <c r="C122" s="684"/>
      <c r="D122" s="684"/>
      <c r="E122" s="684"/>
      <c r="F122" s="684"/>
      <c r="G122" s="684"/>
      <c r="H122" s="684"/>
      <c r="I122" s="684" t="s">
        <v>1907</v>
      </c>
    </row>
    <row r="123" spans="1:9" ht="18" customHeight="1" x14ac:dyDescent="0.2">
      <c r="A123" s="684" t="s">
        <v>1908</v>
      </c>
      <c r="B123" s="599" t="s">
        <v>160</v>
      </c>
      <c r="C123" s="684"/>
      <c r="D123" s="684"/>
      <c r="E123" s="684"/>
      <c r="F123" s="684"/>
      <c r="G123" s="684"/>
      <c r="H123" s="684"/>
      <c r="I123" s="684" t="s">
        <v>1908</v>
      </c>
    </row>
    <row r="124" spans="1:9" ht="18" customHeight="1" x14ac:dyDescent="0.2">
      <c r="A124" s="684" t="s">
        <v>1909</v>
      </c>
      <c r="B124" s="599" t="s">
        <v>160</v>
      </c>
      <c r="C124" s="684"/>
      <c r="D124" s="684"/>
      <c r="E124" s="684"/>
      <c r="F124" s="684"/>
      <c r="G124" s="684"/>
      <c r="H124" s="684"/>
      <c r="I124" s="684" t="s">
        <v>1909</v>
      </c>
    </row>
    <row r="125" spans="1:9" ht="18" customHeight="1" x14ac:dyDescent="0.2">
      <c r="A125" s="684" t="s">
        <v>1910</v>
      </c>
      <c r="B125" s="599" t="s">
        <v>160</v>
      </c>
      <c r="C125" s="684"/>
      <c r="D125" s="684"/>
      <c r="E125" s="684"/>
      <c r="F125" s="684"/>
      <c r="G125" s="684"/>
      <c r="H125" s="684"/>
      <c r="I125" s="684" t="s">
        <v>1910</v>
      </c>
    </row>
    <row r="126" spans="1:9" ht="18" customHeight="1" x14ac:dyDescent="0.2">
      <c r="A126" s="684" t="s">
        <v>1911</v>
      </c>
      <c r="B126" s="599" t="s">
        <v>160</v>
      </c>
      <c r="C126" s="684"/>
      <c r="D126" s="684"/>
      <c r="E126" s="684"/>
      <c r="F126" s="684"/>
      <c r="G126" s="684"/>
      <c r="H126" s="684"/>
      <c r="I126" s="684" t="s">
        <v>1911</v>
      </c>
    </row>
    <row r="127" spans="1:9" ht="18" customHeight="1" x14ac:dyDescent="0.2">
      <c r="A127" s="684" t="s">
        <v>1912</v>
      </c>
      <c r="B127" s="599" t="s">
        <v>160</v>
      </c>
      <c r="C127" s="684"/>
      <c r="D127" s="684"/>
      <c r="E127" s="684"/>
      <c r="F127" s="684"/>
      <c r="G127" s="684"/>
      <c r="H127" s="684"/>
      <c r="I127" s="684" t="s">
        <v>1912</v>
      </c>
    </row>
    <row r="128" spans="1:9" ht="18" customHeight="1" x14ac:dyDescent="0.2">
      <c r="A128" s="684" t="s">
        <v>1913</v>
      </c>
      <c r="B128" s="599" t="s">
        <v>160</v>
      </c>
      <c r="C128" s="684"/>
      <c r="D128" s="684"/>
      <c r="E128" s="684"/>
      <c r="F128" s="684"/>
      <c r="G128" s="684"/>
      <c r="H128" s="684"/>
      <c r="I128" s="684" t="s">
        <v>1913</v>
      </c>
    </row>
    <row r="129" spans="1:9" ht="18" customHeight="1" x14ac:dyDescent="0.2">
      <c r="A129" s="684" t="s">
        <v>1914</v>
      </c>
      <c r="B129" s="599" t="s">
        <v>160</v>
      </c>
      <c r="C129" s="684"/>
      <c r="D129" s="684"/>
      <c r="E129" s="684"/>
      <c r="F129" s="684"/>
      <c r="G129" s="684"/>
      <c r="H129" s="684"/>
      <c r="I129" s="684" t="s">
        <v>1914</v>
      </c>
    </row>
    <row r="130" spans="1:9" ht="18" customHeight="1" x14ac:dyDescent="0.2">
      <c r="A130" s="684" t="s">
        <v>1915</v>
      </c>
      <c r="B130" s="599" t="s">
        <v>160</v>
      </c>
      <c r="C130" s="684"/>
      <c r="D130" s="684"/>
      <c r="E130" s="684"/>
      <c r="F130" s="684"/>
      <c r="G130" s="684"/>
      <c r="H130" s="684"/>
      <c r="I130" s="684" t="s">
        <v>1915</v>
      </c>
    </row>
    <row r="131" spans="1:9" ht="18" customHeight="1" x14ac:dyDescent="0.2">
      <c r="A131" s="684" t="s">
        <v>1916</v>
      </c>
      <c r="B131" s="599" t="s">
        <v>161</v>
      </c>
      <c r="C131" s="599" t="s">
        <v>610</v>
      </c>
      <c r="D131" s="599" t="s">
        <v>753</v>
      </c>
      <c r="E131" s="599"/>
      <c r="F131" s="599" t="s">
        <v>1197</v>
      </c>
      <c r="G131" s="867">
        <v>18</v>
      </c>
      <c r="H131" s="599" t="s">
        <v>93</v>
      </c>
      <c r="I131" s="684" t="s">
        <v>1916</v>
      </c>
    </row>
    <row r="132" spans="1:9" ht="18" customHeight="1" x14ac:dyDescent="0.2">
      <c r="A132" s="684" t="s">
        <v>1917</v>
      </c>
      <c r="B132" s="599" t="s">
        <v>161</v>
      </c>
      <c r="C132" s="684"/>
      <c r="D132" s="684"/>
      <c r="E132" s="684"/>
      <c r="F132" s="684"/>
      <c r="G132" s="684"/>
      <c r="H132" s="684"/>
      <c r="I132" s="684" t="s">
        <v>1917</v>
      </c>
    </row>
    <row r="133" spans="1:9" ht="18" customHeight="1" x14ac:dyDescent="0.2">
      <c r="A133" s="684" t="s">
        <v>1918</v>
      </c>
      <c r="B133" s="599" t="s">
        <v>161</v>
      </c>
      <c r="C133" s="684"/>
      <c r="D133" s="684"/>
      <c r="E133" s="684"/>
      <c r="F133" s="684"/>
      <c r="G133" s="684"/>
      <c r="H133" s="684"/>
      <c r="I133" s="684" t="s">
        <v>1918</v>
      </c>
    </row>
    <row r="134" spans="1:9" ht="18" customHeight="1" x14ac:dyDescent="0.2">
      <c r="A134" s="684" t="s">
        <v>1919</v>
      </c>
      <c r="B134" s="599" t="s">
        <v>161</v>
      </c>
      <c r="C134" s="684"/>
      <c r="D134" s="684"/>
      <c r="E134" s="684"/>
      <c r="F134" s="684"/>
      <c r="G134" s="684"/>
      <c r="H134" s="684"/>
      <c r="I134" s="684" t="s">
        <v>1919</v>
      </c>
    </row>
    <row r="135" spans="1:9" ht="18" customHeight="1" x14ac:dyDescent="0.2">
      <c r="A135" s="684" t="s">
        <v>1920</v>
      </c>
      <c r="B135" s="599" t="s">
        <v>161</v>
      </c>
      <c r="C135" s="684"/>
      <c r="D135" s="684"/>
      <c r="E135" s="684"/>
      <c r="F135" s="684"/>
      <c r="G135" s="684"/>
      <c r="H135" s="684"/>
      <c r="I135" s="684" t="s">
        <v>1920</v>
      </c>
    </row>
    <row r="136" spans="1:9" ht="18" customHeight="1" x14ac:dyDescent="0.2">
      <c r="A136" s="684" t="s">
        <v>1921</v>
      </c>
      <c r="B136" s="599" t="s">
        <v>161</v>
      </c>
      <c r="C136" s="684"/>
      <c r="D136" s="684"/>
      <c r="E136" s="684"/>
      <c r="F136" s="684"/>
      <c r="G136" s="684"/>
      <c r="H136" s="684"/>
      <c r="I136" s="684" t="s">
        <v>1921</v>
      </c>
    </row>
    <row r="137" spans="1:9" ht="18" customHeight="1" x14ac:dyDescent="0.2">
      <c r="A137" s="684" t="s">
        <v>1922</v>
      </c>
      <c r="B137" s="599" t="s">
        <v>161</v>
      </c>
      <c r="C137" s="684"/>
      <c r="D137" s="684"/>
      <c r="E137" s="684"/>
      <c r="F137" s="684"/>
      <c r="G137" s="684"/>
      <c r="H137" s="684"/>
      <c r="I137" s="684" t="s">
        <v>1922</v>
      </c>
    </row>
    <row r="138" spans="1:9" ht="18" customHeight="1" x14ac:dyDescent="0.2">
      <c r="A138" s="684" t="s">
        <v>1923</v>
      </c>
      <c r="B138" s="599" t="s">
        <v>161</v>
      </c>
      <c r="C138" s="684"/>
      <c r="D138" s="684"/>
      <c r="E138" s="684"/>
      <c r="F138" s="684"/>
      <c r="G138" s="684"/>
      <c r="H138" s="684"/>
      <c r="I138" s="684" t="s">
        <v>1923</v>
      </c>
    </row>
    <row r="139" spans="1:9" ht="18" customHeight="1" x14ac:dyDescent="0.2">
      <c r="A139" s="684" t="s">
        <v>1924</v>
      </c>
      <c r="B139" s="599" t="s">
        <v>161</v>
      </c>
      <c r="C139" s="684"/>
      <c r="D139" s="684"/>
      <c r="E139" s="684"/>
      <c r="F139" s="684"/>
      <c r="G139" s="684"/>
      <c r="H139" s="684"/>
      <c r="I139" s="684" t="s">
        <v>1924</v>
      </c>
    </row>
    <row r="140" spans="1:9" ht="18" customHeight="1" x14ac:dyDescent="0.2">
      <c r="A140" s="684" t="s">
        <v>1925</v>
      </c>
      <c r="B140" s="599" t="s">
        <v>161</v>
      </c>
      <c r="C140" s="684"/>
      <c r="D140" s="684"/>
      <c r="E140" s="684"/>
      <c r="F140" s="684"/>
      <c r="G140" s="684"/>
      <c r="H140" s="684"/>
      <c r="I140" s="684" t="s">
        <v>1925</v>
      </c>
    </row>
    <row r="141" spans="1:9" ht="18" customHeight="1" x14ac:dyDescent="0.2">
      <c r="A141" s="684" t="s">
        <v>1926</v>
      </c>
      <c r="B141" s="599" t="s">
        <v>161</v>
      </c>
      <c r="C141" s="684"/>
      <c r="D141" s="684"/>
      <c r="E141" s="684"/>
      <c r="F141" s="684"/>
      <c r="G141" s="684"/>
      <c r="H141" s="684"/>
      <c r="I141" s="684" t="s">
        <v>1926</v>
      </c>
    </row>
    <row r="142" spans="1:9" ht="18" customHeight="1" x14ac:dyDescent="0.2">
      <c r="A142" s="684" t="s">
        <v>1927</v>
      </c>
      <c r="B142" s="599" t="s">
        <v>161</v>
      </c>
      <c r="C142" s="684"/>
      <c r="D142" s="684"/>
      <c r="E142" s="684"/>
      <c r="F142" s="684"/>
      <c r="G142" s="684"/>
      <c r="H142" s="684"/>
      <c r="I142" s="684" t="s">
        <v>1927</v>
      </c>
    </row>
    <row r="143" spans="1:9" ht="18" customHeight="1" x14ac:dyDescent="0.2">
      <c r="A143" s="684" t="s">
        <v>1928</v>
      </c>
      <c r="B143" s="599" t="s">
        <v>161</v>
      </c>
      <c r="C143" s="684"/>
      <c r="D143" s="684"/>
      <c r="E143" s="684"/>
      <c r="F143" s="684"/>
      <c r="G143" s="684"/>
      <c r="H143" s="684"/>
      <c r="I143" s="684" t="s">
        <v>1928</v>
      </c>
    </row>
    <row r="144" spans="1:9" ht="18" customHeight="1" x14ac:dyDescent="0.2">
      <c r="A144" s="684" t="s">
        <v>1929</v>
      </c>
      <c r="B144" s="599" t="s">
        <v>161</v>
      </c>
      <c r="C144" s="684"/>
      <c r="D144" s="684"/>
      <c r="E144" s="684"/>
      <c r="F144" s="684"/>
      <c r="G144" s="684"/>
      <c r="H144" s="684"/>
      <c r="I144" s="684" t="s">
        <v>1929</v>
      </c>
    </row>
    <row r="145" spans="1:9" ht="18" customHeight="1" x14ac:dyDescent="0.2">
      <c r="A145" s="684" t="s">
        <v>1930</v>
      </c>
      <c r="B145" s="599" t="s">
        <v>161</v>
      </c>
      <c r="C145" s="684"/>
      <c r="D145" s="684"/>
      <c r="E145" s="684"/>
      <c r="F145" s="684"/>
      <c r="G145" s="684"/>
      <c r="H145" s="684"/>
      <c r="I145" s="684" t="s">
        <v>1930</v>
      </c>
    </row>
    <row r="146" spans="1:9" ht="18" customHeight="1" x14ac:dyDescent="0.2">
      <c r="A146" s="684" t="s">
        <v>1931</v>
      </c>
      <c r="B146" s="599" t="s">
        <v>161</v>
      </c>
      <c r="C146" s="684"/>
      <c r="D146" s="684"/>
      <c r="E146" s="684"/>
      <c r="F146" s="684"/>
      <c r="G146" s="684"/>
      <c r="H146" s="684"/>
      <c r="I146" s="684" t="s">
        <v>1931</v>
      </c>
    </row>
    <row r="147" spans="1:9" ht="18" customHeight="1" x14ac:dyDescent="0.2">
      <c r="A147" s="684" t="s">
        <v>1932</v>
      </c>
      <c r="B147" s="599" t="s">
        <v>161</v>
      </c>
      <c r="C147" s="684"/>
      <c r="D147" s="684"/>
      <c r="E147" s="684"/>
      <c r="F147" s="684"/>
      <c r="G147" s="684"/>
      <c r="H147" s="684"/>
      <c r="I147" s="684" t="s">
        <v>1932</v>
      </c>
    </row>
    <row r="148" spans="1:9" ht="18" customHeight="1" x14ac:dyDescent="0.2">
      <c r="A148" s="684" t="s">
        <v>1933</v>
      </c>
      <c r="B148" s="599" t="s">
        <v>161</v>
      </c>
      <c r="C148" s="684"/>
      <c r="D148" s="684"/>
      <c r="E148" s="684"/>
      <c r="F148" s="684"/>
      <c r="G148" s="684"/>
      <c r="H148" s="684"/>
      <c r="I148" s="684" t="s">
        <v>1933</v>
      </c>
    </row>
    <row r="149" spans="1:9" ht="18" customHeight="1" x14ac:dyDescent="0.2">
      <c r="A149" s="684" t="s">
        <v>1934</v>
      </c>
      <c r="B149" s="599" t="s">
        <v>138</v>
      </c>
      <c r="C149" s="599" t="s">
        <v>1170</v>
      </c>
      <c r="D149" s="599" t="s">
        <v>66</v>
      </c>
      <c r="E149" s="599" t="s">
        <v>67</v>
      </c>
      <c r="F149" s="599" t="s">
        <v>1040</v>
      </c>
      <c r="G149" s="867">
        <v>6</v>
      </c>
      <c r="H149" s="599" t="s">
        <v>93</v>
      </c>
      <c r="I149" s="684" t="s">
        <v>1934</v>
      </c>
    </row>
    <row r="150" spans="1:9" ht="18" customHeight="1" x14ac:dyDescent="0.2">
      <c r="A150" s="684" t="s">
        <v>1935</v>
      </c>
      <c r="B150" s="599" t="s">
        <v>138</v>
      </c>
      <c r="C150" s="684"/>
      <c r="D150" s="684"/>
      <c r="E150" s="684"/>
      <c r="F150" s="684"/>
      <c r="G150" s="684"/>
      <c r="H150" s="684"/>
      <c r="I150" s="684" t="s">
        <v>1935</v>
      </c>
    </row>
    <row r="151" spans="1:9" ht="18" customHeight="1" x14ac:dyDescent="0.2">
      <c r="A151" s="684" t="s">
        <v>1936</v>
      </c>
      <c r="B151" s="599" t="s">
        <v>138</v>
      </c>
      <c r="C151" s="684"/>
      <c r="D151" s="684"/>
      <c r="E151" s="684"/>
      <c r="F151" s="684"/>
      <c r="G151" s="684"/>
      <c r="H151" s="684"/>
      <c r="I151" s="684" t="s">
        <v>1936</v>
      </c>
    </row>
    <row r="152" spans="1:9" ht="18" customHeight="1" x14ac:dyDescent="0.2">
      <c r="A152" s="684" t="s">
        <v>1937</v>
      </c>
      <c r="B152" s="599" t="s">
        <v>138</v>
      </c>
      <c r="C152" s="684"/>
      <c r="D152" s="684"/>
      <c r="E152" s="684"/>
      <c r="F152" s="684"/>
      <c r="G152" s="684"/>
      <c r="H152" s="684"/>
      <c r="I152" s="684" t="s">
        <v>1937</v>
      </c>
    </row>
    <row r="153" spans="1:9" ht="18" customHeight="1" x14ac:dyDescent="0.2">
      <c r="A153" s="684" t="s">
        <v>1938</v>
      </c>
      <c r="B153" s="599" t="s">
        <v>138</v>
      </c>
      <c r="C153" s="684"/>
      <c r="D153" s="684"/>
      <c r="E153" s="684"/>
      <c r="F153" s="684"/>
      <c r="G153" s="684"/>
      <c r="H153" s="684"/>
      <c r="I153" s="684" t="s">
        <v>1938</v>
      </c>
    </row>
    <row r="154" spans="1:9" ht="18" customHeight="1" x14ac:dyDescent="0.2">
      <c r="A154" s="684" t="s">
        <v>1939</v>
      </c>
      <c r="B154" s="599" t="s">
        <v>138</v>
      </c>
      <c r="C154" s="684"/>
      <c r="D154" s="684"/>
      <c r="E154" s="684"/>
      <c r="F154" s="684"/>
      <c r="G154" s="684"/>
      <c r="H154" s="684"/>
      <c r="I154" s="684" t="s">
        <v>1939</v>
      </c>
    </row>
    <row r="155" spans="1:9" ht="18" customHeight="1" x14ac:dyDescent="0.2">
      <c r="A155" s="684" t="s">
        <v>1940</v>
      </c>
      <c r="B155" s="599" t="s">
        <v>140</v>
      </c>
      <c r="C155" s="599" t="s">
        <v>1170</v>
      </c>
      <c r="D155" s="599" t="s">
        <v>66</v>
      </c>
      <c r="E155" s="599" t="s">
        <v>67</v>
      </c>
      <c r="F155" s="599" t="s">
        <v>1040</v>
      </c>
      <c r="G155" s="867">
        <v>6</v>
      </c>
      <c r="H155" s="599" t="s">
        <v>93</v>
      </c>
      <c r="I155" s="684" t="s">
        <v>1940</v>
      </c>
    </row>
    <row r="156" spans="1:9" ht="18" customHeight="1" x14ac:dyDescent="0.2">
      <c r="A156" s="684" t="s">
        <v>1941</v>
      </c>
      <c r="B156" s="599" t="s">
        <v>140</v>
      </c>
      <c r="C156" s="684"/>
      <c r="D156" s="684"/>
      <c r="E156" s="684"/>
      <c r="F156" s="684"/>
      <c r="G156" s="684"/>
      <c r="H156" s="684"/>
      <c r="I156" s="684" t="s">
        <v>1941</v>
      </c>
    </row>
    <row r="157" spans="1:9" ht="18" customHeight="1" x14ac:dyDescent="0.2">
      <c r="A157" s="684" t="s">
        <v>1942</v>
      </c>
      <c r="B157" s="599" t="s">
        <v>140</v>
      </c>
      <c r="C157" s="684"/>
      <c r="D157" s="684"/>
      <c r="E157" s="684"/>
      <c r="F157" s="684"/>
      <c r="G157" s="684"/>
      <c r="H157" s="684"/>
      <c r="I157" s="684" t="s">
        <v>1942</v>
      </c>
    </row>
    <row r="158" spans="1:9" ht="18" customHeight="1" x14ac:dyDescent="0.2">
      <c r="A158" s="684" t="s">
        <v>1943</v>
      </c>
      <c r="B158" s="599" t="s">
        <v>140</v>
      </c>
      <c r="C158" s="684"/>
      <c r="D158" s="684"/>
      <c r="E158" s="684"/>
      <c r="F158" s="684"/>
      <c r="G158" s="684"/>
      <c r="H158" s="684"/>
      <c r="I158" s="684" t="s">
        <v>1943</v>
      </c>
    </row>
    <row r="159" spans="1:9" ht="18" customHeight="1" x14ac:dyDescent="0.2">
      <c r="A159" s="684" t="s">
        <v>1944</v>
      </c>
      <c r="B159" s="599" t="s">
        <v>140</v>
      </c>
      <c r="C159" s="684"/>
      <c r="D159" s="684"/>
      <c r="E159" s="684"/>
      <c r="F159" s="684"/>
      <c r="G159" s="684"/>
      <c r="H159" s="684"/>
      <c r="I159" s="684" t="s">
        <v>1944</v>
      </c>
    </row>
    <row r="160" spans="1:9" ht="18" customHeight="1" x14ac:dyDescent="0.2">
      <c r="A160" s="684" t="s">
        <v>1945</v>
      </c>
      <c r="B160" s="599" t="s">
        <v>140</v>
      </c>
      <c r="C160" s="684"/>
      <c r="D160" s="684"/>
      <c r="E160" s="684"/>
      <c r="F160" s="684"/>
      <c r="G160" s="684"/>
      <c r="H160" s="684"/>
      <c r="I160" s="684" t="s">
        <v>1945</v>
      </c>
    </row>
    <row r="161" spans="1:9" ht="18" customHeight="1" x14ac:dyDescent="0.2">
      <c r="A161" s="684" t="s">
        <v>1946</v>
      </c>
      <c r="B161" s="599" t="s">
        <v>141</v>
      </c>
      <c r="C161" s="599" t="s">
        <v>1170</v>
      </c>
      <c r="D161" s="599" t="s">
        <v>66</v>
      </c>
      <c r="E161" s="599" t="s">
        <v>67</v>
      </c>
      <c r="F161" s="599" t="s">
        <v>1040</v>
      </c>
      <c r="G161" s="867">
        <v>6</v>
      </c>
      <c r="H161" s="599" t="s">
        <v>93</v>
      </c>
      <c r="I161" s="684" t="s">
        <v>1946</v>
      </c>
    </row>
    <row r="162" spans="1:9" ht="18" customHeight="1" x14ac:dyDescent="0.2">
      <c r="A162" s="684" t="s">
        <v>1947</v>
      </c>
      <c r="B162" s="599" t="s">
        <v>141</v>
      </c>
      <c r="C162" s="684"/>
      <c r="D162" s="684"/>
      <c r="E162" s="684"/>
      <c r="F162" s="684"/>
      <c r="G162" s="684"/>
      <c r="H162" s="684"/>
      <c r="I162" s="684" t="s">
        <v>1947</v>
      </c>
    </row>
    <row r="163" spans="1:9" ht="18" customHeight="1" x14ac:dyDescent="0.2">
      <c r="A163" s="684" t="s">
        <v>1948</v>
      </c>
      <c r="B163" s="599" t="s">
        <v>141</v>
      </c>
      <c r="C163" s="684"/>
      <c r="D163" s="684"/>
      <c r="E163" s="684"/>
      <c r="F163" s="684"/>
      <c r="G163" s="684"/>
      <c r="H163" s="684"/>
      <c r="I163" s="684" t="s">
        <v>1948</v>
      </c>
    </row>
    <row r="164" spans="1:9" ht="18" customHeight="1" x14ac:dyDescent="0.2">
      <c r="A164" s="684" t="s">
        <v>1949</v>
      </c>
      <c r="B164" s="599" t="s">
        <v>141</v>
      </c>
      <c r="C164" s="684"/>
      <c r="D164" s="684"/>
      <c r="E164" s="684"/>
      <c r="F164" s="684"/>
      <c r="G164" s="684"/>
      <c r="H164" s="684"/>
      <c r="I164" s="684" t="s">
        <v>1949</v>
      </c>
    </row>
    <row r="165" spans="1:9" ht="18" customHeight="1" x14ac:dyDescent="0.2">
      <c r="A165" s="684" t="s">
        <v>1950</v>
      </c>
      <c r="B165" s="599" t="s">
        <v>141</v>
      </c>
      <c r="C165" s="684"/>
      <c r="D165" s="684"/>
      <c r="E165" s="684"/>
      <c r="F165" s="684"/>
      <c r="G165" s="684"/>
      <c r="H165" s="684"/>
      <c r="I165" s="684" t="s">
        <v>1950</v>
      </c>
    </row>
    <row r="166" spans="1:9" ht="18" customHeight="1" x14ac:dyDescent="0.2">
      <c r="A166" s="684" t="s">
        <v>1951</v>
      </c>
      <c r="B166" s="599" t="s">
        <v>141</v>
      </c>
      <c r="C166" s="684"/>
      <c r="D166" s="684"/>
      <c r="E166" s="684"/>
      <c r="F166" s="684"/>
      <c r="G166" s="684"/>
      <c r="H166" s="684"/>
      <c r="I166" s="684" t="s">
        <v>1951</v>
      </c>
    </row>
    <row r="167" spans="1:9" ht="18" customHeight="1" x14ac:dyDescent="0.2">
      <c r="A167" s="684" t="s">
        <v>1952</v>
      </c>
      <c r="B167" s="599" t="s">
        <v>142</v>
      </c>
      <c r="C167" s="599" t="s">
        <v>1170</v>
      </c>
      <c r="D167" s="599" t="s">
        <v>66</v>
      </c>
      <c r="E167" s="599" t="s">
        <v>67</v>
      </c>
      <c r="F167" s="599" t="s">
        <v>1040</v>
      </c>
      <c r="G167" s="867">
        <v>6</v>
      </c>
      <c r="H167" s="599" t="s">
        <v>93</v>
      </c>
      <c r="I167" s="684" t="s">
        <v>1952</v>
      </c>
    </row>
    <row r="168" spans="1:9" ht="18" customHeight="1" x14ac:dyDescent="0.2">
      <c r="A168" s="684" t="s">
        <v>1953</v>
      </c>
      <c r="B168" s="599" t="s">
        <v>142</v>
      </c>
      <c r="C168" s="684"/>
      <c r="D168" s="684"/>
      <c r="E168" s="684"/>
      <c r="F168" s="684"/>
      <c r="G168" s="684"/>
      <c r="H168" s="684"/>
      <c r="I168" s="684" t="s">
        <v>1953</v>
      </c>
    </row>
    <row r="169" spans="1:9" ht="18" customHeight="1" x14ac:dyDescent="0.2">
      <c r="A169" s="684" t="s">
        <v>1954</v>
      </c>
      <c r="B169" s="599" t="s">
        <v>142</v>
      </c>
      <c r="C169" s="684"/>
      <c r="D169" s="684"/>
      <c r="E169" s="684"/>
      <c r="F169" s="684"/>
      <c r="G169" s="684"/>
      <c r="H169" s="684"/>
      <c r="I169" s="684" t="s">
        <v>1954</v>
      </c>
    </row>
    <row r="170" spans="1:9" ht="18" customHeight="1" x14ac:dyDescent="0.2">
      <c r="A170" s="684" t="s">
        <v>1955</v>
      </c>
      <c r="B170" s="599" t="s">
        <v>142</v>
      </c>
      <c r="C170" s="684"/>
      <c r="D170" s="684"/>
      <c r="E170" s="684"/>
      <c r="F170" s="684"/>
      <c r="G170" s="684"/>
      <c r="H170" s="684"/>
      <c r="I170" s="684" t="s">
        <v>1955</v>
      </c>
    </row>
    <row r="171" spans="1:9" ht="18" customHeight="1" x14ac:dyDescent="0.2">
      <c r="A171" s="684" t="s">
        <v>1956</v>
      </c>
      <c r="B171" s="599" t="s">
        <v>142</v>
      </c>
      <c r="C171" s="684"/>
      <c r="D171" s="684"/>
      <c r="E171" s="684"/>
      <c r="F171" s="684"/>
      <c r="G171" s="684"/>
      <c r="H171" s="684"/>
      <c r="I171" s="684" t="s">
        <v>1956</v>
      </c>
    </row>
    <row r="172" spans="1:9" ht="18" customHeight="1" x14ac:dyDescent="0.2">
      <c r="A172" s="684" t="s">
        <v>1957</v>
      </c>
      <c r="B172" s="599" t="s">
        <v>142</v>
      </c>
      <c r="C172" s="684"/>
      <c r="D172" s="684"/>
      <c r="E172" s="684"/>
      <c r="F172" s="684"/>
      <c r="G172" s="684"/>
      <c r="H172" s="684"/>
      <c r="I172" s="684" t="s">
        <v>1957</v>
      </c>
    </row>
    <row r="173" spans="1:9" ht="18" customHeight="1" x14ac:dyDescent="0.2">
      <c r="A173" s="684" t="s">
        <v>1958</v>
      </c>
      <c r="B173" s="599" t="s">
        <v>143</v>
      </c>
      <c r="C173" s="599" t="s">
        <v>1170</v>
      </c>
      <c r="D173" s="599" t="s">
        <v>1175</v>
      </c>
      <c r="E173" s="599"/>
      <c r="F173" s="599" t="s">
        <v>1040</v>
      </c>
      <c r="G173" s="867">
        <v>6</v>
      </c>
      <c r="H173" s="599" t="s">
        <v>93</v>
      </c>
      <c r="I173" s="684" t="s">
        <v>1958</v>
      </c>
    </row>
    <row r="174" spans="1:9" ht="18" customHeight="1" x14ac:dyDescent="0.2">
      <c r="A174" s="684" t="s">
        <v>1959</v>
      </c>
      <c r="B174" s="599" t="s">
        <v>143</v>
      </c>
      <c r="C174" s="684"/>
      <c r="D174" s="684"/>
      <c r="E174" s="684"/>
      <c r="F174" s="684"/>
      <c r="G174" s="684"/>
      <c r="H174" s="684"/>
      <c r="I174" s="684" t="s">
        <v>1959</v>
      </c>
    </row>
    <row r="175" spans="1:9" ht="18" customHeight="1" x14ac:dyDescent="0.2">
      <c r="A175" s="684" t="s">
        <v>1960</v>
      </c>
      <c r="B175" s="599" t="s">
        <v>143</v>
      </c>
      <c r="C175" s="684"/>
      <c r="D175" s="684"/>
      <c r="E175" s="684"/>
      <c r="F175" s="684"/>
      <c r="G175" s="684"/>
      <c r="H175" s="684"/>
      <c r="I175" s="684" t="s">
        <v>1960</v>
      </c>
    </row>
    <row r="176" spans="1:9" ht="18" customHeight="1" x14ac:dyDescent="0.2">
      <c r="A176" s="684" t="s">
        <v>1961</v>
      </c>
      <c r="B176" s="599" t="s">
        <v>143</v>
      </c>
      <c r="C176" s="684"/>
      <c r="D176" s="684"/>
      <c r="E176" s="684"/>
      <c r="F176" s="684"/>
      <c r="G176" s="684"/>
      <c r="H176" s="684"/>
      <c r="I176" s="684" t="s">
        <v>1961</v>
      </c>
    </row>
    <row r="177" spans="1:9" ht="18" customHeight="1" x14ac:dyDescent="0.2">
      <c r="A177" s="684" t="s">
        <v>1962</v>
      </c>
      <c r="B177" s="599" t="s">
        <v>143</v>
      </c>
      <c r="C177" s="684"/>
      <c r="D177" s="684"/>
      <c r="E177" s="684"/>
      <c r="F177" s="684"/>
      <c r="G177" s="684"/>
      <c r="H177" s="684"/>
      <c r="I177" s="684" t="s">
        <v>1962</v>
      </c>
    </row>
    <row r="178" spans="1:9" ht="18" customHeight="1" x14ac:dyDescent="0.2">
      <c r="A178" s="684" t="s">
        <v>1963</v>
      </c>
      <c r="B178" s="599" t="s">
        <v>143</v>
      </c>
      <c r="C178" s="684"/>
      <c r="D178" s="684"/>
      <c r="E178" s="684"/>
      <c r="F178" s="684"/>
      <c r="G178" s="684"/>
      <c r="H178" s="684"/>
      <c r="I178" s="684" t="s">
        <v>1963</v>
      </c>
    </row>
    <row r="179" spans="1:9" ht="18" customHeight="1" x14ac:dyDescent="0.2">
      <c r="A179" s="684" t="s">
        <v>1964</v>
      </c>
      <c r="B179" s="599" t="s">
        <v>144</v>
      </c>
      <c r="C179" s="599" t="s">
        <v>1170</v>
      </c>
      <c r="D179" s="599" t="s">
        <v>1175</v>
      </c>
      <c r="E179" s="599"/>
      <c r="F179" s="599" t="s">
        <v>1040</v>
      </c>
      <c r="G179" s="867">
        <v>6</v>
      </c>
      <c r="H179" s="599" t="s">
        <v>93</v>
      </c>
      <c r="I179" s="684" t="s">
        <v>1964</v>
      </c>
    </row>
    <row r="180" spans="1:9" ht="18" customHeight="1" x14ac:dyDescent="0.2">
      <c r="A180" s="684" t="s">
        <v>1965</v>
      </c>
      <c r="B180" s="599" t="s">
        <v>144</v>
      </c>
      <c r="C180" s="684"/>
      <c r="D180" s="684"/>
      <c r="E180" s="684"/>
      <c r="F180" s="684"/>
      <c r="G180" s="684"/>
      <c r="H180" s="684"/>
      <c r="I180" s="684" t="s">
        <v>1965</v>
      </c>
    </row>
    <row r="181" spans="1:9" ht="18" customHeight="1" x14ac:dyDescent="0.2">
      <c r="A181" s="684" t="s">
        <v>1966</v>
      </c>
      <c r="B181" s="599" t="s">
        <v>144</v>
      </c>
      <c r="C181" s="684"/>
      <c r="D181" s="684"/>
      <c r="E181" s="684"/>
      <c r="F181" s="684"/>
      <c r="G181" s="684"/>
      <c r="H181" s="684"/>
      <c r="I181" s="684" t="s">
        <v>1966</v>
      </c>
    </row>
    <row r="182" spans="1:9" ht="18" customHeight="1" x14ac:dyDescent="0.2">
      <c r="A182" s="684" t="s">
        <v>1967</v>
      </c>
      <c r="B182" s="599" t="s">
        <v>144</v>
      </c>
      <c r="C182" s="684"/>
      <c r="D182" s="684"/>
      <c r="E182" s="684"/>
      <c r="F182" s="684"/>
      <c r="G182" s="684"/>
      <c r="H182" s="684"/>
      <c r="I182" s="684" t="s">
        <v>1967</v>
      </c>
    </row>
    <row r="183" spans="1:9" ht="18" customHeight="1" x14ac:dyDescent="0.2">
      <c r="A183" s="684" t="s">
        <v>1968</v>
      </c>
      <c r="B183" s="599" t="s">
        <v>144</v>
      </c>
      <c r="C183" s="684"/>
      <c r="D183" s="684"/>
      <c r="E183" s="684"/>
      <c r="F183" s="684"/>
      <c r="G183" s="684"/>
      <c r="H183" s="684"/>
      <c r="I183" s="684" t="s">
        <v>1968</v>
      </c>
    </row>
    <row r="184" spans="1:9" ht="18" customHeight="1" x14ac:dyDescent="0.2">
      <c r="A184" s="684" t="s">
        <v>1969</v>
      </c>
      <c r="B184" s="599" t="s">
        <v>144</v>
      </c>
      <c r="C184" s="684"/>
      <c r="D184" s="684"/>
      <c r="E184" s="684"/>
      <c r="F184" s="684"/>
      <c r="G184" s="684"/>
      <c r="H184" s="684"/>
      <c r="I184" s="684" t="s">
        <v>1969</v>
      </c>
    </row>
    <row r="185" spans="1:9" ht="18" customHeight="1" x14ac:dyDescent="0.2">
      <c r="A185" s="684" t="s">
        <v>1970</v>
      </c>
      <c r="B185" s="599" t="s">
        <v>145</v>
      </c>
      <c r="C185" s="599" t="s">
        <v>1170</v>
      </c>
      <c r="D185" s="599" t="s">
        <v>1175</v>
      </c>
      <c r="E185" s="599"/>
      <c r="F185" s="599" t="s">
        <v>1040</v>
      </c>
      <c r="G185" s="867">
        <v>6</v>
      </c>
      <c r="H185" s="599" t="s">
        <v>93</v>
      </c>
      <c r="I185" s="684" t="s">
        <v>1970</v>
      </c>
    </row>
    <row r="186" spans="1:9" ht="18" customHeight="1" x14ac:dyDescent="0.2">
      <c r="A186" s="684" t="s">
        <v>1971</v>
      </c>
      <c r="B186" s="599" t="s">
        <v>145</v>
      </c>
      <c r="C186" s="684"/>
      <c r="D186" s="684"/>
      <c r="E186" s="684"/>
      <c r="F186" s="684"/>
      <c r="G186" s="684"/>
      <c r="H186" s="684"/>
      <c r="I186" s="684" t="s">
        <v>1971</v>
      </c>
    </row>
    <row r="187" spans="1:9" ht="18" customHeight="1" x14ac:dyDescent="0.2">
      <c r="A187" s="684" t="s">
        <v>1972</v>
      </c>
      <c r="B187" s="599" t="s">
        <v>145</v>
      </c>
      <c r="C187" s="684"/>
      <c r="D187" s="684"/>
      <c r="E187" s="684"/>
      <c r="F187" s="684"/>
      <c r="G187" s="684"/>
      <c r="H187" s="684"/>
      <c r="I187" s="684" t="s">
        <v>1972</v>
      </c>
    </row>
    <row r="188" spans="1:9" ht="18" customHeight="1" x14ac:dyDescent="0.2">
      <c r="A188" s="684" t="s">
        <v>1973</v>
      </c>
      <c r="B188" s="599" t="s">
        <v>145</v>
      </c>
      <c r="C188" s="684"/>
      <c r="D188" s="684"/>
      <c r="E188" s="684"/>
      <c r="F188" s="684"/>
      <c r="G188" s="684"/>
      <c r="H188" s="684"/>
      <c r="I188" s="684" t="s">
        <v>1973</v>
      </c>
    </row>
    <row r="189" spans="1:9" ht="18" customHeight="1" x14ac:dyDescent="0.2">
      <c r="A189" s="684" t="s">
        <v>1974</v>
      </c>
      <c r="B189" s="599" t="s">
        <v>145</v>
      </c>
      <c r="C189" s="684"/>
      <c r="D189" s="684"/>
      <c r="E189" s="684"/>
      <c r="F189" s="684"/>
      <c r="G189" s="684"/>
      <c r="H189" s="684"/>
      <c r="I189" s="684" t="s">
        <v>1974</v>
      </c>
    </row>
    <row r="190" spans="1:9" ht="18" customHeight="1" x14ac:dyDescent="0.2">
      <c r="A190" s="684" t="s">
        <v>1975</v>
      </c>
      <c r="B190" s="599" t="s">
        <v>145</v>
      </c>
      <c r="C190" s="684"/>
      <c r="D190" s="684"/>
      <c r="E190" s="684"/>
      <c r="F190" s="684"/>
      <c r="G190" s="684"/>
      <c r="H190" s="684"/>
      <c r="I190" s="684" t="s">
        <v>1975</v>
      </c>
    </row>
    <row r="191" spans="1:9" ht="18" customHeight="1" x14ac:dyDescent="0.2">
      <c r="A191" s="684" t="s">
        <v>1976</v>
      </c>
      <c r="B191" s="599" t="s">
        <v>146</v>
      </c>
      <c r="C191" s="599" t="s">
        <v>1170</v>
      </c>
      <c r="D191" s="599" t="s">
        <v>1175</v>
      </c>
      <c r="E191" s="599"/>
      <c r="F191" s="599" t="s">
        <v>1040</v>
      </c>
      <c r="G191" s="867">
        <v>6</v>
      </c>
      <c r="H191" s="599" t="s">
        <v>93</v>
      </c>
      <c r="I191" s="684" t="s">
        <v>1976</v>
      </c>
    </row>
    <row r="192" spans="1:9" ht="18" customHeight="1" x14ac:dyDescent="0.2">
      <c r="A192" s="684" t="s">
        <v>1977</v>
      </c>
      <c r="B192" s="599" t="s">
        <v>146</v>
      </c>
      <c r="C192" s="684"/>
      <c r="D192" s="684"/>
      <c r="E192" s="684"/>
      <c r="F192" s="684"/>
      <c r="G192" s="684"/>
      <c r="H192" s="684"/>
      <c r="I192" s="684" t="s">
        <v>1977</v>
      </c>
    </row>
    <row r="193" spans="1:9" ht="18" customHeight="1" x14ac:dyDescent="0.2">
      <c r="A193" s="684" t="s">
        <v>1978</v>
      </c>
      <c r="B193" s="599" t="s">
        <v>146</v>
      </c>
      <c r="C193" s="684"/>
      <c r="D193" s="684"/>
      <c r="E193" s="684"/>
      <c r="F193" s="684"/>
      <c r="G193" s="684"/>
      <c r="H193" s="684"/>
      <c r="I193" s="684" t="s">
        <v>1978</v>
      </c>
    </row>
    <row r="194" spans="1:9" ht="18" customHeight="1" x14ac:dyDescent="0.2">
      <c r="A194" s="684" t="s">
        <v>1979</v>
      </c>
      <c r="B194" s="599" t="s">
        <v>146</v>
      </c>
      <c r="C194" s="684"/>
      <c r="D194" s="684"/>
      <c r="E194" s="684"/>
      <c r="F194" s="684"/>
      <c r="G194" s="684"/>
      <c r="H194" s="684"/>
      <c r="I194" s="684" t="s">
        <v>1979</v>
      </c>
    </row>
    <row r="195" spans="1:9" ht="18" customHeight="1" x14ac:dyDescent="0.2">
      <c r="A195" s="684" t="s">
        <v>1980</v>
      </c>
      <c r="B195" s="599" t="s">
        <v>146</v>
      </c>
      <c r="C195" s="684"/>
      <c r="D195" s="684"/>
      <c r="E195" s="684"/>
      <c r="F195" s="684"/>
      <c r="G195" s="684"/>
      <c r="H195" s="684"/>
      <c r="I195" s="684" t="s">
        <v>1980</v>
      </c>
    </row>
    <row r="196" spans="1:9" ht="18" customHeight="1" x14ac:dyDescent="0.2">
      <c r="A196" s="684" t="s">
        <v>1981</v>
      </c>
      <c r="B196" s="599" t="s">
        <v>146</v>
      </c>
      <c r="C196" s="684"/>
      <c r="D196" s="684"/>
      <c r="E196" s="684"/>
      <c r="F196" s="684"/>
      <c r="G196" s="684"/>
      <c r="H196" s="684"/>
      <c r="I196" s="684" t="s">
        <v>1981</v>
      </c>
    </row>
    <row r="197" spans="1:9" ht="18" customHeight="1" x14ac:dyDescent="0.2">
      <c r="A197" s="684" t="s">
        <v>1982</v>
      </c>
      <c r="B197" s="599" t="s">
        <v>147</v>
      </c>
      <c r="C197" s="599" t="s">
        <v>1170</v>
      </c>
      <c r="D197" s="599" t="s">
        <v>1175</v>
      </c>
      <c r="E197" s="599"/>
      <c r="F197" s="599" t="s">
        <v>1040</v>
      </c>
      <c r="G197" s="867">
        <v>6</v>
      </c>
      <c r="H197" s="599" t="s">
        <v>93</v>
      </c>
      <c r="I197" s="684" t="s">
        <v>1982</v>
      </c>
    </row>
    <row r="198" spans="1:9" ht="18" customHeight="1" x14ac:dyDescent="0.2">
      <c r="A198" s="684" t="s">
        <v>1983</v>
      </c>
      <c r="B198" s="599" t="s">
        <v>147</v>
      </c>
      <c r="C198" s="684"/>
      <c r="D198" s="684"/>
      <c r="E198" s="684"/>
      <c r="F198" s="684"/>
      <c r="G198" s="684"/>
      <c r="H198" s="684"/>
      <c r="I198" s="684" t="s">
        <v>1983</v>
      </c>
    </row>
    <row r="199" spans="1:9" ht="18" customHeight="1" x14ac:dyDescent="0.2">
      <c r="A199" s="684" t="s">
        <v>1984</v>
      </c>
      <c r="B199" s="599" t="s">
        <v>147</v>
      </c>
      <c r="C199" s="684"/>
      <c r="D199" s="684"/>
      <c r="E199" s="684"/>
      <c r="F199" s="684"/>
      <c r="G199" s="684"/>
      <c r="H199" s="684"/>
      <c r="I199" s="684" t="s">
        <v>1984</v>
      </c>
    </row>
    <row r="200" spans="1:9" ht="18" customHeight="1" x14ac:dyDescent="0.2">
      <c r="A200" s="684" t="s">
        <v>1985</v>
      </c>
      <c r="B200" s="599" t="s">
        <v>147</v>
      </c>
      <c r="C200" s="684"/>
      <c r="D200" s="684"/>
      <c r="E200" s="684"/>
      <c r="F200" s="684"/>
      <c r="G200" s="684"/>
      <c r="H200" s="684"/>
      <c r="I200" s="684" t="s">
        <v>1985</v>
      </c>
    </row>
    <row r="201" spans="1:9" ht="18" customHeight="1" x14ac:dyDescent="0.2">
      <c r="A201" s="684" t="s">
        <v>1986</v>
      </c>
      <c r="B201" s="599" t="s">
        <v>147</v>
      </c>
      <c r="C201" s="684"/>
      <c r="D201" s="684"/>
      <c r="E201" s="684"/>
      <c r="F201" s="684"/>
      <c r="G201" s="684"/>
      <c r="H201" s="684"/>
      <c r="I201" s="684" t="s">
        <v>1986</v>
      </c>
    </row>
    <row r="202" spans="1:9" ht="18" customHeight="1" x14ac:dyDescent="0.2">
      <c r="A202" s="684" t="s">
        <v>1987</v>
      </c>
      <c r="B202" s="599" t="s">
        <v>147</v>
      </c>
      <c r="C202" s="684"/>
      <c r="D202" s="684"/>
      <c r="E202" s="684"/>
      <c r="F202" s="684"/>
      <c r="G202" s="684"/>
      <c r="H202" s="684"/>
      <c r="I202" s="684" t="s">
        <v>1987</v>
      </c>
    </row>
    <row r="203" spans="1:9" ht="18" customHeight="1" x14ac:dyDescent="0.2">
      <c r="A203" s="684" t="s">
        <v>1988</v>
      </c>
      <c r="B203" s="599" t="s">
        <v>148</v>
      </c>
      <c r="C203" s="599" t="s">
        <v>1170</v>
      </c>
      <c r="D203" s="599" t="s">
        <v>1175</v>
      </c>
      <c r="E203" s="599"/>
      <c r="F203" s="599" t="s">
        <v>1040</v>
      </c>
      <c r="G203" s="867">
        <v>6</v>
      </c>
      <c r="H203" s="599" t="s">
        <v>93</v>
      </c>
      <c r="I203" s="684" t="s">
        <v>1988</v>
      </c>
    </row>
    <row r="204" spans="1:9" ht="18" customHeight="1" x14ac:dyDescent="0.2">
      <c r="A204" s="684" t="s">
        <v>1989</v>
      </c>
      <c r="B204" s="599" t="s">
        <v>148</v>
      </c>
      <c r="C204" s="684"/>
      <c r="D204" s="684"/>
      <c r="E204" s="684"/>
      <c r="F204" s="684"/>
      <c r="G204" s="684"/>
      <c r="H204" s="684"/>
      <c r="I204" s="684" t="s">
        <v>1989</v>
      </c>
    </row>
    <row r="205" spans="1:9" ht="18" customHeight="1" x14ac:dyDescent="0.2">
      <c r="A205" s="684" t="s">
        <v>1990</v>
      </c>
      <c r="B205" s="599" t="s">
        <v>148</v>
      </c>
      <c r="C205" s="684"/>
      <c r="D205" s="684"/>
      <c r="E205" s="684"/>
      <c r="F205" s="684"/>
      <c r="G205" s="684"/>
      <c r="H205" s="684"/>
      <c r="I205" s="684" t="s">
        <v>1990</v>
      </c>
    </row>
    <row r="206" spans="1:9" ht="18" customHeight="1" x14ac:dyDescent="0.2">
      <c r="A206" s="684" t="s">
        <v>1991</v>
      </c>
      <c r="B206" s="599" t="s">
        <v>148</v>
      </c>
      <c r="C206" s="684"/>
      <c r="D206" s="684"/>
      <c r="E206" s="684"/>
      <c r="F206" s="684"/>
      <c r="G206" s="684"/>
      <c r="H206" s="684"/>
      <c r="I206" s="684" t="s">
        <v>1991</v>
      </c>
    </row>
    <row r="207" spans="1:9" ht="18" customHeight="1" x14ac:dyDescent="0.2">
      <c r="A207" s="684" t="s">
        <v>1992</v>
      </c>
      <c r="B207" s="599" t="s">
        <v>148</v>
      </c>
      <c r="C207" s="684"/>
      <c r="D207" s="684"/>
      <c r="E207" s="684"/>
      <c r="F207" s="684"/>
      <c r="G207" s="684"/>
      <c r="H207" s="684"/>
      <c r="I207" s="684" t="s">
        <v>1992</v>
      </c>
    </row>
    <row r="208" spans="1:9" ht="18" customHeight="1" x14ac:dyDescent="0.2">
      <c r="A208" s="684" t="s">
        <v>1993</v>
      </c>
      <c r="B208" s="599" t="s">
        <v>148</v>
      </c>
      <c r="C208" s="684"/>
      <c r="D208" s="684"/>
      <c r="E208" s="684"/>
      <c r="F208" s="684"/>
      <c r="G208" s="684"/>
      <c r="H208" s="684"/>
      <c r="I208" s="684" t="s">
        <v>1993</v>
      </c>
    </row>
    <row r="209" spans="1:9" ht="18" customHeight="1" x14ac:dyDescent="0.2">
      <c r="A209" s="684" t="s">
        <v>1994</v>
      </c>
      <c r="B209" s="599" t="s">
        <v>329</v>
      </c>
      <c r="C209" s="599" t="s">
        <v>693</v>
      </c>
      <c r="D209" s="678" t="s">
        <v>1244</v>
      </c>
      <c r="E209" s="678"/>
      <c r="F209" s="867">
        <v>1200</v>
      </c>
      <c r="G209" s="867">
        <v>1</v>
      </c>
      <c r="H209" s="599" t="s">
        <v>93</v>
      </c>
      <c r="I209" s="684" t="s">
        <v>1994</v>
      </c>
    </row>
    <row r="210" spans="1:9" ht="18" customHeight="1" x14ac:dyDescent="0.2">
      <c r="A210" s="684" t="s">
        <v>1995</v>
      </c>
      <c r="B210" s="599" t="s">
        <v>183</v>
      </c>
      <c r="C210" s="599" t="s">
        <v>693</v>
      </c>
      <c r="D210" s="599" t="s">
        <v>694</v>
      </c>
      <c r="E210" s="599" t="s">
        <v>186</v>
      </c>
      <c r="F210" s="867">
        <v>300</v>
      </c>
      <c r="G210" s="867">
        <v>2</v>
      </c>
      <c r="H210" s="599" t="s">
        <v>93</v>
      </c>
      <c r="I210" s="684" t="s">
        <v>1995</v>
      </c>
    </row>
    <row r="211" spans="1:9" ht="18" customHeight="1" x14ac:dyDescent="0.2">
      <c r="A211" s="684" t="s">
        <v>1996</v>
      </c>
      <c r="B211" s="599" t="s">
        <v>183</v>
      </c>
      <c r="C211" s="599"/>
      <c r="D211" s="599"/>
      <c r="E211" s="599"/>
      <c r="F211" s="867"/>
      <c r="G211" s="867"/>
      <c r="H211" s="599"/>
      <c r="I211" s="684" t="s">
        <v>1996</v>
      </c>
    </row>
    <row r="212" spans="1:9" ht="18" customHeight="1" x14ac:dyDescent="0.2">
      <c r="A212" s="684" t="s">
        <v>1997</v>
      </c>
      <c r="B212" s="599" t="s">
        <v>187</v>
      </c>
      <c r="C212" s="599" t="s">
        <v>693</v>
      </c>
      <c r="D212" s="599" t="s">
        <v>694</v>
      </c>
      <c r="E212" s="599" t="s">
        <v>186</v>
      </c>
      <c r="F212" s="867">
        <v>300</v>
      </c>
      <c r="G212" s="867">
        <v>2</v>
      </c>
      <c r="H212" s="599" t="s">
        <v>93</v>
      </c>
      <c r="I212" s="684" t="s">
        <v>1997</v>
      </c>
    </row>
    <row r="213" spans="1:9" ht="18" customHeight="1" x14ac:dyDescent="0.2">
      <c r="A213" s="684" t="s">
        <v>1998</v>
      </c>
      <c r="B213" s="599" t="s">
        <v>187</v>
      </c>
      <c r="C213" s="599"/>
      <c r="D213" s="599"/>
      <c r="E213" s="599"/>
      <c r="F213" s="867"/>
      <c r="G213" s="867"/>
      <c r="H213" s="599"/>
      <c r="I213" s="684" t="s">
        <v>1998</v>
      </c>
    </row>
    <row r="214" spans="1:9" ht="18" customHeight="1" x14ac:dyDescent="0.2">
      <c r="A214" s="684" t="s">
        <v>1999</v>
      </c>
      <c r="B214" s="599" t="s">
        <v>188</v>
      </c>
      <c r="C214" s="599" t="s">
        <v>693</v>
      </c>
      <c r="D214" s="599" t="s">
        <v>694</v>
      </c>
      <c r="E214" s="599" t="s">
        <v>186</v>
      </c>
      <c r="F214" s="867">
        <v>300</v>
      </c>
      <c r="G214" s="867">
        <v>2</v>
      </c>
      <c r="H214" s="599" t="s">
        <v>93</v>
      </c>
      <c r="I214" s="684" t="s">
        <v>1999</v>
      </c>
    </row>
    <row r="215" spans="1:9" ht="18" customHeight="1" x14ac:dyDescent="0.2">
      <c r="A215" s="684" t="s">
        <v>2000</v>
      </c>
      <c r="B215" s="599" t="s">
        <v>188</v>
      </c>
      <c r="C215" s="599"/>
      <c r="D215" s="599"/>
      <c r="E215" s="599"/>
      <c r="F215" s="867"/>
      <c r="G215" s="867"/>
      <c r="H215" s="599"/>
      <c r="I215" s="684" t="s">
        <v>2000</v>
      </c>
    </row>
    <row r="216" spans="1:9" ht="18" customHeight="1" x14ac:dyDescent="0.2">
      <c r="A216" s="684" t="s">
        <v>2001</v>
      </c>
      <c r="B216" s="599" t="s">
        <v>402</v>
      </c>
      <c r="C216" s="599"/>
      <c r="D216" s="599"/>
      <c r="E216" s="867"/>
      <c r="F216" s="867"/>
      <c r="G216" s="867"/>
      <c r="H216" s="599"/>
      <c r="I216" s="684" t="s">
        <v>2001</v>
      </c>
    </row>
    <row r="217" spans="1:9" ht="18" customHeight="1" x14ac:dyDescent="0.2">
      <c r="A217" s="684" t="s">
        <v>2002</v>
      </c>
      <c r="B217" s="599" t="s">
        <v>189</v>
      </c>
      <c r="C217" s="599" t="s">
        <v>699</v>
      </c>
      <c r="D217" s="599" t="s">
        <v>61</v>
      </c>
      <c r="E217" s="599" t="s">
        <v>62</v>
      </c>
      <c r="F217" s="867">
        <v>300</v>
      </c>
      <c r="G217" s="867">
        <v>4</v>
      </c>
      <c r="H217" s="599" t="s">
        <v>93</v>
      </c>
      <c r="I217" s="684" t="s">
        <v>2002</v>
      </c>
    </row>
    <row r="218" spans="1:9" ht="18" customHeight="1" x14ac:dyDescent="0.2">
      <c r="A218" s="684" t="s">
        <v>2003</v>
      </c>
      <c r="B218" s="599" t="s">
        <v>189</v>
      </c>
      <c r="C218" s="684"/>
      <c r="D218" s="684"/>
      <c r="E218" s="684"/>
      <c r="F218" s="684"/>
      <c r="G218" s="684"/>
      <c r="H218" s="684"/>
      <c r="I218" s="684" t="s">
        <v>2003</v>
      </c>
    </row>
    <row r="219" spans="1:9" ht="18" customHeight="1" x14ac:dyDescent="0.2">
      <c r="A219" s="684" t="s">
        <v>2004</v>
      </c>
      <c r="B219" s="599" t="s">
        <v>189</v>
      </c>
      <c r="C219" s="684"/>
      <c r="D219" s="684"/>
      <c r="E219" s="684"/>
      <c r="F219" s="684"/>
      <c r="G219" s="684"/>
      <c r="H219" s="684"/>
      <c r="I219" s="684" t="s">
        <v>2004</v>
      </c>
    </row>
    <row r="220" spans="1:9" ht="18" customHeight="1" x14ac:dyDescent="0.2">
      <c r="A220" s="684" t="s">
        <v>2005</v>
      </c>
      <c r="B220" s="599" t="s">
        <v>189</v>
      </c>
      <c r="C220" s="599"/>
      <c r="D220" s="599"/>
      <c r="E220" s="599"/>
      <c r="F220" s="867"/>
      <c r="G220" s="867"/>
      <c r="H220" s="599"/>
      <c r="I220" s="684" t="s">
        <v>2005</v>
      </c>
    </row>
    <row r="221" spans="1:9" ht="18" customHeight="1" x14ac:dyDescent="0.2">
      <c r="A221" s="684" t="s">
        <v>2006</v>
      </c>
      <c r="B221" s="599" t="s">
        <v>193</v>
      </c>
      <c r="C221" s="599" t="s">
        <v>693</v>
      </c>
      <c r="D221" s="599" t="s">
        <v>61</v>
      </c>
      <c r="E221" s="599" t="s">
        <v>62</v>
      </c>
      <c r="F221" s="867">
        <v>300</v>
      </c>
      <c r="G221" s="867">
        <v>4</v>
      </c>
      <c r="H221" s="599" t="s">
        <v>93</v>
      </c>
      <c r="I221" s="684" t="s">
        <v>2006</v>
      </c>
    </row>
    <row r="222" spans="1:9" ht="18" customHeight="1" x14ac:dyDescent="0.2">
      <c r="A222" s="684" t="s">
        <v>2007</v>
      </c>
      <c r="B222" s="599" t="s">
        <v>193</v>
      </c>
      <c r="C222" s="684"/>
      <c r="D222" s="684"/>
      <c r="E222" s="684"/>
      <c r="F222" s="684"/>
      <c r="G222" s="684"/>
      <c r="H222" s="684"/>
      <c r="I222" s="684" t="s">
        <v>2007</v>
      </c>
    </row>
    <row r="223" spans="1:9" ht="18" customHeight="1" x14ac:dyDescent="0.2">
      <c r="A223" s="684" t="s">
        <v>2008</v>
      </c>
      <c r="B223" s="599" t="s">
        <v>193</v>
      </c>
      <c r="C223" s="684"/>
      <c r="D223" s="684"/>
      <c r="E223" s="684"/>
      <c r="F223" s="684"/>
      <c r="G223" s="684"/>
      <c r="H223" s="684"/>
      <c r="I223" s="684" t="s">
        <v>2008</v>
      </c>
    </row>
    <row r="224" spans="1:9" ht="18" customHeight="1" x14ac:dyDescent="0.2">
      <c r="A224" s="684" t="s">
        <v>2009</v>
      </c>
      <c r="B224" s="599" t="s">
        <v>193</v>
      </c>
      <c r="C224" s="599"/>
      <c r="D224" s="599"/>
      <c r="E224" s="599"/>
      <c r="F224" s="867"/>
      <c r="G224" s="867"/>
      <c r="H224" s="599"/>
      <c r="I224" s="684" t="s">
        <v>2009</v>
      </c>
    </row>
    <row r="225" spans="1:9" ht="18" customHeight="1" x14ac:dyDescent="0.2">
      <c r="A225" s="684" t="s">
        <v>2010</v>
      </c>
      <c r="B225" s="599" t="s">
        <v>194</v>
      </c>
      <c r="C225" s="599" t="s">
        <v>693</v>
      </c>
      <c r="D225" s="599" t="s">
        <v>61</v>
      </c>
      <c r="E225" s="599" t="s">
        <v>62</v>
      </c>
      <c r="F225" s="867">
        <v>300</v>
      </c>
      <c r="G225" s="867">
        <v>4</v>
      </c>
      <c r="H225" s="599" t="s">
        <v>93</v>
      </c>
      <c r="I225" s="684" t="s">
        <v>2010</v>
      </c>
    </row>
    <row r="226" spans="1:9" ht="18" customHeight="1" x14ac:dyDescent="0.2">
      <c r="A226" s="684" t="s">
        <v>2011</v>
      </c>
      <c r="B226" s="599" t="s">
        <v>194</v>
      </c>
      <c r="C226" s="684"/>
      <c r="D226" s="684"/>
      <c r="E226" s="684"/>
      <c r="F226" s="684"/>
      <c r="G226" s="684"/>
      <c r="H226" s="684"/>
      <c r="I226" s="684" t="s">
        <v>2011</v>
      </c>
    </row>
    <row r="227" spans="1:9" ht="18" customHeight="1" x14ac:dyDescent="0.2">
      <c r="A227" s="684" t="s">
        <v>2012</v>
      </c>
      <c r="B227" s="599" t="s">
        <v>194</v>
      </c>
      <c r="C227" s="684"/>
      <c r="D227" s="684"/>
      <c r="E227" s="684"/>
      <c r="F227" s="684"/>
      <c r="G227" s="684"/>
      <c r="H227" s="684"/>
      <c r="I227" s="684" t="s">
        <v>2012</v>
      </c>
    </row>
    <row r="228" spans="1:9" ht="18" customHeight="1" x14ac:dyDescent="0.2">
      <c r="A228" s="684" t="s">
        <v>2013</v>
      </c>
      <c r="B228" s="599" t="s">
        <v>194</v>
      </c>
      <c r="C228" s="599"/>
      <c r="D228" s="599"/>
      <c r="E228" s="599"/>
      <c r="F228" s="867"/>
      <c r="G228" s="867"/>
      <c r="H228" s="599"/>
      <c r="I228" s="684" t="s">
        <v>2013</v>
      </c>
    </row>
    <row r="229" spans="1:9" ht="18" customHeight="1" x14ac:dyDescent="0.2">
      <c r="A229" s="684" t="s">
        <v>2014</v>
      </c>
      <c r="B229" s="599" t="s">
        <v>198</v>
      </c>
      <c r="C229" s="599" t="s">
        <v>693</v>
      </c>
      <c r="D229" s="599" t="s">
        <v>199</v>
      </c>
      <c r="E229" s="599" t="s">
        <v>200</v>
      </c>
      <c r="F229" s="867">
        <v>300</v>
      </c>
      <c r="G229" s="867">
        <v>4</v>
      </c>
      <c r="H229" s="599" t="s">
        <v>93</v>
      </c>
      <c r="I229" s="684" t="s">
        <v>2014</v>
      </c>
    </row>
    <row r="230" spans="1:9" ht="18" customHeight="1" x14ac:dyDescent="0.2">
      <c r="A230" s="684" t="s">
        <v>2015</v>
      </c>
      <c r="B230" s="599" t="s">
        <v>198</v>
      </c>
      <c r="C230" s="684"/>
      <c r="D230" s="684"/>
      <c r="E230" s="684"/>
      <c r="F230" s="684"/>
      <c r="G230" s="684"/>
      <c r="H230" s="684"/>
      <c r="I230" s="684" t="s">
        <v>2015</v>
      </c>
    </row>
    <row r="231" spans="1:9" ht="18" customHeight="1" x14ac:dyDescent="0.2">
      <c r="A231" s="684" t="s">
        <v>2016</v>
      </c>
      <c r="B231" s="599" t="s">
        <v>198</v>
      </c>
      <c r="C231" s="684"/>
      <c r="D231" s="684"/>
      <c r="E231" s="684"/>
      <c r="F231" s="684"/>
      <c r="G231" s="684"/>
      <c r="H231" s="684"/>
      <c r="I231" s="684" t="s">
        <v>2016</v>
      </c>
    </row>
    <row r="232" spans="1:9" ht="18" customHeight="1" x14ac:dyDescent="0.2">
      <c r="A232" s="684" t="s">
        <v>2017</v>
      </c>
      <c r="B232" s="599" t="s">
        <v>198</v>
      </c>
      <c r="C232" s="599"/>
      <c r="D232" s="599"/>
      <c r="E232" s="599"/>
      <c r="F232" s="867"/>
      <c r="G232" s="867"/>
      <c r="H232" s="599"/>
      <c r="I232" s="684" t="s">
        <v>2017</v>
      </c>
    </row>
    <row r="233" spans="1:9" ht="18" customHeight="1" x14ac:dyDescent="0.2">
      <c r="A233" s="684" t="s">
        <v>2018</v>
      </c>
      <c r="B233" s="599" t="s">
        <v>201</v>
      </c>
      <c r="C233" s="599" t="s">
        <v>693</v>
      </c>
      <c r="D233" s="599" t="s">
        <v>199</v>
      </c>
      <c r="E233" s="599" t="s">
        <v>200</v>
      </c>
      <c r="F233" s="867">
        <v>300</v>
      </c>
      <c r="G233" s="867">
        <v>4</v>
      </c>
      <c r="H233" s="599" t="s">
        <v>93</v>
      </c>
      <c r="I233" s="684" t="s">
        <v>2018</v>
      </c>
    </row>
    <row r="234" spans="1:9" ht="18" customHeight="1" x14ac:dyDescent="0.2">
      <c r="A234" s="684" t="s">
        <v>2019</v>
      </c>
      <c r="B234" s="599" t="s">
        <v>201</v>
      </c>
      <c r="C234" s="684"/>
      <c r="D234" s="684"/>
      <c r="E234" s="684"/>
      <c r="F234" s="684"/>
      <c r="G234" s="684"/>
      <c r="H234" s="684"/>
      <c r="I234" s="684" t="s">
        <v>2019</v>
      </c>
    </row>
    <row r="235" spans="1:9" ht="18" customHeight="1" x14ac:dyDescent="0.2">
      <c r="A235" s="684" t="s">
        <v>2020</v>
      </c>
      <c r="B235" s="599" t="s">
        <v>201</v>
      </c>
      <c r="C235" s="684"/>
      <c r="D235" s="684"/>
      <c r="E235" s="684"/>
      <c r="F235" s="684"/>
      <c r="G235" s="684"/>
      <c r="H235" s="684"/>
      <c r="I235" s="684" t="s">
        <v>2020</v>
      </c>
    </row>
    <row r="236" spans="1:9" ht="18" customHeight="1" x14ac:dyDescent="0.2">
      <c r="A236" s="684" t="s">
        <v>2021</v>
      </c>
      <c r="B236" s="599" t="s">
        <v>201</v>
      </c>
      <c r="C236" s="599"/>
      <c r="D236" s="599"/>
      <c r="E236" s="599"/>
      <c r="F236" s="867"/>
      <c r="G236" s="867"/>
      <c r="H236" s="599"/>
      <c r="I236" s="684" t="s">
        <v>2021</v>
      </c>
    </row>
    <row r="237" spans="1:9" ht="18" customHeight="1" x14ac:dyDescent="0.2">
      <c r="A237" s="684" t="s">
        <v>2022</v>
      </c>
      <c r="B237" s="599" t="s">
        <v>206</v>
      </c>
      <c r="C237" s="599" t="s">
        <v>693</v>
      </c>
      <c r="D237" s="599" t="s">
        <v>1581</v>
      </c>
      <c r="E237" s="599"/>
      <c r="F237" s="867">
        <v>300</v>
      </c>
      <c r="G237" s="867">
        <v>4</v>
      </c>
      <c r="H237" s="599" t="s">
        <v>93</v>
      </c>
      <c r="I237" s="684" t="s">
        <v>2022</v>
      </c>
    </row>
    <row r="238" spans="1:9" ht="18" customHeight="1" x14ac:dyDescent="0.2">
      <c r="A238" s="684" t="s">
        <v>2023</v>
      </c>
      <c r="B238" s="599" t="s">
        <v>206</v>
      </c>
      <c r="C238" s="684"/>
      <c r="D238" s="684"/>
      <c r="E238" s="684"/>
      <c r="F238" s="684"/>
      <c r="G238" s="684"/>
      <c r="H238" s="684"/>
      <c r="I238" s="684" t="s">
        <v>2023</v>
      </c>
    </row>
    <row r="239" spans="1:9" ht="18" customHeight="1" x14ac:dyDescent="0.2">
      <c r="A239" s="684" t="s">
        <v>2024</v>
      </c>
      <c r="B239" s="599" t="s">
        <v>206</v>
      </c>
      <c r="C239" s="684"/>
      <c r="D239" s="684"/>
      <c r="E239" s="684"/>
      <c r="F239" s="684"/>
      <c r="G239" s="684"/>
      <c r="H239" s="684"/>
      <c r="I239" s="684" t="s">
        <v>2024</v>
      </c>
    </row>
    <row r="240" spans="1:9" ht="18" customHeight="1" x14ac:dyDescent="0.2">
      <c r="A240" s="684" t="s">
        <v>2025</v>
      </c>
      <c r="B240" s="599" t="s">
        <v>206</v>
      </c>
      <c r="C240" s="684"/>
      <c r="D240" s="684"/>
      <c r="E240" s="684"/>
      <c r="F240" s="684"/>
      <c r="G240" s="684"/>
      <c r="H240" s="684"/>
      <c r="I240" s="684" t="s">
        <v>2025</v>
      </c>
    </row>
    <row r="241" spans="1:9" ht="18" customHeight="1" x14ac:dyDescent="0.2">
      <c r="A241" s="684" t="s">
        <v>2026</v>
      </c>
      <c r="B241" s="599" t="s">
        <v>208</v>
      </c>
      <c r="C241" s="599" t="s">
        <v>693</v>
      </c>
      <c r="D241" s="599" t="s">
        <v>1581</v>
      </c>
      <c r="E241" s="599"/>
      <c r="F241" s="867">
        <v>300</v>
      </c>
      <c r="G241" s="867">
        <v>4</v>
      </c>
      <c r="H241" s="599" t="s">
        <v>93</v>
      </c>
      <c r="I241" s="684" t="s">
        <v>2026</v>
      </c>
    </row>
    <row r="242" spans="1:9" ht="18" customHeight="1" x14ac:dyDescent="0.2">
      <c r="A242" s="684" t="s">
        <v>2027</v>
      </c>
      <c r="B242" s="599" t="s">
        <v>208</v>
      </c>
      <c r="C242" s="684"/>
      <c r="D242" s="684"/>
      <c r="E242" s="684"/>
      <c r="F242" s="684"/>
      <c r="G242" s="684"/>
      <c r="H242" s="684"/>
      <c r="I242" s="684" t="s">
        <v>2027</v>
      </c>
    </row>
    <row r="243" spans="1:9" ht="18" customHeight="1" x14ac:dyDescent="0.2">
      <c r="A243" s="684" t="s">
        <v>2028</v>
      </c>
      <c r="B243" s="599" t="s">
        <v>208</v>
      </c>
      <c r="C243" s="684"/>
      <c r="D243" s="684"/>
      <c r="E243" s="684"/>
      <c r="F243" s="684"/>
      <c r="G243" s="684"/>
      <c r="H243" s="684"/>
      <c r="I243" s="684" t="s">
        <v>2028</v>
      </c>
    </row>
    <row r="244" spans="1:9" ht="18" customHeight="1" x14ac:dyDescent="0.2">
      <c r="A244" s="684" t="s">
        <v>2029</v>
      </c>
      <c r="B244" s="599" t="s">
        <v>208</v>
      </c>
      <c r="C244" s="684"/>
      <c r="D244" s="684"/>
      <c r="E244" s="684"/>
      <c r="F244" s="684"/>
      <c r="G244" s="684"/>
      <c r="H244" s="684"/>
      <c r="I244" s="684" t="s">
        <v>2029</v>
      </c>
    </row>
    <row r="245" spans="1:9" ht="18" customHeight="1" x14ac:dyDescent="0.2">
      <c r="A245" s="684" t="s">
        <v>2030</v>
      </c>
      <c r="B245" s="599" t="s">
        <v>209</v>
      </c>
      <c r="C245" s="599" t="s">
        <v>693</v>
      </c>
      <c r="D245" s="599" t="s">
        <v>1581</v>
      </c>
      <c r="E245" s="599"/>
      <c r="F245" s="867">
        <v>300</v>
      </c>
      <c r="G245" s="867">
        <v>4</v>
      </c>
      <c r="H245" s="599" t="s">
        <v>93</v>
      </c>
      <c r="I245" s="684" t="s">
        <v>2030</v>
      </c>
    </row>
    <row r="246" spans="1:9" ht="18" customHeight="1" x14ac:dyDescent="0.2">
      <c r="A246" s="684" t="s">
        <v>2031</v>
      </c>
      <c r="B246" s="599" t="s">
        <v>209</v>
      </c>
      <c r="C246" s="684"/>
      <c r="D246" s="684"/>
      <c r="E246" s="684"/>
      <c r="F246" s="684"/>
      <c r="G246" s="684"/>
      <c r="H246" s="684"/>
      <c r="I246" s="684" t="s">
        <v>2031</v>
      </c>
    </row>
    <row r="247" spans="1:9" ht="18" customHeight="1" x14ac:dyDescent="0.2">
      <c r="A247" s="684" t="s">
        <v>2032</v>
      </c>
      <c r="B247" s="599" t="s">
        <v>209</v>
      </c>
      <c r="C247" s="684"/>
      <c r="D247" s="684"/>
      <c r="E247" s="684"/>
      <c r="F247" s="684"/>
      <c r="G247" s="684"/>
      <c r="H247" s="684"/>
      <c r="I247" s="684" t="s">
        <v>2032</v>
      </c>
    </row>
    <row r="248" spans="1:9" ht="18" customHeight="1" x14ac:dyDescent="0.2">
      <c r="A248" s="684" t="s">
        <v>2033</v>
      </c>
      <c r="B248" s="599" t="s">
        <v>209</v>
      </c>
      <c r="C248" s="684"/>
      <c r="D248" s="684"/>
      <c r="E248" s="684"/>
      <c r="F248" s="684"/>
      <c r="G248" s="684"/>
      <c r="H248" s="684"/>
      <c r="I248" s="684" t="s">
        <v>2033</v>
      </c>
    </row>
    <row r="249" spans="1:9" ht="18" customHeight="1" x14ac:dyDescent="0.2">
      <c r="A249" s="684" t="s">
        <v>2034</v>
      </c>
      <c r="B249" s="599" t="s">
        <v>210</v>
      </c>
      <c r="C249" s="599" t="s">
        <v>693</v>
      </c>
      <c r="D249" s="599" t="s">
        <v>1581</v>
      </c>
      <c r="E249" s="599"/>
      <c r="F249" s="867">
        <v>300</v>
      </c>
      <c r="G249" s="867">
        <v>4</v>
      </c>
      <c r="H249" s="599" t="s">
        <v>93</v>
      </c>
      <c r="I249" s="684" t="s">
        <v>2034</v>
      </c>
    </row>
    <row r="250" spans="1:9" ht="18" customHeight="1" x14ac:dyDescent="0.2">
      <c r="A250" s="684" t="s">
        <v>2035</v>
      </c>
      <c r="B250" s="599" t="s">
        <v>210</v>
      </c>
      <c r="C250" s="684"/>
      <c r="D250" s="684"/>
      <c r="E250" s="684"/>
      <c r="F250" s="684"/>
      <c r="G250" s="684"/>
      <c r="H250" s="684"/>
      <c r="I250" s="684" t="s">
        <v>2035</v>
      </c>
    </row>
    <row r="251" spans="1:9" ht="18" customHeight="1" x14ac:dyDescent="0.2">
      <c r="A251" s="684" t="s">
        <v>2036</v>
      </c>
      <c r="B251" s="599" t="s">
        <v>210</v>
      </c>
      <c r="C251" s="684"/>
      <c r="D251" s="684"/>
      <c r="E251" s="684"/>
      <c r="F251" s="684"/>
      <c r="G251" s="684"/>
      <c r="H251" s="684"/>
      <c r="I251" s="684" t="s">
        <v>2036</v>
      </c>
    </row>
    <row r="252" spans="1:9" ht="18" customHeight="1" x14ac:dyDescent="0.2">
      <c r="A252" s="684" t="s">
        <v>2037</v>
      </c>
      <c r="B252" s="599" t="s">
        <v>210</v>
      </c>
      <c r="C252" s="684"/>
      <c r="D252" s="684"/>
      <c r="E252" s="684"/>
      <c r="F252" s="684"/>
      <c r="G252" s="684"/>
      <c r="H252" s="684"/>
      <c r="I252" s="684" t="s">
        <v>2037</v>
      </c>
    </row>
    <row r="253" spans="1:9" ht="18" customHeight="1" x14ac:dyDescent="0.2">
      <c r="A253" s="684" t="s">
        <v>2038</v>
      </c>
      <c r="B253" s="599" t="s">
        <v>211</v>
      </c>
      <c r="C253" s="599" t="s">
        <v>693</v>
      </c>
      <c r="D253" s="599" t="s">
        <v>753</v>
      </c>
      <c r="E253" s="599"/>
      <c r="F253" s="867">
        <v>300</v>
      </c>
      <c r="G253" s="867">
        <v>4</v>
      </c>
      <c r="H253" s="599" t="s">
        <v>93</v>
      </c>
      <c r="I253" s="684" t="s">
        <v>2038</v>
      </c>
    </row>
    <row r="254" spans="1:9" ht="18" customHeight="1" x14ac:dyDescent="0.2">
      <c r="A254" s="684" t="s">
        <v>2039</v>
      </c>
      <c r="B254" s="599" t="s">
        <v>211</v>
      </c>
      <c r="C254" s="684"/>
      <c r="D254" s="684"/>
      <c r="E254" s="684"/>
      <c r="F254" s="684"/>
      <c r="G254" s="684"/>
      <c r="H254" s="684"/>
      <c r="I254" s="684" t="s">
        <v>2039</v>
      </c>
    </row>
    <row r="255" spans="1:9" ht="18" customHeight="1" x14ac:dyDescent="0.2">
      <c r="A255" s="684" t="s">
        <v>2040</v>
      </c>
      <c r="B255" s="599" t="s">
        <v>211</v>
      </c>
      <c r="C255" s="684"/>
      <c r="D255" s="684"/>
      <c r="E255" s="684"/>
      <c r="F255" s="684"/>
      <c r="G255" s="684"/>
      <c r="H255" s="684"/>
      <c r="I255" s="684" t="s">
        <v>2040</v>
      </c>
    </row>
    <row r="256" spans="1:9" ht="18" customHeight="1" x14ac:dyDescent="0.2">
      <c r="A256" s="684" t="s">
        <v>2041</v>
      </c>
      <c r="B256" s="599" t="s">
        <v>211</v>
      </c>
      <c r="C256" s="684"/>
      <c r="D256" s="684"/>
      <c r="E256" s="684"/>
      <c r="F256" s="684"/>
      <c r="G256" s="684"/>
      <c r="H256" s="684"/>
      <c r="I256" s="684" t="s">
        <v>2041</v>
      </c>
    </row>
    <row r="257" spans="1:9" ht="18" customHeight="1" x14ac:dyDescent="0.2">
      <c r="A257" s="684" t="s">
        <v>2042</v>
      </c>
      <c r="B257" s="599" t="s">
        <v>212</v>
      </c>
      <c r="C257" s="599" t="s">
        <v>693</v>
      </c>
      <c r="D257" s="599" t="s">
        <v>753</v>
      </c>
      <c r="E257" s="599"/>
      <c r="F257" s="867">
        <v>300</v>
      </c>
      <c r="G257" s="867">
        <v>4</v>
      </c>
      <c r="H257" s="599" t="s">
        <v>93</v>
      </c>
      <c r="I257" s="684" t="s">
        <v>2042</v>
      </c>
    </row>
    <row r="258" spans="1:9" ht="18" customHeight="1" x14ac:dyDescent="0.2">
      <c r="A258" s="684" t="s">
        <v>2043</v>
      </c>
      <c r="B258" s="599" t="s">
        <v>212</v>
      </c>
      <c r="C258" s="684"/>
      <c r="D258" s="684"/>
      <c r="E258" s="684"/>
      <c r="F258" s="684"/>
      <c r="G258" s="684"/>
      <c r="H258" s="684"/>
      <c r="I258" s="684" t="s">
        <v>2043</v>
      </c>
    </row>
    <row r="259" spans="1:9" ht="18" customHeight="1" x14ac:dyDescent="0.2">
      <c r="A259" s="684" t="s">
        <v>2044</v>
      </c>
      <c r="B259" s="599" t="s">
        <v>212</v>
      </c>
      <c r="C259" s="684"/>
      <c r="D259" s="684"/>
      <c r="E259" s="684"/>
      <c r="F259" s="684"/>
      <c r="G259" s="684"/>
      <c r="H259" s="684"/>
      <c r="I259" s="684" t="s">
        <v>2044</v>
      </c>
    </row>
    <row r="260" spans="1:9" ht="18" customHeight="1" x14ac:dyDescent="0.2">
      <c r="A260" s="684" t="s">
        <v>2045</v>
      </c>
      <c r="B260" s="599" t="s">
        <v>212</v>
      </c>
      <c r="C260" s="684"/>
      <c r="D260" s="684"/>
      <c r="E260" s="684"/>
      <c r="F260" s="684"/>
      <c r="G260" s="684"/>
      <c r="H260" s="684"/>
      <c r="I260" s="684" t="s">
        <v>2045</v>
      </c>
    </row>
    <row r="261" spans="1:9" ht="18" customHeight="1" x14ac:dyDescent="0.2">
      <c r="A261" s="684" t="s">
        <v>2046</v>
      </c>
      <c r="B261" s="599" t="s">
        <v>213</v>
      </c>
      <c r="C261" s="599" t="s">
        <v>693</v>
      </c>
      <c r="D261" s="599" t="s">
        <v>753</v>
      </c>
      <c r="E261" s="599"/>
      <c r="F261" s="867">
        <v>300</v>
      </c>
      <c r="G261" s="867">
        <v>4</v>
      </c>
      <c r="H261" s="599" t="s">
        <v>93</v>
      </c>
      <c r="I261" s="684" t="s">
        <v>2046</v>
      </c>
    </row>
    <row r="262" spans="1:9" ht="18" customHeight="1" x14ac:dyDescent="0.2">
      <c r="A262" s="684" t="s">
        <v>2047</v>
      </c>
      <c r="B262" s="599" t="s">
        <v>213</v>
      </c>
      <c r="C262" s="684"/>
      <c r="D262" s="684"/>
      <c r="E262" s="684"/>
      <c r="F262" s="684"/>
      <c r="G262" s="684"/>
      <c r="H262" s="684"/>
      <c r="I262" s="684" t="s">
        <v>2047</v>
      </c>
    </row>
    <row r="263" spans="1:9" ht="18" customHeight="1" x14ac:dyDescent="0.2">
      <c r="A263" s="684" t="s">
        <v>2048</v>
      </c>
      <c r="B263" s="599" t="s">
        <v>213</v>
      </c>
      <c r="C263" s="684"/>
      <c r="D263" s="684"/>
      <c r="E263" s="684"/>
      <c r="F263" s="684"/>
      <c r="G263" s="684"/>
      <c r="H263" s="684"/>
      <c r="I263" s="684" t="s">
        <v>2048</v>
      </c>
    </row>
    <row r="264" spans="1:9" ht="18" customHeight="1" x14ac:dyDescent="0.2">
      <c r="A264" s="684" t="s">
        <v>2049</v>
      </c>
      <c r="B264" s="599" t="s">
        <v>213</v>
      </c>
      <c r="C264" s="684"/>
      <c r="D264" s="684"/>
      <c r="E264" s="684"/>
      <c r="F264" s="684"/>
      <c r="G264" s="684"/>
      <c r="H264" s="684"/>
      <c r="I264" s="684" t="s">
        <v>2049</v>
      </c>
    </row>
    <row r="265" spans="1:9" ht="18" customHeight="1" x14ac:dyDescent="0.2">
      <c r="A265" s="684" t="s">
        <v>2050</v>
      </c>
      <c r="B265" s="599" t="s">
        <v>214</v>
      </c>
      <c r="C265" s="599" t="s">
        <v>693</v>
      </c>
      <c r="D265" s="599" t="s">
        <v>753</v>
      </c>
      <c r="E265" s="599"/>
      <c r="F265" s="867">
        <v>300</v>
      </c>
      <c r="G265" s="867">
        <v>4</v>
      </c>
      <c r="H265" s="599" t="s">
        <v>93</v>
      </c>
      <c r="I265" s="684" t="s">
        <v>2050</v>
      </c>
    </row>
    <row r="266" spans="1:9" ht="18" customHeight="1" x14ac:dyDescent="0.2">
      <c r="A266" s="684" t="s">
        <v>2051</v>
      </c>
      <c r="B266" s="599" t="s">
        <v>214</v>
      </c>
      <c r="C266" s="684"/>
      <c r="D266" s="684"/>
      <c r="E266" s="684"/>
      <c r="F266" s="684"/>
      <c r="G266" s="684"/>
      <c r="H266" s="684"/>
      <c r="I266" s="684" t="s">
        <v>2051</v>
      </c>
    </row>
    <row r="267" spans="1:9" ht="18" customHeight="1" x14ac:dyDescent="0.2">
      <c r="A267" s="684" t="s">
        <v>2052</v>
      </c>
      <c r="B267" s="599" t="s">
        <v>214</v>
      </c>
      <c r="C267" s="684"/>
      <c r="D267" s="684"/>
      <c r="E267" s="684"/>
      <c r="F267" s="684"/>
      <c r="G267" s="684"/>
      <c r="H267" s="684"/>
      <c r="I267" s="684" t="s">
        <v>2052</v>
      </c>
    </row>
    <row r="268" spans="1:9" ht="18" customHeight="1" x14ac:dyDescent="0.2">
      <c r="A268" s="684" t="s">
        <v>2053</v>
      </c>
      <c r="B268" s="599" t="s">
        <v>214</v>
      </c>
      <c r="C268" s="684"/>
      <c r="D268" s="684"/>
      <c r="E268" s="684"/>
      <c r="F268" s="684"/>
      <c r="G268" s="684"/>
      <c r="H268" s="684"/>
      <c r="I268" s="684" t="s">
        <v>2053</v>
      </c>
    </row>
    <row r="269" spans="1:9" ht="18" customHeight="1" x14ac:dyDescent="0.2">
      <c r="A269" s="684" t="s">
        <v>2054</v>
      </c>
      <c r="B269" s="599" t="s">
        <v>103</v>
      </c>
      <c r="C269" s="599" t="s">
        <v>104</v>
      </c>
      <c r="D269" s="599" t="s">
        <v>61</v>
      </c>
      <c r="E269" s="599" t="s">
        <v>62</v>
      </c>
      <c r="F269" s="867">
        <v>0</v>
      </c>
      <c r="G269" s="867">
        <v>2</v>
      </c>
      <c r="H269" s="599" t="s">
        <v>93</v>
      </c>
      <c r="I269" s="684" t="s">
        <v>2054</v>
      </c>
    </row>
    <row r="270" spans="1:9" ht="18" customHeight="1" x14ac:dyDescent="0.2">
      <c r="A270" s="684" t="s">
        <v>2055</v>
      </c>
      <c r="B270" s="599" t="s">
        <v>103</v>
      </c>
      <c r="C270" s="599"/>
      <c r="D270" s="599"/>
      <c r="E270" s="599"/>
      <c r="F270" s="867"/>
      <c r="G270" s="867"/>
      <c r="H270" s="599"/>
      <c r="I270" s="684" t="s">
        <v>2055</v>
      </c>
    </row>
    <row r="271" spans="1:9" ht="18" customHeight="1" x14ac:dyDescent="0.2">
      <c r="A271" s="684" t="s">
        <v>2056</v>
      </c>
      <c r="B271" s="599" t="s">
        <v>105</v>
      </c>
      <c r="C271" s="599" t="s">
        <v>104</v>
      </c>
      <c r="D271" s="599" t="s">
        <v>61</v>
      </c>
      <c r="E271" s="599" t="s">
        <v>62</v>
      </c>
      <c r="F271" s="867">
        <v>0</v>
      </c>
      <c r="G271" s="867">
        <v>2</v>
      </c>
      <c r="H271" s="599" t="s">
        <v>93</v>
      </c>
      <c r="I271" s="684" t="s">
        <v>2056</v>
      </c>
    </row>
    <row r="272" spans="1:9" ht="18" customHeight="1" x14ac:dyDescent="0.2">
      <c r="A272" s="684" t="s">
        <v>2057</v>
      </c>
      <c r="B272" s="599" t="s">
        <v>105</v>
      </c>
      <c r="C272" s="599"/>
      <c r="D272" s="599"/>
      <c r="E272" s="599"/>
      <c r="F272" s="867"/>
      <c r="G272" s="867"/>
      <c r="H272" s="599"/>
      <c r="I272" s="684" t="s">
        <v>2057</v>
      </c>
    </row>
    <row r="273" spans="1:9" ht="18" customHeight="1" x14ac:dyDescent="0.2">
      <c r="A273" s="684" t="s">
        <v>2058</v>
      </c>
      <c r="B273" s="599" t="s">
        <v>106</v>
      </c>
      <c r="C273" s="599" t="s">
        <v>104</v>
      </c>
      <c r="D273" s="599" t="s">
        <v>61</v>
      </c>
      <c r="E273" s="599" t="s">
        <v>62</v>
      </c>
      <c r="F273" s="867">
        <v>0</v>
      </c>
      <c r="G273" s="867">
        <v>2</v>
      </c>
      <c r="H273" s="599" t="s">
        <v>93</v>
      </c>
      <c r="I273" s="684" t="s">
        <v>2058</v>
      </c>
    </row>
    <row r="274" spans="1:9" ht="18" customHeight="1" x14ac:dyDescent="0.2">
      <c r="A274" s="684" t="s">
        <v>2059</v>
      </c>
      <c r="B274" s="599" t="s">
        <v>106</v>
      </c>
      <c r="C274" s="599"/>
      <c r="D274" s="599"/>
      <c r="E274" s="599"/>
      <c r="F274" s="867"/>
      <c r="G274" s="867"/>
      <c r="H274" s="599"/>
      <c r="I274" s="684" t="s">
        <v>2059</v>
      </c>
    </row>
    <row r="275" spans="1:9" ht="18" customHeight="1" x14ac:dyDescent="0.2">
      <c r="A275" s="684" t="s">
        <v>2060</v>
      </c>
      <c r="B275" s="599" t="s">
        <v>107</v>
      </c>
      <c r="C275" s="599" t="s">
        <v>104</v>
      </c>
      <c r="D275" s="599" t="s">
        <v>61</v>
      </c>
      <c r="E275" s="599" t="s">
        <v>62</v>
      </c>
      <c r="F275" s="867">
        <v>0</v>
      </c>
      <c r="G275" s="867">
        <v>2</v>
      </c>
      <c r="H275" s="599" t="s">
        <v>93</v>
      </c>
      <c r="I275" s="684" t="s">
        <v>2060</v>
      </c>
    </row>
    <row r="276" spans="1:9" ht="18" customHeight="1" x14ac:dyDescent="0.2">
      <c r="A276" s="684" t="s">
        <v>2061</v>
      </c>
      <c r="B276" s="599" t="s">
        <v>107</v>
      </c>
      <c r="C276" s="599"/>
      <c r="D276" s="599"/>
      <c r="E276" s="599"/>
      <c r="F276" s="867"/>
      <c r="G276" s="867"/>
      <c r="H276" s="599"/>
      <c r="I276" s="684" t="s">
        <v>2061</v>
      </c>
    </row>
    <row r="277" spans="1:9" ht="18" customHeight="1" x14ac:dyDescent="0.2">
      <c r="A277" s="684" t="s">
        <v>2062</v>
      </c>
      <c r="B277" s="599" t="s">
        <v>108</v>
      </c>
      <c r="C277" s="599" t="s">
        <v>104</v>
      </c>
      <c r="D277" s="599" t="s">
        <v>61</v>
      </c>
      <c r="E277" s="599" t="s">
        <v>62</v>
      </c>
      <c r="F277" s="867">
        <v>0</v>
      </c>
      <c r="G277" s="867">
        <v>2</v>
      </c>
      <c r="H277" s="599" t="s">
        <v>93</v>
      </c>
      <c r="I277" s="684" t="s">
        <v>2062</v>
      </c>
    </row>
    <row r="278" spans="1:9" ht="18" customHeight="1" x14ac:dyDescent="0.2">
      <c r="A278" s="684" t="s">
        <v>2063</v>
      </c>
      <c r="B278" s="599" t="s">
        <v>108</v>
      </c>
      <c r="C278" s="599"/>
      <c r="D278" s="599"/>
      <c r="E278" s="599"/>
      <c r="F278" s="867"/>
      <c r="G278" s="867"/>
      <c r="H278" s="599"/>
      <c r="I278" s="684" t="s">
        <v>2063</v>
      </c>
    </row>
    <row r="279" spans="1:9" ht="18" customHeight="1" x14ac:dyDescent="0.2">
      <c r="A279" s="684" t="s">
        <v>2064</v>
      </c>
      <c r="B279" s="599" t="s">
        <v>109</v>
      </c>
      <c r="C279" s="599" t="s">
        <v>104</v>
      </c>
      <c r="D279" s="599" t="s">
        <v>61</v>
      </c>
      <c r="E279" s="599" t="s">
        <v>62</v>
      </c>
      <c r="F279" s="867">
        <v>0</v>
      </c>
      <c r="G279" s="867">
        <v>2</v>
      </c>
      <c r="H279" s="599" t="s">
        <v>93</v>
      </c>
      <c r="I279" s="684" t="s">
        <v>2064</v>
      </c>
    </row>
    <row r="280" spans="1:9" ht="18" customHeight="1" x14ac:dyDescent="0.2">
      <c r="A280" s="684" t="s">
        <v>2065</v>
      </c>
      <c r="B280" s="599" t="s">
        <v>109</v>
      </c>
      <c r="C280" s="599"/>
      <c r="D280" s="599"/>
      <c r="E280" s="599"/>
      <c r="F280" s="867"/>
      <c r="G280" s="867"/>
      <c r="H280" s="599"/>
      <c r="I280" s="684" t="s">
        <v>2065</v>
      </c>
    </row>
    <row r="281" spans="1:9" ht="18" customHeight="1" x14ac:dyDescent="0.2">
      <c r="A281" s="684" t="s">
        <v>2066</v>
      </c>
      <c r="B281" s="599" t="s">
        <v>110</v>
      </c>
      <c r="C281" s="599" t="s">
        <v>104</v>
      </c>
      <c r="D281" s="599" t="s">
        <v>61</v>
      </c>
      <c r="E281" s="599" t="s">
        <v>62</v>
      </c>
      <c r="F281" s="867">
        <v>0</v>
      </c>
      <c r="G281" s="867">
        <v>2</v>
      </c>
      <c r="H281" s="599" t="s">
        <v>93</v>
      </c>
      <c r="I281" s="684" t="s">
        <v>2066</v>
      </c>
    </row>
    <row r="282" spans="1:9" ht="18" customHeight="1" x14ac:dyDescent="0.2">
      <c r="A282" s="684" t="s">
        <v>2067</v>
      </c>
      <c r="B282" s="599" t="s">
        <v>110</v>
      </c>
      <c r="C282" s="599"/>
      <c r="D282" s="599"/>
      <c r="E282" s="599"/>
      <c r="F282" s="867"/>
      <c r="G282" s="867"/>
      <c r="H282" s="599"/>
      <c r="I282" s="684" t="s">
        <v>2067</v>
      </c>
    </row>
    <row r="283" spans="1:9" ht="18" customHeight="1" x14ac:dyDescent="0.2">
      <c r="A283" s="684" t="s">
        <v>2068</v>
      </c>
      <c r="B283" s="599" t="s">
        <v>111</v>
      </c>
      <c r="C283" s="599" t="s">
        <v>104</v>
      </c>
      <c r="D283" s="599" t="s">
        <v>61</v>
      </c>
      <c r="E283" s="599" t="s">
        <v>62</v>
      </c>
      <c r="F283" s="867">
        <v>0</v>
      </c>
      <c r="G283" s="867">
        <v>2</v>
      </c>
      <c r="H283" s="599" t="s">
        <v>93</v>
      </c>
      <c r="I283" s="684" t="s">
        <v>2068</v>
      </c>
    </row>
    <row r="284" spans="1:9" ht="18" customHeight="1" x14ac:dyDescent="0.2">
      <c r="A284" s="684" t="s">
        <v>2069</v>
      </c>
      <c r="B284" s="599" t="s">
        <v>111</v>
      </c>
      <c r="C284" s="599"/>
      <c r="D284" s="599"/>
      <c r="E284" s="599"/>
      <c r="F284" s="867"/>
      <c r="G284" s="867"/>
      <c r="H284" s="599"/>
      <c r="I284" s="684" t="s">
        <v>2069</v>
      </c>
    </row>
    <row r="285" spans="1:9" ht="18" customHeight="1" x14ac:dyDescent="0.2">
      <c r="A285" s="684" t="s">
        <v>2070</v>
      </c>
      <c r="B285" s="599" t="s">
        <v>112</v>
      </c>
      <c r="C285" s="599" t="s">
        <v>104</v>
      </c>
      <c r="D285" s="599" t="s">
        <v>66</v>
      </c>
      <c r="E285" s="599" t="s">
        <v>67</v>
      </c>
      <c r="F285" s="867">
        <v>0</v>
      </c>
      <c r="G285" s="867">
        <v>2</v>
      </c>
      <c r="H285" s="599" t="s">
        <v>93</v>
      </c>
      <c r="I285" s="684" t="s">
        <v>2070</v>
      </c>
    </row>
    <row r="286" spans="1:9" ht="18" customHeight="1" x14ac:dyDescent="0.2">
      <c r="A286" s="684" t="s">
        <v>2071</v>
      </c>
      <c r="B286" s="599" t="s">
        <v>112</v>
      </c>
      <c r="C286" s="599"/>
      <c r="D286" s="599"/>
      <c r="E286" s="599"/>
      <c r="F286" s="867"/>
      <c r="G286" s="867"/>
      <c r="H286" s="599"/>
      <c r="I286" s="684" t="s">
        <v>2071</v>
      </c>
    </row>
    <row r="287" spans="1:9" ht="18" customHeight="1" x14ac:dyDescent="0.2">
      <c r="A287" s="684" t="s">
        <v>2072</v>
      </c>
      <c r="B287" s="599" t="s">
        <v>113</v>
      </c>
      <c r="C287" s="599" t="s">
        <v>104</v>
      </c>
      <c r="D287" s="599" t="s">
        <v>66</v>
      </c>
      <c r="E287" s="599" t="s">
        <v>67</v>
      </c>
      <c r="F287" s="867">
        <v>0</v>
      </c>
      <c r="G287" s="867">
        <v>2</v>
      </c>
      <c r="H287" s="599" t="s">
        <v>93</v>
      </c>
      <c r="I287" s="684" t="s">
        <v>2072</v>
      </c>
    </row>
    <row r="288" spans="1:9" ht="18" customHeight="1" x14ac:dyDescent="0.2">
      <c r="A288" s="684" t="s">
        <v>2073</v>
      </c>
      <c r="B288" s="599" t="s">
        <v>113</v>
      </c>
      <c r="C288" s="599"/>
      <c r="D288" s="599"/>
      <c r="E288" s="599"/>
      <c r="F288" s="867"/>
      <c r="G288" s="867"/>
      <c r="H288" s="599"/>
      <c r="I288" s="684" t="s">
        <v>2073</v>
      </c>
    </row>
    <row r="289" spans="1:9" ht="18" customHeight="1" x14ac:dyDescent="0.2">
      <c r="A289" s="684" t="s">
        <v>2074</v>
      </c>
      <c r="B289" s="599" t="s">
        <v>114</v>
      </c>
      <c r="C289" s="599" t="s">
        <v>104</v>
      </c>
      <c r="D289" s="599" t="s">
        <v>66</v>
      </c>
      <c r="E289" s="599" t="s">
        <v>67</v>
      </c>
      <c r="F289" s="867">
        <v>0</v>
      </c>
      <c r="G289" s="867">
        <v>2</v>
      </c>
      <c r="H289" s="599" t="s">
        <v>93</v>
      </c>
      <c r="I289" s="684" t="s">
        <v>2074</v>
      </c>
    </row>
    <row r="290" spans="1:9" ht="18" customHeight="1" x14ac:dyDescent="0.2">
      <c r="A290" s="684" t="s">
        <v>2075</v>
      </c>
      <c r="B290" s="599" t="s">
        <v>114</v>
      </c>
      <c r="C290" s="599"/>
      <c r="D290" s="599"/>
      <c r="E290" s="599"/>
      <c r="F290" s="867"/>
      <c r="G290" s="867"/>
      <c r="H290" s="599"/>
      <c r="I290" s="684" t="s">
        <v>2075</v>
      </c>
    </row>
    <row r="291" spans="1:9" ht="18" customHeight="1" x14ac:dyDescent="0.2">
      <c r="A291" s="684" t="s">
        <v>2076</v>
      </c>
      <c r="B291" s="599" t="s">
        <v>115</v>
      </c>
      <c r="C291" s="599" t="s">
        <v>104</v>
      </c>
      <c r="D291" s="599" t="s">
        <v>66</v>
      </c>
      <c r="E291" s="599" t="s">
        <v>67</v>
      </c>
      <c r="F291" s="867">
        <v>0</v>
      </c>
      <c r="G291" s="867">
        <v>2</v>
      </c>
      <c r="H291" s="599" t="s">
        <v>93</v>
      </c>
      <c r="I291" s="684" t="s">
        <v>2076</v>
      </c>
    </row>
    <row r="292" spans="1:9" ht="18" customHeight="1" x14ac:dyDescent="0.2">
      <c r="A292" s="684" t="s">
        <v>2077</v>
      </c>
      <c r="B292" s="599" t="s">
        <v>115</v>
      </c>
      <c r="C292" s="599"/>
      <c r="D292" s="599"/>
      <c r="E292" s="599"/>
      <c r="F292" s="867"/>
      <c r="G292" s="867"/>
      <c r="H292" s="599"/>
      <c r="I292" s="684" t="s">
        <v>2077</v>
      </c>
    </row>
    <row r="293" spans="1:9" ht="18" customHeight="1" x14ac:dyDescent="0.2">
      <c r="A293" s="684" t="s">
        <v>2078</v>
      </c>
      <c r="B293" s="599" t="s">
        <v>116</v>
      </c>
      <c r="C293" s="599" t="s">
        <v>104</v>
      </c>
      <c r="D293" s="599" t="s">
        <v>66</v>
      </c>
      <c r="E293" s="599" t="s">
        <v>67</v>
      </c>
      <c r="F293" s="867">
        <v>0</v>
      </c>
      <c r="G293" s="867">
        <v>2</v>
      </c>
      <c r="H293" s="599" t="s">
        <v>93</v>
      </c>
      <c r="I293" s="684" t="s">
        <v>2078</v>
      </c>
    </row>
    <row r="294" spans="1:9" ht="18" customHeight="1" x14ac:dyDescent="0.2">
      <c r="A294" s="684" t="s">
        <v>2079</v>
      </c>
      <c r="B294" s="599" t="s">
        <v>116</v>
      </c>
      <c r="C294" s="599"/>
      <c r="D294" s="599"/>
      <c r="E294" s="599"/>
      <c r="F294" s="867"/>
      <c r="G294" s="867"/>
      <c r="H294" s="599"/>
      <c r="I294" s="684" t="s">
        <v>2079</v>
      </c>
    </row>
    <row r="295" spans="1:9" ht="18" customHeight="1" x14ac:dyDescent="0.2">
      <c r="A295" s="684" t="s">
        <v>2080</v>
      </c>
      <c r="B295" s="599" t="s">
        <v>117</v>
      </c>
      <c r="C295" s="599" t="s">
        <v>104</v>
      </c>
      <c r="D295" s="599" t="s">
        <v>66</v>
      </c>
      <c r="E295" s="599" t="s">
        <v>67</v>
      </c>
      <c r="F295" s="867">
        <v>0</v>
      </c>
      <c r="G295" s="867">
        <v>2</v>
      </c>
      <c r="H295" s="599" t="s">
        <v>93</v>
      </c>
      <c r="I295" s="684" t="s">
        <v>2080</v>
      </c>
    </row>
    <row r="296" spans="1:9" ht="18" customHeight="1" x14ac:dyDescent="0.2">
      <c r="A296" s="684" t="s">
        <v>2081</v>
      </c>
      <c r="B296" s="599" t="s">
        <v>117</v>
      </c>
      <c r="C296" s="599"/>
      <c r="D296" s="599"/>
      <c r="E296" s="599"/>
      <c r="F296" s="867"/>
      <c r="G296" s="867"/>
      <c r="H296" s="599"/>
      <c r="I296" s="684" t="s">
        <v>2081</v>
      </c>
    </row>
    <row r="297" spans="1:9" ht="18" customHeight="1" x14ac:dyDescent="0.2">
      <c r="A297" s="684" t="s">
        <v>2082</v>
      </c>
      <c r="B297" s="599" t="s">
        <v>118</v>
      </c>
      <c r="C297" s="599" t="s">
        <v>104</v>
      </c>
      <c r="D297" s="599" t="s">
        <v>66</v>
      </c>
      <c r="E297" s="599" t="s">
        <v>67</v>
      </c>
      <c r="F297" s="867">
        <v>0</v>
      </c>
      <c r="G297" s="867">
        <v>2</v>
      </c>
      <c r="H297" s="599" t="s">
        <v>93</v>
      </c>
      <c r="I297" s="684" t="s">
        <v>2082</v>
      </c>
    </row>
    <row r="298" spans="1:9" ht="18" customHeight="1" x14ac:dyDescent="0.2">
      <c r="A298" s="684" t="s">
        <v>2083</v>
      </c>
      <c r="B298" s="599" t="s">
        <v>118</v>
      </c>
      <c r="C298" s="599"/>
      <c r="D298" s="599"/>
      <c r="E298" s="599"/>
      <c r="F298" s="867"/>
      <c r="G298" s="867"/>
      <c r="H298" s="599"/>
      <c r="I298" s="684" t="s">
        <v>2083</v>
      </c>
    </row>
    <row r="299" spans="1:9" ht="18" customHeight="1" x14ac:dyDescent="0.2">
      <c r="A299" s="684" t="s">
        <v>2084</v>
      </c>
      <c r="B299" s="599" t="s">
        <v>119</v>
      </c>
      <c r="C299" s="599" t="s">
        <v>104</v>
      </c>
      <c r="D299" s="599" t="s">
        <v>66</v>
      </c>
      <c r="E299" s="599" t="s">
        <v>67</v>
      </c>
      <c r="F299" s="867">
        <v>0</v>
      </c>
      <c r="G299" s="867">
        <v>2</v>
      </c>
      <c r="H299" s="599" t="s">
        <v>93</v>
      </c>
      <c r="I299" s="684" t="s">
        <v>2084</v>
      </c>
    </row>
    <row r="300" spans="1:9" ht="18" customHeight="1" x14ac:dyDescent="0.2">
      <c r="A300" s="684" t="s">
        <v>2085</v>
      </c>
      <c r="B300" s="599" t="s">
        <v>119</v>
      </c>
      <c r="C300" s="599"/>
      <c r="D300" s="599"/>
      <c r="E300" s="599"/>
      <c r="F300" s="867"/>
      <c r="G300" s="867"/>
      <c r="H300" s="599"/>
      <c r="I300" s="684" t="s">
        <v>2085</v>
      </c>
    </row>
    <row r="301" spans="1:9" ht="18" customHeight="1" x14ac:dyDescent="0.2">
      <c r="A301" s="684" t="s">
        <v>2086</v>
      </c>
      <c r="B301" s="599" t="s">
        <v>120</v>
      </c>
      <c r="C301" s="599" t="s">
        <v>104</v>
      </c>
      <c r="D301" s="599" t="s">
        <v>66</v>
      </c>
      <c r="E301" s="599" t="s">
        <v>67</v>
      </c>
      <c r="F301" s="867">
        <v>0</v>
      </c>
      <c r="G301" s="867">
        <v>2</v>
      </c>
      <c r="H301" s="599" t="s">
        <v>93</v>
      </c>
      <c r="I301" s="684" t="s">
        <v>2086</v>
      </c>
    </row>
    <row r="302" spans="1:9" ht="18" customHeight="1" x14ac:dyDescent="0.2">
      <c r="A302" s="684" t="s">
        <v>2087</v>
      </c>
      <c r="B302" s="599" t="s">
        <v>120</v>
      </c>
      <c r="C302" s="599"/>
      <c r="D302" s="599"/>
      <c r="E302" s="599"/>
      <c r="F302" s="867"/>
      <c r="G302" s="867"/>
      <c r="H302" s="599"/>
      <c r="I302" s="684" t="s">
        <v>2087</v>
      </c>
    </row>
    <row r="303" spans="1:9" ht="18" customHeight="1" x14ac:dyDescent="0.2">
      <c r="A303" s="684" t="s">
        <v>2088</v>
      </c>
      <c r="B303" s="599" t="s">
        <v>409</v>
      </c>
      <c r="C303" s="599" t="s">
        <v>1341</v>
      </c>
      <c r="D303" s="599" t="s">
        <v>398</v>
      </c>
      <c r="E303" s="867">
        <v>203</v>
      </c>
      <c r="F303" s="599" t="s">
        <v>899</v>
      </c>
      <c r="G303" s="867">
        <v>4</v>
      </c>
      <c r="H303" s="599" t="s">
        <v>342</v>
      </c>
      <c r="I303" s="684" t="s">
        <v>2088</v>
      </c>
    </row>
    <row r="304" spans="1:9" ht="18" customHeight="1" x14ac:dyDescent="0.2">
      <c r="A304" s="684" t="s">
        <v>2089</v>
      </c>
      <c r="B304" s="599" t="s">
        <v>409</v>
      </c>
      <c r="C304" s="684"/>
      <c r="D304" s="684"/>
      <c r="E304" s="684"/>
      <c r="F304" s="684"/>
      <c r="G304" s="684"/>
      <c r="H304" s="684"/>
      <c r="I304" s="684" t="s">
        <v>2089</v>
      </c>
    </row>
    <row r="305" spans="1:9" ht="18" customHeight="1" x14ac:dyDescent="0.2">
      <c r="A305" s="684" t="s">
        <v>2090</v>
      </c>
      <c r="B305" s="599" t="s">
        <v>409</v>
      </c>
      <c r="C305" s="684"/>
      <c r="D305" s="684"/>
      <c r="E305" s="684"/>
      <c r="F305" s="684"/>
      <c r="G305" s="684"/>
      <c r="H305" s="684"/>
      <c r="I305" s="684" t="s">
        <v>2090</v>
      </c>
    </row>
    <row r="306" spans="1:9" ht="18" customHeight="1" x14ac:dyDescent="0.2">
      <c r="A306" s="684" t="s">
        <v>2091</v>
      </c>
      <c r="B306" s="599" t="s">
        <v>409</v>
      </c>
      <c r="C306" s="684"/>
      <c r="D306" s="684"/>
      <c r="E306" s="684"/>
      <c r="F306" s="684"/>
      <c r="G306" s="684"/>
      <c r="H306" s="684"/>
      <c r="I306" s="684" t="s">
        <v>2091</v>
      </c>
    </row>
    <row r="307" spans="1:9" ht="18" customHeight="1" x14ac:dyDescent="0.2">
      <c r="A307" s="684" t="s">
        <v>2092</v>
      </c>
      <c r="B307" s="599" t="s">
        <v>410</v>
      </c>
      <c r="C307" s="599" t="s">
        <v>1341</v>
      </c>
      <c r="D307" s="599" t="s">
        <v>398</v>
      </c>
      <c r="E307" s="867">
        <v>203</v>
      </c>
      <c r="F307" s="599" t="s">
        <v>899</v>
      </c>
      <c r="G307" s="867">
        <v>4</v>
      </c>
      <c r="H307" s="599" t="s">
        <v>342</v>
      </c>
      <c r="I307" s="684" t="s">
        <v>2092</v>
      </c>
    </row>
    <row r="308" spans="1:9" ht="18" customHeight="1" x14ac:dyDescent="0.2">
      <c r="A308" s="684" t="s">
        <v>2093</v>
      </c>
      <c r="B308" s="599" t="s">
        <v>410</v>
      </c>
      <c r="C308" s="684"/>
      <c r="D308" s="684"/>
      <c r="E308" s="684"/>
      <c r="F308" s="684"/>
      <c r="G308" s="684"/>
      <c r="H308" s="684"/>
      <c r="I308" s="684" t="s">
        <v>2093</v>
      </c>
    </row>
    <row r="309" spans="1:9" ht="18" customHeight="1" x14ac:dyDescent="0.2">
      <c r="A309" s="684" t="s">
        <v>2094</v>
      </c>
      <c r="B309" s="599" t="s">
        <v>410</v>
      </c>
      <c r="C309" s="684"/>
      <c r="D309" s="684"/>
      <c r="E309" s="684"/>
      <c r="F309" s="684"/>
      <c r="G309" s="684"/>
      <c r="H309" s="684"/>
      <c r="I309" s="684" t="s">
        <v>2094</v>
      </c>
    </row>
    <row r="310" spans="1:9" ht="18" customHeight="1" x14ac:dyDescent="0.2">
      <c r="A310" s="684" t="s">
        <v>2095</v>
      </c>
      <c r="B310" s="599" t="s">
        <v>410</v>
      </c>
      <c r="C310" s="684"/>
      <c r="D310" s="684"/>
      <c r="E310" s="684"/>
      <c r="F310" s="684"/>
      <c r="G310" s="684"/>
      <c r="H310" s="684"/>
      <c r="I310" s="684" t="s">
        <v>2095</v>
      </c>
    </row>
    <row r="311" spans="1:9" ht="18" customHeight="1" x14ac:dyDescent="0.2">
      <c r="A311" s="684" t="s">
        <v>2096</v>
      </c>
      <c r="B311" s="599" t="s">
        <v>202</v>
      </c>
      <c r="C311" s="599" t="s">
        <v>693</v>
      </c>
      <c r="D311" s="599" t="s">
        <v>736</v>
      </c>
      <c r="E311" s="867">
        <v>218</v>
      </c>
      <c r="F311" s="867">
        <v>300</v>
      </c>
      <c r="G311" s="867">
        <v>6</v>
      </c>
      <c r="H311" s="599" t="s">
        <v>93</v>
      </c>
      <c r="I311" s="684" t="s">
        <v>2096</v>
      </c>
    </row>
    <row r="312" spans="1:9" ht="18" customHeight="1" x14ac:dyDescent="0.2">
      <c r="A312" s="684" t="s">
        <v>2097</v>
      </c>
      <c r="B312" s="599" t="s">
        <v>202</v>
      </c>
      <c r="C312" s="684"/>
      <c r="D312" s="684"/>
      <c r="E312" s="684"/>
      <c r="F312" s="684"/>
      <c r="G312" s="684"/>
      <c r="H312" s="684"/>
      <c r="I312" s="684" t="s">
        <v>2097</v>
      </c>
    </row>
    <row r="313" spans="1:9" ht="18" customHeight="1" x14ac:dyDescent="0.2">
      <c r="A313" s="684" t="s">
        <v>2098</v>
      </c>
      <c r="B313" s="599" t="s">
        <v>202</v>
      </c>
      <c r="C313" s="684"/>
      <c r="D313" s="684"/>
      <c r="E313" s="684"/>
      <c r="F313" s="684"/>
      <c r="G313" s="684"/>
      <c r="H313" s="684"/>
      <c r="I313" s="684" t="s">
        <v>2098</v>
      </c>
    </row>
    <row r="314" spans="1:9" ht="18" customHeight="1" x14ac:dyDescent="0.2">
      <c r="A314" s="684" t="s">
        <v>2099</v>
      </c>
      <c r="B314" s="599" t="s">
        <v>202</v>
      </c>
      <c r="C314" s="684"/>
      <c r="D314" s="684"/>
      <c r="E314" s="684"/>
      <c r="F314" s="684"/>
      <c r="G314" s="684"/>
      <c r="H314" s="684"/>
      <c r="I314" s="684" t="s">
        <v>2099</v>
      </c>
    </row>
    <row r="315" spans="1:9" ht="18" customHeight="1" x14ac:dyDescent="0.2">
      <c r="A315" s="684" t="s">
        <v>2100</v>
      </c>
      <c r="B315" s="599" t="s">
        <v>202</v>
      </c>
      <c r="C315" s="684"/>
      <c r="D315" s="684"/>
      <c r="E315" s="684"/>
      <c r="F315" s="684"/>
      <c r="G315" s="684"/>
      <c r="H315" s="684"/>
      <c r="I315" s="684" t="s">
        <v>2100</v>
      </c>
    </row>
    <row r="316" spans="1:9" ht="18" customHeight="1" x14ac:dyDescent="0.2">
      <c r="A316" s="684" t="s">
        <v>2101</v>
      </c>
      <c r="B316" s="599" t="s">
        <v>202</v>
      </c>
      <c r="C316" s="684"/>
      <c r="D316" s="684"/>
      <c r="E316" s="684"/>
      <c r="F316" s="684"/>
      <c r="G316" s="684"/>
      <c r="H316" s="684"/>
      <c r="I316" s="684" t="s">
        <v>2101</v>
      </c>
    </row>
    <row r="317" spans="1:9" ht="18" customHeight="1" x14ac:dyDescent="0.2">
      <c r="A317" s="684" t="s">
        <v>2102</v>
      </c>
      <c r="B317" s="599" t="s">
        <v>203</v>
      </c>
      <c r="C317" s="599" t="s">
        <v>693</v>
      </c>
      <c r="D317" s="599" t="s">
        <v>736</v>
      </c>
      <c r="E317" s="867">
        <v>219</v>
      </c>
      <c r="F317" s="867">
        <v>300</v>
      </c>
      <c r="G317" s="867">
        <v>6</v>
      </c>
      <c r="H317" s="599" t="s">
        <v>93</v>
      </c>
      <c r="I317" s="684" t="s">
        <v>2102</v>
      </c>
    </row>
    <row r="318" spans="1:9" ht="18" customHeight="1" x14ac:dyDescent="0.2">
      <c r="A318" s="684" t="s">
        <v>2103</v>
      </c>
      <c r="B318" s="599" t="s">
        <v>203</v>
      </c>
      <c r="C318" s="684"/>
      <c r="D318" s="684"/>
      <c r="E318" s="684"/>
      <c r="F318" s="684"/>
      <c r="G318" s="684"/>
      <c r="H318" s="684"/>
      <c r="I318" s="684" t="s">
        <v>2103</v>
      </c>
    </row>
    <row r="319" spans="1:9" ht="18" customHeight="1" x14ac:dyDescent="0.2">
      <c r="A319" s="684" t="s">
        <v>2104</v>
      </c>
      <c r="B319" s="599" t="s">
        <v>203</v>
      </c>
      <c r="C319" s="684"/>
      <c r="D319" s="684"/>
      <c r="E319" s="684"/>
      <c r="F319" s="684"/>
      <c r="G319" s="684"/>
      <c r="H319" s="684"/>
      <c r="I319" s="684" t="s">
        <v>2104</v>
      </c>
    </row>
    <row r="320" spans="1:9" ht="18" customHeight="1" x14ac:dyDescent="0.2">
      <c r="A320" s="684" t="s">
        <v>2105</v>
      </c>
      <c r="B320" s="599" t="s">
        <v>203</v>
      </c>
      <c r="C320" s="684"/>
      <c r="D320" s="684"/>
      <c r="E320" s="684"/>
      <c r="F320" s="684"/>
      <c r="G320" s="684"/>
      <c r="H320" s="684"/>
      <c r="I320" s="684" t="s">
        <v>2105</v>
      </c>
    </row>
    <row r="321" spans="1:9" ht="18" customHeight="1" x14ac:dyDescent="0.2">
      <c r="A321" s="684" t="s">
        <v>2106</v>
      </c>
      <c r="B321" s="599" t="s">
        <v>203</v>
      </c>
      <c r="C321" s="684"/>
      <c r="D321" s="684"/>
      <c r="E321" s="684"/>
      <c r="F321" s="684"/>
      <c r="G321" s="684"/>
      <c r="H321" s="684"/>
      <c r="I321" s="684" t="s">
        <v>2106</v>
      </c>
    </row>
    <row r="322" spans="1:9" ht="18" customHeight="1" x14ac:dyDescent="0.2">
      <c r="A322" s="684" t="s">
        <v>2107</v>
      </c>
      <c r="B322" s="599" t="s">
        <v>203</v>
      </c>
      <c r="C322" s="684"/>
      <c r="D322" s="684"/>
      <c r="E322" s="684"/>
      <c r="F322" s="684"/>
      <c r="G322" s="684"/>
      <c r="H322" s="684"/>
      <c r="I322" s="684" t="s">
        <v>2107</v>
      </c>
    </row>
    <row r="323" spans="1:9" ht="18" customHeight="1" x14ac:dyDescent="0.2">
      <c r="A323" s="684" t="s">
        <v>2108</v>
      </c>
      <c r="B323" s="599" t="s">
        <v>204</v>
      </c>
      <c r="C323" s="599" t="s">
        <v>693</v>
      </c>
      <c r="D323" s="599" t="s">
        <v>736</v>
      </c>
      <c r="E323" s="867">
        <v>218</v>
      </c>
      <c r="F323" s="867">
        <v>300</v>
      </c>
      <c r="G323" s="867">
        <v>6</v>
      </c>
      <c r="H323" s="599" t="s">
        <v>93</v>
      </c>
      <c r="I323" s="684" t="s">
        <v>2108</v>
      </c>
    </row>
    <row r="324" spans="1:9" ht="18" customHeight="1" x14ac:dyDescent="0.2">
      <c r="A324" s="684" t="s">
        <v>2109</v>
      </c>
      <c r="B324" s="599" t="s">
        <v>204</v>
      </c>
      <c r="C324" s="684"/>
      <c r="D324" s="684"/>
      <c r="E324" s="684"/>
      <c r="F324" s="684"/>
      <c r="G324" s="684"/>
      <c r="H324" s="684"/>
      <c r="I324" s="684" t="s">
        <v>2109</v>
      </c>
    </row>
    <row r="325" spans="1:9" ht="18" customHeight="1" x14ac:dyDescent="0.2">
      <c r="A325" s="684" t="s">
        <v>2110</v>
      </c>
      <c r="B325" s="599" t="s">
        <v>204</v>
      </c>
      <c r="C325" s="684"/>
      <c r="D325" s="684"/>
      <c r="E325" s="684"/>
      <c r="F325" s="684"/>
      <c r="G325" s="684"/>
      <c r="H325" s="684"/>
      <c r="I325" s="684" t="s">
        <v>2110</v>
      </c>
    </row>
    <row r="326" spans="1:9" ht="18" customHeight="1" x14ac:dyDescent="0.2">
      <c r="A326" s="684" t="s">
        <v>2111</v>
      </c>
      <c r="B326" s="599" t="s">
        <v>204</v>
      </c>
      <c r="C326" s="684"/>
      <c r="D326" s="684"/>
      <c r="E326" s="684"/>
      <c r="F326" s="684"/>
      <c r="G326" s="684"/>
      <c r="H326" s="684"/>
      <c r="I326" s="684" t="s">
        <v>2111</v>
      </c>
    </row>
    <row r="327" spans="1:9" ht="18" customHeight="1" x14ac:dyDescent="0.2">
      <c r="A327" s="684" t="s">
        <v>2112</v>
      </c>
      <c r="B327" s="599" t="s">
        <v>204</v>
      </c>
      <c r="C327" s="684"/>
      <c r="D327" s="684"/>
      <c r="E327" s="684"/>
      <c r="F327" s="684"/>
      <c r="G327" s="684"/>
      <c r="H327" s="684"/>
      <c r="I327" s="684" t="s">
        <v>2112</v>
      </c>
    </row>
    <row r="328" spans="1:9" ht="18" customHeight="1" x14ac:dyDescent="0.2">
      <c r="A328" s="684" t="s">
        <v>2113</v>
      </c>
      <c r="B328" s="599" t="s">
        <v>204</v>
      </c>
      <c r="C328" s="684"/>
      <c r="D328" s="684"/>
      <c r="E328" s="684"/>
      <c r="F328" s="684"/>
      <c r="G328" s="684"/>
      <c r="H328" s="684"/>
      <c r="I328" s="684" t="s">
        <v>2113</v>
      </c>
    </row>
    <row r="329" spans="1:9" ht="18" customHeight="1" x14ac:dyDescent="0.2">
      <c r="A329" s="684" t="s">
        <v>2114</v>
      </c>
      <c r="B329" s="599" t="s">
        <v>205</v>
      </c>
      <c r="C329" s="599" t="s">
        <v>693</v>
      </c>
      <c r="D329" s="599" t="s">
        <v>736</v>
      </c>
      <c r="E329" s="867">
        <v>219</v>
      </c>
      <c r="F329" s="867">
        <v>300</v>
      </c>
      <c r="G329" s="867">
        <v>6</v>
      </c>
      <c r="H329" s="599" t="s">
        <v>93</v>
      </c>
      <c r="I329" s="684" t="s">
        <v>2114</v>
      </c>
    </row>
    <row r="330" spans="1:9" ht="18" customHeight="1" x14ac:dyDescent="0.2">
      <c r="A330" s="684" t="s">
        <v>2115</v>
      </c>
      <c r="B330" s="599" t="s">
        <v>205</v>
      </c>
      <c r="C330" s="684"/>
      <c r="D330" s="684"/>
      <c r="E330" s="684"/>
      <c r="F330" s="684"/>
      <c r="G330" s="684"/>
      <c r="H330" s="684"/>
      <c r="I330" s="684" t="s">
        <v>2115</v>
      </c>
    </row>
    <row r="331" spans="1:9" ht="18" customHeight="1" x14ac:dyDescent="0.2">
      <c r="A331" s="684" t="s">
        <v>2116</v>
      </c>
      <c r="B331" s="599" t="s">
        <v>205</v>
      </c>
      <c r="C331" s="684"/>
      <c r="D331" s="684"/>
      <c r="E331" s="684"/>
      <c r="F331" s="684"/>
      <c r="G331" s="684"/>
      <c r="H331" s="684"/>
      <c r="I331" s="684" t="s">
        <v>2116</v>
      </c>
    </row>
    <row r="332" spans="1:9" ht="18" customHeight="1" x14ac:dyDescent="0.2">
      <c r="A332" s="684" t="s">
        <v>2117</v>
      </c>
      <c r="B332" s="599" t="s">
        <v>205</v>
      </c>
      <c r="C332" s="684"/>
      <c r="D332" s="684"/>
      <c r="E332" s="684"/>
      <c r="F332" s="684"/>
      <c r="G332" s="684"/>
      <c r="H332" s="684"/>
      <c r="I332" s="684" t="s">
        <v>2117</v>
      </c>
    </row>
    <row r="333" spans="1:9" ht="18" customHeight="1" x14ac:dyDescent="0.2">
      <c r="A333" s="684" t="s">
        <v>2118</v>
      </c>
      <c r="B333" s="599" t="s">
        <v>205</v>
      </c>
      <c r="C333" s="684"/>
      <c r="D333" s="684"/>
      <c r="E333" s="684"/>
      <c r="F333" s="684"/>
      <c r="G333" s="684"/>
      <c r="H333" s="684"/>
      <c r="I333" s="684" t="s">
        <v>2118</v>
      </c>
    </row>
    <row r="334" spans="1:9" ht="18" customHeight="1" x14ac:dyDescent="0.2">
      <c r="A334" s="684" t="s">
        <v>2119</v>
      </c>
      <c r="B334" s="599" t="s">
        <v>205</v>
      </c>
      <c r="C334" s="684"/>
      <c r="D334" s="684"/>
      <c r="E334" s="684"/>
      <c r="F334" s="684"/>
      <c r="G334" s="684"/>
      <c r="H334" s="684"/>
      <c r="I334" s="684" t="s">
        <v>2119</v>
      </c>
    </row>
    <row r="335" spans="1:9" ht="18" customHeight="1" x14ac:dyDescent="0.2">
      <c r="A335" s="684" t="s">
        <v>2120</v>
      </c>
      <c r="B335" s="599" t="s">
        <v>340</v>
      </c>
      <c r="C335" s="599" t="s">
        <v>693</v>
      </c>
      <c r="D335" s="599" t="s">
        <v>775</v>
      </c>
      <c r="E335" s="867">
        <v>206</v>
      </c>
      <c r="F335" s="867">
        <v>300</v>
      </c>
      <c r="G335" s="867">
        <v>2</v>
      </c>
      <c r="H335" s="599" t="s">
        <v>342</v>
      </c>
      <c r="I335" s="684" t="s">
        <v>2120</v>
      </c>
    </row>
    <row r="336" spans="1:9" ht="18" customHeight="1" x14ac:dyDescent="0.2">
      <c r="A336" s="684" t="s">
        <v>2121</v>
      </c>
      <c r="B336" s="599" t="s">
        <v>340</v>
      </c>
      <c r="C336" s="599"/>
      <c r="D336" s="599"/>
      <c r="E336" s="867"/>
      <c r="F336" s="867"/>
      <c r="G336" s="867"/>
      <c r="H336" s="599"/>
      <c r="I336" s="684" t="s">
        <v>2121</v>
      </c>
    </row>
    <row r="337" spans="1:9" ht="18" customHeight="1" x14ac:dyDescent="0.2">
      <c r="A337" s="684" t="s">
        <v>2122</v>
      </c>
      <c r="B337" s="599" t="s">
        <v>343</v>
      </c>
      <c r="C337" s="599" t="s">
        <v>693</v>
      </c>
      <c r="D337" s="599" t="s">
        <v>775</v>
      </c>
      <c r="E337" s="867">
        <v>206</v>
      </c>
      <c r="F337" s="867">
        <v>0</v>
      </c>
      <c r="G337" s="867">
        <v>2</v>
      </c>
      <c r="H337" s="599" t="s">
        <v>342</v>
      </c>
      <c r="I337" s="684" t="s">
        <v>2122</v>
      </c>
    </row>
    <row r="338" spans="1:9" ht="18" customHeight="1" x14ac:dyDescent="0.2">
      <c r="A338" s="684" t="s">
        <v>2123</v>
      </c>
      <c r="B338" s="599" t="s">
        <v>343</v>
      </c>
      <c r="C338" s="599"/>
      <c r="D338" s="599"/>
      <c r="E338" s="867"/>
      <c r="F338" s="867"/>
      <c r="G338" s="867"/>
      <c r="H338" s="599"/>
      <c r="I338" s="684" t="s">
        <v>2123</v>
      </c>
    </row>
    <row r="339" spans="1:9" ht="18" customHeight="1" x14ac:dyDescent="0.2">
      <c r="A339" s="684" t="s">
        <v>2124</v>
      </c>
      <c r="B339" s="599" t="s">
        <v>347</v>
      </c>
      <c r="C339" s="599" t="s">
        <v>693</v>
      </c>
      <c r="D339" s="599" t="s">
        <v>808</v>
      </c>
      <c r="E339" s="867">
        <v>205</v>
      </c>
      <c r="F339" s="867">
        <v>0</v>
      </c>
      <c r="G339" s="867">
        <v>2</v>
      </c>
      <c r="H339" s="599" t="s">
        <v>342</v>
      </c>
      <c r="I339" s="684" t="s">
        <v>2124</v>
      </c>
    </row>
    <row r="340" spans="1:9" ht="18" customHeight="1" x14ac:dyDescent="0.2">
      <c r="A340" s="684" t="s">
        <v>2125</v>
      </c>
      <c r="B340" s="599" t="s">
        <v>347</v>
      </c>
      <c r="C340" s="599"/>
      <c r="D340" s="599"/>
      <c r="E340" s="867"/>
      <c r="F340" s="867"/>
      <c r="G340" s="867"/>
      <c r="H340" s="599"/>
      <c r="I340" s="684" t="s">
        <v>2125</v>
      </c>
    </row>
    <row r="341" spans="1:9" ht="18" customHeight="1" x14ac:dyDescent="0.2">
      <c r="A341" s="684" t="s">
        <v>2126</v>
      </c>
      <c r="B341" s="599" t="s">
        <v>348</v>
      </c>
      <c r="C341" s="599" t="s">
        <v>693</v>
      </c>
      <c r="D341" s="599" t="s">
        <v>808</v>
      </c>
      <c r="E341" s="867">
        <v>205</v>
      </c>
      <c r="F341" s="867">
        <v>0</v>
      </c>
      <c r="G341" s="867">
        <v>2</v>
      </c>
      <c r="H341" s="599" t="s">
        <v>342</v>
      </c>
      <c r="I341" s="684" t="s">
        <v>2126</v>
      </c>
    </row>
    <row r="342" spans="1:9" ht="18" customHeight="1" x14ac:dyDescent="0.2">
      <c r="A342" s="684" t="s">
        <v>2127</v>
      </c>
      <c r="B342" s="599" t="s">
        <v>348</v>
      </c>
      <c r="C342" s="599"/>
      <c r="D342" s="599"/>
      <c r="E342" s="867"/>
      <c r="F342" s="867"/>
      <c r="G342" s="867"/>
      <c r="H342" s="599"/>
      <c r="I342" s="684" t="s">
        <v>2127</v>
      </c>
    </row>
    <row r="343" spans="1:9" ht="18" customHeight="1" x14ac:dyDescent="0.2">
      <c r="A343" s="684" t="s">
        <v>2128</v>
      </c>
      <c r="B343" s="599" t="s">
        <v>393</v>
      </c>
      <c r="C343" s="599" t="s">
        <v>350</v>
      </c>
      <c r="D343" s="599" t="s">
        <v>910</v>
      </c>
      <c r="E343" s="867">
        <v>204</v>
      </c>
      <c r="F343" s="599" t="s">
        <v>151</v>
      </c>
      <c r="G343" s="867">
        <v>2</v>
      </c>
      <c r="H343" s="599" t="s">
        <v>342</v>
      </c>
      <c r="I343" s="684" t="s">
        <v>2128</v>
      </c>
    </row>
    <row r="344" spans="1:9" ht="18" customHeight="1" x14ac:dyDescent="0.2">
      <c r="A344" s="684" t="s">
        <v>2129</v>
      </c>
      <c r="B344" s="599" t="s">
        <v>393</v>
      </c>
      <c r="C344" s="599"/>
      <c r="D344" s="599"/>
      <c r="E344" s="867"/>
      <c r="F344" s="599"/>
      <c r="G344" s="867"/>
      <c r="H344" s="599"/>
      <c r="I344" s="684" t="s">
        <v>2129</v>
      </c>
    </row>
    <row r="345" spans="1:9" ht="18" customHeight="1" x14ac:dyDescent="0.2">
      <c r="A345" s="684" t="s">
        <v>2130</v>
      </c>
      <c r="B345" s="599" t="s">
        <v>395</v>
      </c>
      <c r="C345" s="599" t="s">
        <v>350</v>
      </c>
      <c r="D345" s="599" t="s">
        <v>910</v>
      </c>
      <c r="E345" s="867">
        <v>204</v>
      </c>
      <c r="F345" s="599" t="s">
        <v>151</v>
      </c>
      <c r="G345" s="867">
        <v>2</v>
      </c>
      <c r="H345" s="599" t="s">
        <v>342</v>
      </c>
      <c r="I345" s="684" t="s">
        <v>2130</v>
      </c>
    </row>
    <row r="346" spans="1:9" ht="18" customHeight="1" x14ac:dyDescent="0.2">
      <c r="A346" s="684" t="s">
        <v>2131</v>
      </c>
      <c r="B346" s="599" t="s">
        <v>395</v>
      </c>
      <c r="C346" s="599"/>
      <c r="D346" s="599"/>
      <c r="E346" s="867"/>
      <c r="F346" s="599"/>
      <c r="G346" s="867"/>
      <c r="H346" s="599"/>
      <c r="I346" s="684" t="s">
        <v>2131</v>
      </c>
    </row>
    <row r="347" spans="1:9" ht="18" customHeight="1" x14ac:dyDescent="0.25">
      <c r="A347" s="684" t="s">
        <v>2132</v>
      </c>
      <c r="B347" s="599" t="s">
        <v>396</v>
      </c>
      <c r="C347" s="599" t="s">
        <v>350</v>
      </c>
      <c r="D347" s="599" t="s">
        <v>910</v>
      </c>
      <c r="E347" s="867">
        <v>204</v>
      </c>
      <c r="F347" s="599" t="s">
        <v>151</v>
      </c>
      <c r="G347" s="867">
        <v>2</v>
      </c>
      <c r="H347" s="868" t="s">
        <v>342</v>
      </c>
      <c r="I347" s="684" t="s">
        <v>2132</v>
      </c>
    </row>
    <row r="348" spans="1:9" ht="18" customHeight="1" x14ac:dyDescent="0.25">
      <c r="A348" s="684" t="s">
        <v>2133</v>
      </c>
      <c r="B348" s="599" t="s">
        <v>396</v>
      </c>
      <c r="C348" s="599"/>
      <c r="D348" s="599"/>
      <c r="E348" s="867"/>
      <c r="F348" s="599"/>
      <c r="G348" s="867"/>
      <c r="H348" s="868"/>
      <c r="I348" s="684" t="s">
        <v>2133</v>
      </c>
    </row>
    <row r="349" spans="1:9" ht="18" customHeight="1" x14ac:dyDescent="0.25">
      <c r="A349" s="684" t="s">
        <v>2134</v>
      </c>
      <c r="B349" s="599" t="s">
        <v>397</v>
      </c>
      <c r="C349" s="599" t="s">
        <v>350</v>
      </c>
      <c r="D349" s="599" t="s">
        <v>910</v>
      </c>
      <c r="E349" s="867">
        <v>204</v>
      </c>
      <c r="F349" s="599" t="s">
        <v>151</v>
      </c>
      <c r="G349" s="867">
        <v>2</v>
      </c>
      <c r="H349" s="868" t="s">
        <v>342</v>
      </c>
      <c r="I349" s="684" t="s">
        <v>2134</v>
      </c>
    </row>
    <row r="350" spans="1:9" ht="18" customHeight="1" x14ac:dyDescent="0.25">
      <c r="A350" s="684" t="s">
        <v>2135</v>
      </c>
      <c r="B350" s="599" t="s">
        <v>397</v>
      </c>
      <c r="C350" s="599"/>
      <c r="D350" s="599"/>
      <c r="E350" s="867"/>
      <c r="F350" s="599"/>
      <c r="G350" s="867"/>
      <c r="H350" s="868"/>
      <c r="I350" s="684" t="s">
        <v>2135</v>
      </c>
    </row>
    <row r="351" spans="1:9" ht="18" customHeight="1" x14ac:dyDescent="0.25">
      <c r="A351" s="684" t="s">
        <v>2136</v>
      </c>
      <c r="B351" s="599" t="s">
        <v>400</v>
      </c>
      <c r="C351" s="599" t="s">
        <v>693</v>
      </c>
      <c r="D351" s="599" t="s">
        <v>398</v>
      </c>
      <c r="E351" s="867">
        <v>203</v>
      </c>
      <c r="F351" s="867">
        <v>300</v>
      </c>
      <c r="G351" s="867">
        <v>2</v>
      </c>
      <c r="H351" s="868" t="s">
        <v>342</v>
      </c>
      <c r="I351" s="684" t="s">
        <v>2136</v>
      </c>
    </row>
    <row r="352" spans="1:9" ht="18" customHeight="1" x14ac:dyDescent="0.25">
      <c r="A352" s="684" t="s">
        <v>2137</v>
      </c>
      <c r="B352" s="599" t="s">
        <v>400</v>
      </c>
      <c r="C352" s="599"/>
      <c r="D352" s="599"/>
      <c r="E352" s="867"/>
      <c r="F352" s="867"/>
      <c r="G352" s="867"/>
      <c r="H352" s="868"/>
      <c r="I352" s="684" t="s">
        <v>2137</v>
      </c>
    </row>
    <row r="353" spans="1:43" ht="18" customHeight="1" x14ac:dyDescent="0.25">
      <c r="A353" s="684" t="s">
        <v>2138</v>
      </c>
      <c r="B353" s="599" t="s">
        <v>401</v>
      </c>
      <c r="C353" s="599" t="s">
        <v>693</v>
      </c>
      <c r="D353" s="599" t="s">
        <v>398</v>
      </c>
      <c r="E353" s="867">
        <v>203</v>
      </c>
      <c r="F353" s="867">
        <v>300</v>
      </c>
      <c r="G353" s="867">
        <v>2</v>
      </c>
      <c r="H353" s="868" t="s">
        <v>342</v>
      </c>
      <c r="I353" s="684" t="s">
        <v>2138</v>
      </c>
      <c r="J353" s="612"/>
      <c r="K353" s="612"/>
      <c r="L353" s="612"/>
      <c r="M353" s="612"/>
      <c r="N353" s="612"/>
      <c r="O353" s="612"/>
      <c r="P353" s="612"/>
      <c r="Q353" s="612"/>
      <c r="R353" s="612"/>
      <c r="S353" s="612"/>
      <c r="T353" s="612"/>
      <c r="U353" s="612"/>
      <c r="V353" s="612"/>
      <c r="W353" s="612"/>
      <c r="X353" s="612"/>
      <c r="Y353" s="612"/>
      <c r="Z353" s="612"/>
      <c r="AA353" s="612"/>
      <c r="AB353" s="612"/>
      <c r="AC353" s="612"/>
      <c r="AD353" s="612"/>
      <c r="AE353" s="612"/>
      <c r="AF353" s="612"/>
      <c r="AG353" s="612"/>
      <c r="AH353" s="612"/>
      <c r="AI353" s="612"/>
      <c r="AJ353" s="612"/>
      <c r="AK353" s="612"/>
      <c r="AL353" s="612"/>
      <c r="AM353" s="612"/>
      <c r="AN353" s="612"/>
      <c r="AO353" s="612"/>
      <c r="AP353" s="612"/>
      <c r="AQ353" s="612"/>
    </row>
    <row r="354" spans="1:43" ht="18" customHeight="1" x14ac:dyDescent="0.25">
      <c r="A354" s="684" t="s">
        <v>2139</v>
      </c>
      <c r="B354" s="599" t="s">
        <v>401</v>
      </c>
      <c r="C354" s="599"/>
      <c r="D354" s="599"/>
      <c r="E354" s="867"/>
      <c r="F354" s="867"/>
      <c r="G354" s="869"/>
      <c r="H354" s="868"/>
      <c r="I354" s="684" t="s">
        <v>2139</v>
      </c>
      <c r="J354" s="612"/>
      <c r="K354" s="612"/>
      <c r="L354" s="612"/>
      <c r="M354" s="612"/>
      <c r="N354" s="612"/>
      <c r="O354" s="612"/>
      <c r="P354" s="612"/>
      <c r="Q354" s="612"/>
      <c r="R354" s="612"/>
      <c r="S354" s="612"/>
      <c r="T354" s="612"/>
      <c r="U354" s="612"/>
      <c r="V354" s="612"/>
      <c r="W354" s="612"/>
      <c r="X354" s="612"/>
      <c r="Y354" s="612"/>
      <c r="Z354" s="612"/>
      <c r="AA354" s="612"/>
      <c r="AB354" s="612"/>
      <c r="AC354" s="612"/>
      <c r="AD354" s="612"/>
      <c r="AE354" s="612"/>
      <c r="AF354" s="612"/>
      <c r="AG354" s="612"/>
      <c r="AH354" s="612"/>
      <c r="AI354" s="612"/>
      <c r="AJ354" s="612"/>
      <c r="AK354" s="612"/>
      <c r="AL354" s="612"/>
      <c r="AM354" s="612"/>
      <c r="AN354" s="612"/>
      <c r="AO354" s="612"/>
      <c r="AP354" s="612"/>
      <c r="AQ354" s="612"/>
    </row>
    <row r="355" spans="1:43" ht="18" customHeight="1" x14ac:dyDescent="0.25">
      <c r="A355" s="684" t="s">
        <v>2140</v>
      </c>
      <c r="B355" s="599" t="s">
        <v>402</v>
      </c>
      <c r="C355" s="599" t="s">
        <v>693</v>
      </c>
      <c r="D355" s="599" t="s">
        <v>398</v>
      </c>
      <c r="E355" s="867">
        <v>203</v>
      </c>
      <c r="F355" s="867">
        <v>0</v>
      </c>
      <c r="G355" s="867">
        <v>2</v>
      </c>
      <c r="H355" s="868" t="s">
        <v>342</v>
      </c>
      <c r="I355" s="684" t="s">
        <v>2140</v>
      </c>
    </row>
    <row r="356" spans="1:43" ht="18" customHeight="1" x14ac:dyDescent="0.25">
      <c r="A356" s="684" t="s">
        <v>2141</v>
      </c>
      <c r="B356" s="599"/>
      <c r="C356" s="599"/>
      <c r="D356" s="599"/>
      <c r="E356" s="867"/>
      <c r="F356" s="867"/>
      <c r="G356" s="867"/>
      <c r="H356" s="868"/>
      <c r="I356" s="684" t="s">
        <v>2141</v>
      </c>
    </row>
    <row r="357" spans="1:43" ht="18" customHeight="1" x14ac:dyDescent="0.25">
      <c r="A357" s="684" t="s">
        <v>2142</v>
      </c>
      <c r="B357" s="599" t="s">
        <v>349</v>
      </c>
      <c r="C357" s="599" t="s">
        <v>350</v>
      </c>
      <c r="D357" s="599" t="s">
        <v>775</v>
      </c>
      <c r="E357" s="867">
        <v>206</v>
      </c>
      <c r="F357" s="599" t="s">
        <v>899</v>
      </c>
      <c r="G357" s="867">
        <v>4</v>
      </c>
      <c r="H357" s="868" t="s">
        <v>342</v>
      </c>
      <c r="I357" s="684" t="s">
        <v>2142</v>
      </c>
    </row>
    <row r="358" spans="1:43" ht="18" customHeight="1" x14ac:dyDescent="0.25">
      <c r="A358" s="684" t="s">
        <v>2143</v>
      </c>
      <c r="B358" s="599" t="s">
        <v>349</v>
      </c>
      <c r="C358" s="684"/>
      <c r="D358" s="684"/>
      <c r="E358" s="684"/>
      <c r="F358" s="684"/>
      <c r="G358" s="684"/>
      <c r="H358" s="870"/>
      <c r="I358" s="684" t="s">
        <v>2143</v>
      </c>
    </row>
    <row r="359" spans="1:43" ht="18" customHeight="1" x14ac:dyDescent="0.25">
      <c r="A359" s="684" t="s">
        <v>2144</v>
      </c>
      <c r="B359" s="599" t="s">
        <v>349</v>
      </c>
      <c r="C359" s="684"/>
      <c r="D359" s="684"/>
      <c r="E359" s="684"/>
      <c r="F359" s="684"/>
      <c r="G359" s="684"/>
      <c r="H359" s="870"/>
      <c r="I359" s="684" t="s">
        <v>2144</v>
      </c>
    </row>
    <row r="360" spans="1:43" ht="18" customHeight="1" x14ac:dyDescent="0.25">
      <c r="A360" s="684" t="s">
        <v>2145</v>
      </c>
      <c r="B360" s="599" t="s">
        <v>349</v>
      </c>
      <c r="C360" s="684"/>
      <c r="D360" s="684"/>
      <c r="E360" s="684"/>
      <c r="F360" s="684"/>
      <c r="G360" s="684"/>
      <c r="H360" s="870"/>
      <c r="I360" s="684" t="s">
        <v>2145</v>
      </c>
    </row>
    <row r="361" spans="1:43" ht="18" customHeight="1" x14ac:dyDescent="0.25">
      <c r="A361" s="684" t="s">
        <v>2146</v>
      </c>
      <c r="B361" s="599" t="s">
        <v>352</v>
      </c>
      <c r="C361" s="599" t="s">
        <v>350</v>
      </c>
      <c r="D361" s="599" t="s">
        <v>775</v>
      </c>
      <c r="E361" s="867">
        <v>206</v>
      </c>
      <c r="F361" s="599" t="s">
        <v>899</v>
      </c>
      <c r="G361" s="867">
        <v>4</v>
      </c>
      <c r="H361" s="868" t="s">
        <v>342</v>
      </c>
      <c r="I361" s="684" t="s">
        <v>2146</v>
      </c>
      <c r="J361" s="612"/>
      <c r="K361" s="612"/>
      <c r="L361" s="612"/>
      <c r="M361" s="612"/>
      <c r="N361" s="612"/>
      <c r="O361" s="612"/>
      <c r="P361" s="612"/>
      <c r="Q361" s="612"/>
      <c r="R361" s="612"/>
      <c r="S361" s="612"/>
      <c r="T361" s="612"/>
      <c r="U361" s="612"/>
      <c r="V361" s="612"/>
      <c r="W361" s="612"/>
      <c r="X361" s="612"/>
      <c r="Y361" s="612"/>
      <c r="Z361" s="612"/>
      <c r="AA361" s="612"/>
      <c r="AB361" s="612"/>
      <c r="AC361" s="612"/>
      <c r="AD361" s="612"/>
      <c r="AE361" s="612"/>
      <c r="AF361" s="612"/>
      <c r="AG361" s="612"/>
      <c r="AH361" s="612"/>
      <c r="AI361" s="612"/>
      <c r="AJ361" s="612"/>
      <c r="AK361" s="612"/>
      <c r="AL361" s="612"/>
      <c r="AM361" s="612"/>
      <c r="AN361" s="612"/>
      <c r="AO361" s="612"/>
      <c r="AP361" s="612"/>
      <c r="AQ361" s="612"/>
    </row>
    <row r="362" spans="1:43" ht="18" customHeight="1" x14ac:dyDescent="0.25">
      <c r="A362" s="684" t="s">
        <v>2147</v>
      </c>
      <c r="B362" s="599" t="s">
        <v>352</v>
      </c>
      <c r="C362" s="684"/>
      <c r="D362" s="684"/>
      <c r="E362" s="684"/>
      <c r="F362" s="684"/>
      <c r="G362" s="684"/>
      <c r="H362" s="870"/>
      <c r="I362" s="684" t="s">
        <v>2147</v>
      </c>
    </row>
    <row r="363" spans="1:43" ht="18" customHeight="1" x14ac:dyDescent="0.25">
      <c r="A363" s="684" t="s">
        <v>2148</v>
      </c>
      <c r="B363" s="599" t="s">
        <v>352</v>
      </c>
      <c r="C363" s="684"/>
      <c r="D363" s="684"/>
      <c r="E363" s="684"/>
      <c r="F363" s="684"/>
      <c r="G363" s="684"/>
      <c r="H363" s="870"/>
      <c r="I363" s="684" t="s">
        <v>2148</v>
      </c>
    </row>
    <row r="364" spans="1:43" ht="18" customHeight="1" x14ac:dyDescent="0.25">
      <c r="A364" s="684" t="s">
        <v>2149</v>
      </c>
      <c r="B364" s="599" t="s">
        <v>352</v>
      </c>
      <c r="C364" s="684"/>
      <c r="D364" s="684"/>
      <c r="E364" s="684"/>
      <c r="F364" s="684"/>
      <c r="G364" s="684"/>
      <c r="H364" s="870"/>
      <c r="I364" s="684" t="s">
        <v>2149</v>
      </c>
    </row>
    <row r="365" spans="1:43" ht="18" customHeight="1" x14ac:dyDescent="0.25">
      <c r="A365" s="684" t="s">
        <v>2150</v>
      </c>
      <c r="B365" s="599" t="s">
        <v>353</v>
      </c>
      <c r="C365" s="599" t="s">
        <v>350</v>
      </c>
      <c r="D365" s="599" t="s">
        <v>775</v>
      </c>
      <c r="E365" s="867">
        <v>206</v>
      </c>
      <c r="F365" s="599" t="s">
        <v>899</v>
      </c>
      <c r="G365" s="867">
        <v>4</v>
      </c>
      <c r="H365" s="868" t="s">
        <v>342</v>
      </c>
      <c r="I365" s="684" t="s">
        <v>2150</v>
      </c>
    </row>
    <row r="366" spans="1:43" ht="18" customHeight="1" x14ac:dyDescent="0.25">
      <c r="A366" s="684" t="s">
        <v>2151</v>
      </c>
      <c r="B366" s="599" t="s">
        <v>353</v>
      </c>
      <c r="C366" s="684"/>
      <c r="D366" s="684"/>
      <c r="E366" s="684"/>
      <c r="F366" s="684"/>
      <c r="G366" s="684"/>
      <c r="H366" s="870"/>
      <c r="I366" s="684" t="s">
        <v>2151</v>
      </c>
    </row>
    <row r="367" spans="1:43" ht="18" customHeight="1" x14ac:dyDescent="0.25">
      <c r="A367" s="684" t="s">
        <v>2152</v>
      </c>
      <c r="B367" s="599" t="s">
        <v>353</v>
      </c>
      <c r="C367" s="684"/>
      <c r="D367" s="684"/>
      <c r="E367" s="684"/>
      <c r="F367" s="684"/>
      <c r="G367" s="684"/>
      <c r="H367" s="870"/>
      <c r="I367" s="684" t="s">
        <v>2152</v>
      </c>
    </row>
    <row r="368" spans="1:43" ht="18" customHeight="1" x14ac:dyDescent="0.25">
      <c r="A368" s="684" t="s">
        <v>2153</v>
      </c>
      <c r="B368" s="599" t="s">
        <v>353</v>
      </c>
      <c r="C368" s="684"/>
      <c r="D368" s="684"/>
      <c r="E368" s="684"/>
      <c r="F368" s="684"/>
      <c r="G368" s="684"/>
      <c r="H368" s="870"/>
      <c r="I368" s="684" t="s">
        <v>2153</v>
      </c>
    </row>
    <row r="369" spans="1:9" ht="18" customHeight="1" x14ac:dyDescent="0.25">
      <c r="A369" s="684" t="s">
        <v>2154</v>
      </c>
      <c r="B369" s="599" t="s">
        <v>354</v>
      </c>
      <c r="C369" s="599" t="s">
        <v>350</v>
      </c>
      <c r="D369" s="599" t="s">
        <v>775</v>
      </c>
      <c r="E369" s="867">
        <v>206</v>
      </c>
      <c r="F369" s="599" t="s">
        <v>899</v>
      </c>
      <c r="G369" s="867">
        <v>4</v>
      </c>
      <c r="H369" s="868" t="s">
        <v>342</v>
      </c>
      <c r="I369" s="684" t="s">
        <v>2154</v>
      </c>
    </row>
    <row r="370" spans="1:9" ht="18" customHeight="1" x14ac:dyDescent="0.25">
      <c r="A370" s="684" t="s">
        <v>2155</v>
      </c>
      <c r="B370" s="599" t="s">
        <v>354</v>
      </c>
      <c r="C370" s="684"/>
      <c r="D370" s="684"/>
      <c r="E370" s="684"/>
      <c r="F370" s="684"/>
      <c r="G370" s="684"/>
      <c r="H370" s="870"/>
      <c r="I370" s="684" t="s">
        <v>2155</v>
      </c>
    </row>
    <row r="371" spans="1:9" ht="18" customHeight="1" x14ac:dyDescent="0.25">
      <c r="A371" s="684" t="s">
        <v>2156</v>
      </c>
      <c r="B371" s="599" t="s">
        <v>354</v>
      </c>
      <c r="C371" s="684"/>
      <c r="D371" s="684"/>
      <c r="E371" s="684"/>
      <c r="F371" s="684"/>
      <c r="G371" s="684"/>
      <c r="H371" s="870"/>
      <c r="I371" s="684" t="s">
        <v>2156</v>
      </c>
    </row>
    <row r="372" spans="1:9" ht="18" customHeight="1" x14ac:dyDescent="0.2">
      <c r="A372" s="684" t="s">
        <v>2157</v>
      </c>
      <c r="B372" s="599" t="s">
        <v>354</v>
      </c>
      <c r="C372" s="684"/>
      <c r="D372" s="684"/>
      <c r="E372" s="684"/>
      <c r="F372" s="684"/>
      <c r="G372" s="684"/>
      <c r="H372" s="684"/>
      <c r="I372" s="684" t="s">
        <v>2157</v>
      </c>
    </row>
    <row r="373" spans="1:9" ht="18" customHeight="1" x14ac:dyDescent="0.2">
      <c r="A373" s="684" t="s">
        <v>2158</v>
      </c>
      <c r="B373" s="599" t="s">
        <v>355</v>
      </c>
      <c r="C373" s="599" t="s">
        <v>350</v>
      </c>
      <c r="D373" s="599" t="s">
        <v>775</v>
      </c>
      <c r="E373" s="867">
        <v>206</v>
      </c>
      <c r="F373" s="599" t="s">
        <v>899</v>
      </c>
      <c r="G373" s="867">
        <v>4</v>
      </c>
      <c r="H373" s="599" t="s">
        <v>342</v>
      </c>
      <c r="I373" s="684" t="s">
        <v>2158</v>
      </c>
    </row>
    <row r="374" spans="1:9" ht="18" customHeight="1" x14ac:dyDescent="0.2">
      <c r="A374" s="684" t="s">
        <v>2159</v>
      </c>
      <c r="B374" s="599" t="s">
        <v>355</v>
      </c>
      <c r="C374" s="684"/>
      <c r="D374" s="684"/>
      <c r="E374" s="684"/>
      <c r="F374" s="684"/>
      <c r="G374" s="684"/>
      <c r="H374" s="684"/>
      <c r="I374" s="684" t="s">
        <v>2159</v>
      </c>
    </row>
    <row r="375" spans="1:9" ht="18" customHeight="1" x14ac:dyDescent="0.2">
      <c r="A375" s="684" t="s">
        <v>2160</v>
      </c>
      <c r="B375" s="599" t="s">
        <v>355</v>
      </c>
      <c r="C375" s="684"/>
      <c r="D375" s="684"/>
      <c r="E375" s="684"/>
      <c r="F375" s="684"/>
      <c r="G375" s="684"/>
      <c r="H375" s="684"/>
      <c r="I375" s="684" t="s">
        <v>2160</v>
      </c>
    </row>
    <row r="376" spans="1:9" ht="18" customHeight="1" x14ac:dyDescent="0.2">
      <c r="A376" s="684" t="s">
        <v>2161</v>
      </c>
      <c r="B376" s="599" t="s">
        <v>355</v>
      </c>
      <c r="C376" s="684"/>
      <c r="D376" s="684"/>
      <c r="E376" s="684"/>
      <c r="F376" s="684"/>
      <c r="G376" s="684"/>
      <c r="H376" s="684"/>
      <c r="I376" s="684" t="s">
        <v>2161</v>
      </c>
    </row>
    <row r="377" spans="1:9" ht="18" customHeight="1" x14ac:dyDescent="0.2">
      <c r="A377" s="684" t="s">
        <v>2162</v>
      </c>
      <c r="B377" s="599" t="s">
        <v>356</v>
      </c>
      <c r="C377" s="599" t="s">
        <v>350</v>
      </c>
      <c r="D377" s="599" t="s">
        <v>775</v>
      </c>
      <c r="E377" s="867">
        <v>206</v>
      </c>
      <c r="F377" s="599" t="s">
        <v>899</v>
      </c>
      <c r="G377" s="867">
        <v>4</v>
      </c>
      <c r="H377" s="599" t="s">
        <v>342</v>
      </c>
      <c r="I377" s="684" t="s">
        <v>2162</v>
      </c>
    </row>
    <row r="378" spans="1:9" ht="18" customHeight="1" x14ac:dyDescent="0.2">
      <c r="A378" s="684" t="s">
        <v>2163</v>
      </c>
      <c r="B378" s="599" t="s">
        <v>356</v>
      </c>
      <c r="C378" s="684"/>
      <c r="D378" s="684"/>
      <c r="E378" s="684"/>
      <c r="F378" s="684"/>
      <c r="G378" s="684"/>
      <c r="H378" s="684"/>
      <c r="I378" s="684" t="s">
        <v>2163</v>
      </c>
    </row>
    <row r="379" spans="1:9" ht="18" customHeight="1" x14ac:dyDescent="0.2">
      <c r="A379" s="684" t="s">
        <v>2164</v>
      </c>
      <c r="B379" s="599" t="s">
        <v>356</v>
      </c>
      <c r="C379" s="684"/>
      <c r="D379" s="684"/>
      <c r="E379" s="684"/>
      <c r="F379" s="684"/>
      <c r="G379" s="684"/>
      <c r="H379" s="684"/>
      <c r="I379" s="684" t="s">
        <v>2164</v>
      </c>
    </row>
    <row r="380" spans="1:9" ht="18" customHeight="1" x14ac:dyDescent="0.2">
      <c r="A380" s="684" t="s">
        <v>2165</v>
      </c>
      <c r="B380" s="599" t="s">
        <v>356</v>
      </c>
      <c r="C380" s="684"/>
      <c r="D380" s="684"/>
      <c r="E380" s="684"/>
      <c r="F380" s="684"/>
      <c r="G380" s="684"/>
      <c r="H380" s="684"/>
      <c r="I380" s="684" t="s">
        <v>2165</v>
      </c>
    </row>
    <row r="381" spans="1:9" ht="18" customHeight="1" x14ac:dyDescent="0.2">
      <c r="A381" s="684" t="s">
        <v>2166</v>
      </c>
      <c r="B381" s="599" t="s">
        <v>357</v>
      </c>
      <c r="C381" s="599" t="s">
        <v>350</v>
      </c>
      <c r="D381" s="599" t="s">
        <v>775</v>
      </c>
      <c r="E381" s="867">
        <v>206</v>
      </c>
      <c r="F381" s="599" t="s">
        <v>899</v>
      </c>
      <c r="G381" s="867">
        <v>4</v>
      </c>
      <c r="H381" s="599" t="s">
        <v>342</v>
      </c>
      <c r="I381" s="684" t="s">
        <v>2166</v>
      </c>
    </row>
    <row r="382" spans="1:9" ht="18" customHeight="1" x14ac:dyDescent="0.2">
      <c r="A382" s="684" t="s">
        <v>2167</v>
      </c>
      <c r="B382" s="599" t="s">
        <v>357</v>
      </c>
      <c r="C382" s="684"/>
      <c r="D382" s="684"/>
      <c r="E382" s="684"/>
      <c r="F382" s="684"/>
      <c r="G382" s="684"/>
      <c r="H382" s="684"/>
      <c r="I382" s="684" t="s">
        <v>2167</v>
      </c>
    </row>
    <row r="383" spans="1:9" ht="18" customHeight="1" x14ac:dyDescent="0.2">
      <c r="A383" s="684" t="s">
        <v>2168</v>
      </c>
      <c r="B383" s="599" t="s">
        <v>357</v>
      </c>
      <c r="C383" s="684"/>
      <c r="D383" s="684"/>
      <c r="E383" s="684"/>
      <c r="F383" s="684"/>
      <c r="G383" s="684"/>
      <c r="H383" s="684"/>
      <c r="I383" s="684" t="s">
        <v>2168</v>
      </c>
    </row>
    <row r="384" spans="1:9" ht="18" customHeight="1" x14ac:dyDescent="0.2">
      <c r="A384" s="684" t="s">
        <v>2169</v>
      </c>
      <c r="B384" s="599" t="s">
        <v>357</v>
      </c>
      <c r="C384" s="684"/>
      <c r="D384" s="684"/>
      <c r="E384" s="684"/>
      <c r="F384" s="684"/>
      <c r="G384" s="684"/>
      <c r="H384" s="684"/>
      <c r="I384" s="684" t="s">
        <v>2169</v>
      </c>
    </row>
    <row r="385" spans="1:9" ht="18" customHeight="1" x14ac:dyDescent="0.2">
      <c r="A385" s="684" t="s">
        <v>2170</v>
      </c>
      <c r="B385" s="599" t="s">
        <v>358</v>
      </c>
      <c r="C385" s="599" t="s">
        <v>350</v>
      </c>
      <c r="D385" s="599" t="s">
        <v>775</v>
      </c>
      <c r="E385" s="867">
        <v>206</v>
      </c>
      <c r="F385" s="599" t="s">
        <v>899</v>
      </c>
      <c r="G385" s="867">
        <v>4</v>
      </c>
      <c r="H385" s="599" t="s">
        <v>342</v>
      </c>
      <c r="I385" s="684" t="s">
        <v>2170</v>
      </c>
    </row>
    <row r="386" spans="1:9" ht="18" customHeight="1" x14ac:dyDescent="0.2">
      <c r="A386" s="684" t="s">
        <v>2171</v>
      </c>
      <c r="B386" s="599" t="s">
        <v>358</v>
      </c>
      <c r="C386" s="684"/>
      <c r="D386" s="684"/>
      <c r="E386" s="684"/>
      <c r="F386" s="684"/>
      <c r="G386" s="684"/>
      <c r="H386" s="684"/>
      <c r="I386" s="684" t="s">
        <v>2171</v>
      </c>
    </row>
    <row r="387" spans="1:9" ht="18" customHeight="1" x14ac:dyDescent="0.2">
      <c r="A387" s="684" t="s">
        <v>2172</v>
      </c>
      <c r="B387" s="599" t="s">
        <v>358</v>
      </c>
      <c r="C387" s="684"/>
      <c r="D387" s="684"/>
      <c r="E387" s="684"/>
      <c r="F387" s="684"/>
      <c r="G387" s="684"/>
      <c r="H387" s="684"/>
      <c r="I387" s="684" t="s">
        <v>2172</v>
      </c>
    </row>
    <row r="388" spans="1:9" ht="18" customHeight="1" x14ac:dyDescent="0.2">
      <c r="A388" s="684" t="s">
        <v>2173</v>
      </c>
      <c r="B388" s="599" t="s">
        <v>358</v>
      </c>
      <c r="C388" s="684"/>
      <c r="D388" s="684"/>
      <c r="E388" s="684"/>
      <c r="F388" s="684"/>
      <c r="G388" s="684"/>
      <c r="H388" s="684"/>
      <c r="I388" s="684" t="s">
        <v>2173</v>
      </c>
    </row>
    <row r="389" spans="1:9" ht="18" customHeight="1" x14ac:dyDescent="0.2">
      <c r="A389" s="684" t="s">
        <v>2174</v>
      </c>
      <c r="B389" s="599" t="s">
        <v>371</v>
      </c>
      <c r="C389" s="599" t="s">
        <v>350</v>
      </c>
      <c r="D389" s="599" t="s">
        <v>808</v>
      </c>
      <c r="E389" s="867">
        <v>205</v>
      </c>
      <c r="F389" s="599" t="s">
        <v>899</v>
      </c>
      <c r="G389" s="867">
        <v>4</v>
      </c>
      <c r="H389" s="599" t="s">
        <v>342</v>
      </c>
      <c r="I389" s="684" t="s">
        <v>2174</v>
      </c>
    </row>
    <row r="390" spans="1:9" ht="18" customHeight="1" x14ac:dyDescent="0.2">
      <c r="A390" s="684" t="s">
        <v>2175</v>
      </c>
      <c r="B390" s="599" t="s">
        <v>371</v>
      </c>
      <c r="C390" s="684"/>
      <c r="D390" s="684"/>
      <c r="E390" s="684"/>
      <c r="F390" s="684"/>
      <c r="G390" s="684"/>
      <c r="H390" s="684"/>
      <c r="I390" s="684" t="s">
        <v>2175</v>
      </c>
    </row>
    <row r="391" spans="1:9" ht="18" customHeight="1" x14ac:dyDescent="0.2">
      <c r="A391" s="684" t="s">
        <v>2176</v>
      </c>
      <c r="B391" s="599" t="s">
        <v>371</v>
      </c>
      <c r="C391" s="684"/>
      <c r="D391" s="684"/>
      <c r="E391" s="684"/>
      <c r="F391" s="684"/>
      <c r="G391" s="684"/>
      <c r="H391" s="684"/>
      <c r="I391" s="684" t="s">
        <v>2176</v>
      </c>
    </row>
    <row r="392" spans="1:9" ht="18" customHeight="1" x14ac:dyDescent="0.2">
      <c r="A392" s="684" t="s">
        <v>2177</v>
      </c>
      <c r="B392" s="599" t="s">
        <v>371</v>
      </c>
      <c r="C392" s="684"/>
      <c r="D392" s="684"/>
      <c r="E392" s="684"/>
      <c r="F392" s="684"/>
      <c r="G392" s="684"/>
      <c r="H392" s="684"/>
      <c r="I392" s="684" t="s">
        <v>2177</v>
      </c>
    </row>
    <row r="393" spans="1:9" ht="18" customHeight="1" x14ac:dyDescent="0.2">
      <c r="A393" s="684" t="s">
        <v>2178</v>
      </c>
      <c r="B393" s="599" t="s">
        <v>372</v>
      </c>
      <c r="C393" s="599" t="s">
        <v>350</v>
      </c>
      <c r="D393" s="599" t="s">
        <v>808</v>
      </c>
      <c r="E393" s="867">
        <v>205</v>
      </c>
      <c r="F393" s="599" t="s">
        <v>899</v>
      </c>
      <c r="G393" s="867">
        <v>4</v>
      </c>
      <c r="H393" s="599" t="s">
        <v>342</v>
      </c>
      <c r="I393" s="684" t="s">
        <v>2178</v>
      </c>
    </row>
    <row r="394" spans="1:9" ht="18" customHeight="1" x14ac:dyDescent="0.2">
      <c r="A394" s="684" t="s">
        <v>2179</v>
      </c>
      <c r="B394" s="599" t="s">
        <v>372</v>
      </c>
      <c r="C394" s="684"/>
      <c r="D394" s="684"/>
      <c r="E394" s="684"/>
      <c r="F394" s="684"/>
      <c r="G394" s="684"/>
      <c r="H394" s="684"/>
      <c r="I394" s="684" t="s">
        <v>2179</v>
      </c>
    </row>
    <row r="395" spans="1:9" ht="18" customHeight="1" x14ac:dyDescent="0.2">
      <c r="A395" s="684" t="s">
        <v>2180</v>
      </c>
      <c r="B395" s="599" t="s">
        <v>372</v>
      </c>
      <c r="C395" s="684"/>
      <c r="D395" s="684"/>
      <c r="E395" s="684"/>
      <c r="F395" s="684"/>
      <c r="G395" s="684"/>
      <c r="H395" s="684"/>
      <c r="I395" s="684" t="s">
        <v>2180</v>
      </c>
    </row>
    <row r="396" spans="1:9" ht="18" customHeight="1" x14ac:dyDescent="0.2">
      <c r="A396" s="684" t="s">
        <v>2181</v>
      </c>
      <c r="B396" s="599" t="s">
        <v>372</v>
      </c>
      <c r="C396" s="684"/>
      <c r="D396" s="684"/>
      <c r="E396" s="684"/>
      <c r="F396" s="684"/>
      <c r="G396" s="684"/>
      <c r="H396" s="684"/>
      <c r="I396" s="684" t="s">
        <v>2181</v>
      </c>
    </row>
    <row r="397" spans="1:9" ht="18" customHeight="1" x14ac:dyDescent="0.2">
      <c r="A397" s="684" t="s">
        <v>2182</v>
      </c>
      <c r="B397" s="599" t="s">
        <v>373</v>
      </c>
      <c r="C397" s="599" t="s">
        <v>350</v>
      </c>
      <c r="D397" s="599" t="s">
        <v>808</v>
      </c>
      <c r="E397" s="867">
        <v>205</v>
      </c>
      <c r="F397" s="599" t="s">
        <v>899</v>
      </c>
      <c r="G397" s="867">
        <v>4</v>
      </c>
      <c r="H397" s="599" t="s">
        <v>342</v>
      </c>
      <c r="I397" s="684" t="s">
        <v>2182</v>
      </c>
    </row>
    <row r="398" spans="1:9" ht="18" customHeight="1" x14ac:dyDescent="0.2">
      <c r="A398" s="684" t="s">
        <v>2183</v>
      </c>
      <c r="B398" s="599" t="s">
        <v>373</v>
      </c>
      <c r="C398" s="684"/>
      <c r="D398" s="684"/>
      <c r="E398" s="684"/>
      <c r="F398" s="684"/>
      <c r="G398" s="684"/>
      <c r="H398" s="684"/>
      <c r="I398" s="684" t="s">
        <v>2183</v>
      </c>
    </row>
    <row r="399" spans="1:9" ht="18" customHeight="1" x14ac:dyDescent="0.2">
      <c r="A399" s="684" t="s">
        <v>2184</v>
      </c>
      <c r="B399" s="599" t="s">
        <v>373</v>
      </c>
      <c r="C399" s="684"/>
      <c r="D399" s="684"/>
      <c r="E399" s="684"/>
      <c r="F399" s="684"/>
      <c r="G399" s="684"/>
      <c r="H399" s="684"/>
      <c r="I399" s="684" t="s">
        <v>2184</v>
      </c>
    </row>
    <row r="400" spans="1:9" ht="18" customHeight="1" x14ac:dyDescent="0.2">
      <c r="A400" s="684" t="s">
        <v>2185</v>
      </c>
      <c r="B400" s="599" t="s">
        <v>373</v>
      </c>
      <c r="C400" s="684"/>
      <c r="D400" s="684"/>
      <c r="E400" s="684"/>
      <c r="F400" s="684"/>
      <c r="G400" s="684"/>
      <c r="H400" s="684"/>
      <c r="I400" s="684" t="s">
        <v>2185</v>
      </c>
    </row>
    <row r="401" spans="1:9" ht="18" customHeight="1" x14ac:dyDescent="0.2">
      <c r="A401" s="684" t="s">
        <v>2186</v>
      </c>
      <c r="B401" s="599" t="s">
        <v>374</v>
      </c>
      <c r="C401" s="599" t="s">
        <v>350</v>
      </c>
      <c r="D401" s="599" t="s">
        <v>808</v>
      </c>
      <c r="E401" s="867">
        <v>205</v>
      </c>
      <c r="F401" s="599" t="s">
        <v>899</v>
      </c>
      <c r="G401" s="867">
        <v>4</v>
      </c>
      <c r="H401" s="599" t="s">
        <v>342</v>
      </c>
      <c r="I401" s="684" t="s">
        <v>2186</v>
      </c>
    </row>
    <row r="402" spans="1:9" ht="18" customHeight="1" x14ac:dyDescent="0.2">
      <c r="A402" s="684" t="s">
        <v>2187</v>
      </c>
      <c r="B402" s="599" t="s">
        <v>374</v>
      </c>
      <c r="C402" s="684"/>
      <c r="D402" s="684"/>
      <c r="E402" s="684"/>
      <c r="F402" s="684"/>
      <c r="G402" s="684"/>
      <c r="H402" s="684"/>
      <c r="I402" s="684" t="s">
        <v>2187</v>
      </c>
    </row>
    <row r="403" spans="1:9" ht="18" customHeight="1" x14ac:dyDescent="0.2">
      <c r="A403" s="684" t="s">
        <v>2188</v>
      </c>
      <c r="B403" s="599" t="s">
        <v>374</v>
      </c>
      <c r="C403" s="684"/>
      <c r="D403" s="684"/>
      <c r="E403" s="684"/>
      <c r="F403" s="684"/>
      <c r="G403" s="684"/>
      <c r="H403" s="684"/>
      <c r="I403" s="684" t="s">
        <v>2188</v>
      </c>
    </row>
    <row r="404" spans="1:9" ht="18" customHeight="1" x14ac:dyDescent="0.2">
      <c r="A404" s="684" t="s">
        <v>2189</v>
      </c>
      <c r="B404" s="599" t="s">
        <v>374</v>
      </c>
      <c r="C404" s="684"/>
      <c r="D404" s="684"/>
      <c r="E404" s="684"/>
      <c r="F404" s="684"/>
      <c r="G404" s="684"/>
      <c r="H404" s="684"/>
      <c r="I404" s="684" t="s">
        <v>2189</v>
      </c>
    </row>
    <row r="405" spans="1:9" ht="18" customHeight="1" x14ac:dyDescent="0.2">
      <c r="A405" s="684" t="s">
        <v>2190</v>
      </c>
      <c r="B405" s="599" t="s">
        <v>375</v>
      </c>
      <c r="C405" s="599" t="s">
        <v>350</v>
      </c>
      <c r="D405" s="599" t="s">
        <v>808</v>
      </c>
      <c r="E405" s="867">
        <v>205</v>
      </c>
      <c r="F405" s="599" t="s">
        <v>899</v>
      </c>
      <c r="G405" s="867">
        <v>4</v>
      </c>
      <c r="H405" s="599" t="s">
        <v>342</v>
      </c>
      <c r="I405" s="684" t="s">
        <v>2190</v>
      </c>
    </row>
    <row r="406" spans="1:9" ht="18" customHeight="1" x14ac:dyDescent="0.2">
      <c r="A406" s="684" t="s">
        <v>2191</v>
      </c>
      <c r="B406" s="599" t="s">
        <v>375</v>
      </c>
      <c r="C406" s="684"/>
      <c r="D406" s="684"/>
      <c r="E406" s="684"/>
      <c r="F406" s="684"/>
      <c r="G406" s="684"/>
      <c r="H406" s="684"/>
      <c r="I406" s="684" t="s">
        <v>2191</v>
      </c>
    </row>
    <row r="407" spans="1:9" ht="18" customHeight="1" x14ac:dyDescent="0.2">
      <c r="A407" s="684" t="s">
        <v>2192</v>
      </c>
      <c r="B407" s="599" t="s">
        <v>375</v>
      </c>
      <c r="C407" s="684"/>
      <c r="D407" s="684"/>
      <c r="E407" s="684"/>
      <c r="F407" s="684"/>
      <c r="G407" s="684"/>
      <c r="H407" s="684"/>
      <c r="I407" s="684" t="s">
        <v>2192</v>
      </c>
    </row>
    <row r="408" spans="1:9" ht="18" customHeight="1" x14ac:dyDescent="0.2">
      <c r="A408" s="684" t="s">
        <v>2193</v>
      </c>
      <c r="B408" s="599" t="s">
        <v>375</v>
      </c>
      <c r="C408" s="684"/>
      <c r="D408" s="684"/>
      <c r="E408" s="684"/>
      <c r="F408" s="684"/>
      <c r="G408" s="684"/>
      <c r="H408" s="684"/>
      <c r="I408" s="684" t="s">
        <v>2193</v>
      </c>
    </row>
    <row r="409" spans="1:9" ht="18" customHeight="1" x14ac:dyDescent="0.2">
      <c r="A409" s="684" t="s">
        <v>2194</v>
      </c>
      <c r="B409" s="599" t="s">
        <v>376</v>
      </c>
      <c r="C409" s="599" t="s">
        <v>350</v>
      </c>
      <c r="D409" s="599" t="s">
        <v>808</v>
      </c>
      <c r="E409" s="867">
        <v>205</v>
      </c>
      <c r="F409" s="599" t="s">
        <v>899</v>
      </c>
      <c r="G409" s="867">
        <v>4</v>
      </c>
      <c r="H409" s="599" t="s">
        <v>342</v>
      </c>
      <c r="I409" s="684" t="s">
        <v>2194</v>
      </c>
    </row>
    <row r="410" spans="1:9" ht="18" customHeight="1" x14ac:dyDescent="0.2">
      <c r="A410" s="684" t="s">
        <v>2195</v>
      </c>
      <c r="B410" s="599" t="s">
        <v>376</v>
      </c>
      <c r="C410" s="684"/>
      <c r="D410" s="684"/>
      <c r="E410" s="684"/>
      <c r="F410" s="684"/>
      <c r="G410" s="684"/>
      <c r="H410" s="684"/>
      <c r="I410" s="684" t="s">
        <v>2195</v>
      </c>
    </row>
    <row r="411" spans="1:9" ht="18" customHeight="1" x14ac:dyDescent="0.2">
      <c r="A411" s="684" t="s">
        <v>2196</v>
      </c>
      <c r="B411" s="599" t="s">
        <v>376</v>
      </c>
      <c r="C411" s="684"/>
      <c r="D411" s="684"/>
      <c r="E411" s="684"/>
      <c r="F411" s="684"/>
      <c r="G411" s="684"/>
      <c r="H411" s="684"/>
      <c r="I411" s="684" t="s">
        <v>2196</v>
      </c>
    </row>
    <row r="412" spans="1:9" ht="18" customHeight="1" x14ac:dyDescent="0.2">
      <c r="A412" s="684" t="s">
        <v>2197</v>
      </c>
      <c r="B412" s="599" t="s">
        <v>376</v>
      </c>
      <c r="C412" s="684"/>
      <c r="D412" s="684"/>
      <c r="E412" s="684"/>
      <c r="F412" s="684"/>
      <c r="G412" s="684"/>
      <c r="H412" s="684"/>
      <c r="I412" s="684" t="s">
        <v>2197</v>
      </c>
    </row>
    <row r="413" spans="1:9" ht="18" customHeight="1" x14ac:dyDescent="0.2">
      <c r="A413" s="684" t="s">
        <v>2198</v>
      </c>
      <c r="B413" s="599" t="s">
        <v>377</v>
      </c>
      <c r="C413" s="599" t="s">
        <v>350</v>
      </c>
      <c r="D413" s="599" t="s">
        <v>808</v>
      </c>
      <c r="E413" s="867">
        <v>205</v>
      </c>
      <c r="F413" s="599" t="s">
        <v>899</v>
      </c>
      <c r="G413" s="867">
        <v>4</v>
      </c>
      <c r="H413" s="599" t="s">
        <v>342</v>
      </c>
      <c r="I413" s="684" t="s">
        <v>2198</v>
      </c>
    </row>
    <row r="414" spans="1:9" ht="18" customHeight="1" x14ac:dyDescent="0.2">
      <c r="A414" s="684" t="s">
        <v>2199</v>
      </c>
      <c r="B414" s="599" t="s">
        <v>377</v>
      </c>
      <c r="C414" s="684"/>
      <c r="D414" s="684"/>
      <c r="E414" s="684"/>
      <c r="F414" s="684"/>
      <c r="G414" s="684"/>
      <c r="H414" s="684"/>
      <c r="I414" s="684" t="s">
        <v>2199</v>
      </c>
    </row>
    <row r="415" spans="1:9" ht="18" customHeight="1" x14ac:dyDescent="0.2">
      <c r="A415" s="684" t="s">
        <v>2200</v>
      </c>
      <c r="B415" s="599" t="s">
        <v>377</v>
      </c>
      <c r="C415" s="684"/>
      <c r="D415" s="684"/>
      <c r="E415" s="684"/>
      <c r="F415" s="684"/>
      <c r="G415" s="684"/>
      <c r="H415" s="684"/>
      <c r="I415" s="684" t="s">
        <v>2200</v>
      </c>
    </row>
    <row r="416" spans="1:9" ht="18" customHeight="1" x14ac:dyDescent="0.2">
      <c r="A416" s="684" t="s">
        <v>2201</v>
      </c>
      <c r="B416" s="599" t="s">
        <v>377</v>
      </c>
      <c r="C416" s="684"/>
      <c r="D416" s="684"/>
      <c r="E416" s="684"/>
      <c r="F416" s="684"/>
      <c r="G416" s="684"/>
      <c r="H416" s="684"/>
      <c r="I416" s="684" t="s">
        <v>2201</v>
      </c>
    </row>
    <row r="417" spans="1:9" ht="18" customHeight="1" x14ac:dyDescent="0.2">
      <c r="A417" s="684" t="s">
        <v>2202</v>
      </c>
      <c r="B417" s="599" t="s">
        <v>378</v>
      </c>
      <c r="C417" s="599" t="s">
        <v>350</v>
      </c>
      <c r="D417" s="599" t="s">
        <v>808</v>
      </c>
      <c r="E417" s="867">
        <v>205</v>
      </c>
      <c r="F417" s="599" t="s">
        <v>899</v>
      </c>
      <c r="G417" s="867">
        <v>4</v>
      </c>
      <c r="H417" s="599" t="s">
        <v>342</v>
      </c>
      <c r="I417" s="684" t="s">
        <v>2202</v>
      </c>
    </row>
    <row r="418" spans="1:9" ht="18" customHeight="1" x14ac:dyDescent="0.2">
      <c r="A418" s="684" t="s">
        <v>2203</v>
      </c>
      <c r="B418" s="599" t="s">
        <v>378</v>
      </c>
      <c r="C418" s="684"/>
      <c r="D418" s="684"/>
      <c r="E418" s="684"/>
      <c r="F418" s="684"/>
      <c r="G418" s="684"/>
      <c r="H418" s="684"/>
      <c r="I418" s="684" t="s">
        <v>2203</v>
      </c>
    </row>
    <row r="419" spans="1:9" ht="18" customHeight="1" x14ac:dyDescent="0.2">
      <c r="A419" s="684" t="s">
        <v>2204</v>
      </c>
      <c r="B419" s="599" t="s">
        <v>378</v>
      </c>
      <c r="C419" s="684"/>
      <c r="D419" s="684"/>
      <c r="E419" s="684"/>
      <c r="F419" s="684"/>
      <c r="G419" s="684"/>
      <c r="H419" s="684"/>
      <c r="I419" s="684" t="s">
        <v>2204</v>
      </c>
    </row>
    <row r="420" spans="1:9" ht="18" customHeight="1" x14ac:dyDescent="0.2">
      <c r="A420" s="684" t="s">
        <v>2205</v>
      </c>
      <c r="B420" s="599" t="s">
        <v>378</v>
      </c>
      <c r="C420" s="684"/>
      <c r="D420" s="684"/>
      <c r="E420" s="684"/>
      <c r="F420" s="684"/>
      <c r="G420" s="684"/>
      <c r="H420" s="684"/>
      <c r="I420" s="684" t="s">
        <v>2205</v>
      </c>
    </row>
    <row r="421" spans="1:9" ht="18" customHeight="1" x14ac:dyDescent="0.2">
      <c r="A421" s="684" t="s">
        <v>2206</v>
      </c>
      <c r="B421" s="599" t="s">
        <v>403</v>
      </c>
      <c r="C421" s="599" t="s">
        <v>1341</v>
      </c>
      <c r="D421" s="599" t="s">
        <v>398</v>
      </c>
      <c r="E421" s="867">
        <v>203</v>
      </c>
      <c r="F421" s="599" t="s">
        <v>899</v>
      </c>
      <c r="G421" s="867">
        <v>4</v>
      </c>
      <c r="H421" s="599" t="s">
        <v>342</v>
      </c>
      <c r="I421" s="684" t="s">
        <v>2206</v>
      </c>
    </row>
    <row r="422" spans="1:9" ht="18" customHeight="1" x14ac:dyDescent="0.2">
      <c r="A422" s="684" t="s">
        <v>2207</v>
      </c>
      <c r="B422" s="599" t="s">
        <v>403</v>
      </c>
      <c r="C422" s="684"/>
      <c r="D422" s="684"/>
      <c r="E422" s="684"/>
      <c r="F422" s="684"/>
      <c r="G422" s="684"/>
      <c r="H422" s="684"/>
      <c r="I422" s="684" t="s">
        <v>2207</v>
      </c>
    </row>
    <row r="423" spans="1:9" ht="18" customHeight="1" x14ac:dyDescent="0.2">
      <c r="A423" s="684" t="s">
        <v>2208</v>
      </c>
      <c r="B423" s="599" t="s">
        <v>403</v>
      </c>
      <c r="C423" s="684"/>
      <c r="D423" s="684"/>
      <c r="E423" s="684"/>
      <c r="F423" s="684"/>
      <c r="G423" s="684"/>
      <c r="H423" s="684"/>
      <c r="I423" s="684" t="s">
        <v>2208</v>
      </c>
    </row>
    <row r="424" spans="1:9" ht="18" customHeight="1" x14ac:dyDescent="0.2">
      <c r="A424" s="684" t="s">
        <v>2209</v>
      </c>
      <c r="B424" s="599" t="s">
        <v>403</v>
      </c>
      <c r="C424" s="684"/>
      <c r="D424" s="684"/>
      <c r="E424" s="684"/>
      <c r="F424" s="684"/>
      <c r="G424" s="684"/>
      <c r="H424" s="684"/>
      <c r="I424" s="684" t="s">
        <v>2209</v>
      </c>
    </row>
    <row r="425" spans="1:9" ht="18" customHeight="1" x14ac:dyDescent="0.2">
      <c r="A425" s="684" t="s">
        <v>2210</v>
      </c>
      <c r="B425" s="599" t="s">
        <v>404</v>
      </c>
      <c r="C425" s="599" t="s">
        <v>1341</v>
      </c>
      <c r="D425" s="599" t="s">
        <v>398</v>
      </c>
      <c r="E425" s="867">
        <v>203</v>
      </c>
      <c r="F425" s="599" t="s">
        <v>899</v>
      </c>
      <c r="G425" s="867">
        <v>4</v>
      </c>
      <c r="H425" s="599" t="s">
        <v>342</v>
      </c>
      <c r="I425" s="684" t="s">
        <v>2210</v>
      </c>
    </row>
    <row r="426" spans="1:9" ht="18" customHeight="1" x14ac:dyDescent="0.2">
      <c r="A426" s="684" t="s">
        <v>2211</v>
      </c>
      <c r="B426" s="599" t="s">
        <v>404</v>
      </c>
      <c r="C426" s="684"/>
      <c r="D426" s="684"/>
      <c r="E426" s="684"/>
      <c r="F426" s="684"/>
      <c r="G426" s="684"/>
      <c r="H426" s="684"/>
      <c r="I426" s="684" t="s">
        <v>2211</v>
      </c>
    </row>
    <row r="427" spans="1:9" ht="18" customHeight="1" x14ac:dyDescent="0.2">
      <c r="A427" s="684" t="s">
        <v>2212</v>
      </c>
      <c r="B427" s="599" t="s">
        <v>404</v>
      </c>
      <c r="C427" s="684"/>
      <c r="D427" s="684"/>
      <c r="E427" s="684"/>
      <c r="F427" s="684"/>
      <c r="G427" s="684"/>
      <c r="H427" s="684"/>
      <c r="I427" s="684" t="s">
        <v>2212</v>
      </c>
    </row>
    <row r="428" spans="1:9" ht="18" customHeight="1" x14ac:dyDescent="0.2">
      <c r="A428" s="684" t="s">
        <v>2213</v>
      </c>
      <c r="B428" s="599" t="s">
        <v>404</v>
      </c>
      <c r="C428" s="684"/>
      <c r="D428" s="684"/>
      <c r="E428" s="684"/>
      <c r="F428" s="684"/>
      <c r="G428" s="684"/>
      <c r="H428" s="684"/>
      <c r="I428" s="684" t="s">
        <v>2213</v>
      </c>
    </row>
    <row r="429" spans="1:9" ht="18" customHeight="1" x14ac:dyDescent="0.2">
      <c r="A429" s="684" t="s">
        <v>2214</v>
      </c>
      <c r="B429" s="599" t="s">
        <v>405</v>
      </c>
      <c r="C429" s="599" t="s">
        <v>1341</v>
      </c>
      <c r="D429" s="599" t="s">
        <v>398</v>
      </c>
      <c r="E429" s="867">
        <v>203</v>
      </c>
      <c r="F429" s="599" t="s">
        <v>899</v>
      </c>
      <c r="G429" s="867">
        <v>4</v>
      </c>
      <c r="H429" s="599" t="s">
        <v>342</v>
      </c>
      <c r="I429" s="684" t="s">
        <v>2214</v>
      </c>
    </row>
    <row r="430" spans="1:9" ht="18" customHeight="1" x14ac:dyDescent="0.2">
      <c r="A430" s="684" t="s">
        <v>2215</v>
      </c>
      <c r="B430" s="599" t="s">
        <v>405</v>
      </c>
      <c r="C430" s="684"/>
      <c r="D430" s="684"/>
      <c r="E430" s="684"/>
      <c r="F430" s="684"/>
      <c r="G430" s="684"/>
      <c r="H430" s="684"/>
      <c r="I430" s="684" t="s">
        <v>2215</v>
      </c>
    </row>
    <row r="431" spans="1:9" ht="18" customHeight="1" x14ac:dyDescent="0.2">
      <c r="A431" s="684" t="s">
        <v>2216</v>
      </c>
      <c r="B431" s="599" t="s">
        <v>405</v>
      </c>
      <c r="C431" s="684"/>
      <c r="D431" s="684"/>
      <c r="E431" s="684"/>
      <c r="F431" s="684"/>
      <c r="G431" s="684"/>
      <c r="H431" s="684"/>
      <c r="I431" s="684" t="s">
        <v>2216</v>
      </c>
    </row>
    <row r="432" spans="1:9" ht="18" customHeight="1" x14ac:dyDescent="0.2">
      <c r="A432" s="684" t="s">
        <v>2217</v>
      </c>
      <c r="B432" s="599" t="s">
        <v>405</v>
      </c>
      <c r="C432" s="684"/>
      <c r="D432" s="684"/>
      <c r="E432" s="684"/>
      <c r="F432" s="684"/>
      <c r="G432" s="684"/>
      <c r="H432" s="684"/>
      <c r="I432" s="684" t="s">
        <v>2217</v>
      </c>
    </row>
    <row r="433" spans="1:43" ht="18" customHeight="1" x14ac:dyDescent="0.2">
      <c r="A433" s="684" t="s">
        <v>2218</v>
      </c>
      <c r="B433" s="599" t="s">
        <v>406</v>
      </c>
      <c r="C433" s="599" t="s">
        <v>1341</v>
      </c>
      <c r="D433" s="599" t="s">
        <v>398</v>
      </c>
      <c r="E433" s="867">
        <v>203</v>
      </c>
      <c r="F433" s="599" t="s">
        <v>899</v>
      </c>
      <c r="G433" s="867">
        <v>4</v>
      </c>
      <c r="H433" s="678" t="s">
        <v>342</v>
      </c>
      <c r="I433" s="684" t="s">
        <v>2218</v>
      </c>
      <c r="J433" s="612"/>
      <c r="K433" s="612"/>
      <c r="L433" s="612"/>
      <c r="M433" s="612"/>
      <c r="N433" s="612"/>
      <c r="O433" s="612"/>
      <c r="P433" s="612"/>
      <c r="Q433" s="612"/>
      <c r="R433" s="612"/>
      <c r="S433" s="612"/>
      <c r="T433" s="612"/>
      <c r="U433" s="612"/>
      <c r="V433" s="612"/>
      <c r="W433" s="612"/>
      <c r="X433" s="612"/>
      <c r="Y433" s="612"/>
      <c r="Z433" s="612"/>
      <c r="AA433" s="612"/>
      <c r="AB433" s="612"/>
      <c r="AC433" s="612"/>
      <c r="AD433" s="612"/>
      <c r="AE433" s="612"/>
      <c r="AF433" s="612"/>
      <c r="AG433" s="612"/>
      <c r="AH433" s="612"/>
      <c r="AI433" s="612"/>
      <c r="AJ433" s="612"/>
      <c r="AK433" s="612"/>
      <c r="AL433" s="612"/>
      <c r="AM433" s="612"/>
      <c r="AN433" s="612"/>
      <c r="AO433" s="612"/>
      <c r="AP433" s="612"/>
      <c r="AQ433" s="612"/>
    </row>
    <row r="434" spans="1:43" ht="18" customHeight="1" x14ac:dyDescent="0.2">
      <c r="A434" s="684" t="s">
        <v>2219</v>
      </c>
      <c r="B434" s="599" t="s">
        <v>406</v>
      </c>
      <c r="C434" s="684"/>
      <c r="D434" s="684"/>
      <c r="E434" s="684"/>
      <c r="F434" s="684"/>
      <c r="G434" s="684"/>
      <c r="H434" s="684"/>
      <c r="I434" s="684" t="s">
        <v>2219</v>
      </c>
    </row>
    <row r="435" spans="1:43" ht="18" customHeight="1" x14ac:dyDescent="0.2">
      <c r="A435" s="684" t="s">
        <v>2220</v>
      </c>
      <c r="B435" s="599" t="s">
        <v>406</v>
      </c>
      <c r="C435" s="684"/>
      <c r="D435" s="684"/>
      <c r="E435" s="684"/>
      <c r="F435" s="684"/>
      <c r="G435" s="684"/>
      <c r="H435" s="684"/>
      <c r="I435" s="684" t="s">
        <v>2220</v>
      </c>
    </row>
    <row r="436" spans="1:43" ht="18" customHeight="1" x14ac:dyDescent="0.2">
      <c r="A436" s="684" t="s">
        <v>2221</v>
      </c>
      <c r="B436" s="599" t="s">
        <v>406</v>
      </c>
      <c r="C436" s="684"/>
      <c r="D436" s="684"/>
      <c r="E436" s="684"/>
      <c r="F436" s="684"/>
      <c r="G436" s="684"/>
      <c r="H436" s="684"/>
      <c r="I436" s="684" t="s">
        <v>2221</v>
      </c>
    </row>
    <row r="437" spans="1:43" ht="18" customHeight="1" x14ac:dyDescent="0.2">
      <c r="A437" s="684" t="s">
        <v>2222</v>
      </c>
      <c r="B437" s="599" t="s">
        <v>407</v>
      </c>
      <c r="C437" s="599" t="s">
        <v>1341</v>
      </c>
      <c r="D437" s="599" t="s">
        <v>398</v>
      </c>
      <c r="E437" s="867">
        <v>203</v>
      </c>
      <c r="F437" s="599" t="s">
        <v>899</v>
      </c>
      <c r="G437" s="867">
        <v>4</v>
      </c>
      <c r="H437" s="599" t="s">
        <v>342</v>
      </c>
      <c r="I437" s="684" t="s">
        <v>2222</v>
      </c>
    </row>
    <row r="438" spans="1:43" ht="18" customHeight="1" x14ac:dyDescent="0.2">
      <c r="A438" s="684" t="s">
        <v>2223</v>
      </c>
      <c r="B438" s="599" t="s">
        <v>407</v>
      </c>
      <c r="C438" s="684"/>
      <c r="D438" s="684"/>
      <c r="E438" s="684"/>
      <c r="F438" s="684"/>
      <c r="G438" s="684"/>
      <c r="H438" s="684"/>
      <c r="I438" s="684" t="s">
        <v>2223</v>
      </c>
    </row>
    <row r="439" spans="1:43" ht="18" customHeight="1" x14ac:dyDescent="0.2">
      <c r="A439" s="684" t="s">
        <v>2224</v>
      </c>
      <c r="B439" s="599" t="s">
        <v>407</v>
      </c>
      <c r="C439" s="684"/>
      <c r="D439" s="684"/>
      <c r="E439" s="684"/>
      <c r="F439" s="684"/>
      <c r="G439" s="684"/>
      <c r="H439" s="684"/>
      <c r="I439" s="684" t="s">
        <v>2224</v>
      </c>
    </row>
    <row r="440" spans="1:43" ht="18" customHeight="1" x14ac:dyDescent="0.2">
      <c r="A440" s="684" t="s">
        <v>2225</v>
      </c>
      <c r="B440" s="599" t="s">
        <v>407</v>
      </c>
      <c r="C440" s="684"/>
      <c r="D440" s="684"/>
      <c r="E440" s="684"/>
      <c r="F440" s="684"/>
      <c r="G440" s="684"/>
      <c r="H440" s="684"/>
      <c r="I440" s="684" t="s">
        <v>2225</v>
      </c>
    </row>
    <row r="441" spans="1:43" ht="18" customHeight="1" x14ac:dyDescent="0.2">
      <c r="A441" s="684" t="s">
        <v>2226</v>
      </c>
      <c r="B441" s="599" t="s">
        <v>408</v>
      </c>
      <c r="C441" s="599" t="s">
        <v>1341</v>
      </c>
      <c r="D441" s="599" t="s">
        <v>398</v>
      </c>
      <c r="E441" s="867">
        <v>203</v>
      </c>
      <c r="F441" s="599" t="s">
        <v>899</v>
      </c>
      <c r="G441" s="867">
        <v>4</v>
      </c>
      <c r="H441" s="599" t="s">
        <v>342</v>
      </c>
      <c r="I441" s="684" t="s">
        <v>2226</v>
      </c>
    </row>
    <row r="442" spans="1:43" ht="18" customHeight="1" x14ac:dyDescent="0.2">
      <c r="A442" s="684" t="s">
        <v>2227</v>
      </c>
      <c r="B442" s="599" t="s">
        <v>408</v>
      </c>
      <c r="C442" s="684"/>
      <c r="D442" s="684"/>
      <c r="E442" s="684"/>
      <c r="F442" s="684"/>
      <c r="G442" s="684"/>
      <c r="H442" s="684"/>
      <c r="I442" s="684" t="s">
        <v>2227</v>
      </c>
    </row>
    <row r="443" spans="1:43" ht="18" customHeight="1" x14ac:dyDescent="0.2">
      <c r="A443" s="684" t="s">
        <v>2228</v>
      </c>
      <c r="B443" s="599" t="s">
        <v>408</v>
      </c>
      <c r="C443" s="684"/>
      <c r="D443" s="684"/>
      <c r="E443" s="684"/>
      <c r="F443" s="684"/>
      <c r="G443" s="684"/>
      <c r="H443" s="684"/>
      <c r="I443" s="684" t="s">
        <v>2228</v>
      </c>
    </row>
    <row r="444" spans="1:43" ht="18" customHeight="1" x14ac:dyDescent="0.2">
      <c r="A444" s="684" t="s">
        <v>2229</v>
      </c>
      <c r="B444" s="599" t="s">
        <v>408</v>
      </c>
      <c r="C444" s="684"/>
      <c r="D444" s="684"/>
      <c r="E444" s="684"/>
      <c r="F444" s="684"/>
      <c r="G444" s="684"/>
      <c r="H444" s="684"/>
      <c r="I444" s="684" t="s">
        <v>2229</v>
      </c>
    </row>
    <row r="445" spans="1:43" ht="18" customHeight="1" x14ac:dyDescent="0.2">
      <c r="A445" s="684" t="s">
        <v>2230</v>
      </c>
      <c r="B445" s="599" t="s">
        <v>343</v>
      </c>
      <c r="C445" s="684" t="s">
        <v>693</v>
      </c>
      <c r="D445" s="684" t="s">
        <v>775</v>
      </c>
      <c r="E445" s="684"/>
      <c r="F445" s="684">
        <v>0</v>
      </c>
      <c r="G445" s="684">
        <v>2</v>
      </c>
      <c r="H445" s="684"/>
      <c r="I445" s="684" t="s">
        <v>2230</v>
      </c>
    </row>
    <row r="446" spans="1:43" ht="18" customHeight="1" x14ac:dyDescent="0.2">
      <c r="A446" s="684" t="s">
        <v>2231</v>
      </c>
      <c r="B446" s="599" t="s">
        <v>343</v>
      </c>
      <c r="C446" s="684"/>
      <c r="D446" s="684"/>
      <c r="E446" s="684"/>
      <c r="F446" s="684"/>
      <c r="G446" s="684"/>
      <c r="H446" s="684"/>
      <c r="I446" s="684" t="s">
        <v>2231</v>
      </c>
    </row>
    <row r="447" spans="1:43" ht="18" customHeight="1" x14ac:dyDescent="0.2">
      <c r="A447" s="684" t="s">
        <v>2232</v>
      </c>
      <c r="B447" s="599" t="s">
        <v>329</v>
      </c>
      <c r="C447" s="684" t="s">
        <v>693</v>
      </c>
      <c r="D447" s="684" t="s">
        <v>2233</v>
      </c>
      <c r="E447" s="684"/>
      <c r="F447" s="684"/>
      <c r="G447" s="684">
        <v>1</v>
      </c>
      <c r="H447" s="599" t="s">
        <v>329</v>
      </c>
      <c r="I447" s="684" t="s">
        <v>2232</v>
      </c>
    </row>
    <row r="448" spans="1:43" ht="18" customHeight="1" x14ac:dyDescent="0.2">
      <c r="A448" s="684" t="s">
        <v>2234</v>
      </c>
      <c r="B448" s="599" t="s">
        <v>409</v>
      </c>
      <c r="C448" s="684" t="s">
        <v>350</v>
      </c>
      <c r="D448" s="684" t="s">
        <v>398</v>
      </c>
      <c r="E448" s="684"/>
      <c r="F448" s="684"/>
      <c r="G448" s="684">
        <v>4</v>
      </c>
      <c r="H448" s="684"/>
      <c r="I448" s="684" t="s">
        <v>2234</v>
      </c>
    </row>
    <row r="449" spans="1:9" ht="18" customHeight="1" x14ac:dyDescent="0.2">
      <c r="A449" s="684" t="s">
        <v>2235</v>
      </c>
      <c r="B449" s="599" t="s">
        <v>409</v>
      </c>
      <c r="C449" s="684"/>
      <c r="D449" s="684"/>
      <c r="E449" s="684"/>
      <c r="F449" s="684"/>
      <c r="G449" s="684"/>
      <c r="H449" s="599"/>
      <c r="I449" s="684" t="s">
        <v>2235</v>
      </c>
    </row>
    <row r="450" spans="1:9" ht="18" customHeight="1" x14ac:dyDescent="0.2">
      <c r="A450" s="684" t="s">
        <v>2236</v>
      </c>
      <c r="B450" s="599" t="s">
        <v>409</v>
      </c>
      <c r="C450" s="684"/>
      <c r="D450" s="684"/>
      <c r="E450" s="684"/>
      <c r="F450" s="684"/>
      <c r="G450" s="684"/>
      <c r="H450" s="684"/>
      <c r="I450" s="684" t="s">
        <v>2236</v>
      </c>
    </row>
    <row r="451" spans="1:9" ht="18" customHeight="1" x14ac:dyDescent="0.2">
      <c r="A451" s="684" t="s">
        <v>2237</v>
      </c>
      <c r="B451" s="599" t="s">
        <v>409</v>
      </c>
      <c r="C451" s="684"/>
      <c r="D451" s="684"/>
      <c r="E451" s="684"/>
      <c r="F451" s="684"/>
      <c r="G451" s="684"/>
      <c r="H451" s="599"/>
      <c r="I451" s="684" t="s">
        <v>2237</v>
      </c>
    </row>
    <row r="452" spans="1:9" ht="18" customHeight="1" x14ac:dyDescent="0.2">
      <c r="A452" s="684" t="s">
        <v>2238</v>
      </c>
      <c r="B452" s="599" t="s">
        <v>410</v>
      </c>
      <c r="C452" s="684" t="s">
        <v>350</v>
      </c>
      <c r="D452" s="684" t="s">
        <v>398</v>
      </c>
      <c r="E452" s="684"/>
      <c r="F452" s="684"/>
      <c r="G452" s="684">
        <v>4</v>
      </c>
      <c r="H452" s="684"/>
      <c r="I452" s="684" t="s">
        <v>2238</v>
      </c>
    </row>
    <row r="453" spans="1:9" ht="18" customHeight="1" x14ac:dyDescent="0.2">
      <c r="A453" s="684" t="s">
        <v>2239</v>
      </c>
      <c r="B453" s="599" t="s">
        <v>410</v>
      </c>
      <c r="C453" s="684"/>
      <c r="D453" s="684"/>
      <c r="E453" s="684"/>
      <c r="F453" s="684"/>
      <c r="G453" s="684"/>
      <c r="H453" s="599"/>
      <c r="I453" s="684" t="s">
        <v>2239</v>
      </c>
    </row>
    <row r="454" spans="1:9" ht="18" customHeight="1" x14ac:dyDescent="0.2">
      <c r="A454" s="684" t="s">
        <v>2240</v>
      </c>
      <c r="B454" s="599" t="s">
        <v>410</v>
      </c>
      <c r="C454" s="684"/>
      <c r="D454" s="684"/>
      <c r="E454" s="684"/>
      <c r="F454" s="684"/>
      <c r="G454" s="684"/>
      <c r="H454" s="599"/>
      <c r="I454" s="684" t="s">
        <v>2240</v>
      </c>
    </row>
    <row r="455" spans="1:9" ht="18" customHeight="1" x14ac:dyDescent="0.2">
      <c r="A455" s="684" t="s">
        <v>2241</v>
      </c>
      <c r="B455" s="599" t="s">
        <v>410</v>
      </c>
      <c r="C455" s="684"/>
      <c r="D455" s="684"/>
      <c r="E455" s="684"/>
      <c r="F455" s="684"/>
      <c r="G455" s="684"/>
      <c r="H455" s="684"/>
      <c r="I455" s="684" t="s">
        <v>2241</v>
      </c>
    </row>
    <row r="456" spans="1:9" ht="18" customHeight="1" x14ac:dyDescent="0.2">
      <c r="A456" s="684"/>
      <c r="B456" s="599"/>
      <c r="C456" s="684"/>
      <c r="D456" s="684"/>
      <c r="E456" s="684"/>
      <c r="F456" s="684"/>
      <c r="G456" s="684"/>
      <c r="H456" s="599"/>
      <c r="I456" s="684"/>
    </row>
  </sheetData>
  <mergeCells count="3">
    <mergeCell ref="D3:F3"/>
    <mergeCell ref="C1:G1"/>
    <mergeCell ref="F2:I2"/>
  </mergeCells>
  <phoneticPr fontId="9" type="noConversion"/>
  <pageMargins left="0.23622047244094491" right="0.23622047244094491" top="0.74803149606299213" bottom="0.74803149606299213" header="0.31496062992125984" footer="0.31496062992125984"/>
  <pageSetup paperSize="9" scale="78" fitToHeight="0" orientation="portrait" r:id="rId1"/>
  <rowBreaks count="7" manualBreakCount="7">
    <brk id="58" max="16383" man="1"/>
    <brk id="112" max="16383" man="1"/>
    <brk id="166" max="16383" man="1"/>
    <brk id="220" max="16383" man="1"/>
    <brk id="278" max="16383" man="1"/>
    <brk id="334" max="16383" man="1"/>
    <brk id="392"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9A69-7582-46CA-B997-89007560CD30}">
  <sheetPr codeName="Sheet18">
    <tabColor rgb="FFFFC000"/>
  </sheetPr>
  <dimension ref="A1:X50"/>
  <sheetViews>
    <sheetView view="pageBreakPreview" zoomScaleNormal="85" zoomScaleSheetLayoutView="100" workbookViewId="0">
      <selection sqref="A1:XFD2"/>
    </sheetView>
  </sheetViews>
  <sheetFormatPr defaultColWidth="9.1640625" defaultRowHeight="15" x14ac:dyDescent="0.2"/>
  <cols>
    <col min="1" max="1" width="10.1640625" style="680" customWidth="1"/>
    <col min="2" max="2" width="11.83203125" style="680" customWidth="1"/>
    <col min="3" max="3" width="30.5" style="680" customWidth="1"/>
    <col min="4" max="4" width="26.1640625" style="680" customWidth="1"/>
    <col min="5" max="5" width="14.83203125" style="679" customWidth="1"/>
    <col min="6" max="6" width="17.6640625" style="680" customWidth="1"/>
    <col min="7" max="7" width="13.33203125" style="680" customWidth="1"/>
    <col min="8" max="8" width="11.83203125" style="680" customWidth="1"/>
    <col min="9" max="9" width="12.1640625" style="680" customWidth="1"/>
    <col min="10" max="10" width="12.1640625" style="1" customWidth="1"/>
    <col min="11" max="12" width="9.1640625" style="680"/>
    <col min="13" max="13" width="26.5" style="680" customWidth="1"/>
    <col min="14" max="16384" width="9.1640625" style="680"/>
  </cols>
  <sheetData>
    <row r="1" spans="1:13" s="637" customFormat="1" ht="21.4" customHeight="1" x14ac:dyDescent="0.2">
      <c r="C1" s="949" t="s">
        <v>2242</v>
      </c>
      <c r="D1" s="950"/>
      <c r="E1" s="950"/>
      <c r="F1" s="950"/>
      <c r="G1" s="951"/>
      <c r="H1" s="862" t="s">
        <v>3839</v>
      </c>
      <c r="I1" s="862" t="s">
        <v>3840</v>
      </c>
      <c r="L1" s="638"/>
    </row>
    <row r="2" spans="1:13" s="637" customFormat="1" ht="30.4" customHeight="1" thickBot="1" x14ac:dyDescent="0.25">
      <c r="C2" s="643"/>
      <c r="D2" s="643"/>
      <c r="E2" s="872" t="s">
        <v>3841</v>
      </c>
      <c r="F2" s="1089"/>
      <c r="G2" s="1089"/>
      <c r="H2" s="1089"/>
      <c r="I2" s="1090"/>
      <c r="L2" s="638"/>
    </row>
    <row r="3" spans="1:13" s="637" customFormat="1" ht="14.25" x14ac:dyDescent="0.2">
      <c r="A3" s="644"/>
      <c r="B3" s="645"/>
      <c r="C3" s="646" t="s">
        <v>496</v>
      </c>
      <c r="D3" s="646" t="s">
        <v>2243</v>
      </c>
      <c r="E3" s="645"/>
      <c r="F3" s="647"/>
      <c r="G3" s="647"/>
      <c r="H3" s="645"/>
      <c r="I3" s="646"/>
      <c r="J3" s="648"/>
      <c r="L3" s="638"/>
    </row>
    <row r="4" spans="1:13" s="637" customFormat="1" ht="28.5" x14ac:dyDescent="0.2">
      <c r="A4" s="649" t="s">
        <v>497</v>
      </c>
      <c r="B4" s="650" t="s">
        <v>498</v>
      </c>
      <c r="C4" s="650" t="s">
        <v>45</v>
      </c>
      <c r="D4" s="650" t="s">
        <v>46</v>
      </c>
      <c r="E4" s="769" t="s">
        <v>47</v>
      </c>
      <c r="F4" s="650" t="s">
        <v>501</v>
      </c>
      <c r="G4" s="650" t="s">
        <v>1034</v>
      </c>
      <c r="H4" s="650" t="s">
        <v>50</v>
      </c>
      <c r="I4" s="650" t="s">
        <v>497</v>
      </c>
      <c r="J4" s="651" t="s">
        <v>1035</v>
      </c>
      <c r="K4" s="642"/>
    </row>
    <row r="5" spans="1:13" ht="18" customHeight="1" x14ac:dyDescent="0.2">
      <c r="A5" s="673" t="s">
        <v>2244</v>
      </c>
      <c r="B5" s="634" t="s">
        <v>78</v>
      </c>
      <c r="C5" s="634" t="s">
        <v>952</v>
      </c>
      <c r="D5" s="634" t="s">
        <v>66</v>
      </c>
      <c r="E5" s="634" t="s">
        <v>67</v>
      </c>
      <c r="F5" s="677">
        <v>0</v>
      </c>
      <c r="G5" s="677">
        <v>3</v>
      </c>
      <c r="H5" s="634" t="s">
        <v>80</v>
      </c>
      <c r="I5" s="673" t="s">
        <v>2244</v>
      </c>
      <c r="J5" s="673">
        <v>1</v>
      </c>
      <c r="L5" s="632"/>
      <c r="M5" s="633"/>
    </row>
    <row r="6" spans="1:13" ht="18" customHeight="1" x14ac:dyDescent="0.2">
      <c r="A6" s="636" t="s">
        <v>2245</v>
      </c>
      <c r="B6" s="614"/>
      <c r="C6" s="614"/>
      <c r="D6" s="614"/>
      <c r="E6" s="614"/>
      <c r="F6" s="635"/>
      <c r="G6" s="635"/>
      <c r="H6" s="614"/>
      <c r="I6" s="636" t="s">
        <v>2245</v>
      </c>
      <c r="J6" s="636">
        <v>2</v>
      </c>
      <c r="L6" s="632"/>
      <c r="M6" s="633"/>
    </row>
    <row r="7" spans="1:13" ht="18" customHeight="1" x14ac:dyDescent="0.2">
      <c r="A7" s="636" t="s">
        <v>2246</v>
      </c>
      <c r="B7" s="614"/>
      <c r="C7" s="614"/>
      <c r="D7" s="614"/>
      <c r="E7" s="614"/>
      <c r="F7" s="635"/>
      <c r="G7" s="635"/>
      <c r="H7" s="614"/>
      <c r="I7" s="636" t="s">
        <v>2246</v>
      </c>
      <c r="J7" s="636">
        <v>3</v>
      </c>
      <c r="L7" s="632"/>
      <c r="M7" s="633"/>
    </row>
    <row r="8" spans="1:13" ht="18" customHeight="1" x14ac:dyDescent="0.2">
      <c r="A8" s="636" t="s">
        <v>2247</v>
      </c>
      <c r="B8" s="614" t="s">
        <v>83</v>
      </c>
      <c r="C8" s="614" t="s">
        <v>977</v>
      </c>
      <c r="D8" s="614" t="s">
        <v>66</v>
      </c>
      <c r="E8" s="614" t="s">
        <v>67</v>
      </c>
      <c r="F8" s="614" t="s">
        <v>978</v>
      </c>
      <c r="G8" s="635">
        <v>3</v>
      </c>
      <c r="H8" s="614" t="s">
        <v>80</v>
      </c>
      <c r="I8" s="636" t="s">
        <v>2247</v>
      </c>
      <c r="J8" s="636">
        <v>4</v>
      </c>
      <c r="L8" s="632"/>
      <c r="M8" s="633"/>
    </row>
    <row r="9" spans="1:13" ht="18" customHeight="1" x14ac:dyDescent="0.2">
      <c r="A9" s="636" t="s">
        <v>2248</v>
      </c>
      <c r="B9" s="614"/>
      <c r="C9" s="614"/>
      <c r="D9" s="614"/>
      <c r="E9" s="614"/>
      <c r="F9" s="614"/>
      <c r="G9" s="635"/>
      <c r="H9" s="614"/>
      <c r="I9" s="636" t="s">
        <v>2248</v>
      </c>
      <c r="J9" s="636">
        <v>5</v>
      </c>
      <c r="L9" s="632"/>
      <c r="M9" s="633"/>
    </row>
    <row r="10" spans="1:13" ht="18" customHeight="1" x14ac:dyDescent="0.2">
      <c r="A10" s="636" t="s">
        <v>2249</v>
      </c>
      <c r="B10" s="614"/>
      <c r="C10" s="614"/>
      <c r="D10" s="614"/>
      <c r="E10" s="614"/>
      <c r="F10" s="614"/>
      <c r="G10" s="635"/>
      <c r="H10" s="614"/>
      <c r="I10" s="636" t="s">
        <v>2249</v>
      </c>
      <c r="J10" s="636">
        <v>6</v>
      </c>
      <c r="L10" s="632"/>
      <c r="M10" s="633"/>
    </row>
    <row r="11" spans="1:13" ht="18" customHeight="1" x14ac:dyDescent="0.2">
      <c r="A11" s="636" t="s">
        <v>2250</v>
      </c>
      <c r="B11" s="614" t="s">
        <v>86</v>
      </c>
      <c r="C11" s="614" t="s">
        <v>1455</v>
      </c>
      <c r="D11" s="614" t="s">
        <v>1004</v>
      </c>
      <c r="E11" s="614"/>
      <c r="F11" s="635">
        <v>500</v>
      </c>
      <c r="G11" s="635">
        <v>1</v>
      </c>
      <c r="H11" s="614" t="s">
        <v>80</v>
      </c>
      <c r="I11" s="636" t="s">
        <v>2250</v>
      </c>
      <c r="J11" s="636">
        <v>7</v>
      </c>
      <c r="L11" s="632"/>
      <c r="M11" s="633"/>
    </row>
    <row r="12" spans="1:13" ht="18" customHeight="1" x14ac:dyDescent="0.2">
      <c r="A12" s="636" t="s">
        <v>2251</v>
      </c>
      <c r="B12" s="614" t="s">
        <v>89</v>
      </c>
      <c r="C12" s="614" t="s">
        <v>1003</v>
      </c>
      <c r="D12" s="614" t="s">
        <v>1004</v>
      </c>
      <c r="E12" s="614"/>
      <c r="F12" s="635">
        <v>500</v>
      </c>
      <c r="G12" s="635">
        <v>2</v>
      </c>
      <c r="H12" s="614" t="s">
        <v>80</v>
      </c>
      <c r="I12" s="636" t="s">
        <v>2251</v>
      </c>
      <c r="J12" s="636">
        <v>8</v>
      </c>
      <c r="L12" s="632"/>
      <c r="M12" s="633"/>
    </row>
    <row r="13" spans="1:13" ht="18" customHeight="1" x14ac:dyDescent="0.2">
      <c r="A13" s="636" t="s">
        <v>2252</v>
      </c>
      <c r="B13" s="614"/>
      <c r="C13" s="614"/>
      <c r="D13" s="614"/>
      <c r="E13" s="614"/>
      <c r="F13" s="635"/>
      <c r="G13" s="635"/>
      <c r="H13" s="614"/>
      <c r="I13" s="636" t="s">
        <v>2252</v>
      </c>
      <c r="J13" s="636">
        <v>9</v>
      </c>
      <c r="L13" s="632"/>
      <c r="M13" s="633"/>
    </row>
    <row r="14" spans="1:13" ht="18" customHeight="1" x14ac:dyDescent="0.2">
      <c r="A14" s="636" t="s">
        <v>2253</v>
      </c>
      <c r="B14" s="614" t="s">
        <v>91</v>
      </c>
      <c r="C14" s="614" t="s">
        <v>1029</v>
      </c>
      <c r="D14" s="614" t="s">
        <v>1004</v>
      </c>
      <c r="E14" s="614"/>
      <c r="F14" s="635">
        <v>500</v>
      </c>
      <c r="G14" s="635">
        <v>1</v>
      </c>
      <c r="H14" s="614" t="s">
        <v>80</v>
      </c>
      <c r="I14" s="636" t="s">
        <v>2253</v>
      </c>
      <c r="J14" s="636">
        <v>10</v>
      </c>
      <c r="L14" s="632"/>
      <c r="M14" s="633"/>
    </row>
    <row r="15" spans="1:13" ht="18" customHeight="1" x14ac:dyDescent="0.2">
      <c r="A15" s="636" t="s">
        <v>2254</v>
      </c>
      <c r="B15" s="614" t="s">
        <v>93</v>
      </c>
      <c r="C15" s="614" t="s">
        <v>1650</v>
      </c>
      <c r="D15" s="614" t="s">
        <v>95</v>
      </c>
      <c r="E15" s="635">
        <v>220</v>
      </c>
      <c r="F15" s="635">
        <v>500</v>
      </c>
      <c r="G15" s="635">
        <v>1</v>
      </c>
      <c r="H15" s="614" t="s">
        <v>80</v>
      </c>
      <c r="I15" s="636" t="s">
        <v>2254</v>
      </c>
      <c r="J15" s="636">
        <v>11</v>
      </c>
      <c r="L15" s="632"/>
      <c r="M15" s="633"/>
    </row>
    <row r="16" spans="1:13" ht="18" customHeight="1" x14ac:dyDescent="0.2">
      <c r="A16" s="636" t="s">
        <v>2255</v>
      </c>
      <c r="B16" s="614" t="s">
        <v>121</v>
      </c>
      <c r="C16" s="614" t="s">
        <v>1477</v>
      </c>
      <c r="D16" s="614" t="s">
        <v>1175</v>
      </c>
      <c r="E16" s="614"/>
      <c r="F16" s="635">
        <v>150</v>
      </c>
      <c r="G16" s="635">
        <v>1</v>
      </c>
      <c r="H16" s="614" t="s">
        <v>80</v>
      </c>
      <c r="I16" s="636" t="s">
        <v>2255</v>
      </c>
      <c r="J16" s="636">
        <v>12</v>
      </c>
      <c r="L16" s="632"/>
      <c r="M16" s="633"/>
    </row>
    <row r="17" spans="1:13" ht="18" customHeight="1" x14ac:dyDescent="0.2">
      <c r="A17" s="636" t="s">
        <v>2256</v>
      </c>
      <c r="B17" s="614" t="s">
        <v>125</v>
      </c>
      <c r="C17" s="614" t="s">
        <v>1477</v>
      </c>
      <c r="D17" s="614" t="s">
        <v>1175</v>
      </c>
      <c r="E17" s="614"/>
      <c r="F17" s="635">
        <v>150</v>
      </c>
      <c r="G17" s="635">
        <v>1</v>
      </c>
      <c r="H17" s="614" t="s">
        <v>80</v>
      </c>
      <c r="I17" s="636" t="s">
        <v>2256</v>
      </c>
      <c r="J17" s="636">
        <v>13</v>
      </c>
      <c r="L17" s="632"/>
      <c r="M17" s="633"/>
    </row>
    <row r="18" spans="1:13" ht="18" customHeight="1" x14ac:dyDescent="0.2">
      <c r="A18" s="636" t="s">
        <v>2257</v>
      </c>
      <c r="B18" s="614" t="s">
        <v>187</v>
      </c>
      <c r="C18" s="614" t="s">
        <v>693</v>
      </c>
      <c r="D18" s="614" t="s">
        <v>694</v>
      </c>
      <c r="E18" s="614" t="s">
        <v>186</v>
      </c>
      <c r="F18" s="635">
        <v>300</v>
      </c>
      <c r="G18" s="635">
        <v>1</v>
      </c>
      <c r="H18" s="614" t="s">
        <v>80</v>
      </c>
      <c r="I18" s="636" t="s">
        <v>2257</v>
      </c>
      <c r="J18" s="636">
        <v>14</v>
      </c>
      <c r="L18" s="632"/>
      <c r="M18" s="633"/>
    </row>
    <row r="19" spans="1:13" ht="18" customHeight="1" x14ac:dyDescent="0.2">
      <c r="A19" s="636" t="s">
        <v>2258</v>
      </c>
      <c r="B19" s="614" t="s">
        <v>189</v>
      </c>
      <c r="C19" s="614" t="s">
        <v>699</v>
      </c>
      <c r="D19" s="614" t="s">
        <v>61</v>
      </c>
      <c r="E19" s="614" t="s">
        <v>62</v>
      </c>
      <c r="F19" s="635">
        <v>300</v>
      </c>
      <c r="G19" s="635">
        <v>1</v>
      </c>
      <c r="H19" s="614" t="s">
        <v>80</v>
      </c>
      <c r="I19" s="636" t="s">
        <v>2258</v>
      </c>
      <c r="J19" s="636">
        <v>15</v>
      </c>
      <c r="L19" s="632"/>
      <c r="M19" s="633"/>
    </row>
    <row r="20" spans="1:13" ht="18" customHeight="1" x14ac:dyDescent="0.2">
      <c r="A20" s="636" t="s">
        <v>2259</v>
      </c>
      <c r="B20" s="614" t="s">
        <v>191</v>
      </c>
      <c r="C20" s="614" t="s">
        <v>699</v>
      </c>
      <c r="D20" s="614" t="s">
        <v>1046</v>
      </c>
      <c r="E20" s="614" t="s">
        <v>130</v>
      </c>
      <c r="F20" s="635">
        <v>300</v>
      </c>
      <c r="G20" s="635">
        <v>1</v>
      </c>
      <c r="H20" s="614" t="s">
        <v>80</v>
      </c>
      <c r="I20" s="636" t="s">
        <v>2259</v>
      </c>
      <c r="J20" s="636">
        <v>16</v>
      </c>
      <c r="L20" s="632"/>
      <c r="M20" s="633"/>
    </row>
    <row r="21" spans="1:13" ht="18" customHeight="1" x14ac:dyDescent="0.2">
      <c r="A21" s="636" t="s">
        <v>2260</v>
      </c>
      <c r="B21" s="614" t="s">
        <v>192</v>
      </c>
      <c r="C21" s="614" t="s">
        <v>699</v>
      </c>
      <c r="D21" s="614" t="s">
        <v>61</v>
      </c>
      <c r="E21" s="614" t="s">
        <v>62</v>
      </c>
      <c r="F21" s="635">
        <v>300</v>
      </c>
      <c r="G21" s="635">
        <v>1</v>
      </c>
      <c r="H21" s="614" t="s">
        <v>80</v>
      </c>
      <c r="I21" s="636" t="s">
        <v>2260</v>
      </c>
      <c r="J21" s="636">
        <v>17</v>
      </c>
      <c r="L21" s="632"/>
      <c r="M21" s="633"/>
    </row>
    <row r="22" spans="1:13" ht="18" customHeight="1" x14ac:dyDescent="0.2">
      <c r="A22" s="636" t="s">
        <v>2261</v>
      </c>
      <c r="B22" s="614" t="s">
        <v>193</v>
      </c>
      <c r="C22" s="614" t="s">
        <v>693</v>
      </c>
      <c r="D22" s="614" t="s">
        <v>61</v>
      </c>
      <c r="E22" s="614" t="s">
        <v>62</v>
      </c>
      <c r="F22" s="635">
        <v>300</v>
      </c>
      <c r="G22" s="635">
        <v>1</v>
      </c>
      <c r="H22" s="614" t="s">
        <v>80</v>
      </c>
      <c r="I22" s="636" t="s">
        <v>2261</v>
      </c>
      <c r="J22" s="636">
        <v>18</v>
      </c>
    </row>
    <row r="23" spans="1:13" ht="18" customHeight="1" x14ac:dyDescent="0.2">
      <c r="A23" s="636" t="s">
        <v>2262</v>
      </c>
      <c r="B23" s="614" t="s">
        <v>194</v>
      </c>
      <c r="C23" s="614" t="s">
        <v>693</v>
      </c>
      <c r="D23" s="614" t="s">
        <v>61</v>
      </c>
      <c r="E23" s="614" t="s">
        <v>62</v>
      </c>
      <c r="F23" s="635">
        <v>300</v>
      </c>
      <c r="G23" s="635">
        <v>1</v>
      </c>
      <c r="H23" s="614" t="s">
        <v>80</v>
      </c>
      <c r="I23" s="636" t="s">
        <v>2262</v>
      </c>
      <c r="J23" s="636">
        <v>19</v>
      </c>
    </row>
    <row r="24" spans="1:13" ht="18" customHeight="1" x14ac:dyDescent="0.2">
      <c r="A24" s="636" t="s">
        <v>2263</v>
      </c>
      <c r="B24" s="614" t="s">
        <v>198</v>
      </c>
      <c r="C24" s="614" t="s">
        <v>693</v>
      </c>
      <c r="D24" s="614" t="s">
        <v>199</v>
      </c>
      <c r="E24" s="614" t="s">
        <v>200</v>
      </c>
      <c r="F24" s="635">
        <v>300</v>
      </c>
      <c r="G24" s="635">
        <v>2</v>
      </c>
      <c r="H24" s="614" t="s">
        <v>80</v>
      </c>
      <c r="I24" s="636" t="s">
        <v>2263</v>
      </c>
      <c r="J24" s="636">
        <v>20</v>
      </c>
    </row>
    <row r="25" spans="1:13" ht="18" customHeight="1" x14ac:dyDescent="0.2">
      <c r="A25" s="636" t="s">
        <v>2264</v>
      </c>
      <c r="B25" s="614"/>
      <c r="C25" s="614"/>
      <c r="D25" s="614"/>
      <c r="E25" s="614"/>
      <c r="F25" s="635"/>
      <c r="G25" s="635"/>
      <c r="H25" s="614"/>
      <c r="I25" s="636" t="s">
        <v>2264</v>
      </c>
      <c r="J25" s="636">
        <v>21</v>
      </c>
    </row>
    <row r="26" spans="1:13" ht="18" customHeight="1" x14ac:dyDescent="0.2">
      <c r="A26" s="636" t="s">
        <v>2265</v>
      </c>
      <c r="B26" s="614" t="s">
        <v>201</v>
      </c>
      <c r="C26" s="614" t="s">
        <v>693</v>
      </c>
      <c r="D26" s="614" t="s">
        <v>199</v>
      </c>
      <c r="E26" s="614" t="s">
        <v>200</v>
      </c>
      <c r="F26" s="635">
        <v>300</v>
      </c>
      <c r="G26" s="635">
        <v>2</v>
      </c>
      <c r="H26" s="614" t="s">
        <v>80</v>
      </c>
      <c r="I26" s="636" t="s">
        <v>2265</v>
      </c>
      <c r="J26" s="636">
        <v>22</v>
      </c>
    </row>
    <row r="27" spans="1:13" ht="18" customHeight="1" x14ac:dyDescent="0.2">
      <c r="A27" s="636" t="s">
        <v>2266</v>
      </c>
      <c r="B27" s="614"/>
      <c r="C27" s="614"/>
      <c r="D27" s="614"/>
      <c r="E27" s="614"/>
      <c r="F27" s="635"/>
      <c r="G27" s="635"/>
      <c r="H27" s="614"/>
      <c r="I27" s="636" t="s">
        <v>2266</v>
      </c>
      <c r="J27" s="636">
        <v>23</v>
      </c>
    </row>
    <row r="28" spans="1:13" ht="18" customHeight="1" x14ac:dyDescent="0.2">
      <c r="A28" s="636" t="s">
        <v>2267</v>
      </c>
      <c r="B28" s="614" t="s">
        <v>202</v>
      </c>
      <c r="C28" s="614" t="s">
        <v>693</v>
      </c>
      <c r="D28" s="614" t="s">
        <v>736</v>
      </c>
      <c r="E28" s="635">
        <v>218</v>
      </c>
      <c r="F28" s="635">
        <v>300</v>
      </c>
      <c r="G28" s="635">
        <v>1</v>
      </c>
      <c r="H28" s="614" t="s">
        <v>80</v>
      </c>
      <c r="I28" s="636" t="s">
        <v>2267</v>
      </c>
      <c r="J28" s="620">
        <v>24</v>
      </c>
    </row>
    <row r="29" spans="1:13" ht="18" customHeight="1" x14ac:dyDescent="0.2">
      <c r="A29" s="636" t="s">
        <v>2268</v>
      </c>
      <c r="B29" s="614" t="s">
        <v>203</v>
      </c>
      <c r="C29" s="614" t="s">
        <v>693</v>
      </c>
      <c r="D29" s="614" t="s">
        <v>736</v>
      </c>
      <c r="E29" s="635">
        <v>219</v>
      </c>
      <c r="F29" s="635">
        <v>300</v>
      </c>
      <c r="G29" s="635">
        <v>1</v>
      </c>
      <c r="H29" s="614" t="s">
        <v>80</v>
      </c>
      <c r="I29" s="636" t="s">
        <v>2268</v>
      </c>
      <c r="J29" s="636">
        <v>1</v>
      </c>
    </row>
    <row r="30" spans="1:13" ht="18" customHeight="1" x14ac:dyDescent="0.2">
      <c r="A30" s="636" t="s">
        <v>2269</v>
      </c>
      <c r="B30" s="614" t="s">
        <v>204</v>
      </c>
      <c r="C30" s="614" t="s">
        <v>693</v>
      </c>
      <c r="D30" s="614" t="s">
        <v>736</v>
      </c>
      <c r="E30" s="635">
        <v>218</v>
      </c>
      <c r="F30" s="635">
        <v>300</v>
      </c>
      <c r="G30" s="635">
        <v>1</v>
      </c>
      <c r="H30" s="614" t="s">
        <v>80</v>
      </c>
      <c r="I30" s="636" t="s">
        <v>2269</v>
      </c>
      <c r="J30" s="636">
        <v>2</v>
      </c>
    </row>
    <row r="31" spans="1:13" ht="18" customHeight="1" x14ac:dyDescent="0.2">
      <c r="A31" s="636" t="s">
        <v>2270</v>
      </c>
      <c r="B31" s="614" t="s">
        <v>205</v>
      </c>
      <c r="C31" s="614" t="s">
        <v>693</v>
      </c>
      <c r="D31" s="614" t="s">
        <v>736</v>
      </c>
      <c r="E31" s="635">
        <v>219</v>
      </c>
      <c r="F31" s="635">
        <v>300</v>
      </c>
      <c r="G31" s="635">
        <v>1</v>
      </c>
      <c r="H31" s="614" t="s">
        <v>80</v>
      </c>
      <c r="I31" s="636" t="s">
        <v>2270</v>
      </c>
      <c r="J31" s="636">
        <v>3</v>
      </c>
    </row>
    <row r="32" spans="1:13" ht="18" customHeight="1" x14ac:dyDescent="0.2">
      <c r="A32" s="636" t="s">
        <v>2271</v>
      </c>
      <c r="B32" s="614" t="s">
        <v>206</v>
      </c>
      <c r="C32" s="614" t="s">
        <v>693</v>
      </c>
      <c r="D32" s="614" t="s">
        <v>1581</v>
      </c>
      <c r="E32" s="614"/>
      <c r="F32" s="635">
        <v>300</v>
      </c>
      <c r="G32" s="635">
        <v>1</v>
      </c>
      <c r="H32" s="614" t="s">
        <v>80</v>
      </c>
      <c r="I32" s="636" t="s">
        <v>2271</v>
      </c>
      <c r="J32" s="636">
        <v>4</v>
      </c>
    </row>
    <row r="33" spans="1:24" ht="18" customHeight="1" x14ac:dyDescent="0.2">
      <c r="A33" s="636" t="s">
        <v>2272</v>
      </c>
      <c r="B33" s="614" t="s">
        <v>208</v>
      </c>
      <c r="C33" s="614" t="s">
        <v>693</v>
      </c>
      <c r="D33" s="614" t="s">
        <v>1581</v>
      </c>
      <c r="E33" s="614"/>
      <c r="F33" s="635">
        <v>300</v>
      </c>
      <c r="G33" s="635">
        <v>1</v>
      </c>
      <c r="H33" s="614" t="s">
        <v>80</v>
      </c>
      <c r="I33" s="636" t="s">
        <v>2272</v>
      </c>
      <c r="J33" s="636">
        <v>5</v>
      </c>
    </row>
    <row r="34" spans="1:24" ht="18" customHeight="1" x14ac:dyDescent="0.2">
      <c r="A34" s="636" t="s">
        <v>2273</v>
      </c>
      <c r="B34" s="614" t="s">
        <v>209</v>
      </c>
      <c r="C34" s="614" t="s">
        <v>693</v>
      </c>
      <c r="D34" s="614" t="s">
        <v>1581</v>
      </c>
      <c r="E34" s="614"/>
      <c r="F34" s="635">
        <v>300</v>
      </c>
      <c r="G34" s="635">
        <v>1</v>
      </c>
      <c r="H34" s="614" t="s">
        <v>80</v>
      </c>
      <c r="I34" s="636" t="s">
        <v>2273</v>
      </c>
      <c r="J34" s="636">
        <v>6</v>
      </c>
    </row>
    <row r="35" spans="1:24" ht="18" customHeight="1" x14ac:dyDescent="0.2">
      <c r="A35" s="636" t="s">
        <v>2274</v>
      </c>
      <c r="B35" s="614" t="s">
        <v>210</v>
      </c>
      <c r="C35" s="614" t="s">
        <v>693</v>
      </c>
      <c r="D35" s="614" t="s">
        <v>1581</v>
      </c>
      <c r="E35" s="614"/>
      <c r="F35" s="635">
        <v>300</v>
      </c>
      <c r="G35" s="635">
        <v>1</v>
      </c>
      <c r="H35" s="614" t="s">
        <v>80</v>
      </c>
      <c r="I35" s="636" t="s">
        <v>2274</v>
      </c>
      <c r="J35" s="636">
        <v>7</v>
      </c>
    </row>
    <row r="36" spans="1:24" ht="18" customHeight="1" x14ac:dyDescent="0.2">
      <c r="A36" s="636" t="s">
        <v>2275</v>
      </c>
      <c r="B36" s="614" t="s">
        <v>211</v>
      </c>
      <c r="C36" s="614" t="s">
        <v>693</v>
      </c>
      <c r="D36" s="614" t="s">
        <v>753</v>
      </c>
      <c r="E36" s="614"/>
      <c r="F36" s="635">
        <v>300</v>
      </c>
      <c r="G36" s="635">
        <v>1</v>
      </c>
      <c r="H36" s="614" t="s">
        <v>80</v>
      </c>
      <c r="I36" s="636" t="s">
        <v>2275</v>
      </c>
      <c r="J36" s="636">
        <v>8</v>
      </c>
    </row>
    <row r="37" spans="1:24" ht="18" customHeight="1" x14ac:dyDescent="0.2">
      <c r="A37" s="636" t="s">
        <v>2276</v>
      </c>
      <c r="B37" s="614" t="s">
        <v>212</v>
      </c>
      <c r="C37" s="614" t="s">
        <v>693</v>
      </c>
      <c r="D37" s="614" t="s">
        <v>753</v>
      </c>
      <c r="E37" s="614"/>
      <c r="F37" s="635">
        <v>300</v>
      </c>
      <c r="G37" s="635">
        <v>1</v>
      </c>
      <c r="H37" s="614" t="s">
        <v>80</v>
      </c>
      <c r="I37" s="636" t="s">
        <v>2276</v>
      </c>
      <c r="J37" s="636">
        <v>9</v>
      </c>
    </row>
    <row r="38" spans="1:24" ht="18" customHeight="1" x14ac:dyDescent="0.2">
      <c r="A38" s="636" t="s">
        <v>2277</v>
      </c>
      <c r="B38" s="614" t="s">
        <v>213</v>
      </c>
      <c r="C38" s="614" t="s">
        <v>693</v>
      </c>
      <c r="D38" s="614" t="s">
        <v>753</v>
      </c>
      <c r="E38" s="614"/>
      <c r="F38" s="635">
        <v>300</v>
      </c>
      <c r="G38" s="635">
        <v>1</v>
      </c>
      <c r="H38" s="614" t="s">
        <v>80</v>
      </c>
      <c r="I38" s="636" t="s">
        <v>2277</v>
      </c>
      <c r="J38" s="636">
        <v>10</v>
      </c>
    </row>
    <row r="39" spans="1:24" ht="18" customHeight="1" x14ac:dyDescent="0.2">
      <c r="A39" s="636" t="s">
        <v>2278</v>
      </c>
      <c r="B39" s="614" t="s">
        <v>214</v>
      </c>
      <c r="C39" s="614" t="s">
        <v>693</v>
      </c>
      <c r="D39" s="614" t="s">
        <v>753</v>
      </c>
      <c r="E39" s="614"/>
      <c r="F39" s="635">
        <v>300</v>
      </c>
      <c r="G39" s="635">
        <v>1</v>
      </c>
      <c r="H39" s="614" t="s">
        <v>80</v>
      </c>
      <c r="I39" s="636" t="s">
        <v>2278</v>
      </c>
      <c r="J39" s="636">
        <v>11</v>
      </c>
    </row>
    <row r="40" spans="1:24" ht="18" customHeight="1" x14ac:dyDescent="0.2">
      <c r="A40" s="636" t="s">
        <v>2279</v>
      </c>
      <c r="B40" s="614" t="s">
        <v>329</v>
      </c>
      <c r="C40" s="614" t="s">
        <v>693</v>
      </c>
      <c r="D40" s="614" t="s">
        <v>2280</v>
      </c>
      <c r="E40" s="614" t="s">
        <v>1081</v>
      </c>
      <c r="F40" s="635">
        <v>1200</v>
      </c>
      <c r="G40" s="635">
        <v>1</v>
      </c>
      <c r="H40" s="614" t="s">
        <v>80</v>
      </c>
      <c r="I40" s="636" t="s">
        <v>2279</v>
      </c>
      <c r="J40" s="636">
        <v>12</v>
      </c>
    </row>
    <row r="41" spans="1:24" ht="18" customHeight="1" x14ac:dyDescent="0.2">
      <c r="A41" s="636" t="s">
        <v>2281</v>
      </c>
      <c r="B41" s="614" t="s">
        <v>330</v>
      </c>
      <c r="C41" s="614" t="s">
        <v>693</v>
      </c>
      <c r="D41" s="614" t="s">
        <v>2282</v>
      </c>
      <c r="E41" s="614" t="s">
        <v>1078</v>
      </c>
      <c r="F41" s="635">
        <v>500</v>
      </c>
      <c r="G41" s="635">
        <v>1</v>
      </c>
      <c r="H41" s="614" t="s">
        <v>80</v>
      </c>
      <c r="I41" s="636" t="s">
        <v>2281</v>
      </c>
      <c r="J41" s="636">
        <v>13</v>
      </c>
    </row>
    <row r="42" spans="1:24" ht="18" customHeight="1" x14ac:dyDescent="0.2">
      <c r="A42" s="636" t="s">
        <v>2283</v>
      </c>
      <c r="B42" s="614" t="s">
        <v>340</v>
      </c>
      <c r="C42" s="614" t="s">
        <v>693</v>
      </c>
      <c r="D42" s="614" t="s">
        <v>775</v>
      </c>
      <c r="E42" s="635">
        <v>206</v>
      </c>
      <c r="F42" s="635">
        <v>300</v>
      </c>
      <c r="G42" s="635">
        <v>1</v>
      </c>
      <c r="H42" s="614" t="s">
        <v>339</v>
      </c>
      <c r="I42" s="636" t="s">
        <v>2283</v>
      </c>
      <c r="J42" s="636">
        <v>14</v>
      </c>
      <c r="K42" s="679"/>
      <c r="L42" s="679"/>
      <c r="M42" s="679"/>
      <c r="N42" s="679"/>
      <c r="O42" s="679"/>
      <c r="P42" s="679"/>
      <c r="Q42" s="679"/>
      <c r="S42" s="679"/>
      <c r="T42" s="679"/>
      <c r="U42" s="679"/>
      <c r="V42" s="679"/>
      <c r="W42" s="679"/>
      <c r="X42" s="679"/>
    </row>
    <row r="43" spans="1:24" ht="18" customHeight="1" x14ac:dyDescent="0.2">
      <c r="A43" s="636" t="s">
        <v>2284</v>
      </c>
      <c r="B43" s="614" t="s">
        <v>343</v>
      </c>
      <c r="C43" s="614" t="s">
        <v>693</v>
      </c>
      <c r="D43" s="614" t="s">
        <v>775</v>
      </c>
      <c r="E43" s="635">
        <v>206</v>
      </c>
      <c r="F43" s="635">
        <v>0</v>
      </c>
      <c r="G43" s="635">
        <v>1</v>
      </c>
      <c r="H43" s="614" t="s">
        <v>339</v>
      </c>
      <c r="I43" s="636" t="s">
        <v>2284</v>
      </c>
      <c r="J43" s="636">
        <v>15</v>
      </c>
    </row>
    <row r="44" spans="1:24" ht="18" customHeight="1" x14ac:dyDescent="0.2">
      <c r="A44" s="636" t="s">
        <v>2285</v>
      </c>
      <c r="B44" s="614" t="s">
        <v>347</v>
      </c>
      <c r="C44" s="614" t="s">
        <v>693</v>
      </c>
      <c r="D44" s="614" t="s">
        <v>808</v>
      </c>
      <c r="E44" s="635">
        <v>205</v>
      </c>
      <c r="F44" s="635">
        <v>0</v>
      </c>
      <c r="G44" s="635">
        <v>1</v>
      </c>
      <c r="H44" s="614" t="s">
        <v>339</v>
      </c>
      <c r="I44" s="636" t="s">
        <v>2285</v>
      </c>
      <c r="J44" s="636">
        <v>16</v>
      </c>
    </row>
    <row r="45" spans="1:24" ht="18" customHeight="1" x14ac:dyDescent="0.2">
      <c r="A45" s="636" t="s">
        <v>2286</v>
      </c>
      <c r="B45" s="614" t="s">
        <v>348</v>
      </c>
      <c r="C45" s="614" t="s">
        <v>693</v>
      </c>
      <c r="D45" s="614" t="s">
        <v>808</v>
      </c>
      <c r="E45" s="635">
        <v>205</v>
      </c>
      <c r="F45" s="635">
        <v>0</v>
      </c>
      <c r="G45" s="635">
        <v>1</v>
      </c>
      <c r="H45" s="614" t="s">
        <v>339</v>
      </c>
      <c r="I45" s="636" t="s">
        <v>2286</v>
      </c>
      <c r="J45" s="636">
        <v>17</v>
      </c>
    </row>
    <row r="46" spans="1:24" ht="18" customHeight="1" x14ac:dyDescent="0.2">
      <c r="A46" s="636" t="s">
        <v>2287</v>
      </c>
      <c r="B46" s="614" t="s">
        <v>400</v>
      </c>
      <c r="C46" s="614" t="s">
        <v>693</v>
      </c>
      <c r="D46" s="614" t="s">
        <v>398</v>
      </c>
      <c r="E46" s="635">
        <v>203</v>
      </c>
      <c r="F46" s="635">
        <v>300</v>
      </c>
      <c r="G46" s="635">
        <v>1</v>
      </c>
      <c r="H46" s="614" t="s">
        <v>339</v>
      </c>
      <c r="I46" s="636" t="s">
        <v>2287</v>
      </c>
      <c r="J46" s="636">
        <v>18</v>
      </c>
    </row>
    <row r="47" spans="1:24" ht="18" customHeight="1" x14ac:dyDescent="0.2">
      <c r="A47" s="636" t="s">
        <v>2288</v>
      </c>
      <c r="B47" s="614" t="s">
        <v>401</v>
      </c>
      <c r="C47" s="614" t="s">
        <v>693</v>
      </c>
      <c r="D47" s="614" t="s">
        <v>398</v>
      </c>
      <c r="E47" s="635">
        <v>203</v>
      </c>
      <c r="F47" s="635">
        <v>300</v>
      </c>
      <c r="G47" s="635">
        <v>1</v>
      </c>
      <c r="H47" s="614" t="s">
        <v>339</v>
      </c>
      <c r="I47" s="636" t="s">
        <v>2288</v>
      </c>
      <c r="J47" s="636">
        <v>19</v>
      </c>
    </row>
    <row r="48" spans="1:24" ht="18" customHeight="1" x14ac:dyDescent="0.2">
      <c r="A48" s="636" t="s">
        <v>2289</v>
      </c>
      <c r="B48" s="614" t="s">
        <v>402</v>
      </c>
      <c r="C48" s="614" t="s">
        <v>693</v>
      </c>
      <c r="D48" s="614" t="s">
        <v>398</v>
      </c>
      <c r="E48" s="635">
        <v>203</v>
      </c>
      <c r="F48" s="635">
        <v>0</v>
      </c>
      <c r="G48" s="635">
        <v>1</v>
      </c>
      <c r="H48" s="614" t="s">
        <v>339</v>
      </c>
      <c r="I48" s="636" t="s">
        <v>2289</v>
      </c>
      <c r="J48" s="636">
        <v>20</v>
      </c>
    </row>
    <row r="49" spans="1:10" ht="18" customHeight="1" x14ac:dyDescent="0.2">
      <c r="A49" s="636" t="s">
        <v>2290</v>
      </c>
      <c r="B49" s="614" t="s">
        <v>342</v>
      </c>
      <c r="C49" s="614" t="s">
        <v>1650</v>
      </c>
      <c r="D49" s="614" t="s">
        <v>1651</v>
      </c>
      <c r="E49" s="635">
        <v>209</v>
      </c>
      <c r="F49" s="614" t="s">
        <v>1364</v>
      </c>
      <c r="G49" s="635">
        <v>1</v>
      </c>
      <c r="H49" s="614" t="s">
        <v>339</v>
      </c>
      <c r="I49" s="636" t="s">
        <v>2290</v>
      </c>
      <c r="J49" s="636">
        <v>21</v>
      </c>
    </row>
    <row r="50" spans="1:10" ht="18" customHeight="1" x14ac:dyDescent="0.2">
      <c r="E50" s="680"/>
    </row>
  </sheetData>
  <sortState xmlns:xlrd2="http://schemas.microsoft.com/office/spreadsheetml/2017/richdata2" ref="B5:H49">
    <sortCondition ref="H5:H49"/>
  </sortState>
  <mergeCells count="2">
    <mergeCell ref="C1:G1"/>
    <mergeCell ref="F2:I2"/>
  </mergeCells>
  <phoneticPr fontId="9" type="noConversion"/>
  <pageMargins left="0.7" right="0.7" top="0.75" bottom="0.75" header="0.3" footer="0.3"/>
  <pageSetup paperSize="8" scale="91"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4286-80E2-46DD-B932-23D43047B8E1}">
  <sheetPr codeName="Sheet19">
    <tabColor rgb="FFFFC000"/>
  </sheetPr>
  <dimension ref="A1:J230"/>
  <sheetViews>
    <sheetView view="pageBreakPreview" zoomScale="115" zoomScaleNormal="100" zoomScaleSheetLayoutView="115" workbookViewId="0">
      <selection activeCell="L16" sqref="L16"/>
    </sheetView>
  </sheetViews>
  <sheetFormatPr defaultColWidth="11.83203125" defaultRowHeight="16.5" x14ac:dyDescent="0.2"/>
  <cols>
    <col min="1" max="1" width="11.5" style="670" customWidth="1"/>
    <col min="2" max="2" width="13.5" style="261" customWidth="1"/>
    <col min="3" max="3" width="22.83203125" style="261" bestFit="1" customWidth="1"/>
    <col min="4" max="4" width="30.5" style="261" bestFit="1" customWidth="1"/>
    <col min="5" max="5" width="16.33203125" style="261" bestFit="1" customWidth="1"/>
    <col min="6" max="6" width="10.6640625" style="261" customWidth="1"/>
    <col min="7" max="7" width="12.33203125" style="261" customWidth="1"/>
    <col min="8" max="9" width="10.6640625" style="261" customWidth="1"/>
    <col min="10" max="10" width="13.6640625" style="637" customWidth="1"/>
    <col min="11" max="19" width="10.6640625" style="261" customWidth="1"/>
    <col min="20" max="16384" width="11.83203125" style="261"/>
  </cols>
  <sheetData>
    <row r="1" spans="1:10" s="637" customFormat="1" ht="22.7" customHeight="1" x14ac:dyDescent="0.2">
      <c r="C1" s="873"/>
      <c r="D1" s="863"/>
      <c r="E1" s="950" t="s">
        <v>2730</v>
      </c>
      <c r="F1" s="950"/>
      <c r="G1" s="874"/>
      <c r="H1" s="874"/>
      <c r="I1" s="862" t="s">
        <v>3839</v>
      </c>
      <c r="J1" s="862" t="s">
        <v>3840</v>
      </c>
    </row>
    <row r="2" spans="1:10" s="637" customFormat="1" ht="22.7" customHeight="1" thickBot="1" x14ac:dyDescent="0.25">
      <c r="C2" s="643"/>
      <c r="D2" s="871" t="s">
        <v>3841</v>
      </c>
      <c r="E2" s="1089"/>
      <c r="F2" s="1089"/>
      <c r="G2" s="1089"/>
      <c r="H2" s="1089"/>
      <c r="I2" s="1090"/>
      <c r="J2" s="643"/>
    </row>
    <row r="3" spans="1:10" s="637" customFormat="1" ht="13.7" customHeight="1" x14ac:dyDescent="0.2">
      <c r="A3" s="644"/>
      <c r="B3" s="645"/>
      <c r="C3" s="646" t="s">
        <v>496</v>
      </c>
      <c r="D3" s="646" t="s">
        <v>30</v>
      </c>
      <c r="E3" s="646"/>
      <c r="F3" s="647"/>
      <c r="G3" s="647"/>
      <c r="H3" s="645"/>
      <c r="I3" s="646"/>
      <c r="J3" s="648"/>
    </row>
    <row r="4" spans="1:10" s="637" customFormat="1" ht="42.75" x14ac:dyDescent="0.2">
      <c r="A4" s="640" t="s">
        <v>497</v>
      </c>
      <c r="B4" s="641" t="s">
        <v>498</v>
      </c>
      <c r="C4" s="641" t="s">
        <v>45</v>
      </c>
      <c r="D4" s="641" t="s">
        <v>46</v>
      </c>
      <c r="E4" s="641" t="s">
        <v>47</v>
      </c>
      <c r="F4" s="641" t="s">
        <v>501</v>
      </c>
      <c r="G4" s="641" t="s">
        <v>1034</v>
      </c>
      <c r="H4" s="641" t="s">
        <v>50</v>
      </c>
      <c r="I4" s="641" t="s">
        <v>497</v>
      </c>
      <c r="J4" s="639" t="s">
        <v>1035</v>
      </c>
    </row>
    <row r="5" spans="1:10" ht="18" customHeight="1" x14ac:dyDescent="0.2">
      <c r="A5" s="660" t="s">
        <v>2731</v>
      </c>
      <c r="B5" s="7" t="s">
        <v>64</v>
      </c>
      <c r="C5" s="7" t="s">
        <v>65</v>
      </c>
      <c r="D5" s="7" t="s">
        <v>66</v>
      </c>
      <c r="E5" s="7" t="s">
        <v>67</v>
      </c>
      <c r="F5" s="7" t="s">
        <v>68</v>
      </c>
      <c r="G5" s="295">
        <v>2</v>
      </c>
      <c r="H5" s="7" t="s">
        <v>63</v>
      </c>
      <c r="I5" s="653" t="s">
        <v>2731</v>
      </c>
      <c r="J5" s="643">
        <v>1</v>
      </c>
    </row>
    <row r="6" spans="1:10" ht="18" customHeight="1" x14ac:dyDescent="0.2">
      <c r="A6" s="660" t="s">
        <v>2732</v>
      </c>
      <c r="B6" s="304"/>
      <c r="C6" s="304"/>
      <c r="D6" s="304"/>
      <c r="E6" s="304"/>
      <c r="F6" s="304"/>
      <c r="G6" s="304"/>
      <c r="H6" s="7" t="s">
        <v>63</v>
      </c>
      <c r="I6" s="653" t="s">
        <v>2732</v>
      </c>
      <c r="J6" s="643">
        <v>2</v>
      </c>
    </row>
    <row r="7" spans="1:10" ht="18" customHeight="1" x14ac:dyDescent="0.2">
      <c r="A7" s="660" t="s">
        <v>2733</v>
      </c>
      <c r="B7" s="7" t="s">
        <v>70</v>
      </c>
      <c r="C7" s="288" t="s">
        <v>2734</v>
      </c>
      <c r="D7" s="7" t="s">
        <v>66</v>
      </c>
      <c r="E7" s="7" t="s">
        <v>67</v>
      </c>
      <c r="F7" s="288" t="s">
        <v>2735</v>
      </c>
      <c r="G7" s="295">
        <v>1</v>
      </c>
      <c r="H7" s="7" t="s">
        <v>63</v>
      </c>
      <c r="I7" s="653" t="s">
        <v>2733</v>
      </c>
      <c r="J7" s="643">
        <v>3</v>
      </c>
    </row>
    <row r="8" spans="1:10" ht="18" customHeight="1" x14ac:dyDescent="0.2">
      <c r="A8" s="660" t="s">
        <v>2736</v>
      </c>
      <c r="B8" s="7" t="s">
        <v>93</v>
      </c>
      <c r="C8" s="288" t="s">
        <v>2737</v>
      </c>
      <c r="D8" s="7" t="s">
        <v>95</v>
      </c>
      <c r="E8" s="295">
        <v>220</v>
      </c>
      <c r="F8" s="295">
        <v>500</v>
      </c>
      <c r="G8" s="295">
        <v>1</v>
      </c>
      <c r="H8" s="7" t="s">
        <v>63</v>
      </c>
      <c r="I8" s="653" t="s">
        <v>2736</v>
      </c>
      <c r="J8" s="643">
        <v>4</v>
      </c>
    </row>
    <row r="9" spans="1:10" ht="18" customHeight="1" x14ac:dyDescent="0.2">
      <c r="A9" s="660" t="s">
        <v>2738</v>
      </c>
      <c r="B9" s="7" t="s">
        <v>103</v>
      </c>
      <c r="C9" s="7" t="s">
        <v>104</v>
      </c>
      <c r="D9" s="7" t="s">
        <v>61</v>
      </c>
      <c r="E9" s="7" t="s">
        <v>62</v>
      </c>
      <c r="F9" s="295">
        <v>0</v>
      </c>
      <c r="G9" s="295">
        <v>2</v>
      </c>
      <c r="H9" s="7" t="s">
        <v>63</v>
      </c>
      <c r="I9" s="653" t="s">
        <v>2738</v>
      </c>
      <c r="J9" s="643">
        <v>5</v>
      </c>
    </row>
    <row r="10" spans="1:10" ht="18" customHeight="1" x14ac:dyDescent="0.2">
      <c r="A10" s="660" t="s">
        <v>2739</v>
      </c>
      <c r="B10" s="304"/>
      <c r="C10" s="304"/>
      <c r="D10" s="304"/>
      <c r="E10" s="304"/>
      <c r="F10" s="304"/>
      <c r="G10" s="304"/>
      <c r="H10" s="7" t="s">
        <v>63</v>
      </c>
      <c r="I10" s="653" t="s">
        <v>2739</v>
      </c>
      <c r="J10" s="643">
        <v>6</v>
      </c>
    </row>
    <row r="11" spans="1:10" ht="18" customHeight="1" x14ac:dyDescent="0.2">
      <c r="A11" s="660" t="s">
        <v>2740</v>
      </c>
      <c r="B11" s="7" t="s">
        <v>105</v>
      </c>
      <c r="C11" s="7" t="s">
        <v>104</v>
      </c>
      <c r="D11" s="7" t="s">
        <v>61</v>
      </c>
      <c r="E11" s="7" t="s">
        <v>62</v>
      </c>
      <c r="F11" s="295">
        <v>0</v>
      </c>
      <c r="G11" s="295">
        <v>2</v>
      </c>
      <c r="H11" s="7" t="s">
        <v>63</v>
      </c>
      <c r="I11" s="653" t="s">
        <v>2740</v>
      </c>
      <c r="J11" s="643">
        <v>7</v>
      </c>
    </row>
    <row r="12" spans="1:10" ht="18" customHeight="1" x14ac:dyDescent="0.2">
      <c r="A12" s="660" t="s">
        <v>2741</v>
      </c>
      <c r="B12" s="304"/>
      <c r="C12" s="304"/>
      <c r="D12" s="304"/>
      <c r="E12" s="304"/>
      <c r="F12" s="304"/>
      <c r="G12" s="304"/>
      <c r="H12" s="7" t="s">
        <v>63</v>
      </c>
      <c r="I12" s="653" t="s">
        <v>2741</v>
      </c>
      <c r="J12" s="643">
        <v>8</v>
      </c>
    </row>
    <row r="13" spans="1:10" ht="18" customHeight="1" x14ac:dyDescent="0.2">
      <c r="A13" s="660" t="s">
        <v>2742</v>
      </c>
      <c r="B13" s="7" t="s">
        <v>106</v>
      </c>
      <c r="C13" s="7" t="s">
        <v>104</v>
      </c>
      <c r="D13" s="7" t="s">
        <v>61</v>
      </c>
      <c r="E13" s="7" t="s">
        <v>62</v>
      </c>
      <c r="F13" s="295">
        <v>0</v>
      </c>
      <c r="G13" s="295">
        <v>2</v>
      </c>
      <c r="H13" s="7" t="s">
        <v>63</v>
      </c>
      <c r="I13" s="653" t="s">
        <v>2742</v>
      </c>
      <c r="J13" s="643">
        <v>9</v>
      </c>
    </row>
    <row r="14" spans="1:10" ht="18" customHeight="1" x14ac:dyDescent="0.2">
      <c r="A14" s="660" t="s">
        <v>2743</v>
      </c>
      <c r="B14" s="304"/>
      <c r="C14" s="304"/>
      <c r="D14" s="304"/>
      <c r="E14" s="304"/>
      <c r="F14" s="304"/>
      <c r="G14" s="304"/>
      <c r="H14" s="7" t="s">
        <v>63</v>
      </c>
      <c r="I14" s="653" t="s">
        <v>2743</v>
      </c>
      <c r="J14" s="643">
        <v>10</v>
      </c>
    </row>
    <row r="15" spans="1:10" ht="18" customHeight="1" x14ac:dyDescent="0.2">
      <c r="A15" s="660" t="s">
        <v>2744</v>
      </c>
      <c r="B15" s="7" t="s">
        <v>107</v>
      </c>
      <c r="C15" s="7" t="s">
        <v>104</v>
      </c>
      <c r="D15" s="7" t="s">
        <v>61</v>
      </c>
      <c r="E15" s="7" t="s">
        <v>62</v>
      </c>
      <c r="F15" s="295">
        <v>0</v>
      </c>
      <c r="G15" s="295">
        <v>2</v>
      </c>
      <c r="H15" s="7" t="s">
        <v>63</v>
      </c>
      <c r="I15" s="653" t="s">
        <v>2744</v>
      </c>
      <c r="J15" s="643">
        <v>11</v>
      </c>
    </row>
    <row r="16" spans="1:10" ht="18" customHeight="1" x14ac:dyDescent="0.2">
      <c r="A16" s="660" t="s">
        <v>2745</v>
      </c>
      <c r="B16" s="304"/>
      <c r="C16" s="304"/>
      <c r="D16" s="304"/>
      <c r="E16" s="304"/>
      <c r="F16" s="304"/>
      <c r="G16" s="304"/>
      <c r="H16" s="7" t="s">
        <v>63</v>
      </c>
      <c r="I16" s="653" t="s">
        <v>2745</v>
      </c>
      <c r="J16" s="643">
        <v>12</v>
      </c>
    </row>
    <row r="17" spans="1:10" ht="18" customHeight="1" x14ac:dyDescent="0.2">
      <c r="A17" s="660" t="s">
        <v>2746</v>
      </c>
      <c r="B17" s="7" t="s">
        <v>108</v>
      </c>
      <c r="C17" s="7" t="s">
        <v>104</v>
      </c>
      <c r="D17" s="7" t="s">
        <v>61</v>
      </c>
      <c r="E17" s="7" t="s">
        <v>62</v>
      </c>
      <c r="F17" s="295">
        <v>0</v>
      </c>
      <c r="G17" s="295">
        <v>2</v>
      </c>
      <c r="H17" s="7" t="s">
        <v>63</v>
      </c>
      <c r="I17" s="653" t="s">
        <v>2746</v>
      </c>
      <c r="J17" s="643">
        <v>13</v>
      </c>
    </row>
    <row r="18" spans="1:10" ht="18" customHeight="1" x14ac:dyDescent="0.2">
      <c r="A18" s="660" t="s">
        <v>2747</v>
      </c>
      <c r="B18" s="304"/>
      <c r="C18" s="304"/>
      <c r="D18" s="304"/>
      <c r="E18" s="304"/>
      <c r="F18" s="304"/>
      <c r="G18" s="304"/>
      <c r="H18" s="7" t="s">
        <v>63</v>
      </c>
      <c r="I18" s="653" t="s">
        <v>2747</v>
      </c>
      <c r="J18" s="643">
        <v>14</v>
      </c>
    </row>
    <row r="19" spans="1:10" ht="18" customHeight="1" x14ac:dyDescent="0.2">
      <c r="A19" s="660" t="s">
        <v>2748</v>
      </c>
      <c r="B19" s="7" t="s">
        <v>109</v>
      </c>
      <c r="C19" s="7" t="s">
        <v>104</v>
      </c>
      <c r="D19" s="7" t="s">
        <v>61</v>
      </c>
      <c r="E19" s="7" t="s">
        <v>62</v>
      </c>
      <c r="F19" s="295">
        <v>0</v>
      </c>
      <c r="G19" s="295">
        <v>2</v>
      </c>
      <c r="H19" s="7" t="s">
        <v>63</v>
      </c>
      <c r="I19" s="653" t="s">
        <v>2748</v>
      </c>
      <c r="J19" s="643">
        <v>15</v>
      </c>
    </row>
    <row r="20" spans="1:10" ht="18" customHeight="1" x14ac:dyDescent="0.2">
      <c r="A20" s="660" t="s">
        <v>2749</v>
      </c>
      <c r="B20" s="304"/>
      <c r="C20" s="304"/>
      <c r="D20" s="304"/>
      <c r="E20" s="304"/>
      <c r="F20" s="304"/>
      <c r="G20" s="304"/>
      <c r="H20" s="7" t="s">
        <v>63</v>
      </c>
      <c r="I20" s="653" t="s">
        <v>2749</v>
      </c>
      <c r="J20" s="643">
        <v>16</v>
      </c>
    </row>
    <row r="21" spans="1:10" ht="18" customHeight="1" x14ac:dyDescent="0.2">
      <c r="A21" s="660" t="s">
        <v>2750</v>
      </c>
      <c r="B21" s="7" t="s">
        <v>110</v>
      </c>
      <c r="C21" s="7" t="s">
        <v>104</v>
      </c>
      <c r="D21" s="7" t="s">
        <v>61</v>
      </c>
      <c r="E21" s="7" t="s">
        <v>62</v>
      </c>
      <c r="F21" s="295">
        <v>0</v>
      </c>
      <c r="G21" s="295">
        <v>2</v>
      </c>
      <c r="H21" s="7" t="s">
        <v>63</v>
      </c>
      <c r="I21" s="653" t="s">
        <v>2750</v>
      </c>
      <c r="J21" s="643">
        <v>17</v>
      </c>
    </row>
    <row r="22" spans="1:10" ht="18" customHeight="1" x14ac:dyDescent="0.2">
      <c r="A22" s="660" t="s">
        <v>2751</v>
      </c>
      <c r="B22" s="304"/>
      <c r="C22" s="304"/>
      <c r="D22" s="304"/>
      <c r="E22" s="304"/>
      <c r="F22" s="304"/>
      <c r="G22" s="304"/>
      <c r="H22" s="7" t="s">
        <v>63</v>
      </c>
      <c r="I22" s="653" t="s">
        <v>2751</v>
      </c>
      <c r="J22" s="643">
        <v>18</v>
      </c>
    </row>
    <row r="23" spans="1:10" ht="18" customHeight="1" x14ac:dyDescent="0.2">
      <c r="A23" s="660" t="s">
        <v>2752</v>
      </c>
      <c r="B23" s="7" t="s">
        <v>111</v>
      </c>
      <c r="C23" s="7" t="s">
        <v>104</v>
      </c>
      <c r="D23" s="7" t="s">
        <v>61</v>
      </c>
      <c r="E23" s="7" t="s">
        <v>62</v>
      </c>
      <c r="F23" s="295">
        <v>0</v>
      </c>
      <c r="G23" s="295">
        <v>2</v>
      </c>
      <c r="H23" s="7" t="s">
        <v>63</v>
      </c>
      <c r="I23" s="653" t="s">
        <v>2752</v>
      </c>
      <c r="J23" s="643">
        <v>19</v>
      </c>
    </row>
    <row r="24" spans="1:10" ht="18" customHeight="1" x14ac:dyDescent="0.2">
      <c r="A24" s="660" t="s">
        <v>2753</v>
      </c>
      <c r="B24" s="304"/>
      <c r="C24" s="304"/>
      <c r="D24" s="304"/>
      <c r="E24" s="304"/>
      <c r="F24" s="304"/>
      <c r="G24" s="304"/>
      <c r="H24" s="7" t="s">
        <v>63</v>
      </c>
      <c r="I24" s="653" t="s">
        <v>2753</v>
      </c>
      <c r="J24" s="643">
        <v>20</v>
      </c>
    </row>
    <row r="25" spans="1:10" ht="18" customHeight="1" x14ac:dyDescent="0.2">
      <c r="A25" s="660" t="s">
        <v>2754</v>
      </c>
      <c r="B25" s="7" t="s">
        <v>112</v>
      </c>
      <c r="C25" s="7" t="s">
        <v>104</v>
      </c>
      <c r="D25" s="7" t="s">
        <v>66</v>
      </c>
      <c r="E25" s="7" t="s">
        <v>67</v>
      </c>
      <c r="F25" s="295">
        <v>0</v>
      </c>
      <c r="G25" s="295">
        <v>2</v>
      </c>
      <c r="H25" s="7" t="s">
        <v>63</v>
      </c>
      <c r="I25" s="653" t="s">
        <v>2754</v>
      </c>
      <c r="J25" s="643">
        <v>21</v>
      </c>
    </row>
    <row r="26" spans="1:10" ht="18" customHeight="1" x14ac:dyDescent="0.2">
      <c r="A26" s="660" t="s">
        <v>2755</v>
      </c>
      <c r="B26" s="304"/>
      <c r="C26" s="304"/>
      <c r="D26" s="304"/>
      <c r="E26" s="304"/>
      <c r="F26" s="304"/>
      <c r="G26" s="304"/>
      <c r="H26" s="7" t="s">
        <v>63</v>
      </c>
      <c r="I26" s="653" t="s">
        <v>2755</v>
      </c>
      <c r="J26" s="643">
        <v>22</v>
      </c>
    </row>
    <row r="27" spans="1:10" ht="18" customHeight="1" x14ac:dyDescent="0.2">
      <c r="A27" s="660" t="s">
        <v>2756</v>
      </c>
      <c r="B27" s="7" t="s">
        <v>113</v>
      </c>
      <c r="C27" s="7" t="s">
        <v>104</v>
      </c>
      <c r="D27" s="7" t="s">
        <v>66</v>
      </c>
      <c r="E27" s="7" t="s">
        <v>67</v>
      </c>
      <c r="F27" s="295">
        <v>0</v>
      </c>
      <c r="G27" s="295">
        <v>2</v>
      </c>
      <c r="H27" s="7" t="s">
        <v>63</v>
      </c>
      <c r="I27" s="653" t="s">
        <v>2756</v>
      </c>
      <c r="J27" s="643">
        <v>23</v>
      </c>
    </row>
    <row r="28" spans="1:10" ht="18" customHeight="1" x14ac:dyDescent="0.2">
      <c r="A28" s="660" t="s">
        <v>2757</v>
      </c>
      <c r="B28" s="304"/>
      <c r="C28" s="304"/>
      <c r="D28" s="304"/>
      <c r="E28" s="304"/>
      <c r="F28" s="304"/>
      <c r="G28" s="304"/>
      <c r="H28" s="7" t="s">
        <v>63</v>
      </c>
      <c r="I28" s="653" t="s">
        <v>2757</v>
      </c>
      <c r="J28" s="652">
        <v>24</v>
      </c>
    </row>
    <row r="29" spans="1:10" ht="18" customHeight="1" x14ac:dyDescent="0.2">
      <c r="A29" s="660" t="s">
        <v>2758</v>
      </c>
      <c r="B29" s="7" t="s">
        <v>114</v>
      </c>
      <c r="C29" s="7" t="s">
        <v>104</v>
      </c>
      <c r="D29" s="7" t="s">
        <v>66</v>
      </c>
      <c r="E29" s="7" t="s">
        <v>67</v>
      </c>
      <c r="F29" s="295">
        <v>0</v>
      </c>
      <c r="G29" s="295">
        <v>2</v>
      </c>
      <c r="H29" s="7" t="s">
        <v>63</v>
      </c>
      <c r="I29" s="653" t="s">
        <v>2758</v>
      </c>
      <c r="J29" s="643">
        <v>1</v>
      </c>
    </row>
    <row r="30" spans="1:10" ht="18" customHeight="1" x14ac:dyDescent="0.2">
      <c r="A30" s="660" t="s">
        <v>2759</v>
      </c>
      <c r="B30" s="304"/>
      <c r="C30" s="304"/>
      <c r="D30" s="304"/>
      <c r="E30" s="304"/>
      <c r="F30" s="304"/>
      <c r="G30" s="304"/>
      <c r="H30" s="7" t="s">
        <v>63</v>
      </c>
      <c r="I30" s="653" t="s">
        <v>2759</v>
      </c>
      <c r="J30" s="643">
        <v>2</v>
      </c>
    </row>
    <row r="31" spans="1:10" ht="18" customHeight="1" x14ac:dyDescent="0.2">
      <c r="A31" s="660" t="s">
        <v>2760</v>
      </c>
      <c r="B31" s="7" t="s">
        <v>115</v>
      </c>
      <c r="C31" s="7" t="s">
        <v>104</v>
      </c>
      <c r="D31" s="7" t="s">
        <v>66</v>
      </c>
      <c r="E31" s="7" t="s">
        <v>67</v>
      </c>
      <c r="F31" s="295">
        <v>0</v>
      </c>
      <c r="G31" s="295">
        <v>2</v>
      </c>
      <c r="H31" s="7" t="s">
        <v>63</v>
      </c>
      <c r="I31" s="653" t="s">
        <v>2760</v>
      </c>
      <c r="J31" s="643">
        <v>3</v>
      </c>
    </row>
    <row r="32" spans="1:10" ht="18" customHeight="1" x14ac:dyDescent="0.2">
      <c r="A32" s="660" t="s">
        <v>2761</v>
      </c>
      <c r="B32" s="304"/>
      <c r="C32" s="304"/>
      <c r="D32" s="304"/>
      <c r="E32" s="304"/>
      <c r="F32" s="304"/>
      <c r="G32" s="304"/>
      <c r="H32" s="7" t="s">
        <v>63</v>
      </c>
      <c r="I32" s="653" t="s">
        <v>2761</v>
      </c>
      <c r="J32" s="643">
        <v>4</v>
      </c>
    </row>
    <row r="33" spans="1:10" ht="18" customHeight="1" x14ac:dyDescent="0.2">
      <c r="A33" s="660" t="s">
        <v>2762</v>
      </c>
      <c r="B33" s="7" t="s">
        <v>116</v>
      </c>
      <c r="C33" s="7" t="s">
        <v>104</v>
      </c>
      <c r="D33" s="7" t="s">
        <v>66</v>
      </c>
      <c r="E33" s="7" t="s">
        <v>67</v>
      </c>
      <c r="F33" s="295">
        <v>0</v>
      </c>
      <c r="G33" s="295">
        <v>2</v>
      </c>
      <c r="H33" s="7" t="s">
        <v>63</v>
      </c>
      <c r="I33" s="653" t="s">
        <v>2762</v>
      </c>
      <c r="J33" s="643">
        <v>5</v>
      </c>
    </row>
    <row r="34" spans="1:10" ht="18" customHeight="1" x14ac:dyDescent="0.2">
      <c r="A34" s="660" t="s">
        <v>2763</v>
      </c>
      <c r="B34" s="304"/>
      <c r="C34" s="304"/>
      <c r="D34" s="304"/>
      <c r="E34" s="304"/>
      <c r="F34" s="304"/>
      <c r="G34" s="304"/>
      <c r="H34" s="7" t="s">
        <v>63</v>
      </c>
      <c r="I34" s="653" t="s">
        <v>2763</v>
      </c>
      <c r="J34" s="643">
        <v>6</v>
      </c>
    </row>
    <row r="35" spans="1:10" ht="18" customHeight="1" x14ac:dyDescent="0.2">
      <c r="A35" s="660" t="s">
        <v>2764</v>
      </c>
      <c r="B35" s="7" t="s">
        <v>117</v>
      </c>
      <c r="C35" s="7" t="s">
        <v>104</v>
      </c>
      <c r="D35" s="7" t="s">
        <v>66</v>
      </c>
      <c r="E35" s="7" t="s">
        <v>67</v>
      </c>
      <c r="F35" s="295">
        <v>0</v>
      </c>
      <c r="G35" s="295">
        <v>2</v>
      </c>
      <c r="H35" s="7" t="s">
        <v>63</v>
      </c>
      <c r="I35" s="653" t="s">
        <v>2764</v>
      </c>
      <c r="J35" s="643">
        <v>7</v>
      </c>
    </row>
    <row r="36" spans="1:10" ht="18" customHeight="1" x14ac:dyDescent="0.2">
      <c r="A36" s="660" t="s">
        <v>2765</v>
      </c>
      <c r="B36" s="304"/>
      <c r="C36" s="304"/>
      <c r="D36" s="304"/>
      <c r="E36" s="304"/>
      <c r="F36" s="304"/>
      <c r="G36" s="304"/>
      <c r="H36" s="7" t="s">
        <v>63</v>
      </c>
      <c r="I36" s="653" t="s">
        <v>2765</v>
      </c>
      <c r="J36" s="643">
        <v>8</v>
      </c>
    </row>
    <row r="37" spans="1:10" ht="18" customHeight="1" x14ac:dyDescent="0.2">
      <c r="A37" s="660" t="s">
        <v>2766</v>
      </c>
      <c r="B37" s="7" t="s">
        <v>118</v>
      </c>
      <c r="C37" s="7" t="s">
        <v>104</v>
      </c>
      <c r="D37" s="7" t="s">
        <v>66</v>
      </c>
      <c r="E37" s="7" t="s">
        <v>67</v>
      </c>
      <c r="F37" s="295">
        <v>0</v>
      </c>
      <c r="G37" s="295">
        <v>2</v>
      </c>
      <c r="H37" s="7" t="s">
        <v>63</v>
      </c>
      <c r="I37" s="653" t="s">
        <v>2766</v>
      </c>
      <c r="J37" s="643">
        <v>9</v>
      </c>
    </row>
    <row r="38" spans="1:10" ht="18" customHeight="1" x14ac:dyDescent="0.2">
      <c r="A38" s="660" t="s">
        <v>2767</v>
      </c>
      <c r="B38" s="304"/>
      <c r="C38" s="304"/>
      <c r="D38" s="304"/>
      <c r="E38" s="304"/>
      <c r="F38" s="304"/>
      <c r="G38" s="304"/>
      <c r="H38" s="7" t="s">
        <v>63</v>
      </c>
      <c r="I38" s="653" t="s">
        <v>2767</v>
      </c>
      <c r="J38" s="643">
        <v>10</v>
      </c>
    </row>
    <row r="39" spans="1:10" ht="18" customHeight="1" x14ac:dyDescent="0.2">
      <c r="A39" s="660" t="s">
        <v>2768</v>
      </c>
      <c r="B39" s="7" t="s">
        <v>119</v>
      </c>
      <c r="C39" s="7" t="s">
        <v>104</v>
      </c>
      <c r="D39" s="7" t="s">
        <v>66</v>
      </c>
      <c r="E39" s="7" t="s">
        <v>67</v>
      </c>
      <c r="F39" s="295">
        <v>0</v>
      </c>
      <c r="G39" s="295">
        <v>2</v>
      </c>
      <c r="H39" s="7" t="s">
        <v>63</v>
      </c>
      <c r="I39" s="653" t="s">
        <v>2768</v>
      </c>
      <c r="J39" s="643">
        <v>11</v>
      </c>
    </row>
    <row r="40" spans="1:10" ht="18" customHeight="1" x14ac:dyDescent="0.2">
      <c r="A40" s="660" t="s">
        <v>2769</v>
      </c>
      <c r="B40" s="304"/>
      <c r="C40" s="304"/>
      <c r="D40" s="304"/>
      <c r="E40" s="304"/>
      <c r="F40" s="304"/>
      <c r="G40" s="304"/>
      <c r="H40" s="7" t="s">
        <v>63</v>
      </c>
      <c r="I40" s="653" t="s">
        <v>2769</v>
      </c>
      <c r="J40" s="643">
        <v>12</v>
      </c>
    </row>
    <row r="41" spans="1:10" ht="18" customHeight="1" x14ac:dyDescent="0.2">
      <c r="A41" s="660" t="s">
        <v>2770</v>
      </c>
      <c r="B41" s="7" t="s">
        <v>120</v>
      </c>
      <c r="C41" s="7" t="s">
        <v>104</v>
      </c>
      <c r="D41" s="7" t="s">
        <v>66</v>
      </c>
      <c r="E41" s="7" t="s">
        <v>67</v>
      </c>
      <c r="F41" s="295">
        <v>0</v>
      </c>
      <c r="G41" s="295">
        <v>2</v>
      </c>
      <c r="H41" s="7" t="s">
        <v>63</v>
      </c>
      <c r="I41" s="653" t="s">
        <v>2770</v>
      </c>
      <c r="J41" s="643">
        <v>13</v>
      </c>
    </row>
    <row r="42" spans="1:10" ht="18" customHeight="1" x14ac:dyDescent="0.2">
      <c r="A42" s="660" t="s">
        <v>2771</v>
      </c>
      <c r="B42" s="304"/>
      <c r="C42" s="304"/>
      <c r="D42" s="304"/>
      <c r="E42" s="304"/>
      <c r="F42" s="304"/>
      <c r="G42" s="304"/>
      <c r="H42" s="7" t="s">
        <v>63</v>
      </c>
      <c r="I42" s="653" t="s">
        <v>2771</v>
      </c>
      <c r="J42" s="643">
        <v>14</v>
      </c>
    </row>
    <row r="43" spans="1:10" ht="18" customHeight="1" x14ac:dyDescent="0.2">
      <c r="A43" s="660" t="s">
        <v>2772</v>
      </c>
      <c r="B43" s="7" t="s">
        <v>183</v>
      </c>
      <c r="C43" s="7" t="s">
        <v>2773</v>
      </c>
      <c r="D43" s="7" t="s">
        <v>2774</v>
      </c>
      <c r="E43" s="7" t="s">
        <v>186</v>
      </c>
      <c r="F43" s="295">
        <v>300</v>
      </c>
      <c r="G43" s="295">
        <v>1</v>
      </c>
      <c r="H43" s="7" t="s">
        <v>63</v>
      </c>
      <c r="I43" s="653" t="s">
        <v>2772</v>
      </c>
      <c r="J43" s="643">
        <v>15</v>
      </c>
    </row>
    <row r="44" spans="1:10" ht="18" customHeight="1" x14ac:dyDescent="0.2">
      <c r="A44" s="660" t="s">
        <v>2775</v>
      </c>
      <c r="B44" s="7" t="s">
        <v>187</v>
      </c>
      <c r="C44" s="7" t="s">
        <v>2773</v>
      </c>
      <c r="D44" s="7" t="s">
        <v>2774</v>
      </c>
      <c r="E44" s="7" t="s">
        <v>186</v>
      </c>
      <c r="F44" s="295">
        <v>300</v>
      </c>
      <c r="G44" s="295">
        <v>1</v>
      </c>
      <c r="H44" s="7" t="s">
        <v>63</v>
      </c>
      <c r="I44" s="653" t="s">
        <v>2775</v>
      </c>
      <c r="J44" s="643">
        <v>16</v>
      </c>
    </row>
    <row r="45" spans="1:10" ht="18" customHeight="1" x14ac:dyDescent="0.2">
      <c r="A45" s="660" t="s">
        <v>2776</v>
      </c>
      <c r="B45" s="7" t="s">
        <v>188</v>
      </c>
      <c r="C45" s="7" t="s">
        <v>2773</v>
      </c>
      <c r="D45" s="7" t="s">
        <v>2774</v>
      </c>
      <c r="E45" s="7" t="s">
        <v>186</v>
      </c>
      <c r="F45" s="295">
        <v>300</v>
      </c>
      <c r="G45" s="295">
        <v>1</v>
      </c>
      <c r="H45" s="7" t="s">
        <v>63</v>
      </c>
      <c r="I45" s="653" t="s">
        <v>2776</v>
      </c>
      <c r="J45" s="643">
        <v>17</v>
      </c>
    </row>
    <row r="46" spans="1:10" ht="18" customHeight="1" x14ac:dyDescent="0.2">
      <c r="A46" s="660" t="s">
        <v>2777</v>
      </c>
      <c r="B46" s="7" t="s">
        <v>189</v>
      </c>
      <c r="C46" s="7" t="s">
        <v>2778</v>
      </c>
      <c r="D46" s="7" t="s">
        <v>61</v>
      </c>
      <c r="E46" s="7" t="s">
        <v>62</v>
      </c>
      <c r="F46" s="295">
        <v>300</v>
      </c>
      <c r="G46" s="295">
        <v>4</v>
      </c>
      <c r="H46" s="7" t="s">
        <v>63</v>
      </c>
      <c r="I46" s="653" t="s">
        <v>2777</v>
      </c>
      <c r="J46" s="643">
        <v>18</v>
      </c>
    </row>
    <row r="47" spans="1:10" ht="18" customHeight="1" x14ac:dyDescent="0.2">
      <c r="A47" s="660" t="s">
        <v>2779</v>
      </c>
      <c r="B47" s="7"/>
      <c r="C47" s="7"/>
      <c r="D47" s="7"/>
      <c r="E47" s="7"/>
      <c r="F47" s="295"/>
      <c r="G47" s="295"/>
      <c r="H47" s="7" t="s">
        <v>63</v>
      </c>
      <c r="I47" s="653" t="s">
        <v>2779</v>
      </c>
      <c r="J47" s="643">
        <v>19</v>
      </c>
    </row>
    <row r="48" spans="1:10" ht="18" customHeight="1" x14ac:dyDescent="0.2">
      <c r="A48" s="660" t="s">
        <v>2780</v>
      </c>
      <c r="B48" s="7"/>
      <c r="C48" s="7"/>
      <c r="D48" s="7"/>
      <c r="E48" s="7"/>
      <c r="F48" s="295"/>
      <c r="G48" s="295"/>
      <c r="H48" s="7" t="s">
        <v>63</v>
      </c>
      <c r="I48" s="653" t="s">
        <v>2780</v>
      </c>
      <c r="J48" s="643">
        <v>20</v>
      </c>
    </row>
    <row r="49" spans="1:10" ht="18" customHeight="1" x14ac:dyDescent="0.2">
      <c r="A49" s="660" t="s">
        <v>2781</v>
      </c>
      <c r="B49" s="7"/>
      <c r="C49" s="7"/>
      <c r="D49" s="7"/>
      <c r="E49" s="7"/>
      <c r="F49" s="295"/>
      <c r="G49" s="295"/>
      <c r="H49" s="7" t="s">
        <v>63</v>
      </c>
      <c r="I49" s="653" t="s">
        <v>2781</v>
      </c>
      <c r="J49" s="643">
        <v>21</v>
      </c>
    </row>
    <row r="50" spans="1:10" ht="18" customHeight="1" x14ac:dyDescent="0.2">
      <c r="A50" s="660" t="s">
        <v>2782</v>
      </c>
      <c r="B50" s="7" t="s">
        <v>191</v>
      </c>
      <c r="C50" s="7" t="s">
        <v>2778</v>
      </c>
      <c r="D50" s="7" t="s">
        <v>2783</v>
      </c>
      <c r="E50" s="7" t="s">
        <v>130</v>
      </c>
      <c r="F50" s="295">
        <v>300</v>
      </c>
      <c r="G50" s="295">
        <v>4</v>
      </c>
      <c r="H50" s="7" t="s">
        <v>63</v>
      </c>
      <c r="I50" s="653" t="s">
        <v>2782</v>
      </c>
      <c r="J50" s="643">
        <v>22</v>
      </c>
    </row>
    <row r="51" spans="1:10" ht="18" customHeight="1" x14ac:dyDescent="0.2">
      <c r="A51" s="660" t="s">
        <v>2784</v>
      </c>
      <c r="B51" s="7"/>
      <c r="C51" s="7"/>
      <c r="D51" s="7"/>
      <c r="E51" s="7"/>
      <c r="F51" s="295"/>
      <c r="G51" s="295"/>
      <c r="H51" s="7" t="s">
        <v>63</v>
      </c>
      <c r="I51" s="653" t="s">
        <v>2784</v>
      </c>
      <c r="J51" s="643">
        <v>23</v>
      </c>
    </row>
    <row r="52" spans="1:10" ht="18" customHeight="1" x14ac:dyDescent="0.2">
      <c r="A52" s="660" t="s">
        <v>2785</v>
      </c>
      <c r="B52" s="7"/>
      <c r="C52" s="7"/>
      <c r="D52" s="7"/>
      <c r="E52" s="7"/>
      <c r="F52" s="295"/>
      <c r="G52" s="295"/>
      <c r="H52" s="7" t="s">
        <v>63</v>
      </c>
      <c r="I52" s="653" t="s">
        <v>2785</v>
      </c>
      <c r="J52" s="652">
        <v>24</v>
      </c>
    </row>
    <row r="53" spans="1:10" ht="18" customHeight="1" x14ac:dyDescent="0.2">
      <c r="A53" s="660" t="s">
        <v>2786</v>
      </c>
      <c r="B53" s="7"/>
      <c r="C53" s="7"/>
      <c r="D53" s="7"/>
      <c r="E53" s="7"/>
      <c r="F53" s="295"/>
      <c r="G53" s="295"/>
      <c r="H53" s="7" t="s">
        <v>63</v>
      </c>
      <c r="I53" s="653" t="s">
        <v>2786</v>
      </c>
      <c r="J53" s="643">
        <v>1</v>
      </c>
    </row>
    <row r="54" spans="1:10" ht="18" customHeight="1" x14ac:dyDescent="0.2">
      <c r="A54" s="660" t="s">
        <v>2787</v>
      </c>
      <c r="B54" s="7" t="s">
        <v>192</v>
      </c>
      <c r="C54" s="7" t="s">
        <v>2778</v>
      </c>
      <c r="D54" s="7" t="s">
        <v>61</v>
      </c>
      <c r="E54" s="7" t="s">
        <v>62</v>
      </c>
      <c r="F54" s="295">
        <v>300</v>
      </c>
      <c r="G54" s="295">
        <v>4</v>
      </c>
      <c r="H54" s="7" t="s">
        <v>63</v>
      </c>
      <c r="I54" s="653" t="s">
        <v>2787</v>
      </c>
      <c r="J54" s="643">
        <v>2</v>
      </c>
    </row>
    <row r="55" spans="1:10" ht="18" customHeight="1" x14ac:dyDescent="0.2">
      <c r="A55" s="660" t="s">
        <v>2788</v>
      </c>
      <c r="B55" s="7"/>
      <c r="C55" s="7"/>
      <c r="D55" s="7"/>
      <c r="E55" s="7"/>
      <c r="F55" s="295"/>
      <c r="G55" s="295"/>
      <c r="H55" s="7" t="s">
        <v>63</v>
      </c>
      <c r="I55" s="653" t="s">
        <v>2788</v>
      </c>
      <c r="J55" s="643">
        <v>3</v>
      </c>
    </row>
    <row r="56" spans="1:10" ht="18" customHeight="1" x14ac:dyDescent="0.2">
      <c r="A56" s="660" t="s">
        <v>2789</v>
      </c>
      <c r="B56" s="7"/>
      <c r="C56" s="7"/>
      <c r="D56" s="7"/>
      <c r="E56" s="7"/>
      <c r="F56" s="295"/>
      <c r="G56" s="295"/>
      <c r="H56" s="7" t="s">
        <v>63</v>
      </c>
      <c r="I56" s="653" t="s">
        <v>2789</v>
      </c>
      <c r="J56" s="643">
        <v>4</v>
      </c>
    </row>
    <row r="57" spans="1:10" ht="18" customHeight="1" x14ac:dyDescent="0.2">
      <c r="A57" s="660" t="s">
        <v>2790</v>
      </c>
      <c r="B57" s="7"/>
      <c r="C57" s="7"/>
      <c r="D57" s="7"/>
      <c r="E57" s="7"/>
      <c r="F57" s="295"/>
      <c r="G57" s="295"/>
      <c r="H57" s="7" t="s">
        <v>63</v>
      </c>
      <c r="I57" s="653" t="s">
        <v>2790</v>
      </c>
      <c r="J57" s="643">
        <v>5</v>
      </c>
    </row>
    <row r="58" spans="1:10" ht="18" customHeight="1" x14ac:dyDescent="0.2">
      <c r="A58" s="660" t="s">
        <v>2791</v>
      </c>
      <c r="B58" s="7" t="s">
        <v>193</v>
      </c>
      <c r="C58" s="7" t="s">
        <v>2773</v>
      </c>
      <c r="D58" s="7" t="s">
        <v>61</v>
      </c>
      <c r="E58" s="7" t="s">
        <v>62</v>
      </c>
      <c r="F58" s="295">
        <v>300</v>
      </c>
      <c r="G58" s="295">
        <v>2</v>
      </c>
      <c r="H58" s="7" t="s">
        <v>63</v>
      </c>
      <c r="I58" s="653" t="s">
        <v>2791</v>
      </c>
      <c r="J58" s="643">
        <v>6</v>
      </c>
    </row>
    <row r="59" spans="1:10" ht="18" customHeight="1" x14ac:dyDescent="0.2">
      <c r="A59" s="660" t="s">
        <v>2792</v>
      </c>
      <c r="B59" s="7"/>
      <c r="C59" s="7"/>
      <c r="D59" s="7"/>
      <c r="E59" s="7"/>
      <c r="F59" s="295"/>
      <c r="G59" s="295"/>
      <c r="H59" s="7" t="s">
        <v>63</v>
      </c>
      <c r="I59" s="653" t="s">
        <v>2792</v>
      </c>
      <c r="J59" s="643">
        <v>7</v>
      </c>
    </row>
    <row r="60" spans="1:10" ht="18" customHeight="1" x14ac:dyDescent="0.2">
      <c r="A60" s="660" t="s">
        <v>2793</v>
      </c>
      <c r="B60" s="7" t="s">
        <v>194</v>
      </c>
      <c r="C60" s="7" t="s">
        <v>2773</v>
      </c>
      <c r="D60" s="7" t="s">
        <v>61</v>
      </c>
      <c r="E60" s="7" t="s">
        <v>62</v>
      </c>
      <c r="F60" s="295">
        <v>300</v>
      </c>
      <c r="G60" s="295">
        <v>2</v>
      </c>
      <c r="H60" s="7" t="s">
        <v>63</v>
      </c>
      <c r="I60" s="653" t="s">
        <v>2793</v>
      </c>
      <c r="J60" s="643">
        <v>8</v>
      </c>
    </row>
    <row r="61" spans="1:10" ht="18" customHeight="1" x14ac:dyDescent="0.2">
      <c r="A61" s="660" t="s">
        <v>2794</v>
      </c>
      <c r="B61" s="7"/>
      <c r="C61" s="7"/>
      <c r="D61" s="7"/>
      <c r="E61" s="7"/>
      <c r="F61" s="295"/>
      <c r="G61" s="295"/>
      <c r="H61" s="7" t="s">
        <v>63</v>
      </c>
      <c r="I61" s="653" t="s">
        <v>2794</v>
      </c>
      <c r="J61" s="643">
        <v>9</v>
      </c>
    </row>
    <row r="62" spans="1:10" ht="18" customHeight="1" x14ac:dyDescent="0.2">
      <c r="A62" s="660" t="s">
        <v>2795</v>
      </c>
      <c r="B62" s="7" t="s">
        <v>198</v>
      </c>
      <c r="C62" s="7" t="s">
        <v>2773</v>
      </c>
      <c r="D62" s="7" t="s">
        <v>199</v>
      </c>
      <c r="E62" s="7" t="s">
        <v>200</v>
      </c>
      <c r="F62" s="295">
        <v>300</v>
      </c>
      <c r="G62" s="295">
        <v>2</v>
      </c>
      <c r="H62" s="7" t="s">
        <v>63</v>
      </c>
      <c r="I62" s="653" t="s">
        <v>2795</v>
      </c>
      <c r="J62" s="643">
        <v>10</v>
      </c>
    </row>
    <row r="63" spans="1:10" ht="18" customHeight="1" x14ac:dyDescent="0.2">
      <c r="A63" s="660" t="s">
        <v>2796</v>
      </c>
      <c r="B63" s="7"/>
      <c r="C63" s="7"/>
      <c r="D63" s="7"/>
      <c r="E63" s="7"/>
      <c r="F63" s="295"/>
      <c r="G63" s="295"/>
      <c r="H63" s="7" t="s">
        <v>63</v>
      </c>
      <c r="I63" s="653" t="s">
        <v>2796</v>
      </c>
      <c r="J63" s="643">
        <v>11</v>
      </c>
    </row>
    <row r="64" spans="1:10" ht="18" customHeight="1" x14ac:dyDescent="0.2">
      <c r="A64" s="660" t="s">
        <v>2797</v>
      </c>
      <c r="B64" s="7" t="s">
        <v>201</v>
      </c>
      <c r="C64" s="7" t="s">
        <v>2773</v>
      </c>
      <c r="D64" s="7" t="s">
        <v>199</v>
      </c>
      <c r="E64" s="7" t="s">
        <v>200</v>
      </c>
      <c r="F64" s="295">
        <v>300</v>
      </c>
      <c r="G64" s="295">
        <v>2</v>
      </c>
      <c r="H64" s="7" t="s">
        <v>63</v>
      </c>
      <c r="I64" s="653" t="s">
        <v>2797</v>
      </c>
      <c r="J64" s="643">
        <v>12</v>
      </c>
    </row>
    <row r="65" spans="1:10" ht="18" customHeight="1" x14ac:dyDescent="0.2">
      <c r="A65" s="660" t="s">
        <v>2798</v>
      </c>
      <c r="B65" s="7"/>
      <c r="C65" s="7"/>
      <c r="D65" s="7"/>
      <c r="E65" s="7"/>
      <c r="F65" s="295"/>
      <c r="G65" s="295"/>
      <c r="H65" s="7" t="s">
        <v>63</v>
      </c>
      <c r="I65" s="653" t="s">
        <v>2798</v>
      </c>
      <c r="J65" s="643">
        <v>13</v>
      </c>
    </row>
    <row r="66" spans="1:10" ht="18" customHeight="1" x14ac:dyDescent="0.2">
      <c r="A66" s="660" t="s">
        <v>2799</v>
      </c>
      <c r="B66" s="7" t="s">
        <v>202</v>
      </c>
      <c r="C66" s="7" t="s">
        <v>2773</v>
      </c>
      <c r="D66" s="7" t="s">
        <v>2800</v>
      </c>
      <c r="E66" s="7">
        <v>218</v>
      </c>
      <c r="F66" s="295">
        <v>300</v>
      </c>
      <c r="G66" s="295">
        <v>2</v>
      </c>
      <c r="H66" s="7" t="s">
        <v>63</v>
      </c>
      <c r="I66" s="653" t="s">
        <v>2799</v>
      </c>
      <c r="J66" s="643">
        <v>14</v>
      </c>
    </row>
    <row r="67" spans="1:10" ht="18" customHeight="1" x14ac:dyDescent="0.2">
      <c r="A67" s="660" t="s">
        <v>2801</v>
      </c>
      <c r="B67" s="7"/>
      <c r="C67" s="7"/>
      <c r="D67" s="7"/>
      <c r="E67" s="7"/>
      <c r="F67" s="295"/>
      <c r="G67" s="295"/>
      <c r="H67" s="7" t="s">
        <v>63</v>
      </c>
      <c r="I67" s="653" t="s">
        <v>2801</v>
      </c>
      <c r="J67" s="643">
        <v>15</v>
      </c>
    </row>
    <row r="68" spans="1:10" ht="18" customHeight="1" x14ac:dyDescent="0.2">
      <c r="A68" s="660" t="s">
        <v>2802</v>
      </c>
      <c r="B68" s="7" t="s">
        <v>203</v>
      </c>
      <c r="C68" s="7" t="s">
        <v>2773</v>
      </c>
      <c r="D68" s="7" t="s">
        <v>2800</v>
      </c>
      <c r="E68" s="7">
        <v>219</v>
      </c>
      <c r="F68" s="295">
        <v>300</v>
      </c>
      <c r="G68" s="295">
        <v>2</v>
      </c>
      <c r="H68" s="7" t="s">
        <v>63</v>
      </c>
      <c r="I68" s="653" t="s">
        <v>2802</v>
      </c>
      <c r="J68" s="643">
        <v>16</v>
      </c>
    </row>
    <row r="69" spans="1:10" ht="18" customHeight="1" x14ac:dyDescent="0.2">
      <c r="A69" s="660" t="s">
        <v>2803</v>
      </c>
      <c r="B69" s="7"/>
      <c r="C69" s="7"/>
      <c r="D69" s="7"/>
      <c r="E69" s="7"/>
      <c r="F69" s="295"/>
      <c r="G69" s="295"/>
      <c r="H69" s="7" t="s">
        <v>63</v>
      </c>
      <c r="I69" s="653" t="s">
        <v>2803</v>
      </c>
      <c r="J69" s="643">
        <v>17</v>
      </c>
    </row>
    <row r="70" spans="1:10" ht="18" customHeight="1" x14ac:dyDescent="0.2">
      <c r="A70" s="660" t="s">
        <v>2804</v>
      </c>
      <c r="B70" s="7" t="s">
        <v>204</v>
      </c>
      <c r="C70" s="7" t="s">
        <v>2773</v>
      </c>
      <c r="D70" s="7" t="s">
        <v>2800</v>
      </c>
      <c r="E70" s="7">
        <v>218</v>
      </c>
      <c r="F70" s="295">
        <v>300</v>
      </c>
      <c r="G70" s="295">
        <v>2</v>
      </c>
      <c r="H70" s="7" t="s">
        <v>63</v>
      </c>
      <c r="I70" s="653" t="s">
        <v>2804</v>
      </c>
      <c r="J70" s="643">
        <v>18</v>
      </c>
    </row>
    <row r="71" spans="1:10" ht="18" customHeight="1" x14ac:dyDescent="0.2">
      <c r="A71" s="660" t="s">
        <v>2805</v>
      </c>
      <c r="B71" s="7"/>
      <c r="C71" s="7"/>
      <c r="D71" s="7"/>
      <c r="E71" s="7"/>
      <c r="F71" s="295"/>
      <c r="G71" s="295"/>
      <c r="H71" s="7" t="s">
        <v>63</v>
      </c>
      <c r="I71" s="653" t="s">
        <v>2805</v>
      </c>
      <c r="J71" s="643">
        <v>19</v>
      </c>
    </row>
    <row r="72" spans="1:10" ht="18" customHeight="1" x14ac:dyDescent="0.2">
      <c r="A72" s="660" t="s">
        <v>2806</v>
      </c>
      <c r="B72" s="7" t="s">
        <v>205</v>
      </c>
      <c r="C72" s="7" t="s">
        <v>2773</v>
      </c>
      <c r="D72" s="7" t="s">
        <v>2800</v>
      </c>
      <c r="E72" s="7">
        <v>219</v>
      </c>
      <c r="F72" s="295">
        <v>300</v>
      </c>
      <c r="G72" s="295">
        <v>2</v>
      </c>
      <c r="H72" s="7" t="s">
        <v>63</v>
      </c>
      <c r="I72" s="653" t="s">
        <v>2806</v>
      </c>
      <c r="J72" s="643">
        <v>20</v>
      </c>
    </row>
    <row r="73" spans="1:10" ht="18" customHeight="1" x14ac:dyDescent="0.2">
      <c r="A73" s="660" t="s">
        <v>2807</v>
      </c>
      <c r="B73" s="304"/>
      <c r="C73" s="304"/>
      <c r="D73" s="304"/>
      <c r="E73" s="304"/>
      <c r="F73" s="304"/>
      <c r="G73" s="304"/>
      <c r="H73" s="7" t="s">
        <v>63</v>
      </c>
      <c r="I73" s="653" t="s">
        <v>2807</v>
      </c>
      <c r="J73" s="643">
        <v>21</v>
      </c>
    </row>
    <row r="74" spans="1:10" ht="18" customHeight="1" x14ac:dyDescent="0.2">
      <c r="A74" s="660" t="s">
        <v>2808</v>
      </c>
      <c r="B74" s="7" t="s">
        <v>300</v>
      </c>
      <c r="C74" s="7" t="s">
        <v>301</v>
      </c>
      <c r="D74" s="13" t="s">
        <v>3848</v>
      </c>
      <c r="E74" s="288" t="s">
        <v>303</v>
      </c>
      <c r="F74" s="295">
        <v>2000</v>
      </c>
      <c r="G74" s="295">
        <v>1</v>
      </c>
      <c r="H74" s="7" t="s">
        <v>63</v>
      </c>
      <c r="I74" s="653" t="s">
        <v>2808</v>
      </c>
      <c r="J74" s="643">
        <v>22</v>
      </c>
    </row>
    <row r="75" spans="1:10" ht="18" customHeight="1" x14ac:dyDescent="0.2">
      <c r="A75" s="660" t="s">
        <v>2810</v>
      </c>
      <c r="B75" s="7" t="s">
        <v>307</v>
      </c>
      <c r="C75" s="7" t="s">
        <v>301</v>
      </c>
      <c r="D75" s="13" t="s">
        <v>3849</v>
      </c>
      <c r="E75" s="288" t="s">
        <v>1055</v>
      </c>
      <c r="F75" s="295">
        <v>2000</v>
      </c>
      <c r="G75" s="295">
        <v>1</v>
      </c>
      <c r="H75" s="7" t="s">
        <v>63</v>
      </c>
      <c r="I75" s="653" t="s">
        <v>2810</v>
      </c>
      <c r="J75" s="643">
        <v>23</v>
      </c>
    </row>
    <row r="76" spans="1:10" ht="18" customHeight="1" x14ac:dyDescent="0.2">
      <c r="A76" s="660" t="s">
        <v>2812</v>
      </c>
      <c r="B76" s="7" t="s">
        <v>310</v>
      </c>
      <c r="C76" s="7" t="s">
        <v>301</v>
      </c>
      <c r="D76" s="13" t="s">
        <v>3850</v>
      </c>
      <c r="E76" s="288" t="s">
        <v>1059</v>
      </c>
      <c r="F76" s="295">
        <v>2000</v>
      </c>
      <c r="G76" s="295">
        <v>1</v>
      </c>
      <c r="H76" s="7" t="s">
        <v>63</v>
      </c>
      <c r="I76" s="653" t="s">
        <v>2812</v>
      </c>
      <c r="J76" s="652">
        <v>24</v>
      </c>
    </row>
    <row r="77" spans="1:10" ht="18" customHeight="1" x14ac:dyDescent="0.2">
      <c r="A77" s="660" t="s">
        <v>2814</v>
      </c>
      <c r="B77" s="7" t="s">
        <v>313</v>
      </c>
      <c r="C77" s="7" t="s">
        <v>301</v>
      </c>
      <c r="D77" s="13" t="s">
        <v>3850</v>
      </c>
      <c r="E77" s="288" t="s">
        <v>1063</v>
      </c>
      <c r="F77" s="295">
        <v>2000</v>
      </c>
      <c r="G77" s="295">
        <v>1</v>
      </c>
      <c r="H77" s="7" t="s">
        <v>63</v>
      </c>
      <c r="I77" s="653" t="s">
        <v>2814</v>
      </c>
      <c r="J77" s="643">
        <v>1</v>
      </c>
    </row>
    <row r="78" spans="1:10" ht="18" customHeight="1" x14ac:dyDescent="0.2">
      <c r="A78" s="660" t="s">
        <v>2816</v>
      </c>
      <c r="B78" s="7" t="s">
        <v>316</v>
      </c>
      <c r="C78" s="7" t="s">
        <v>301</v>
      </c>
      <c r="D78" s="13" t="s">
        <v>3851</v>
      </c>
      <c r="E78" s="288" t="s">
        <v>1067</v>
      </c>
      <c r="F78" s="295">
        <v>2000</v>
      </c>
      <c r="G78" s="295">
        <v>1</v>
      </c>
      <c r="H78" s="7" t="s">
        <v>63</v>
      </c>
      <c r="I78" s="653" t="s">
        <v>2816</v>
      </c>
      <c r="J78" s="643">
        <v>2</v>
      </c>
    </row>
    <row r="79" spans="1:10" ht="18" customHeight="1" x14ac:dyDescent="0.2">
      <c r="A79" s="660" t="s">
        <v>2818</v>
      </c>
      <c r="B79" s="7" t="s">
        <v>319</v>
      </c>
      <c r="C79" s="7" t="s">
        <v>301</v>
      </c>
      <c r="D79" s="13" t="s">
        <v>3852</v>
      </c>
      <c r="E79" s="288" t="s">
        <v>3853</v>
      </c>
      <c r="F79" s="295">
        <v>2000</v>
      </c>
      <c r="G79" s="295">
        <v>1</v>
      </c>
      <c r="H79" s="7" t="s">
        <v>63</v>
      </c>
      <c r="I79" s="653" t="s">
        <v>2818</v>
      </c>
      <c r="J79" s="643">
        <v>3</v>
      </c>
    </row>
    <row r="80" spans="1:10" ht="18" customHeight="1" x14ac:dyDescent="0.2">
      <c r="A80" s="660" t="s">
        <v>2820</v>
      </c>
      <c r="B80" s="7" t="s">
        <v>322</v>
      </c>
      <c r="C80" s="7" t="s">
        <v>301</v>
      </c>
      <c r="D80" s="13" t="s">
        <v>3854</v>
      </c>
      <c r="E80" s="288" t="s">
        <v>1075</v>
      </c>
      <c r="F80" s="295">
        <v>2000</v>
      </c>
      <c r="G80" s="295">
        <v>1</v>
      </c>
      <c r="H80" s="7" t="s">
        <v>63</v>
      </c>
      <c r="I80" s="653" t="s">
        <v>2820</v>
      </c>
      <c r="J80" s="643">
        <v>4</v>
      </c>
    </row>
    <row r="81" spans="1:10" ht="18" customHeight="1" x14ac:dyDescent="0.2">
      <c r="A81" s="660" t="s">
        <v>2822</v>
      </c>
      <c r="B81" s="7" t="s">
        <v>324</v>
      </c>
      <c r="C81" s="7" t="s">
        <v>301</v>
      </c>
      <c r="D81" s="13" t="s">
        <v>3855</v>
      </c>
      <c r="E81" s="288" t="s">
        <v>3856</v>
      </c>
      <c r="F81" s="295">
        <v>2500</v>
      </c>
      <c r="G81" s="295">
        <v>1</v>
      </c>
      <c r="H81" s="7" t="s">
        <v>63</v>
      </c>
      <c r="I81" s="653" t="s">
        <v>2822</v>
      </c>
      <c r="J81" s="643">
        <v>5</v>
      </c>
    </row>
    <row r="82" spans="1:10" ht="18" customHeight="1" x14ac:dyDescent="0.2">
      <c r="A82" s="660" t="s">
        <v>2824</v>
      </c>
      <c r="B82" s="7" t="s">
        <v>326</v>
      </c>
      <c r="C82" s="7" t="s">
        <v>301</v>
      </c>
      <c r="D82" s="13" t="s">
        <v>3857</v>
      </c>
      <c r="E82" s="288" t="s">
        <v>1081</v>
      </c>
      <c r="F82" s="295">
        <v>2000</v>
      </c>
      <c r="G82" s="295">
        <v>1</v>
      </c>
      <c r="H82" s="7" t="s">
        <v>63</v>
      </c>
      <c r="I82" s="653" t="s">
        <v>2824</v>
      </c>
      <c r="J82" s="643">
        <v>6</v>
      </c>
    </row>
    <row r="83" spans="1:10" ht="18" customHeight="1" x14ac:dyDescent="0.2">
      <c r="A83" s="660" t="s">
        <v>2826</v>
      </c>
      <c r="B83" s="7" t="s">
        <v>329</v>
      </c>
      <c r="C83" s="7" t="s">
        <v>2773</v>
      </c>
      <c r="D83" s="7" t="s">
        <v>3847</v>
      </c>
      <c r="E83" s="7" t="s">
        <v>1081</v>
      </c>
      <c r="F83" s="295">
        <v>1200</v>
      </c>
      <c r="G83" s="295">
        <v>2</v>
      </c>
      <c r="H83" s="7" t="s">
        <v>63</v>
      </c>
      <c r="I83" s="653" t="s">
        <v>2826</v>
      </c>
      <c r="J83" s="643">
        <v>7</v>
      </c>
    </row>
    <row r="84" spans="1:10" ht="18" customHeight="1" x14ac:dyDescent="0.2">
      <c r="A84" s="660" t="s">
        <v>2827</v>
      </c>
      <c r="B84" s="7"/>
      <c r="C84" s="7"/>
      <c r="D84" s="7"/>
      <c r="E84" s="7"/>
      <c r="F84" s="295"/>
      <c r="G84" s="295"/>
      <c r="H84" s="7" t="s">
        <v>63</v>
      </c>
      <c r="I84" s="653" t="s">
        <v>2827</v>
      </c>
      <c r="J84" s="643">
        <v>8</v>
      </c>
    </row>
    <row r="85" spans="1:10" ht="18" customHeight="1" x14ac:dyDescent="0.2">
      <c r="A85" s="660" t="s">
        <v>2828</v>
      </c>
      <c r="B85" s="7" t="s">
        <v>330</v>
      </c>
      <c r="C85" s="288" t="s">
        <v>2829</v>
      </c>
      <c r="D85" s="13" t="s">
        <v>3846</v>
      </c>
      <c r="E85" s="288" t="s">
        <v>1078</v>
      </c>
      <c r="F85" s="295">
        <v>500</v>
      </c>
      <c r="G85" s="295">
        <v>2</v>
      </c>
      <c r="H85" s="7" t="s">
        <v>63</v>
      </c>
      <c r="I85" s="653" t="s">
        <v>2828</v>
      </c>
      <c r="J85" s="643">
        <v>9</v>
      </c>
    </row>
    <row r="86" spans="1:10" ht="18" customHeight="1" x14ac:dyDescent="0.2">
      <c r="A86" s="660" t="s">
        <v>2830</v>
      </c>
      <c r="B86" s="304"/>
      <c r="C86" s="304"/>
      <c r="D86" s="304"/>
      <c r="E86" s="304"/>
      <c r="F86" s="304"/>
      <c r="G86" s="304"/>
      <c r="H86" s="7" t="s">
        <v>63</v>
      </c>
      <c r="I86" s="653" t="s">
        <v>2830</v>
      </c>
      <c r="J86" s="643">
        <v>10</v>
      </c>
    </row>
    <row r="87" spans="1:10" ht="18" customHeight="1" x14ac:dyDescent="0.2">
      <c r="A87" s="660" t="s">
        <v>2831</v>
      </c>
      <c r="B87" s="7" t="s">
        <v>331</v>
      </c>
      <c r="C87" s="7" t="s">
        <v>301</v>
      </c>
      <c r="D87" s="13" t="s">
        <v>3845</v>
      </c>
      <c r="E87" s="288">
        <v>102</v>
      </c>
      <c r="F87" s="295">
        <v>2000</v>
      </c>
      <c r="G87" s="295">
        <v>1</v>
      </c>
      <c r="H87" s="7" t="s">
        <v>63</v>
      </c>
      <c r="I87" s="653" t="s">
        <v>2831</v>
      </c>
      <c r="J87" s="643">
        <v>11</v>
      </c>
    </row>
    <row r="88" spans="1:10" ht="18" customHeight="1" x14ac:dyDescent="0.2">
      <c r="A88" s="660" t="s">
        <v>2833</v>
      </c>
      <c r="B88" s="7" t="s">
        <v>343</v>
      </c>
      <c r="C88" s="7" t="s">
        <v>693</v>
      </c>
      <c r="D88" s="599" t="s">
        <v>775</v>
      </c>
      <c r="E88" s="599" t="s">
        <v>2834</v>
      </c>
      <c r="F88" s="295">
        <v>0</v>
      </c>
      <c r="G88" s="295">
        <v>4</v>
      </c>
      <c r="H88" s="7" t="s">
        <v>339</v>
      </c>
      <c r="I88" s="653" t="s">
        <v>2833</v>
      </c>
      <c r="J88" s="643">
        <v>12</v>
      </c>
    </row>
    <row r="89" spans="1:10" ht="18" customHeight="1" x14ac:dyDescent="0.2">
      <c r="A89" s="660" t="s">
        <v>2835</v>
      </c>
      <c r="B89" s="7"/>
      <c r="C89" s="7"/>
      <c r="D89" s="288"/>
      <c r="E89" s="599" t="s">
        <v>2834</v>
      </c>
      <c r="F89" s="295"/>
      <c r="G89" s="295"/>
      <c r="H89" s="7" t="s">
        <v>339</v>
      </c>
      <c r="I89" s="653" t="s">
        <v>2835</v>
      </c>
      <c r="J89" s="643">
        <v>13</v>
      </c>
    </row>
    <row r="90" spans="1:10" ht="18" customHeight="1" x14ac:dyDescent="0.2">
      <c r="A90" s="660" t="s">
        <v>2836</v>
      </c>
      <c r="B90" s="7"/>
      <c r="C90" s="7"/>
      <c r="D90" s="288"/>
      <c r="E90" s="599" t="s">
        <v>2834</v>
      </c>
      <c r="F90" s="295"/>
      <c r="G90" s="295"/>
      <c r="H90" s="7" t="s">
        <v>339</v>
      </c>
      <c r="I90" s="653" t="s">
        <v>2836</v>
      </c>
      <c r="J90" s="643">
        <v>14</v>
      </c>
    </row>
    <row r="91" spans="1:10" ht="18" customHeight="1" x14ac:dyDescent="0.2">
      <c r="A91" s="660" t="s">
        <v>2837</v>
      </c>
      <c r="B91" s="7"/>
      <c r="C91" s="7"/>
      <c r="D91" s="288"/>
      <c r="E91" s="599" t="s">
        <v>2834</v>
      </c>
      <c r="F91" s="295"/>
      <c r="G91" s="295"/>
      <c r="H91" s="7" t="s">
        <v>339</v>
      </c>
      <c r="I91" s="653" t="s">
        <v>2837</v>
      </c>
      <c r="J91" s="643">
        <v>15</v>
      </c>
    </row>
    <row r="92" spans="1:10" ht="18" customHeight="1" x14ac:dyDescent="0.2">
      <c r="A92" s="660" t="s">
        <v>2838</v>
      </c>
      <c r="B92" s="7" t="s">
        <v>340</v>
      </c>
      <c r="C92" s="7" t="s">
        <v>693</v>
      </c>
      <c r="D92" s="599" t="s">
        <v>775</v>
      </c>
      <c r="E92" s="599" t="s">
        <v>2834</v>
      </c>
      <c r="F92" s="684">
        <v>300</v>
      </c>
      <c r="G92" s="684">
        <v>4</v>
      </c>
      <c r="H92" s="7" t="s">
        <v>339</v>
      </c>
      <c r="I92" s="653" t="s">
        <v>2838</v>
      </c>
      <c r="J92" s="643">
        <v>16</v>
      </c>
    </row>
    <row r="93" spans="1:10" ht="18" customHeight="1" x14ac:dyDescent="0.2">
      <c r="A93" s="660" t="s">
        <v>2839</v>
      </c>
      <c r="B93" s="304"/>
      <c r="C93" s="304"/>
      <c r="D93" s="304"/>
      <c r="E93" s="599" t="s">
        <v>2834</v>
      </c>
      <c r="F93" s="304"/>
      <c r="G93" s="304"/>
      <c r="H93" s="7" t="s">
        <v>339</v>
      </c>
      <c r="I93" s="653" t="s">
        <v>2839</v>
      </c>
      <c r="J93" s="643">
        <v>17</v>
      </c>
    </row>
    <row r="94" spans="1:10" ht="18" customHeight="1" x14ac:dyDescent="0.2">
      <c r="A94" s="660" t="s">
        <v>2840</v>
      </c>
      <c r="B94" s="304"/>
      <c r="C94" s="304"/>
      <c r="D94" s="304"/>
      <c r="E94" s="599" t="s">
        <v>2834</v>
      </c>
      <c r="F94" s="304"/>
      <c r="G94" s="304"/>
      <c r="H94" s="7" t="s">
        <v>339</v>
      </c>
      <c r="I94" s="653" t="s">
        <v>2840</v>
      </c>
      <c r="J94" s="643">
        <v>18</v>
      </c>
    </row>
    <row r="95" spans="1:10" ht="18" customHeight="1" x14ac:dyDescent="0.2">
      <c r="A95" s="660" t="s">
        <v>2841</v>
      </c>
      <c r="B95" s="304"/>
      <c r="C95" s="304"/>
      <c r="D95" s="304"/>
      <c r="E95" s="599" t="s">
        <v>2834</v>
      </c>
      <c r="F95" s="304"/>
      <c r="G95" s="304"/>
      <c r="H95" s="7" t="s">
        <v>339</v>
      </c>
      <c r="I95" s="653" t="s">
        <v>2841</v>
      </c>
      <c r="J95" s="643">
        <v>19</v>
      </c>
    </row>
    <row r="96" spans="1:10" ht="18" customHeight="1" x14ac:dyDescent="0.2">
      <c r="A96" s="660" t="s">
        <v>2842</v>
      </c>
      <c r="B96" s="684" t="s">
        <v>348</v>
      </c>
      <c r="C96" s="684" t="s">
        <v>693</v>
      </c>
      <c r="D96" s="684" t="s">
        <v>808</v>
      </c>
      <c r="E96" s="684"/>
      <c r="F96" s="684">
        <v>0</v>
      </c>
      <c r="G96" s="684">
        <v>4</v>
      </c>
      <c r="H96" s="7" t="s">
        <v>339</v>
      </c>
      <c r="I96" s="653" t="s">
        <v>2842</v>
      </c>
      <c r="J96" s="643">
        <v>20</v>
      </c>
    </row>
    <row r="97" spans="1:10" ht="18" customHeight="1" x14ac:dyDescent="0.2">
      <c r="A97" s="660" t="s">
        <v>2843</v>
      </c>
      <c r="B97" s="304"/>
      <c r="C97" s="304"/>
      <c r="D97" s="304"/>
      <c r="E97" s="304"/>
      <c r="F97" s="304"/>
      <c r="G97" s="304"/>
      <c r="H97" s="7" t="s">
        <v>339</v>
      </c>
      <c r="I97" s="653" t="s">
        <v>2843</v>
      </c>
      <c r="J97" s="643">
        <v>21</v>
      </c>
    </row>
    <row r="98" spans="1:10" ht="18" customHeight="1" x14ac:dyDescent="0.2">
      <c r="A98" s="660" t="s">
        <v>2844</v>
      </c>
      <c r="B98" s="304"/>
      <c r="C98" s="304"/>
      <c r="D98" s="304"/>
      <c r="E98" s="304"/>
      <c r="F98" s="304"/>
      <c r="G98" s="304"/>
      <c r="H98" s="7" t="s">
        <v>339</v>
      </c>
      <c r="I98" s="653" t="s">
        <v>2844</v>
      </c>
      <c r="J98" s="643">
        <v>22</v>
      </c>
    </row>
    <row r="99" spans="1:10" ht="18" customHeight="1" x14ac:dyDescent="0.2">
      <c r="A99" s="660" t="s">
        <v>2845</v>
      </c>
      <c r="B99" s="304"/>
      <c r="C99" s="304"/>
      <c r="D99" s="304"/>
      <c r="E99" s="304"/>
      <c r="F99" s="304"/>
      <c r="G99" s="304"/>
      <c r="H99" s="7" t="s">
        <v>339</v>
      </c>
      <c r="I99" s="653" t="s">
        <v>2845</v>
      </c>
      <c r="J99" s="643">
        <v>23</v>
      </c>
    </row>
    <row r="100" spans="1:10" ht="18" customHeight="1" x14ac:dyDescent="0.2">
      <c r="A100" s="660" t="s">
        <v>2846</v>
      </c>
      <c r="B100" s="304"/>
      <c r="C100" s="304"/>
      <c r="D100" s="304"/>
      <c r="E100" s="304"/>
      <c r="F100" s="304"/>
      <c r="G100" s="304"/>
      <c r="H100" s="7" t="s">
        <v>339</v>
      </c>
      <c r="I100" s="653" t="s">
        <v>2846</v>
      </c>
      <c r="J100" s="652">
        <v>24</v>
      </c>
    </row>
    <row r="101" spans="1:10" ht="18" customHeight="1" x14ac:dyDescent="0.2">
      <c r="A101" s="660" t="s">
        <v>2847</v>
      </c>
      <c r="B101" s="304"/>
      <c r="C101" s="304"/>
      <c r="D101" s="304"/>
      <c r="E101" s="304"/>
      <c r="F101" s="304"/>
      <c r="G101" s="304"/>
      <c r="H101" s="7" t="s">
        <v>339</v>
      </c>
      <c r="I101" s="653" t="s">
        <v>2847</v>
      </c>
      <c r="J101" s="643">
        <v>1</v>
      </c>
    </row>
    <row r="102" spans="1:10" ht="18" customHeight="1" x14ac:dyDescent="0.2">
      <c r="A102" s="660" t="s">
        <v>2848</v>
      </c>
      <c r="B102" s="304"/>
      <c r="C102" s="304"/>
      <c r="D102" s="304"/>
      <c r="E102" s="304"/>
      <c r="F102" s="304"/>
      <c r="G102" s="304"/>
      <c r="H102" s="7" t="s">
        <v>339</v>
      </c>
      <c r="I102" s="653" t="s">
        <v>2848</v>
      </c>
      <c r="J102" s="643">
        <v>2</v>
      </c>
    </row>
    <row r="103" spans="1:10" ht="18" customHeight="1" x14ac:dyDescent="0.2">
      <c r="A103" s="660" t="s">
        <v>2849</v>
      </c>
      <c r="B103" s="304"/>
      <c r="C103" s="304"/>
      <c r="D103" s="304"/>
      <c r="E103" s="304"/>
      <c r="F103" s="304"/>
      <c r="G103" s="304"/>
      <c r="H103" s="7" t="s">
        <v>339</v>
      </c>
      <c r="I103" s="653" t="s">
        <v>2849</v>
      </c>
      <c r="J103" s="643">
        <v>3</v>
      </c>
    </row>
    <row r="104" spans="1:10" ht="18" customHeight="1" x14ac:dyDescent="0.2">
      <c r="A104" s="660" t="s">
        <v>2850</v>
      </c>
      <c r="B104" s="7" t="s">
        <v>400</v>
      </c>
      <c r="C104" s="288" t="s">
        <v>2829</v>
      </c>
      <c r="D104" s="7" t="s">
        <v>398</v>
      </c>
      <c r="E104" s="295">
        <v>203</v>
      </c>
      <c r="F104" s="295">
        <v>300</v>
      </c>
      <c r="G104" s="295">
        <v>4</v>
      </c>
      <c r="H104" s="7" t="s">
        <v>339</v>
      </c>
      <c r="I104" s="653" t="s">
        <v>2850</v>
      </c>
      <c r="J104" s="643">
        <v>4</v>
      </c>
    </row>
    <row r="105" spans="1:10" ht="18" customHeight="1" x14ac:dyDescent="0.2">
      <c r="A105" s="660" t="s">
        <v>2851</v>
      </c>
      <c r="B105" s="304"/>
      <c r="C105" s="304"/>
      <c r="D105" s="304"/>
      <c r="E105" s="304"/>
      <c r="F105" s="304"/>
      <c r="G105" s="304"/>
      <c r="H105" s="7" t="s">
        <v>339</v>
      </c>
      <c r="I105" s="653" t="s">
        <v>2851</v>
      </c>
      <c r="J105" s="643">
        <v>5</v>
      </c>
    </row>
    <row r="106" spans="1:10" ht="18" customHeight="1" x14ac:dyDescent="0.2">
      <c r="A106" s="660" t="s">
        <v>2852</v>
      </c>
      <c r="B106" s="304"/>
      <c r="C106" s="304"/>
      <c r="D106" s="304"/>
      <c r="E106" s="304"/>
      <c r="F106" s="304"/>
      <c r="G106" s="304"/>
      <c r="H106" s="7" t="s">
        <v>339</v>
      </c>
      <c r="I106" s="653" t="s">
        <v>2852</v>
      </c>
      <c r="J106" s="643">
        <v>6</v>
      </c>
    </row>
    <row r="107" spans="1:10" ht="18" customHeight="1" x14ac:dyDescent="0.2">
      <c r="A107" s="660" t="s">
        <v>2853</v>
      </c>
      <c r="B107" s="304"/>
      <c r="C107" s="304"/>
      <c r="D107" s="304"/>
      <c r="E107" s="304"/>
      <c r="F107" s="304"/>
      <c r="G107" s="304"/>
      <c r="H107" s="7" t="s">
        <v>339</v>
      </c>
      <c r="I107" s="653" t="s">
        <v>2853</v>
      </c>
      <c r="J107" s="643">
        <v>7</v>
      </c>
    </row>
    <row r="108" spans="1:10" ht="18" customHeight="1" x14ac:dyDescent="0.2">
      <c r="A108" s="660" t="s">
        <v>2854</v>
      </c>
      <c r="B108" s="7" t="s">
        <v>401</v>
      </c>
      <c r="C108" s="288" t="s">
        <v>2829</v>
      </c>
      <c r="D108" s="7" t="s">
        <v>398</v>
      </c>
      <c r="E108" s="295">
        <v>203</v>
      </c>
      <c r="F108" s="295">
        <v>300</v>
      </c>
      <c r="G108" s="295">
        <v>4</v>
      </c>
      <c r="H108" s="7" t="s">
        <v>339</v>
      </c>
      <c r="I108" s="653" t="s">
        <v>2854</v>
      </c>
      <c r="J108" s="643">
        <v>8</v>
      </c>
    </row>
    <row r="109" spans="1:10" ht="18" customHeight="1" x14ac:dyDescent="0.2">
      <c r="A109" s="660" t="s">
        <v>2855</v>
      </c>
      <c r="B109" s="304"/>
      <c r="C109" s="304"/>
      <c r="D109" s="304"/>
      <c r="E109" s="304"/>
      <c r="F109" s="304"/>
      <c r="G109" s="304"/>
      <c r="H109" s="7" t="s">
        <v>339</v>
      </c>
      <c r="I109" s="653" t="s">
        <v>2855</v>
      </c>
      <c r="J109" s="643">
        <v>9</v>
      </c>
    </row>
    <row r="110" spans="1:10" ht="18" customHeight="1" x14ac:dyDescent="0.2">
      <c r="A110" s="660" t="s">
        <v>2856</v>
      </c>
      <c r="B110" s="304"/>
      <c r="C110" s="304"/>
      <c r="D110" s="304"/>
      <c r="E110" s="304"/>
      <c r="F110" s="304"/>
      <c r="G110" s="304"/>
      <c r="H110" s="7" t="s">
        <v>339</v>
      </c>
      <c r="I110" s="653" t="s">
        <v>2856</v>
      </c>
      <c r="J110" s="643">
        <v>10</v>
      </c>
    </row>
    <row r="111" spans="1:10" ht="18" customHeight="1" x14ac:dyDescent="0.2">
      <c r="A111" s="660" t="s">
        <v>2857</v>
      </c>
      <c r="B111" s="304"/>
      <c r="C111" s="304"/>
      <c r="D111" s="304"/>
      <c r="E111" s="304"/>
      <c r="F111" s="304"/>
      <c r="G111" s="304"/>
      <c r="H111" s="7" t="s">
        <v>339</v>
      </c>
      <c r="I111" s="653" t="s">
        <v>2857</v>
      </c>
      <c r="J111" s="643">
        <v>11</v>
      </c>
    </row>
    <row r="112" spans="1:10" ht="18" customHeight="1" x14ac:dyDescent="0.2">
      <c r="A112" s="660" t="s">
        <v>2858</v>
      </c>
      <c r="B112" s="7" t="s">
        <v>402</v>
      </c>
      <c r="C112" s="288" t="s">
        <v>2829</v>
      </c>
      <c r="D112" s="7" t="s">
        <v>398</v>
      </c>
      <c r="E112" s="295">
        <v>203</v>
      </c>
      <c r="F112" s="295">
        <v>0</v>
      </c>
      <c r="G112" s="295">
        <v>4</v>
      </c>
      <c r="H112" s="7" t="s">
        <v>339</v>
      </c>
      <c r="I112" s="653" t="s">
        <v>2858</v>
      </c>
      <c r="J112" s="643">
        <v>12</v>
      </c>
    </row>
    <row r="113" spans="1:10" ht="18" customHeight="1" x14ac:dyDescent="0.2">
      <c r="A113" s="660" t="s">
        <v>2859</v>
      </c>
      <c r="B113" s="304"/>
      <c r="C113" s="304"/>
      <c r="D113" s="304"/>
      <c r="E113" s="304"/>
      <c r="F113" s="304"/>
      <c r="G113" s="304"/>
      <c r="H113" s="7" t="s">
        <v>339</v>
      </c>
      <c r="I113" s="653" t="s">
        <v>2859</v>
      </c>
      <c r="J113" s="643">
        <v>13</v>
      </c>
    </row>
    <row r="114" spans="1:10" ht="18" customHeight="1" x14ac:dyDescent="0.2">
      <c r="A114" s="660" t="s">
        <v>2860</v>
      </c>
      <c r="B114" s="304"/>
      <c r="C114" s="304"/>
      <c r="D114" s="304"/>
      <c r="E114" s="304"/>
      <c r="F114" s="304"/>
      <c r="G114" s="304"/>
      <c r="H114" s="7" t="s">
        <v>339</v>
      </c>
      <c r="I114" s="653" t="s">
        <v>2860</v>
      </c>
      <c r="J114" s="643">
        <v>14</v>
      </c>
    </row>
    <row r="115" spans="1:10" ht="18" customHeight="1" x14ac:dyDescent="0.2">
      <c r="A115" s="660" t="s">
        <v>2861</v>
      </c>
      <c r="B115" s="304"/>
      <c r="C115" s="304"/>
      <c r="D115" s="304"/>
      <c r="E115" s="304"/>
      <c r="F115" s="304"/>
      <c r="G115" s="304"/>
      <c r="H115" s="7" t="s">
        <v>339</v>
      </c>
      <c r="I115" s="653" t="s">
        <v>2861</v>
      </c>
      <c r="J115" s="643">
        <v>15</v>
      </c>
    </row>
    <row r="116" spans="1:10" ht="18" customHeight="1" x14ac:dyDescent="0.2">
      <c r="A116" s="660"/>
      <c r="B116" s="304"/>
      <c r="C116" s="304"/>
      <c r="D116" s="304"/>
      <c r="E116" s="304"/>
      <c r="F116" s="304"/>
      <c r="G116" s="304"/>
      <c r="H116" s="7" t="s">
        <v>339</v>
      </c>
      <c r="I116" s="653"/>
      <c r="J116" s="643">
        <v>16</v>
      </c>
    </row>
    <row r="117" spans="1:10" ht="18" customHeight="1" x14ac:dyDescent="0.2">
      <c r="A117" s="660"/>
      <c r="B117" s="304"/>
      <c r="C117" s="304"/>
      <c r="D117" s="304"/>
      <c r="E117" s="304"/>
      <c r="F117" s="304"/>
      <c r="G117" s="304"/>
      <c r="H117" s="7" t="s">
        <v>339</v>
      </c>
      <c r="I117" s="653"/>
      <c r="J117" s="643">
        <v>17</v>
      </c>
    </row>
    <row r="118" spans="1:10" ht="18" customHeight="1" x14ac:dyDescent="0.2">
      <c r="A118" s="660"/>
      <c r="B118" s="304"/>
      <c r="C118" s="304"/>
      <c r="D118" s="304"/>
      <c r="E118" s="304"/>
      <c r="F118" s="304"/>
      <c r="G118" s="304"/>
      <c r="H118" s="7" t="s">
        <v>339</v>
      </c>
      <c r="I118" s="653"/>
      <c r="J118" s="643">
        <v>18</v>
      </c>
    </row>
    <row r="119" spans="1:10" ht="18" customHeight="1" x14ac:dyDescent="0.2">
      <c r="A119" s="660"/>
      <c r="B119" s="304"/>
      <c r="C119" s="304"/>
      <c r="D119" s="304"/>
      <c r="E119" s="304"/>
      <c r="F119" s="304"/>
      <c r="G119" s="304"/>
      <c r="H119" s="7" t="s">
        <v>339</v>
      </c>
      <c r="I119" s="653"/>
      <c r="J119" s="643">
        <v>19</v>
      </c>
    </row>
    <row r="120" spans="1:10" ht="18" customHeight="1" x14ac:dyDescent="0.2">
      <c r="A120" s="660"/>
      <c r="B120" s="304"/>
      <c r="C120" s="304"/>
      <c r="D120" s="304"/>
      <c r="E120" s="304"/>
      <c r="F120" s="304"/>
      <c r="G120" s="304"/>
      <c r="H120" s="7" t="s">
        <v>339</v>
      </c>
      <c r="I120" s="653"/>
      <c r="J120" s="643">
        <v>20</v>
      </c>
    </row>
    <row r="121" spans="1:10" ht="18" customHeight="1" x14ac:dyDescent="0.2">
      <c r="A121" s="660"/>
      <c r="B121" s="304"/>
      <c r="C121" s="304"/>
      <c r="D121" s="304"/>
      <c r="E121" s="304"/>
      <c r="F121" s="304"/>
      <c r="G121" s="304"/>
      <c r="H121" s="7" t="s">
        <v>339</v>
      </c>
      <c r="I121" s="653"/>
      <c r="J121" s="643">
        <v>21</v>
      </c>
    </row>
    <row r="122" spans="1:10" ht="18" customHeight="1" x14ac:dyDescent="0.2">
      <c r="A122" s="660"/>
      <c r="B122" s="304"/>
      <c r="C122" s="304"/>
      <c r="D122" s="304"/>
      <c r="E122" s="304"/>
      <c r="F122" s="304"/>
      <c r="G122" s="304"/>
      <c r="H122" s="7" t="s">
        <v>339</v>
      </c>
      <c r="I122" s="653"/>
      <c r="J122" s="643">
        <v>22</v>
      </c>
    </row>
    <row r="123" spans="1:10" ht="18" customHeight="1" x14ac:dyDescent="0.2">
      <c r="A123" s="660"/>
      <c r="B123" s="304"/>
      <c r="C123" s="304"/>
      <c r="D123" s="304"/>
      <c r="E123" s="304"/>
      <c r="F123" s="304"/>
      <c r="G123" s="304"/>
      <c r="H123" s="7" t="s">
        <v>339</v>
      </c>
      <c r="I123" s="653"/>
      <c r="J123" s="643">
        <v>23</v>
      </c>
    </row>
    <row r="124" spans="1:10" ht="18" customHeight="1" x14ac:dyDescent="0.2">
      <c r="A124" s="660"/>
      <c r="B124" s="304"/>
      <c r="C124" s="304"/>
      <c r="D124" s="304"/>
      <c r="E124" s="304"/>
      <c r="F124" s="304"/>
      <c r="G124" s="304"/>
      <c r="H124" s="7" t="s">
        <v>339</v>
      </c>
      <c r="I124" s="653"/>
      <c r="J124" s="652">
        <v>24</v>
      </c>
    </row>
    <row r="125" spans="1:10" ht="18" customHeight="1" x14ac:dyDescent="0.2">
      <c r="A125" s="660" t="s">
        <v>2862</v>
      </c>
      <c r="B125" s="7" t="s">
        <v>425</v>
      </c>
      <c r="C125" s="288" t="s">
        <v>2829</v>
      </c>
      <c r="D125" s="7" t="s">
        <v>426</v>
      </c>
      <c r="E125" s="7" t="s">
        <v>427</v>
      </c>
      <c r="F125" s="295">
        <v>0</v>
      </c>
      <c r="G125" s="295">
        <v>2</v>
      </c>
      <c r="H125" s="7" t="s">
        <v>421</v>
      </c>
      <c r="I125" s="653" t="s">
        <v>2862</v>
      </c>
      <c r="J125" s="643">
        <v>1</v>
      </c>
    </row>
    <row r="126" spans="1:10" ht="18" customHeight="1" x14ac:dyDescent="0.2">
      <c r="A126" s="660" t="s">
        <v>2863</v>
      </c>
      <c r="B126" s="304"/>
      <c r="C126" s="304"/>
      <c r="D126" s="304"/>
      <c r="E126" s="304"/>
      <c r="F126" s="304"/>
      <c r="G126" s="304"/>
      <c r="H126" s="7" t="s">
        <v>421</v>
      </c>
      <c r="I126" s="653" t="s">
        <v>2863</v>
      </c>
      <c r="J126" s="643">
        <v>2</v>
      </c>
    </row>
    <row r="127" spans="1:10" ht="18" customHeight="1" x14ac:dyDescent="0.2">
      <c r="A127" s="660" t="s">
        <v>2864</v>
      </c>
      <c r="B127" s="7" t="s">
        <v>428</v>
      </c>
      <c r="C127" s="288" t="s">
        <v>2829</v>
      </c>
      <c r="D127" s="7" t="s">
        <v>426</v>
      </c>
      <c r="E127" s="7" t="s">
        <v>427</v>
      </c>
      <c r="F127" s="295">
        <v>300</v>
      </c>
      <c r="G127" s="295">
        <v>2</v>
      </c>
      <c r="H127" s="7" t="s">
        <v>421</v>
      </c>
      <c r="I127" s="653" t="s">
        <v>2864</v>
      </c>
      <c r="J127" s="643">
        <v>3</v>
      </c>
    </row>
    <row r="128" spans="1:10" ht="18" customHeight="1" x14ac:dyDescent="0.2">
      <c r="A128" s="660" t="s">
        <v>2865</v>
      </c>
      <c r="B128" s="304"/>
      <c r="C128" s="304"/>
      <c r="D128" s="304"/>
      <c r="E128" s="304"/>
      <c r="F128" s="304"/>
      <c r="G128" s="304"/>
      <c r="H128" s="7" t="s">
        <v>421</v>
      </c>
      <c r="I128" s="653" t="s">
        <v>2865</v>
      </c>
      <c r="J128" s="643">
        <v>4</v>
      </c>
    </row>
    <row r="129" spans="1:10" ht="18" customHeight="1" x14ac:dyDescent="0.2">
      <c r="A129" s="660" t="s">
        <v>2866</v>
      </c>
      <c r="B129" s="7" t="s">
        <v>429</v>
      </c>
      <c r="C129" s="288" t="s">
        <v>2829</v>
      </c>
      <c r="D129" s="7" t="s">
        <v>426</v>
      </c>
      <c r="E129" s="7" t="s">
        <v>427</v>
      </c>
      <c r="F129" s="295">
        <v>0</v>
      </c>
      <c r="G129" s="295">
        <v>2</v>
      </c>
      <c r="H129" s="7" t="s">
        <v>421</v>
      </c>
      <c r="I129" s="653" t="s">
        <v>2866</v>
      </c>
      <c r="J129" s="643">
        <v>5</v>
      </c>
    </row>
    <row r="130" spans="1:10" ht="18" customHeight="1" x14ac:dyDescent="0.2">
      <c r="A130" s="660" t="s">
        <v>2867</v>
      </c>
      <c r="B130" s="304"/>
      <c r="C130" s="304"/>
      <c r="D130" s="304"/>
      <c r="E130" s="304"/>
      <c r="F130" s="304"/>
      <c r="G130" s="304"/>
      <c r="H130" s="7" t="s">
        <v>421</v>
      </c>
      <c r="I130" s="653" t="s">
        <v>2867</v>
      </c>
      <c r="J130" s="643">
        <v>6</v>
      </c>
    </row>
    <row r="131" spans="1:10" ht="18" customHeight="1" x14ac:dyDescent="0.2">
      <c r="A131" s="660" t="s">
        <v>2868</v>
      </c>
      <c r="B131" s="7" t="s">
        <v>431</v>
      </c>
      <c r="C131" s="288" t="s">
        <v>2829</v>
      </c>
      <c r="D131" s="7" t="s">
        <v>426</v>
      </c>
      <c r="E131" s="7" t="s">
        <v>427</v>
      </c>
      <c r="F131" s="295">
        <v>0</v>
      </c>
      <c r="G131" s="295">
        <v>2</v>
      </c>
      <c r="H131" s="7" t="s">
        <v>421</v>
      </c>
      <c r="I131" s="653" t="s">
        <v>2868</v>
      </c>
      <c r="J131" s="643">
        <v>7</v>
      </c>
    </row>
    <row r="132" spans="1:10" ht="18" customHeight="1" x14ac:dyDescent="0.2">
      <c r="A132" s="660" t="s">
        <v>2869</v>
      </c>
      <c r="B132" s="304"/>
      <c r="C132" s="304"/>
      <c r="D132" s="304"/>
      <c r="E132" s="304"/>
      <c r="F132" s="304"/>
      <c r="G132" s="304"/>
      <c r="H132" s="7" t="s">
        <v>421</v>
      </c>
      <c r="I132" s="653" t="s">
        <v>2869</v>
      </c>
      <c r="J132" s="643">
        <v>8</v>
      </c>
    </row>
    <row r="133" spans="1:10" ht="18" customHeight="1" x14ac:dyDescent="0.2">
      <c r="A133" s="660" t="s">
        <v>2870</v>
      </c>
      <c r="B133" s="7" t="s">
        <v>432</v>
      </c>
      <c r="C133" s="288" t="s">
        <v>2829</v>
      </c>
      <c r="D133" s="7" t="s">
        <v>426</v>
      </c>
      <c r="E133" s="7" t="s">
        <v>427</v>
      </c>
      <c r="F133" s="295">
        <v>0</v>
      </c>
      <c r="G133" s="295">
        <v>2</v>
      </c>
      <c r="H133" s="7" t="s">
        <v>421</v>
      </c>
      <c r="I133" s="653" t="s">
        <v>2870</v>
      </c>
      <c r="J133" s="643">
        <v>9</v>
      </c>
    </row>
    <row r="134" spans="1:10" ht="18" customHeight="1" x14ac:dyDescent="0.2">
      <c r="A134" s="660" t="s">
        <v>2871</v>
      </c>
      <c r="B134" s="304"/>
      <c r="C134" s="304"/>
      <c r="D134" s="304"/>
      <c r="E134" s="304"/>
      <c r="F134" s="304"/>
      <c r="G134" s="304"/>
      <c r="H134" s="7" t="s">
        <v>421</v>
      </c>
      <c r="I134" s="653" t="s">
        <v>2871</v>
      </c>
      <c r="J134" s="643">
        <v>10</v>
      </c>
    </row>
    <row r="135" spans="1:10" ht="18" customHeight="1" x14ac:dyDescent="0.2">
      <c r="A135" s="660" t="s">
        <v>2872</v>
      </c>
      <c r="B135" s="7" t="s">
        <v>433</v>
      </c>
      <c r="C135" s="7" t="s">
        <v>301</v>
      </c>
      <c r="D135" s="7" t="s">
        <v>426</v>
      </c>
      <c r="E135" s="7" t="s">
        <v>427</v>
      </c>
      <c r="F135" s="295">
        <v>2200</v>
      </c>
      <c r="G135" s="295">
        <v>2</v>
      </c>
      <c r="H135" s="7" t="s">
        <v>421</v>
      </c>
      <c r="I135" s="653" t="s">
        <v>2872</v>
      </c>
      <c r="J135" s="643">
        <v>11</v>
      </c>
    </row>
    <row r="136" spans="1:10" ht="18" customHeight="1" x14ac:dyDescent="0.2">
      <c r="A136" s="660" t="s">
        <v>2873</v>
      </c>
      <c r="B136" s="304"/>
      <c r="C136" s="304"/>
      <c r="D136" s="304"/>
      <c r="E136" s="304"/>
      <c r="F136" s="304"/>
      <c r="G136" s="304"/>
      <c r="H136" s="7" t="s">
        <v>421</v>
      </c>
      <c r="I136" s="653" t="s">
        <v>2873</v>
      </c>
      <c r="J136" s="643">
        <v>12</v>
      </c>
    </row>
    <row r="137" spans="1:10" ht="18" customHeight="1" x14ac:dyDescent="0.2">
      <c r="A137" s="660" t="s">
        <v>2874</v>
      </c>
      <c r="B137" s="7" t="s">
        <v>434</v>
      </c>
      <c r="C137" s="7" t="s">
        <v>301</v>
      </c>
      <c r="D137" s="7" t="s">
        <v>426</v>
      </c>
      <c r="E137" s="7" t="s">
        <v>427</v>
      </c>
      <c r="F137" s="295">
        <v>2200</v>
      </c>
      <c r="G137" s="295">
        <v>2</v>
      </c>
      <c r="H137" s="7" t="s">
        <v>421</v>
      </c>
      <c r="I137" s="653" t="s">
        <v>2874</v>
      </c>
      <c r="J137" s="643">
        <v>13</v>
      </c>
    </row>
    <row r="138" spans="1:10" ht="18" customHeight="1" x14ac:dyDescent="0.2">
      <c r="A138" s="660" t="s">
        <v>2875</v>
      </c>
      <c r="B138" s="304"/>
      <c r="C138" s="304"/>
      <c r="D138" s="304"/>
      <c r="E138" s="304"/>
      <c r="F138" s="304"/>
      <c r="G138" s="304"/>
      <c r="H138" s="7" t="s">
        <v>421</v>
      </c>
      <c r="I138" s="653" t="s">
        <v>2875</v>
      </c>
      <c r="J138" s="643">
        <v>14</v>
      </c>
    </row>
    <row r="139" spans="1:10" ht="18" customHeight="1" x14ac:dyDescent="0.2">
      <c r="A139" s="660" t="s">
        <v>2876</v>
      </c>
      <c r="B139" s="7" t="s">
        <v>438</v>
      </c>
      <c r="C139" s="7" t="s">
        <v>301</v>
      </c>
      <c r="D139" s="7" t="s">
        <v>426</v>
      </c>
      <c r="E139" s="7" t="s">
        <v>427</v>
      </c>
      <c r="F139" s="295">
        <v>2200</v>
      </c>
      <c r="G139" s="295">
        <v>2</v>
      </c>
      <c r="H139" s="7" t="s">
        <v>421</v>
      </c>
      <c r="I139" s="653" t="s">
        <v>2876</v>
      </c>
      <c r="J139" s="643">
        <v>15</v>
      </c>
    </row>
    <row r="140" spans="1:10" ht="18" customHeight="1" x14ac:dyDescent="0.2">
      <c r="A140" s="660" t="s">
        <v>2877</v>
      </c>
      <c r="B140" s="304"/>
      <c r="C140" s="304"/>
      <c r="D140" s="304"/>
      <c r="E140" s="304"/>
      <c r="F140" s="304"/>
      <c r="G140" s="304"/>
      <c r="H140" s="7" t="s">
        <v>421</v>
      </c>
      <c r="I140" s="653" t="s">
        <v>2877</v>
      </c>
      <c r="J140" s="643">
        <v>16</v>
      </c>
    </row>
    <row r="141" spans="1:10" ht="18" customHeight="1" x14ac:dyDescent="0.2">
      <c r="A141" s="660">
        <v>133</v>
      </c>
      <c r="B141" s="7" t="s">
        <v>439</v>
      </c>
      <c r="C141" s="7" t="s">
        <v>301</v>
      </c>
      <c r="D141" s="7" t="s">
        <v>426</v>
      </c>
      <c r="E141" s="7" t="s">
        <v>427</v>
      </c>
      <c r="F141" s="295">
        <v>2200</v>
      </c>
      <c r="G141" s="295">
        <v>2</v>
      </c>
      <c r="H141" s="7" t="s">
        <v>421</v>
      </c>
      <c r="I141" s="653" t="s">
        <v>2878</v>
      </c>
      <c r="J141" s="643">
        <v>17</v>
      </c>
    </row>
    <row r="142" spans="1:10" ht="18" customHeight="1" x14ac:dyDescent="0.2">
      <c r="A142" s="660" t="s">
        <v>2879</v>
      </c>
      <c r="B142" s="304"/>
      <c r="C142" s="304"/>
      <c r="D142" s="304"/>
      <c r="E142" s="304"/>
      <c r="F142" s="304"/>
      <c r="G142" s="304"/>
      <c r="H142" s="7" t="s">
        <v>421</v>
      </c>
      <c r="I142" s="653" t="s">
        <v>2879</v>
      </c>
      <c r="J142" s="643">
        <v>18</v>
      </c>
    </row>
    <row r="143" spans="1:10" ht="18" customHeight="1" x14ac:dyDescent="0.2">
      <c r="A143" s="660" t="s">
        <v>2880</v>
      </c>
      <c r="B143" s="7" t="s">
        <v>440</v>
      </c>
      <c r="C143" s="7" t="s">
        <v>301</v>
      </c>
      <c r="D143" s="7" t="s">
        <v>426</v>
      </c>
      <c r="E143" s="7" t="s">
        <v>427</v>
      </c>
      <c r="F143" s="295">
        <v>2200</v>
      </c>
      <c r="G143" s="295">
        <v>2</v>
      </c>
      <c r="H143" s="7" t="s">
        <v>421</v>
      </c>
      <c r="I143" s="653" t="s">
        <v>2880</v>
      </c>
      <c r="J143" s="643">
        <v>19</v>
      </c>
    </row>
    <row r="144" spans="1:10" ht="18" customHeight="1" x14ac:dyDescent="0.2">
      <c r="A144" s="660" t="s">
        <v>2881</v>
      </c>
      <c r="B144" s="304"/>
      <c r="C144" s="304"/>
      <c r="D144" s="304"/>
      <c r="E144" s="304"/>
      <c r="F144" s="304"/>
      <c r="G144" s="304"/>
      <c r="H144" s="7" t="s">
        <v>421</v>
      </c>
      <c r="I144" s="653" t="s">
        <v>2881</v>
      </c>
      <c r="J144" s="643">
        <v>20</v>
      </c>
    </row>
    <row r="145" spans="1:10" ht="18" customHeight="1" x14ac:dyDescent="0.2">
      <c r="A145" s="660" t="s">
        <v>2882</v>
      </c>
      <c r="B145" s="7" t="s">
        <v>441</v>
      </c>
      <c r="C145" s="7" t="s">
        <v>301</v>
      </c>
      <c r="D145" s="7" t="s">
        <v>426</v>
      </c>
      <c r="E145" s="7" t="s">
        <v>427</v>
      </c>
      <c r="F145" s="295">
        <v>2200</v>
      </c>
      <c r="G145" s="295">
        <v>2</v>
      </c>
      <c r="H145" s="7" t="s">
        <v>421</v>
      </c>
      <c r="I145" s="653" t="s">
        <v>2882</v>
      </c>
      <c r="J145" s="643">
        <v>21</v>
      </c>
    </row>
    <row r="146" spans="1:10" ht="18" customHeight="1" x14ac:dyDescent="0.2">
      <c r="A146" s="660" t="s">
        <v>2883</v>
      </c>
      <c r="B146" s="304"/>
      <c r="C146" s="304"/>
      <c r="D146" s="304"/>
      <c r="E146" s="304"/>
      <c r="F146" s="304"/>
      <c r="G146" s="304"/>
      <c r="H146" s="7" t="s">
        <v>421</v>
      </c>
      <c r="I146" s="653" t="s">
        <v>2883</v>
      </c>
      <c r="J146" s="643">
        <v>22</v>
      </c>
    </row>
    <row r="147" spans="1:10" ht="18" customHeight="1" x14ac:dyDescent="0.2">
      <c r="A147" s="660" t="s">
        <v>2884</v>
      </c>
      <c r="B147" s="7" t="s">
        <v>459</v>
      </c>
      <c r="C147" s="288" t="s">
        <v>2829</v>
      </c>
      <c r="D147" s="7" t="s">
        <v>460</v>
      </c>
      <c r="E147" s="295">
        <v>113</v>
      </c>
      <c r="F147" s="295">
        <v>0</v>
      </c>
      <c r="G147" s="295">
        <v>2</v>
      </c>
      <c r="H147" s="7" t="s">
        <v>421</v>
      </c>
      <c r="I147" s="653" t="s">
        <v>2884</v>
      </c>
      <c r="J147" s="643">
        <v>23</v>
      </c>
    </row>
    <row r="148" spans="1:10" ht="18" customHeight="1" x14ac:dyDescent="0.2">
      <c r="A148" s="660" t="s">
        <v>2885</v>
      </c>
      <c r="B148" s="304"/>
      <c r="C148" s="304"/>
      <c r="D148" s="304"/>
      <c r="E148" s="304"/>
      <c r="F148" s="304"/>
      <c r="G148" s="304"/>
      <c r="H148" s="7" t="s">
        <v>421</v>
      </c>
      <c r="I148" s="653" t="s">
        <v>2885</v>
      </c>
      <c r="J148" s="652">
        <v>24</v>
      </c>
    </row>
    <row r="149" spans="1:10" ht="18" customHeight="1" x14ac:dyDescent="0.2">
      <c r="A149" s="660" t="s">
        <v>2886</v>
      </c>
      <c r="B149" s="7" t="s">
        <v>461</v>
      </c>
      <c r="C149" s="288" t="s">
        <v>2829</v>
      </c>
      <c r="D149" s="7" t="s">
        <v>460</v>
      </c>
      <c r="E149" s="295">
        <v>113</v>
      </c>
      <c r="F149" s="295">
        <v>300</v>
      </c>
      <c r="G149" s="295">
        <v>2</v>
      </c>
      <c r="H149" s="7" t="s">
        <v>421</v>
      </c>
      <c r="I149" s="653" t="s">
        <v>2886</v>
      </c>
      <c r="J149" s="643">
        <v>1</v>
      </c>
    </row>
    <row r="150" spans="1:10" ht="18" customHeight="1" x14ac:dyDescent="0.2">
      <c r="A150" s="660" t="s">
        <v>2887</v>
      </c>
      <c r="B150" s="304"/>
      <c r="C150" s="304"/>
      <c r="D150" s="304"/>
      <c r="E150" s="304"/>
      <c r="F150" s="304"/>
      <c r="G150" s="304"/>
      <c r="H150" s="7" t="s">
        <v>421</v>
      </c>
      <c r="I150" s="653" t="s">
        <v>2887</v>
      </c>
      <c r="J150" s="643">
        <v>2</v>
      </c>
    </row>
    <row r="151" spans="1:10" ht="18" customHeight="1" x14ac:dyDescent="0.2">
      <c r="A151" s="660" t="s">
        <v>2888</v>
      </c>
      <c r="B151" s="7" t="s">
        <v>462</v>
      </c>
      <c r="C151" s="288" t="s">
        <v>2829</v>
      </c>
      <c r="D151" s="7" t="s">
        <v>460</v>
      </c>
      <c r="E151" s="295">
        <v>113</v>
      </c>
      <c r="F151" s="295">
        <v>0</v>
      </c>
      <c r="G151" s="295">
        <v>2</v>
      </c>
      <c r="H151" s="7" t="s">
        <v>421</v>
      </c>
      <c r="I151" s="653" t="s">
        <v>2888</v>
      </c>
      <c r="J151" s="643">
        <v>3</v>
      </c>
    </row>
    <row r="152" spans="1:10" ht="18" customHeight="1" x14ac:dyDescent="0.2">
      <c r="A152" s="660" t="s">
        <v>2889</v>
      </c>
      <c r="B152" s="304"/>
      <c r="C152" s="304"/>
      <c r="D152" s="304"/>
      <c r="E152" s="304"/>
      <c r="F152" s="304"/>
      <c r="G152" s="304"/>
      <c r="H152" s="7" t="s">
        <v>421</v>
      </c>
      <c r="I152" s="653" t="s">
        <v>2889</v>
      </c>
      <c r="J152" s="643">
        <v>4</v>
      </c>
    </row>
    <row r="153" spans="1:10" ht="18" customHeight="1" x14ac:dyDescent="0.2">
      <c r="A153" s="660" t="s">
        <v>2890</v>
      </c>
      <c r="B153" s="7" t="s">
        <v>463</v>
      </c>
      <c r="C153" s="7" t="s">
        <v>301</v>
      </c>
      <c r="D153" s="7" t="s">
        <v>460</v>
      </c>
      <c r="E153" s="295">
        <v>113</v>
      </c>
      <c r="F153" s="295">
        <v>2200</v>
      </c>
      <c r="G153" s="295">
        <v>2</v>
      </c>
      <c r="H153" s="7" t="s">
        <v>421</v>
      </c>
      <c r="I153" s="653" t="s">
        <v>2891</v>
      </c>
      <c r="J153" s="643">
        <v>5</v>
      </c>
    </row>
    <row r="154" spans="1:10" ht="18" customHeight="1" x14ac:dyDescent="0.2">
      <c r="A154" s="660" t="s">
        <v>2892</v>
      </c>
      <c r="B154" s="304"/>
      <c r="C154" s="304"/>
      <c r="D154" s="304"/>
      <c r="E154" s="304"/>
      <c r="F154" s="304"/>
      <c r="G154" s="304"/>
      <c r="H154" s="7" t="s">
        <v>421</v>
      </c>
      <c r="I154" s="653" t="s">
        <v>2892</v>
      </c>
      <c r="J154" s="643">
        <v>6</v>
      </c>
    </row>
    <row r="155" spans="1:10" ht="18" customHeight="1" x14ac:dyDescent="0.2">
      <c r="A155" s="660" t="s">
        <v>2893</v>
      </c>
      <c r="B155" s="7" t="s">
        <v>464</v>
      </c>
      <c r="C155" s="7" t="s">
        <v>301</v>
      </c>
      <c r="D155" s="7" t="s">
        <v>460</v>
      </c>
      <c r="E155" s="295">
        <v>113</v>
      </c>
      <c r="F155" s="295">
        <v>2200</v>
      </c>
      <c r="G155" s="295">
        <v>2</v>
      </c>
      <c r="H155" s="7" t="s">
        <v>421</v>
      </c>
      <c r="I155" s="653" t="s">
        <v>2893</v>
      </c>
      <c r="J155" s="643">
        <v>7</v>
      </c>
    </row>
    <row r="156" spans="1:10" ht="18" customHeight="1" x14ac:dyDescent="0.2">
      <c r="A156" s="660" t="s">
        <v>2894</v>
      </c>
      <c r="B156" s="304"/>
      <c r="C156" s="304"/>
      <c r="D156" s="304"/>
      <c r="E156" s="304"/>
      <c r="F156" s="304"/>
      <c r="G156" s="304"/>
      <c r="H156" s="7" t="s">
        <v>421</v>
      </c>
      <c r="I156" s="653" t="s">
        <v>2894</v>
      </c>
      <c r="J156" s="643">
        <v>8</v>
      </c>
    </row>
    <row r="157" spans="1:10" ht="18" customHeight="1" x14ac:dyDescent="0.2">
      <c r="A157" s="660" t="s">
        <v>2895</v>
      </c>
      <c r="B157" s="7" t="s">
        <v>465</v>
      </c>
      <c r="C157" s="7" t="s">
        <v>301</v>
      </c>
      <c r="D157" s="7" t="s">
        <v>460</v>
      </c>
      <c r="E157" s="295">
        <v>113</v>
      </c>
      <c r="F157" s="7" t="s">
        <v>151</v>
      </c>
      <c r="G157" s="295">
        <v>2</v>
      </c>
      <c r="H157" s="7" t="s">
        <v>421</v>
      </c>
      <c r="I157" s="653" t="s">
        <v>2895</v>
      </c>
      <c r="J157" s="643">
        <v>9</v>
      </c>
    </row>
    <row r="158" spans="1:10" ht="18" customHeight="1" x14ac:dyDescent="0.2">
      <c r="A158" s="660" t="s">
        <v>2896</v>
      </c>
      <c r="B158" s="304"/>
      <c r="C158" s="304"/>
      <c r="D158" s="304"/>
      <c r="E158" s="304"/>
      <c r="F158" s="304"/>
      <c r="G158" s="304"/>
      <c r="H158" s="7" t="s">
        <v>421</v>
      </c>
      <c r="I158" s="653" t="s">
        <v>2896</v>
      </c>
      <c r="J158" s="643">
        <v>10</v>
      </c>
    </row>
    <row r="159" spans="1:10" ht="18" customHeight="1" x14ac:dyDescent="0.2">
      <c r="A159" s="660" t="s">
        <v>2897</v>
      </c>
      <c r="B159" s="7" t="s">
        <v>466</v>
      </c>
      <c r="C159" s="7" t="s">
        <v>301</v>
      </c>
      <c r="D159" s="7" t="s">
        <v>460</v>
      </c>
      <c r="E159" s="295">
        <v>113</v>
      </c>
      <c r="F159" s="7" t="s">
        <v>151</v>
      </c>
      <c r="G159" s="295">
        <v>2</v>
      </c>
      <c r="H159" s="7" t="s">
        <v>421</v>
      </c>
      <c r="I159" s="653" t="s">
        <v>2897</v>
      </c>
      <c r="J159" s="643">
        <v>11</v>
      </c>
    </row>
    <row r="160" spans="1:10" ht="18" customHeight="1" x14ac:dyDescent="0.2">
      <c r="A160" s="660" t="s">
        <v>2898</v>
      </c>
      <c r="B160" s="304"/>
      <c r="C160" s="304"/>
      <c r="D160" s="304"/>
      <c r="E160" s="304"/>
      <c r="F160" s="304"/>
      <c r="G160" s="304"/>
      <c r="H160" s="7" t="s">
        <v>421</v>
      </c>
      <c r="I160" s="653" t="s">
        <v>2898</v>
      </c>
      <c r="J160" s="643">
        <v>12</v>
      </c>
    </row>
    <row r="161" spans="1:10" ht="18" customHeight="1" x14ac:dyDescent="0.2">
      <c r="A161" s="660" t="s">
        <v>2899</v>
      </c>
      <c r="B161" s="304"/>
      <c r="C161" s="304"/>
      <c r="D161" s="304"/>
      <c r="E161" s="304"/>
      <c r="F161" s="304"/>
      <c r="G161" s="304"/>
      <c r="H161" s="7" t="s">
        <v>421</v>
      </c>
      <c r="I161" s="653" t="s">
        <v>2899</v>
      </c>
      <c r="J161" s="643">
        <v>13</v>
      </c>
    </row>
    <row r="162" spans="1:10" ht="18" customHeight="1" x14ac:dyDescent="0.2">
      <c r="A162" s="660" t="s">
        <v>2900</v>
      </c>
      <c r="B162" s="304"/>
      <c r="C162" s="304"/>
      <c r="D162" s="304"/>
      <c r="E162" s="304"/>
      <c r="F162" s="304"/>
      <c r="G162" s="304"/>
      <c r="H162" s="7" t="s">
        <v>421</v>
      </c>
      <c r="I162" s="653" t="s">
        <v>2900</v>
      </c>
      <c r="J162" s="643">
        <v>14</v>
      </c>
    </row>
    <row r="163" spans="1:10" ht="18" customHeight="1" x14ac:dyDescent="0.2">
      <c r="A163" s="660" t="s">
        <v>2901</v>
      </c>
      <c r="B163" s="304"/>
      <c r="C163" s="304"/>
      <c r="D163" s="304"/>
      <c r="E163" s="304"/>
      <c r="F163" s="304"/>
      <c r="G163" s="304"/>
      <c r="H163" s="7" t="s">
        <v>421</v>
      </c>
      <c r="I163" s="653" t="s">
        <v>2901</v>
      </c>
      <c r="J163" s="643">
        <v>15</v>
      </c>
    </row>
    <row r="164" spans="1:10" ht="18" customHeight="1" x14ac:dyDescent="0.2">
      <c r="A164" s="660" t="s">
        <v>2902</v>
      </c>
      <c r="B164" s="304"/>
      <c r="C164" s="304"/>
      <c r="D164" s="304"/>
      <c r="E164" s="304"/>
      <c r="F164" s="304"/>
      <c r="G164" s="304"/>
      <c r="H164" s="7" t="s">
        <v>421</v>
      </c>
      <c r="I164" s="653" t="s">
        <v>2902</v>
      </c>
      <c r="J164" s="643">
        <v>16</v>
      </c>
    </row>
    <row r="165" spans="1:10" ht="18" customHeight="1" x14ac:dyDescent="0.2">
      <c r="A165" s="660" t="s">
        <v>2903</v>
      </c>
      <c r="B165" s="304"/>
      <c r="C165" s="304"/>
      <c r="D165" s="304"/>
      <c r="E165" s="304"/>
      <c r="F165" s="304"/>
      <c r="G165" s="304"/>
      <c r="H165" s="7" t="s">
        <v>421</v>
      </c>
      <c r="I165" s="653" t="s">
        <v>2903</v>
      </c>
      <c r="J165" s="643">
        <v>17</v>
      </c>
    </row>
    <row r="166" spans="1:10" ht="18" customHeight="1" x14ac:dyDescent="0.2">
      <c r="A166" s="660" t="s">
        <v>2904</v>
      </c>
      <c r="B166" s="304"/>
      <c r="C166" s="304"/>
      <c r="D166" s="304"/>
      <c r="E166" s="304"/>
      <c r="F166" s="304"/>
      <c r="G166" s="304"/>
      <c r="H166" s="7" t="s">
        <v>421</v>
      </c>
      <c r="I166" s="653" t="s">
        <v>2904</v>
      </c>
      <c r="J166" s="643">
        <v>18</v>
      </c>
    </row>
    <row r="167" spans="1:10" ht="18" customHeight="1" x14ac:dyDescent="0.2">
      <c r="A167" s="660" t="s">
        <v>2905</v>
      </c>
      <c r="B167" s="304"/>
      <c r="C167" s="304"/>
      <c r="D167" s="304"/>
      <c r="E167" s="304"/>
      <c r="F167" s="304"/>
      <c r="G167" s="304"/>
      <c r="H167" s="7" t="s">
        <v>421</v>
      </c>
      <c r="I167" s="653" t="s">
        <v>2905</v>
      </c>
      <c r="J167" s="643">
        <v>19</v>
      </c>
    </row>
    <row r="168" spans="1:10" ht="18" customHeight="1" x14ac:dyDescent="0.2">
      <c r="A168" s="660" t="s">
        <v>2906</v>
      </c>
      <c r="B168" s="304"/>
      <c r="C168" s="304"/>
      <c r="D168" s="304"/>
      <c r="E168" s="304"/>
      <c r="F168" s="304"/>
      <c r="G168" s="304"/>
      <c r="H168" s="7" t="s">
        <v>421</v>
      </c>
      <c r="I168" s="653" t="s">
        <v>2906</v>
      </c>
      <c r="J168" s="643">
        <v>20</v>
      </c>
    </row>
    <row r="169" spans="1:10" ht="18" customHeight="1" x14ac:dyDescent="0.2">
      <c r="A169" s="660" t="s">
        <v>2907</v>
      </c>
      <c r="B169" s="304"/>
      <c r="C169" s="304"/>
      <c r="D169" s="304"/>
      <c r="E169" s="304"/>
      <c r="F169" s="304"/>
      <c r="G169" s="304"/>
      <c r="H169" s="7" t="s">
        <v>421</v>
      </c>
      <c r="I169" s="653" t="s">
        <v>2907</v>
      </c>
      <c r="J169" s="643">
        <v>21</v>
      </c>
    </row>
    <row r="170" spans="1:10" ht="18" customHeight="1" x14ac:dyDescent="0.2">
      <c r="A170" s="660" t="s">
        <v>2908</v>
      </c>
      <c r="B170" s="304"/>
      <c r="C170" s="304"/>
      <c r="D170" s="304"/>
      <c r="E170" s="304"/>
      <c r="F170" s="304"/>
      <c r="G170" s="304"/>
      <c r="H170" s="7" t="s">
        <v>421</v>
      </c>
      <c r="I170" s="653" t="s">
        <v>2908</v>
      </c>
      <c r="J170" s="643">
        <v>22</v>
      </c>
    </row>
    <row r="171" spans="1:10" ht="18" customHeight="1" x14ac:dyDescent="0.2">
      <c r="A171" s="660" t="s">
        <v>2909</v>
      </c>
      <c r="B171" s="304"/>
      <c r="C171" s="304"/>
      <c r="D171" s="304"/>
      <c r="E171" s="304"/>
      <c r="F171" s="304"/>
      <c r="G171" s="304"/>
      <c r="H171" s="7" t="s">
        <v>421</v>
      </c>
      <c r="I171" s="653" t="s">
        <v>2909</v>
      </c>
      <c r="J171" s="643">
        <v>23</v>
      </c>
    </row>
    <row r="172" spans="1:10" ht="18" customHeight="1" x14ac:dyDescent="0.2">
      <c r="A172" s="660" t="s">
        <v>2910</v>
      </c>
      <c r="B172" s="304"/>
      <c r="C172" s="304"/>
      <c r="D172" s="304"/>
      <c r="E172" s="304"/>
      <c r="F172" s="304"/>
      <c r="G172" s="304"/>
      <c r="H172" s="7" t="s">
        <v>421</v>
      </c>
      <c r="I172" s="653" t="s">
        <v>2910</v>
      </c>
      <c r="J172" s="652">
        <v>24</v>
      </c>
    </row>
    <row r="173" spans="1:10" ht="18" customHeight="1" x14ac:dyDescent="0.2">
      <c r="A173" s="660" t="s">
        <v>2911</v>
      </c>
      <c r="B173" s="7" t="s">
        <v>78</v>
      </c>
      <c r="C173" s="288" t="s">
        <v>2912</v>
      </c>
      <c r="D173" s="7" t="s">
        <v>66</v>
      </c>
      <c r="E173" s="7" t="s">
        <v>67</v>
      </c>
      <c r="F173" s="295">
        <v>0</v>
      </c>
      <c r="G173" s="295">
        <v>4</v>
      </c>
      <c r="H173" s="7" t="s">
        <v>80</v>
      </c>
      <c r="I173" s="653" t="s">
        <v>2911</v>
      </c>
      <c r="J173" s="643">
        <v>1</v>
      </c>
    </row>
    <row r="174" spans="1:10" ht="18" customHeight="1" x14ac:dyDescent="0.2">
      <c r="A174" s="660" t="s">
        <v>2913</v>
      </c>
      <c r="B174" s="304"/>
      <c r="C174" s="304"/>
      <c r="D174" s="304"/>
      <c r="E174" s="304"/>
      <c r="F174" s="304"/>
      <c r="G174" s="304"/>
      <c r="H174" s="7" t="s">
        <v>80</v>
      </c>
      <c r="I174" s="653" t="s">
        <v>2913</v>
      </c>
      <c r="J174" s="643">
        <v>2</v>
      </c>
    </row>
    <row r="175" spans="1:10" ht="18" customHeight="1" x14ac:dyDescent="0.2">
      <c r="A175" s="660" t="s">
        <v>2914</v>
      </c>
      <c r="B175" s="304"/>
      <c r="C175" s="304"/>
      <c r="D175" s="304"/>
      <c r="E175" s="304"/>
      <c r="F175" s="304"/>
      <c r="G175" s="304"/>
      <c r="H175" s="7" t="s">
        <v>80</v>
      </c>
      <c r="I175" s="653" t="s">
        <v>2914</v>
      </c>
      <c r="J175" s="643">
        <v>3</v>
      </c>
    </row>
    <row r="176" spans="1:10" ht="18" customHeight="1" x14ac:dyDescent="0.2">
      <c r="A176" s="660" t="s">
        <v>2915</v>
      </c>
      <c r="B176" s="304"/>
      <c r="C176" s="304"/>
      <c r="D176" s="304"/>
      <c r="E176" s="304"/>
      <c r="F176" s="304"/>
      <c r="G176" s="304"/>
      <c r="H176" s="7" t="s">
        <v>80</v>
      </c>
      <c r="I176" s="653" t="s">
        <v>2915</v>
      </c>
      <c r="J176" s="643">
        <v>4</v>
      </c>
    </row>
    <row r="177" spans="1:10" ht="18" customHeight="1" x14ac:dyDescent="0.2">
      <c r="A177" s="660" t="s">
        <v>2916</v>
      </c>
      <c r="B177" s="7" t="s">
        <v>83</v>
      </c>
      <c r="C177" s="288" t="s">
        <v>2917</v>
      </c>
      <c r="D177" s="7" t="s">
        <v>66</v>
      </c>
      <c r="E177" s="7" t="s">
        <v>67</v>
      </c>
      <c r="F177" s="288" t="s">
        <v>2918</v>
      </c>
      <c r="G177" s="295">
        <v>4</v>
      </c>
      <c r="H177" s="7" t="s">
        <v>80</v>
      </c>
      <c r="I177" s="653" t="s">
        <v>2916</v>
      </c>
      <c r="J177" s="643">
        <v>5</v>
      </c>
    </row>
    <row r="178" spans="1:10" ht="18" customHeight="1" x14ac:dyDescent="0.2">
      <c r="A178" s="660" t="s">
        <v>2919</v>
      </c>
      <c r="B178" s="304"/>
      <c r="C178" s="304"/>
      <c r="D178" s="304"/>
      <c r="E178" s="304"/>
      <c r="F178" s="304"/>
      <c r="G178" s="304"/>
      <c r="H178" s="7" t="s">
        <v>80</v>
      </c>
      <c r="I178" s="653" t="s">
        <v>2919</v>
      </c>
      <c r="J178" s="643">
        <v>6</v>
      </c>
    </row>
    <row r="179" spans="1:10" ht="18" customHeight="1" x14ac:dyDescent="0.2">
      <c r="A179" s="660" t="s">
        <v>2920</v>
      </c>
      <c r="B179" s="304"/>
      <c r="C179" s="304"/>
      <c r="D179" s="304"/>
      <c r="E179" s="304"/>
      <c r="F179" s="304"/>
      <c r="G179" s="304"/>
      <c r="H179" s="7" t="s">
        <v>80</v>
      </c>
      <c r="I179" s="653" t="s">
        <v>2920</v>
      </c>
      <c r="J179" s="643">
        <v>7</v>
      </c>
    </row>
    <row r="180" spans="1:10" ht="18" customHeight="1" x14ac:dyDescent="0.2">
      <c r="A180" s="660" t="s">
        <v>2921</v>
      </c>
      <c r="B180" s="304"/>
      <c r="C180" s="304"/>
      <c r="D180" s="304"/>
      <c r="E180" s="304"/>
      <c r="F180" s="304"/>
      <c r="G180" s="304"/>
      <c r="H180" s="7" t="s">
        <v>80</v>
      </c>
      <c r="I180" s="653" t="s">
        <v>2921</v>
      </c>
      <c r="J180" s="643">
        <v>8</v>
      </c>
    </row>
    <row r="181" spans="1:10" ht="18" customHeight="1" x14ac:dyDescent="0.2">
      <c r="A181" s="660" t="s">
        <v>2922</v>
      </c>
      <c r="B181" s="7" t="s">
        <v>86</v>
      </c>
      <c r="C181" s="288" t="s">
        <v>2923</v>
      </c>
      <c r="D181" s="288" t="s">
        <v>2924</v>
      </c>
      <c r="E181" s="288"/>
      <c r="F181" s="295">
        <v>500</v>
      </c>
      <c r="G181" s="295">
        <v>2</v>
      </c>
      <c r="H181" s="7" t="s">
        <v>80</v>
      </c>
      <c r="I181" s="653" t="s">
        <v>2922</v>
      </c>
      <c r="J181" s="643">
        <v>9</v>
      </c>
    </row>
    <row r="182" spans="1:10" ht="18" customHeight="1" x14ac:dyDescent="0.2">
      <c r="A182" s="660" t="s">
        <v>2925</v>
      </c>
      <c r="B182" s="304"/>
      <c r="C182" s="304"/>
      <c r="D182" s="304"/>
      <c r="E182" s="304"/>
      <c r="F182" s="304"/>
      <c r="G182" s="304"/>
      <c r="H182" s="7" t="s">
        <v>80</v>
      </c>
      <c r="I182" s="653" t="s">
        <v>2925</v>
      </c>
      <c r="J182" s="643">
        <v>10</v>
      </c>
    </row>
    <row r="183" spans="1:10" ht="18" customHeight="1" x14ac:dyDescent="0.2">
      <c r="A183" s="660" t="s">
        <v>2926</v>
      </c>
      <c r="B183" s="7" t="s">
        <v>89</v>
      </c>
      <c r="C183" s="288" t="s">
        <v>2927</v>
      </c>
      <c r="D183" s="288" t="s">
        <v>2924</v>
      </c>
      <c r="E183" s="288"/>
      <c r="F183" s="295">
        <v>500</v>
      </c>
      <c r="G183" s="295">
        <v>2</v>
      </c>
      <c r="H183" s="7" t="s">
        <v>80</v>
      </c>
      <c r="I183" s="653" t="s">
        <v>2926</v>
      </c>
      <c r="J183" s="643">
        <v>11</v>
      </c>
    </row>
    <row r="184" spans="1:10" ht="18" customHeight="1" x14ac:dyDescent="0.2">
      <c r="A184" s="660" t="s">
        <v>2928</v>
      </c>
      <c r="B184" s="304"/>
      <c r="C184" s="304"/>
      <c r="D184" s="304"/>
      <c r="E184" s="304"/>
      <c r="F184" s="304"/>
      <c r="G184" s="304"/>
      <c r="H184" s="7" t="s">
        <v>80</v>
      </c>
      <c r="I184" s="653" t="s">
        <v>2928</v>
      </c>
      <c r="J184" s="643">
        <v>12</v>
      </c>
    </row>
    <row r="185" spans="1:10" ht="18" customHeight="1" x14ac:dyDescent="0.2">
      <c r="A185" s="660" t="s">
        <v>2929</v>
      </c>
      <c r="B185" s="7" t="s">
        <v>91</v>
      </c>
      <c r="C185" s="288" t="s">
        <v>2930</v>
      </c>
      <c r="D185" s="288" t="s">
        <v>2924</v>
      </c>
      <c r="E185" s="288"/>
      <c r="F185" s="295">
        <v>500</v>
      </c>
      <c r="G185" s="295">
        <v>4</v>
      </c>
      <c r="H185" s="7" t="s">
        <v>80</v>
      </c>
      <c r="I185" s="653" t="s">
        <v>2929</v>
      </c>
      <c r="J185" s="643">
        <v>13</v>
      </c>
    </row>
    <row r="186" spans="1:10" ht="18" customHeight="1" x14ac:dyDescent="0.2">
      <c r="A186" s="660" t="s">
        <v>2931</v>
      </c>
      <c r="B186" s="304"/>
      <c r="C186" s="304"/>
      <c r="D186" s="304"/>
      <c r="E186" s="304"/>
      <c r="F186" s="304"/>
      <c r="G186" s="304"/>
      <c r="H186" s="7" t="s">
        <v>80</v>
      </c>
      <c r="I186" s="653" t="s">
        <v>2931</v>
      </c>
      <c r="J186" s="643">
        <v>14</v>
      </c>
    </row>
    <row r="187" spans="1:10" ht="18" customHeight="1" x14ac:dyDescent="0.2">
      <c r="A187" s="660" t="s">
        <v>2932</v>
      </c>
      <c r="B187" s="304"/>
      <c r="C187" s="304"/>
      <c r="D187" s="304"/>
      <c r="E187" s="304"/>
      <c r="F187" s="304"/>
      <c r="G187" s="304"/>
      <c r="H187" s="7" t="s">
        <v>80</v>
      </c>
      <c r="I187" s="653" t="s">
        <v>2932</v>
      </c>
      <c r="J187" s="643">
        <v>15</v>
      </c>
    </row>
    <row r="188" spans="1:10" ht="18" customHeight="1" x14ac:dyDescent="0.2">
      <c r="A188" s="660" t="s">
        <v>2933</v>
      </c>
      <c r="B188" s="304"/>
      <c r="C188" s="304"/>
      <c r="D188" s="304"/>
      <c r="E188" s="304"/>
      <c r="F188" s="304"/>
      <c r="G188" s="304"/>
      <c r="H188" s="7" t="s">
        <v>80</v>
      </c>
      <c r="I188" s="653" t="s">
        <v>2933</v>
      </c>
      <c r="J188" s="643">
        <v>16</v>
      </c>
    </row>
    <row r="189" spans="1:10" ht="18" customHeight="1" x14ac:dyDescent="0.2">
      <c r="A189" s="660" t="s">
        <v>2934</v>
      </c>
      <c r="B189" s="304"/>
      <c r="C189" s="304"/>
      <c r="D189" s="304"/>
      <c r="E189" s="304"/>
      <c r="F189" s="304"/>
      <c r="G189" s="304"/>
      <c r="H189" s="7" t="s">
        <v>80</v>
      </c>
      <c r="I189" s="653" t="s">
        <v>2934</v>
      </c>
      <c r="J189" s="643">
        <v>17</v>
      </c>
    </row>
    <row r="190" spans="1:10" ht="18" customHeight="1" x14ac:dyDescent="0.2">
      <c r="A190" s="660" t="s">
        <v>2935</v>
      </c>
      <c r="B190" s="304"/>
      <c r="C190" s="304"/>
      <c r="D190" s="304"/>
      <c r="E190" s="304"/>
      <c r="F190" s="304"/>
      <c r="G190" s="304"/>
      <c r="H190" s="7" t="s">
        <v>80</v>
      </c>
      <c r="I190" s="653" t="s">
        <v>2935</v>
      </c>
      <c r="J190" s="643">
        <v>18</v>
      </c>
    </row>
    <row r="191" spans="1:10" ht="18" customHeight="1" x14ac:dyDescent="0.2">
      <c r="A191" s="660" t="s">
        <v>2936</v>
      </c>
      <c r="B191" s="304"/>
      <c r="C191" s="304"/>
      <c r="D191" s="304"/>
      <c r="E191" s="304"/>
      <c r="F191" s="304"/>
      <c r="G191" s="304"/>
      <c r="H191" s="7" t="s">
        <v>80</v>
      </c>
      <c r="I191" s="653" t="s">
        <v>2936</v>
      </c>
      <c r="J191" s="643">
        <v>19</v>
      </c>
    </row>
    <row r="192" spans="1:10" ht="18" customHeight="1" x14ac:dyDescent="0.2">
      <c r="A192" s="660" t="s">
        <v>2937</v>
      </c>
      <c r="B192" s="304"/>
      <c r="C192" s="304"/>
      <c r="D192" s="304"/>
      <c r="E192" s="304"/>
      <c r="F192" s="304"/>
      <c r="G192" s="304"/>
      <c r="H192" s="7" t="s">
        <v>80</v>
      </c>
      <c r="I192" s="653" t="s">
        <v>2937</v>
      </c>
      <c r="J192" s="643">
        <v>20</v>
      </c>
    </row>
    <row r="193" spans="1:10" ht="18" customHeight="1" x14ac:dyDescent="0.2">
      <c r="A193" s="660" t="s">
        <v>2938</v>
      </c>
      <c r="B193" s="304"/>
      <c r="C193" s="304"/>
      <c r="D193" s="304"/>
      <c r="E193" s="304"/>
      <c r="F193" s="304"/>
      <c r="G193" s="304"/>
      <c r="H193" s="7" t="s">
        <v>80</v>
      </c>
      <c r="I193" s="653" t="s">
        <v>2938</v>
      </c>
      <c r="J193" s="643">
        <v>21</v>
      </c>
    </row>
    <row r="194" spans="1:10" ht="18" customHeight="1" x14ac:dyDescent="0.2">
      <c r="A194" s="660" t="s">
        <v>2939</v>
      </c>
      <c r="B194" s="304"/>
      <c r="C194" s="304"/>
      <c r="D194" s="304"/>
      <c r="E194" s="304"/>
      <c r="F194" s="304"/>
      <c r="G194" s="304"/>
      <c r="H194" s="7" t="s">
        <v>80</v>
      </c>
      <c r="I194" s="653" t="s">
        <v>2939</v>
      </c>
      <c r="J194" s="643">
        <v>22</v>
      </c>
    </row>
    <row r="195" spans="1:10" ht="18" customHeight="1" x14ac:dyDescent="0.2">
      <c r="A195" s="660" t="s">
        <v>2940</v>
      </c>
      <c r="B195" s="304"/>
      <c r="C195" s="304"/>
      <c r="D195" s="304"/>
      <c r="E195" s="304"/>
      <c r="F195" s="304"/>
      <c r="G195" s="304"/>
      <c r="H195" s="7" t="s">
        <v>80</v>
      </c>
      <c r="I195" s="653" t="s">
        <v>2940</v>
      </c>
      <c r="J195" s="643">
        <v>23</v>
      </c>
    </row>
    <row r="196" spans="1:10" ht="18" customHeight="1" x14ac:dyDescent="0.2">
      <c r="A196" s="660" t="s">
        <v>2941</v>
      </c>
      <c r="B196" s="304"/>
      <c r="C196" s="304"/>
      <c r="D196" s="304"/>
      <c r="E196" s="304"/>
      <c r="F196" s="304"/>
      <c r="G196" s="304"/>
      <c r="H196" s="7" t="s">
        <v>80</v>
      </c>
      <c r="I196" s="653" t="s">
        <v>2941</v>
      </c>
      <c r="J196" s="652">
        <v>24</v>
      </c>
    </row>
    <row r="197" spans="1:10" ht="18" customHeight="1" x14ac:dyDescent="0.2">
      <c r="A197" s="660" t="s">
        <v>2942</v>
      </c>
      <c r="B197" s="7" t="s">
        <v>359</v>
      </c>
      <c r="C197" s="288" t="s">
        <v>2943</v>
      </c>
      <c r="D197" s="288" t="s">
        <v>2944</v>
      </c>
      <c r="E197" s="295">
        <v>206</v>
      </c>
      <c r="F197" s="288" t="s">
        <v>2945</v>
      </c>
      <c r="G197" s="295">
        <v>1</v>
      </c>
      <c r="H197" s="7" t="s">
        <v>339</v>
      </c>
      <c r="I197" s="653" t="s">
        <v>2942</v>
      </c>
      <c r="J197" s="643">
        <v>1</v>
      </c>
    </row>
    <row r="198" spans="1:10" ht="18" customHeight="1" x14ac:dyDescent="0.2">
      <c r="A198" s="660" t="s">
        <v>2946</v>
      </c>
      <c r="B198" s="7" t="s">
        <v>361</v>
      </c>
      <c r="C198" s="288" t="s">
        <v>2943</v>
      </c>
      <c r="D198" s="288" t="s">
        <v>2944</v>
      </c>
      <c r="E198" s="295">
        <v>206</v>
      </c>
      <c r="F198" s="288" t="s">
        <v>2945</v>
      </c>
      <c r="G198" s="295">
        <v>1</v>
      </c>
      <c r="H198" s="7" t="s">
        <v>339</v>
      </c>
      <c r="I198" s="653" t="s">
        <v>2946</v>
      </c>
      <c r="J198" s="643">
        <v>2</v>
      </c>
    </row>
    <row r="199" spans="1:10" ht="18" customHeight="1" x14ac:dyDescent="0.2">
      <c r="A199" s="660" t="s">
        <v>2947</v>
      </c>
      <c r="B199" s="7" t="s">
        <v>362</v>
      </c>
      <c r="C199" s="288" t="s">
        <v>2943</v>
      </c>
      <c r="D199" s="288" t="s">
        <v>2944</v>
      </c>
      <c r="E199" s="295">
        <v>206</v>
      </c>
      <c r="F199" s="288" t="s">
        <v>2945</v>
      </c>
      <c r="G199" s="295">
        <v>1</v>
      </c>
      <c r="H199" s="7" t="s">
        <v>339</v>
      </c>
      <c r="I199" s="653" t="s">
        <v>2947</v>
      </c>
      <c r="J199" s="643">
        <v>3</v>
      </c>
    </row>
    <row r="200" spans="1:10" ht="18" customHeight="1" x14ac:dyDescent="0.2">
      <c r="A200" s="660" t="s">
        <v>2948</v>
      </c>
      <c r="B200" s="7" t="s">
        <v>363</v>
      </c>
      <c r="C200" s="288" t="s">
        <v>2943</v>
      </c>
      <c r="D200" s="288" t="s">
        <v>2944</v>
      </c>
      <c r="E200" s="295">
        <v>206</v>
      </c>
      <c r="F200" s="288" t="s">
        <v>2945</v>
      </c>
      <c r="G200" s="295">
        <v>1</v>
      </c>
      <c r="H200" s="7" t="s">
        <v>339</v>
      </c>
      <c r="I200" s="653" t="s">
        <v>2948</v>
      </c>
      <c r="J200" s="643">
        <v>4</v>
      </c>
    </row>
    <row r="201" spans="1:10" ht="18" customHeight="1" x14ac:dyDescent="0.2">
      <c r="A201" s="660" t="s">
        <v>2949</v>
      </c>
      <c r="B201" s="7" t="s">
        <v>365</v>
      </c>
      <c r="C201" s="7" t="s">
        <v>65</v>
      </c>
      <c r="D201" s="288" t="s">
        <v>2944</v>
      </c>
      <c r="E201" s="295">
        <v>206</v>
      </c>
      <c r="F201" s="288" t="s">
        <v>2945</v>
      </c>
      <c r="G201" s="295">
        <v>1</v>
      </c>
      <c r="H201" s="7" t="s">
        <v>339</v>
      </c>
      <c r="I201" s="653" t="s">
        <v>2949</v>
      </c>
      <c r="J201" s="643">
        <v>5</v>
      </c>
    </row>
    <row r="202" spans="1:10" ht="18" customHeight="1" x14ac:dyDescent="0.2">
      <c r="A202" s="660" t="s">
        <v>2950</v>
      </c>
      <c r="B202" s="7" t="s">
        <v>366</v>
      </c>
      <c r="C202" s="7" t="s">
        <v>65</v>
      </c>
      <c r="D202" s="288" t="s">
        <v>2944</v>
      </c>
      <c r="E202" s="295">
        <v>206</v>
      </c>
      <c r="F202" s="288" t="s">
        <v>2945</v>
      </c>
      <c r="G202" s="295">
        <v>1</v>
      </c>
      <c r="H202" s="7" t="s">
        <v>339</v>
      </c>
      <c r="I202" s="653" t="s">
        <v>2950</v>
      </c>
      <c r="J202" s="643">
        <v>6</v>
      </c>
    </row>
    <row r="203" spans="1:10" ht="18" customHeight="1" x14ac:dyDescent="0.2">
      <c r="A203" s="660" t="s">
        <v>2951</v>
      </c>
      <c r="B203" s="7" t="s">
        <v>380</v>
      </c>
      <c r="C203" s="288" t="s">
        <v>2943</v>
      </c>
      <c r="D203" s="288" t="s">
        <v>2952</v>
      </c>
      <c r="E203" s="295">
        <v>205</v>
      </c>
      <c r="F203" s="288" t="s">
        <v>2945</v>
      </c>
      <c r="G203" s="295">
        <v>1</v>
      </c>
      <c r="H203" s="7" t="s">
        <v>339</v>
      </c>
      <c r="I203" s="653" t="s">
        <v>2951</v>
      </c>
      <c r="J203" s="643">
        <v>7</v>
      </c>
    </row>
    <row r="204" spans="1:10" ht="18" customHeight="1" x14ac:dyDescent="0.2">
      <c r="A204" s="660" t="s">
        <v>2953</v>
      </c>
      <c r="B204" s="7" t="s">
        <v>381</v>
      </c>
      <c r="C204" s="288" t="s">
        <v>2943</v>
      </c>
      <c r="D204" s="288" t="s">
        <v>2952</v>
      </c>
      <c r="E204" s="295">
        <v>205</v>
      </c>
      <c r="F204" s="288" t="s">
        <v>2945</v>
      </c>
      <c r="G204" s="295">
        <v>1</v>
      </c>
      <c r="H204" s="7" t="s">
        <v>339</v>
      </c>
      <c r="I204" s="653" t="s">
        <v>2953</v>
      </c>
      <c r="J204" s="643">
        <v>8</v>
      </c>
    </row>
    <row r="205" spans="1:10" ht="18" customHeight="1" x14ac:dyDescent="0.2">
      <c r="A205" s="660" t="s">
        <v>2954</v>
      </c>
      <c r="B205" s="7" t="s">
        <v>382</v>
      </c>
      <c r="C205" s="288" t="s">
        <v>2943</v>
      </c>
      <c r="D205" s="288" t="s">
        <v>2952</v>
      </c>
      <c r="E205" s="295">
        <v>205</v>
      </c>
      <c r="F205" s="288" t="s">
        <v>2945</v>
      </c>
      <c r="G205" s="295">
        <v>1</v>
      </c>
      <c r="H205" s="7" t="s">
        <v>339</v>
      </c>
      <c r="I205" s="653" t="s">
        <v>2954</v>
      </c>
      <c r="J205" s="643">
        <v>9</v>
      </c>
    </row>
    <row r="206" spans="1:10" ht="18" customHeight="1" x14ac:dyDescent="0.2">
      <c r="A206" s="660" t="s">
        <v>2955</v>
      </c>
      <c r="B206" s="7" t="s">
        <v>383</v>
      </c>
      <c r="C206" s="288" t="s">
        <v>2943</v>
      </c>
      <c r="D206" s="288" t="s">
        <v>2952</v>
      </c>
      <c r="E206" s="295">
        <v>205</v>
      </c>
      <c r="F206" s="288" t="s">
        <v>2945</v>
      </c>
      <c r="G206" s="295">
        <v>1</v>
      </c>
      <c r="H206" s="7" t="s">
        <v>339</v>
      </c>
      <c r="I206" s="653" t="s">
        <v>2955</v>
      </c>
      <c r="J206" s="643">
        <v>10</v>
      </c>
    </row>
    <row r="207" spans="1:10" ht="18" customHeight="1" x14ac:dyDescent="0.2">
      <c r="A207" s="660" t="s">
        <v>2956</v>
      </c>
      <c r="B207" s="7" t="s">
        <v>384</v>
      </c>
      <c r="C207" s="7" t="s">
        <v>65</v>
      </c>
      <c r="D207" s="288" t="s">
        <v>2952</v>
      </c>
      <c r="E207" s="295">
        <v>205</v>
      </c>
      <c r="F207" s="288" t="s">
        <v>2945</v>
      </c>
      <c r="G207" s="295">
        <v>1</v>
      </c>
      <c r="H207" s="7" t="s">
        <v>339</v>
      </c>
      <c r="I207" s="653" t="s">
        <v>2956</v>
      </c>
      <c r="J207" s="643">
        <v>11</v>
      </c>
    </row>
    <row r="208" spans="1:10" ht="18" customHeight="1" x14ac:dyDescent="0.2">
      <c r="A208" s="660" t="s">
        <v>2957</v>
      </c>
      <c r="B208" s="7" t="s">
        <v>385</v>
      </c>
      <c r="C208" s="7" t="s">
        <v>65</v>
      </c>
      <c r="D208" s="288" t="s">
        <v>2952</v>
      </c>
      <c r="E208" s="295">
        <v>205</v>
      </c>
      <c r="F208" s="288" t="s">
        <v>2945</v>
      </c>
      <c r="G208" s="295">
        <v>1</v>
      </c>
      <c r="H208" s="7" t="s">
        <v>339</v>
      </c>
      <c r="I208" s="653" t="s">
        <v>2957</v>
      </c>
      <c r="J208" s="643">
        <v>12</v>
      </c>
    </row>
    <row r="209" spans="1:10" ht="18" customHeight="1" x14ac:dyDescent="0.2">
      <c r="A209" s="660" t="s">
        <v>2958</v>
      </c>
      <c r="B209" s="7" t="s">
        <v>393</v>
      </c>
      <c r="C209" s="7" t="s">
        <v>350</v>
      </c>
      <c r="D209" s="288" t="s">
        <v>2959</v>
      </c>
      <c r="E209" s="295">
        <v>204</v>
      </c>
      <c r="F209" s="7" t="s">
        <v>151</v>
      </c>
      <c r="G209" s="295">
        <v>1</v>
      </c>
      <c r="H209" s="7" t="s">
        <v>339</v>
      </c>
      <c r="I209" s="653" t="s">
        <v>2958</v>
      </c>
      <c r="J209" s="643">
        <v>13</v>
      </c>
    </row>
    <row r="210" spans="1:10" ht="18" customHeight="1" x14ac:dyDescent="0.2">
      <c r="A210" s="660" t="s">
        <v>2960</v>
      </c>
      <c r="B210" s="7" t="s">
        <v>395</v>
      </c>
      <c r="C210" s="7" t="s">
        <v>350</v>
      </c>
      <c r="D210" s="288" t="s">
        <v>2959</v>
      </c>
      <c r="E210" s="295">
        <v>204</v>
      </c>
      <c r="F210" s="7" t="s">
        <v>151</v>
      </c>
      <c r="G210" s="295">
        <v>1</v>
      </c>
      <c r="H210" s="7" t="s">
        <v>339</v>
      </c>
      <c r="I210" s="653" t="s">
        <v>2960</v>
      </c>
      <c r="J210" s="643">
        <v>14</v>
      </c>
    </row>
    <row r="211" spans="1:10" ht="18" customHeight="1" x14ac:dyDescent="0.2">
      <c r="A211" s="660" t="s">
        <v>2961</v>
      </c>
      <c r="B211" s="7" t="s">
        <v>396</v>
      </c>
      <c r="C211" s="7" t="s">
        <v>350</v>
      </c>
      <c r="D211" s="288" t="s">
        <v>2959</v>
      </c>
      <c r="E211" s="295">
        <v>204</v>
      </c>
      <c r="F211" s="7" t="s">
        <v>151</v>
      </c>
      <c r="G211" s="295">
        <v>1</v>
      </c>
      <c r="H211" s="7" t="s">
        <v>339</v>
      </c>
      <c r="I211" s="653" t="s">
        <v>2961</v>
      </c>
      <c r="J211" s="643">
        <v>15</v>
      </c>
    </row>
    <row r="212" spans="1:10" ht="18" customHeight="1" x14ac:dyDescent="0.2">
      <c r="A212" s="660" t="s">
        <v>2962</v>
      </c>
      <c r="B212" s="7" t="s">
        <v>397</v>
      </c>
      <c r="C212" s="7" t="s">
        <v>350</v>
      </c>
      <c r="D212" s="288" t="s">
        <v>2959</v>
      </c>
      <c r="E212" s="295">
        <v>204</v>
      </c>
      <c r="F212" s="7" t="s">
        <v>151</v>
      </c>
      <c r="G212" s="295">
        <v>1</v>
      </c>
      <c r="H212" s="7" t="s">
        <v>339</v>
      </c>
      <c r="I212" s="653" t="s">
        <v>2962</v>
      </c>
      <c r="J212" s="643">
        <v>16</v>
      </c>
    </row>
    <row r="213" spans="1:10" ht="18" customHeight="1" x14ac:dyDescent="0.2">
      <c r="A213" s="660" t="s">
        <v>2963</v>
      </c>
      <c r="B213" s="7" t="s">
        <v>411</v>
      </c>
      <c r="C213" s="288" t="s">
        <v>2943</v>
      </c>
      <c r="D213" s="7" t="s">
        <v>398</v>
      </c>
      <c r="E213" s="295">
        <v>203</v>
      </c>
      <c r="F213" s="288" t="s">
        <v>2945</v>
      </c>
      <c r="G213" s="295">
        <v>1</v>
      </c>
      <c r="H213" s="7" t="s">
        <v>339</v>
      </c>
      <c r="I213" s="653" t="s">
        <v>2963</v>
      </c>
      <c r="J213" s="643">
        <v>17</v>
      </c>
    </row>
    <row r="214" spans="1:10" ht="18" customHeight="1" x14ac:dyDescent="0.2">
      <c r="A214" s="660" t="s">
        <v>2964</v>
      </c>
      <c r="B214" s="7" t="s">
        <v>412</v>
      </c>
      <c r="C214" s="288" t="s">
        <v>2943</v>
      </c>
      <c r="D214" s="7" t="s">
        <v>398</v>
      </c>
      <c r="E214" s="295">
        <v>203</v>
      </c>
      <c r="F214" s="288" t="s">
        <v>2945</v>
      </c>
      <c r="G214" s="295">
        <v>1</v>
      </c>
      <c r="H214" s="7" t="s">
        <v>339</v>
      </c>
      <c r="I214" s="653" t="s">
        <v>2964</v>
      </c>
      <c r="J214" s="643">
        <v>18</v>
      </c>
    </row>
    <row r="215" spans="1:10" ht="18" customHeight="1" x14ac:dyDescent="0.2">
      <c r="A215" s="660" t="s">
        <v>2965</v>
      </c>
      <c r="B215" s="7" t="s">
        <v>413</v>
      </c>
      <c r="C215" s="288" t="s">
        <v>2943</v>
      </c>
      <c r="D215" s="7" t="s">
        <v>398</v>
      </c>
      <c r="E215" s="295">
        <v>203</v>
      </c>
      <c r="F215" s="288" t="s">
        <v>2945</v>
      </c>
      <c r="G215" s="295">
        <v>1</v>
      </c>
      <c r="H215" s="7" t="s">
        <v>339</v>
      </c>
      <c r="I215" s="653" t="s">
        <v>2965</v>
      </c>
      <c r="J215" s="643">
        <v>19</v>
      </c>
    </row>
    <row r="216" spans="1:10" ht="18" customHeight="1" x14ac:dyDescent="0.2">
      <c r="A216" s="660" t="s">
        <v>2966</v>
      </c>
      <c r="B216" s="7" t="s">
        <v>414</v>
      </c>
      <c r="C216" s="288" t="s">
        <v>2943</v>
      </c>
      <c r="D216" s="7" t="s">
        <v>398</v>
      </c>
      <c r="E216" s="295">
        <v>203</v>
      </c>
      <c r="F216" s="288" t="s">
        <v>2945</v>
      </c>
      <c r="G216" s="295">
        <v>1</v>
      </c>
      <c r="H216" s="7" t="s">
        <v>339</v>
      </c>
      <c r="I216" s="653" t="s">
        <v>2966</v>
      </c>
      <c r="J216" s="643">
        <v>20</v>
      </c>
    </row>
    <row r="217" spans="1:10" ht="18" customHeight="1" x14ac:dyDescent="0.2">
      <c r="A217" s="660" t="s">
        <v>2967</v>
      </c>
      <c r="B217" s="7" t="s">
        <v>415</v>
      </c>
      <c r="C217" s="7" t="s">
        <v>65</v>
      </c>
      <c r="D217" s="7" t="s">
        <v>398</v>
      </c>
      <c r="E217" s="295">
        <v>203</v>
      </c>
      <c r="F217" s="288" t="s">
        <v>2945</v>
      </c>
      <c r="G217" s="295">
        <v>1</v>
      </c>
      <c r="H217" s="7" t="s">
        <v>339</v>
      </c>
      <c r="I217" s="653" t="s">
        <v>2967</v>
      </c>
      <c r="J217" s="643">
        <v>21</v>
      </c>
    </row>
    <row r="218" spans="1:10" ht="18" customHeight="1" x14ac:dyDescent="0.2">
      <c r="A218" s="660" t="s">
        <v>2968</v>
      </c>
      <c r="B218" s="7" t="s">
        <v>416</v>
      </c>
      <c r="C218" s="7" t="s">
        <v>65</v>
      </c>
      <c r="D218" s="7" t="s">
        <v>398</v>
      </c>
      <c r="E218" s="295">
        <v>203</v>
      </c>
      <c r="F218" s="288" t="s">
        <v>2945</v>
      </c>
      <c r="G218" s="295">
        <v>1</v>
      </c>
      <c r="H218" s="7" t="s">
        <v>339</v>
      </c>
      <c r="I218" s="653" t="s">
        <v>2968</v>
      </c>
      <c r="J218" s="643">
        <v>22</v>
      </c>
    </row>
    <row r="219" spans="1:10" ht="18" customHeight="1" x14ac:dyDescent="0.2">
      <c r="A219" s="660" t="s">
        <v>2969</v>
      </c>
      <c r="B219" s="7" t="s">
        <v>467</v>
      </c>
      <c r="C219" s="288" t="s">
        <v>2829</v>
      </c>
      <c r="D219" s="7" t="s">
        <v>460</v>
      </c>
      <c r="E219" s="295">
        <v>207</v>
      </c>
      <c r="F219" s="295">
        <v>300</v>
      </c>
      <c r="G219" s="295">
        <v>2</v>
      </c>
      <c r="H219" s="7" t="s">
        <v>339</v>
      </c>
      <c r="I219" s="653" t="s">
        <v>2969</v>
      </c>
      <c r="J219" s="643">
        <v>23</v>
      </c>
    </row>
    <row r="220" spans="1:10" ht="18" customHeight="1" x14ac:dyDescent="0.2">
      <c r="A220" s="660" t="s">
        <v>2970</v>
      </c>
      <c r="B220" s="304"/>
      <c r="C220" s="304"/>
      <c r="D220" s="304"/>
      <c r="E220" s="304"/>
      <c r="F220" s="304"/>
      <c r="G220" s="304"/>
      <c r="H220" s="7" t="s">
        <v>339</v>
      </c>
      <c r="I220" s="653" t="s">
        <v>2970</v>
      </c>
      <c r="J220" s="643">
        <v>24</v>
      </c>
    </row>
    <row r="221" spans="1:10" ht="18" customHeight="1" x14ac:dyDescent="0.2">
      <c r="A221" s="660" t="s">
        <v>2971</v>
      </c>
      <c r="B221" s="7" t="s">
        <v>468</v>
      </c>
      <c r="C221" s="288" t="s">
        <v>2829</v>
      </c>
      <c r="D221" s="7" t="s">
        <v>460</v>
      </c>
      <c r="E221" s="295">
        <v>207</v>
      </c>
      <c r="F221" s="295">
        <v>300</v>
      </c>
      <c r="G221" s="295">
        <v>2</v>
      </c>
      <c r="H221" s="7" t="s">
        <v>339</v>
      </c>
      <c r="I221" s="653" t="s">
        <v>2971</v>
      </c>
      <c r="J221" s="643">
        <v>1</v>
      </c>
    </row>
    <row r="222" spans="1:10" ht="18" customHeight="1" x14ac:dyDescent="0.2">
      <c r="A222" s="660" t="s">
        <v>2972</v>
      </c>
      <c r="B222" s="304"/>
      <c r="C222" s="304"/>
      <c r="D222" s="304"/>
      <c r="E222" s="304"/>
      <c r="F222" s="304"/>
      <c r="G222" s="304"/>
      <c r="H222" s="7" t="s">
        <v>339</v>
      </c>
      <c r="I222" s="653" t="s">
        <v>2972</v>
      </c>
      <c r="J222" s="643">
        <v>2</v>
      </c>
    </row>
    <row r="223" spans="1:10" ht="18" customHeight="1" x14ac:dyDescent="0.2">
      <c r="A223" s="660" t="s">
        <v>2973</v>
      </c>
      <c r="B223" s="7" t="s">
        <v>469</v>
      </c>
      <c r="C223" s="7" t="s">
        <v>301</v>
      </c>
      <c r="D223" s="7" t="s">
        <v>460</v>
      </c>
      <c r="E223" s="295">
        <v>207</v>
      </c>
      <c r="F223" s="295">
        <v>2200</v>
      </c>
      <c r="G223" s="295">
        <v>2</v>
      </c>
      <c r="H223" s="7" t="s">
        <v>339</v>
      </c>
      <c r="I223" s="653" t="s">
        <v>2973</v>
      </c>
      <c r="J223" s="643">
        <v>3</v>
      </c>
    </row>
    <row r="224" spans="1:10" ht="18" customHeight="1" x14ac:dyDescent="0.2">
      <c r="A224" s="660" t="s">
        <v>2974</v>
      </c>
      <c r="B224" s="304"/>
      <c r="C224" s="304"/>
      <c r="D224" s="304"/>
      <c r="E224" s="304"/>
      <c r="F224" s="304"/>
      <c r="G224" s="304"/>
      <c r="H224" s="7" t="s">
        <v>339</v>
      </c>
      <c r="I224" s="653" t="s">
        <v>2974</v>
      </c>
      <c r="J224" s="643">
        <v>4</v>
      </c>
    </row>
    <row r="225" spans="1:10" ht="18" customHeight="1" x14ac:dyDescent="0.2">
      <c r="A225" s="660" t="s">
        <v>2975</v>
      </c>
      <c r="B225" s="7" t="s">
        <v>470</v>
      </c>
      <c r="C225" s="7" t="s">
        <v>301</v>
      </c>
      <c r="D225" s="7" t="s">
        <v>460</v>
      </c>
      <c r="E225" s="295">
        <v>207</v>
      </c>
      <c r="F225" s="295">
        <v>2200</v>
      </c>
      <c r="G225" s="295">
        <v>2</v>
      </c>
      <c r="H225" s="7" t="s">
        <v>339</v>
      </c>
      <c r="I225" s="653" t="s">
        <v>2975</v>
      </c>
      <c r="J225" s="643">
        <v>5</v>
      </c>
    </row>
    <row r="226" spans="1:10" ht="18" customHeight="1" x14ac:dyDescent="0.2">
      <c r="A226" s="660" t="s">
        <v>2976</v>
      </c>
      <c r="B226" s="304"/>
      <c r="C226" s="304"/>
      <c r="D226" s="304"/>
      <c r="E226" s="304"/>
      <c r="F226" s="304"/>
      <c r="G226" s="304"/>
      <c r="H226" s="7" t="s">
        <v>339</v>
      </c>
      <c r="I226" s="653" t="s">
        <v>2976</v>
      </c>
      <c r="J226" s="643">
        <v>6</v>
      </c>
    </row>
    <row r="227" spans="1:10" ht="18" customHeight="1" x14ac:dyDescent="0.2">
      <c r="A227" s="660" t="s">
        <v>2977</v>
      </c>
      <c r="B227" s="7" t="s">
        <v>471</v>
      </c>
      <c r="C227" s="7" t="s">
        <v>301</v>
      </c>
      <c r="D227" s="7" t="s">
        <v>460</v>
      </c>
      <c r="E227" s="295">
        <v>207</v>
      </c>
      <c r="F227" s="295">
        <v>2200</v>
      </c>
      <c r="G227" s="295">
        <v>2</v>
      </c>
      <c r="H227" s="7" t="s">
        <v>339</v>
      </c>
      <c r="I227" s="653" t="s">
        <v>2977</v>
      </c>
      <c r="J227" s="643">
        <v>7</v>
      </c>
    </row>
    <row r="228" spans="1:10" ht="18" customHeight="1" x14ac:dyDescent="0.2">
      <c r="A228" s="660" t="s">
        <v>2978</v>
      </c>
      <c r="B228" s="304"/>
      <c r="C228" s="304"/>
      <c r="D228" s="304"/>
      <c r="E228" s="304"/>
      <c r="F228" s="304"/>
      <c r="G228" s="304"/>
      <c r="H228" s="7" t="s">
        <v>339</v>
      </c>
      <c r="I228" s="653" t="s">
        <v>2978</v>
      </c>
      <c r="J228" s="643">
        <v>8</v>
      </c>
    </row>
    <row r="229" spans="1:10" ht="18" customHeight="1" x14ac:dyDescent="0.2">
      <c r="A229" s="660" t="s">
        <v>2979</v>
      </c>
      <c r="B229" s="7" t="s">
        <v>472</v>
      </c>
      <c r="C229" s="7" t="s">
        <v>301</v>
      </c>
      <c r="D229" s="7" t="s">
        <v>460</v>
      </c>
      <c r="E229" s="295">
        <v>207</v>
      </c>
      <c r="F229" s="295">
        <v>2200</v>
      </c>
      <c r="G229" s="295">
        <v>2</v>
      </c>
      <c r="H229" s="7" t="s">
        <v>339</v>
      </c>
      <c r="I229" s="653" t="s">
        <v>2979</v>
      </c>
      <c r="J229" s="643">
        <v>9</v>
      </c>
    </row>
    <row r="230" spans="1:10" ht="18" customHeight="1" x14ac:dyDescent="0.2">
      <c r="A230" s="660" t="s">
        <v>2980</v>
      </c>
      <c r="B230" s="304"/>
      <c r="C230" s="304"/>
      <c r="D230" s="304"/>
      <c r="E230" s="304"/>
      <c r="F230" s="304"/>
      <c r="G230" s="304"/>
      <c r="H230" s="7" t="s">
        <v>339</v>
      </c>
      <c r="I230" s="653" t="s">
        <v>2980</v>
      </c>
      <c r="J230" s="643">
        <v>10</v>
      </c>
    </row>
  </sheetData>
  <sortState xmlns:xlrd2="http://schemas.microsoft.com/office/spreadsheetml/2017/richdata2" ref="A5:H209">
    <sortCondition ref="H88:H209"/>
  </sortState>
  <mergeCells count="2">
    <mergeCell ref="E1:F1"/>
    <mergeCell ref="E2:I2"/>
  </mergeCells>
  <phoneticPr fontId="69" type="noConversion"/>
  <pageMargins left="0.70866141732283472" right="0.70866141732283472" top="0.74803149606299213" bottom="0.74803149606299213" header="0.31496062992125984" footer="0.31496062992125984"/>
  <pageSetup paperSize="8" scale="89" orientation="portrait" r:id="rId1"/>
  <rowBreaks count="4" manualBreakCount="4">
    <brk id="52" max="16383" man="1"/>
    <brk id="100" max="16383" man="1"/>
    <brk id="148" max="16383" man="1"/>
    <brk id="196"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4213B-4498-4469-B01A-1FA87EB46565}">
  <sheetPr codeName="Sheet20">
    <tabColor theme="8" tint="-0.249977111117893"/>
  </sheetPr>
  <dimension ref="A1:I33"/>
  <sheetViews>
    <sheetView topLeftCell="B1" zoomScale="85" zoomScaleNormal="85" workbookViewId="0">
      <pane xSplit="1" topLeftCell="E1" activePane="topRight" state="frozen"/>
      <selection activeCell="B1" sqref="B1"/>
      <selection pane="topRight" activeCell="E32" sqref="E32"/>
    </sheetView>
  </sheetViews>
  <sheetFormatPr defaultColWidth="9.1640625" defaultRowHeight="15" x14ac:dyDescent="0.2"/>
  <cols>
    <col min="1" max="1" width="9.1640625" style="595" customWidth="1"/>
    <col min="2" max="2" width="11.5" style="595" customWidth="1"/>
    <col min="3" max="3" width="32.5" style="595" bestFit="1" customWidth="1"/>
    <col min="4" max="4" width="19.33203125" style="595" customWidth="1"/>
    <col min="5" max="5" width="10.5" style="595" customWidth="1"/>
    <col min="6" max="6" width="21.6640625" style="595" bestFit="1" customWidth="1"/>
    <col min="7" max="7" width="18.1640625" style="595" customWidth="1"/>
    <col min="8" max="8" width="10.5" style="595" customWidth="1"/>
    <col min="9" max="16384" width="9.1640625" style="595"/>
  </cols>
  <sheetData>
    <row r="1" spans="1:9" x14ac:dyDescent="0.2">
      <c r="A1" s="595">
        <v>1</v>
      </c>
      <c r="B1" s="940"/>
      <c r="C1" s="940"/>
      <c r="D1" s="940"/>
      <c r="E1" s="940"/>
      <c r="F1" s="597" t="s">
        <v>0</v>
      </c>
      <c r="G1" s="940"/>
      <c r="H1" s="940"/>
    </row>
    <row r="2" spans="1:9" x14ac:dyDescent="0.2">
      <c r="A2" s="595">
        <v>2</v>
      </c>
      <c r="B2" s="940"/>
      <c r="C2" s="940"/>
      <c r="D2" s="940"/>
      <c r="E2" s="940"/>
      <c r="F2" s="597" t="s">
        <v>4</v>
      </c>
      <c r="G2" s="941" t="s">
        <v>2981</v>
      </c>
      <c r="H2" s="940"/>
    </row>
    <row r="3" spans="1:9" x14ac:dyDescent="0.2">
      <c r="A3" s="595">
        <v>3</v>
      </c>
      <c r="B3" s="940"/>
      <c r="C3" s="940"/>
      <c r="D3" s="940"/>
      <c r="E3" s="940"/>
      <c r="F3" s="596" t="s">
        <v>29</v>
      </c>
      <c r="G3" s="940" t="s">
        <v>39</v>
      </c>
      <c r="H3" s="940"/>
    </row>
    <row r="4" spans="1:9" ht="30" x14ac:dyDescent="0.2">
      <c r="A4" s="595">
        <v>4</v>
      </c>
      <c r="B4" s="599" t="s">
        <v>44</v>
      </c>
      <c r="C4" s="599" t="s">
        <v>45</v>
      </c>
      <c r="D4" s="599" t="s">
        <v>46</v>
      </c>
      <c r="E4" s="599" t="s">
        <v>47</v>
      </c>
      <c r="F4" s="596" t="s">
        <v>48</v>
      </c>
      <c r="G4" s="596" t="s">
        <v>49</v>
      </c>
      <c r="H4" s="599" t="s">
        <v>50</v>
      </c>
      <c r="I4" s="623"/>
    </row>
    <row r="5" spans="1:9" x14ac:dyDescent="0.2">
      <c r="A5" s="595">
        <v>5</v>
      </c>
      <c r="B5" s="621" t="s">
        <v>126</v>
      </c>
      <c r="C5" s="596" t="s">
        <v>21</v>
      </c>
      <c r="D5" s="599" t="s">
        <v>61</v>
      </c>
      <c r="E5" s="599" t="s">
        <v>62</v>
      </c>
      <c r="F5" s="603">
        <v>1100</v>
      </c>
      <c r="G5" s="603">
        <v>1</v>
      </c>
      <c r="H5" s="621" t="s">
        <v>127</v>
      </c>
      <c r="I5" s="622" t="s">
        <v>1437</v>
      </c>
    </row>
    <row r="6" spans="1:9" x14ac:dyDescent="0.2">
      <c r="A6" s="595">
        <v>6</v>
      </c>
      <c r="B6" s="621" t="s">
        <v>128</v>
      </c>
      <c r="C6" s="596" t="s">
        <v>21</v>
      </c>
      <c r="D6" s="596" t="s">
        <v>129</v>
      </c>
      <c r="E6" s="599" t="s">
        <v>130</v>
      </c>
      <c r="F6" s="603">
        <v>1100</v>
      </c>
      <c r="G6" s="603">
        <v>1</v>
      </c>
      <c r="H6" s="621" t="s">
        <v>127</v>
      </c>
      <c r="I6" s="622" t="s">
        <v>2982</v>
      </c>
    </row>
    <row r="7" spans="1:9" x14ac:dyDescent="0.2">
      <c r="A7" s="595">
        <v>7</v>
      </c>
      <c r="B7" s="621" t="s">
        <v>131</v>
      </c>
      <c r="C7" s="596" t="s">
        <v>21</v>
      </c>
      <c r="D7" s="599" t="s">
        <v>61</v>
      </c>
      <c r="E7" s="599" t="s">
        <v>62</v>
      </c>
      <c r="F7" s="603">
        <v>1100</v>
      </c>
      <c r="G7" s="603">
        <v>1</v>
      </c>
      <c r="H7" s="621" t="s">
        <v>127</v>
      </c>
      <c r="I7" s="622" t="s">
        <v>2983</v>
      </c>
    </row>
    <row r="8" spans="1:9" x14ac:dyDescent="0.2">
      <c r="A8" s="595">
        <v>8</v>
      </c>
      <c r="B8" s="621" t="s">
        <v>132</v>
      </c>
      <c r="C8" s="596" t="s">
        <v>21</v>
      </c>
      <c r="D8" s="596" t="s">
        <v>88</v>
      </c>
      <c r="E8" s="596"/>
      <c r="F8" s="603">
        <v>1100</v>
      </c>
      <c r="G8" s="603">
        <v>1</v>
      </c>
      <c r="H8" s="621" t="s">
        <v>127</v>
      </c>
      <c r="I8" s="622" t="s">
        <v>2984</v>
      </c>
    </row>
    <row r="9" spans="1:9" ht="30" x14ac:dyDescent="0.2">
      <c r="A9" s="595">
        <v>9</v>
      </c>
      <c r="B9" s="621" t="s">
        <v>127</v>
      </c>
      <c r="C9" s="596" t="s">
        <v>133</v>
      </c>
      <c r="D9" s="596" t="s">
        <v>134</v>
      </c>
      <c r="E9" s="603">
        <v>218</v>
      </c>
      <c r="F9" s="596"/>
      <c r="G9" s="596"/>
      <c r="H9" s="624"/>
      <c r="I9" s="622" t="s">
        <v>2985</v>
      </c>
    </row>
    <row r="10" spans="1:9" x14ac:dyDescent="0.2">
      <c r="A10" s="595">
        <v>10</v>
      </c>
      <c r="B10" s="621" t="s">
        <v>135</v>
      </c>
      <c r="C10" s="596" t="s">
        <v>136</v>
      </c>
      <c r="D10" s="599" t="s">
        <v>61</v>
      </c>
      <c r="E10" s="599" t="s">
        <v>62</v>
      </c>
      <c r="F10" s="596" t="s">
        <v>137</v>
      </c>
      <c r="G10" s="603">
        <v>1</v>
      </c>
      <c r="H10" s="621" t="s">
        <v>127</v>
      </c>
      <c r="I10" s="622" t="s">
        <v>2986</v>
      </c>
    </row>
    <row r="11" spans="1:9" x14ac:dyDescent="0.2">
      <c r="A11" s="595">
        <v>394</v>
      </c>
    </row>
    <row r="12" spans="1:9" x14ac:dyDescent="0.2">
      <c r="A12" s="595">
        <v>395</v>
      </c>
    </row>
    <row r="13" spans="1:9" x14ac:dyDescent="0.2">
      <c r="A13" s="595">
        <v>396</v>
      </c>
    </row>
    <row r="14" spans="1:9" x14ac:dyDescent="0.2">
      <c r="A14" s="595">
        <v>397</v>
      </c>
    </row>
    <row r="15" spans="1:9" x14ac:dyDescent="0.2">
      <c r="A15" s="595">
        <v>398</v>
      </c>
    </row>
    <row r="16" spans="1:9" x14ac:dyDescent="0.2">
      <c r="A16" s="595">
        <v>399</v>
      </c>
    </row>
    <row r="17" spans="1:1" x14ac:dyDescent="0.2">
      <c r="A17" s="595">
        <v>400</v>
      </c>
    </row>
    <row r="18" spans="1:1" x14ac:dyDescent="0.2">
      <c r="A18" s="595">
        <v>401</v>
      </c>
    </row>
    <row r="19" spans="1:1" x14ac:dyDescent="0.2">
      <c r="A19" s="595">
        <v>402</v>
      </c>
    </row>
    <row r="20" spans="1:1" x14ac:dyDescent="0.2">
      <c r="A20" s="595">
        <v>403</v>
      </c>
    </row>
    <row r="21" spans="1:1" x14ac:dyDescent="0.2">
      <c r="A21" s="595">
        <v>404</v>
      </c>
    </row>
    <row r="22" spans="1:1" x14ac:dyDescent="0.2">
      <c r="A22" s="595">
        <v>405</v>
      </c>
    </row>
    <row r="23" spans="1:1" x14ac:dyDescent="0.2">
      <c r="A23" s="595">
        <v>406</v>
      </c>
    </row>
    <row r="24" spans="1:1" x14ac:dyDescent="0.2">
      <c r="A24" s="595">
        <v>407</v>
      </c>
    </row>
    <row r="25" spans="1:1" x14ac:dyDescent="0.2">
      <c r="A25" s="595">
        <v>408</v>
      </c>
    </row>
    <row r="26" spans="1:1" x14ac:dyDescent="0.2">
      <c r="A26" s="595">
        <v>409</v>
      </c>
    </row>
    <row r="27" spans="1:1" x14ac:dyDescent="0.2">
      <c r="A27" s="595">
        <v>410</v>
      </c>
    </row>
    <row r="28" spans="1:1" x14ac:dyDescent="0.2">
      <c r="A28" s="595">
        <v>411</v>
      </c>
    </row>
    <row r="29" spans="1:1" x14ac:dyDescent="0.2">
      <c r="A29" s="595">
        <v>412</v>
      </c>
    </row>
    <row r="30" spans="1:1" x14ac:dyDescent="0.2">
      <c r="A30" s="595">
        <v>413</v>
      </c>
    </row>
    <row r="31" spans="1:1" x14ac:dyDescent="0.2">
      <c r="A31" s="595">
        <v>414</v>
      </c>
    </row>
    <row r="32" spans="1:1" x14ac:dyDescent="0.2">
      <c r="A32" s="595">
        <v>415</v>
      </c>
    </row>
    <row r="33" spans="1:1" x14ac:dyDescent="0.2">
      <c r="A33" s="595">
        <v>416</v>
      </c>
    </row>
  </sheetData>
  <mergeCells count="4">
    <mergeCell ref="G3:H3"/>
    <mergeCell ref="G2:H2"/>
    <mergeCell ref="B1:E3"/>
    <mergeCell ref="G1:H1"/>
  </mergeCells>
  <phoneticPr fontId="9"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29EF-4A05-40E4-B42E-AD6CDEFB162B}">
  <sheetPr codeName="Sheet21">
    <pageSetUpPr fitToPage="1"/>
  </sheetPr>
  <dimension ref="A1:Y77"/>
  <sheetViews>
    <sheetView zoomScale="70" zoomScaleNormal="70" workbookViewId="0">
      <pane ySplit="4" topLeftCell="A45" activePane="bottomLeft" state="frozen"/>
      <selection activeCell="G1" sqref="G1"/>
      <selection pane="bottomLeft" activeCell="F23" sqref="F23"/>
    </sheetView>
  </sheetViews>
  <sheetFormatPr defaultColWidth="9.1640625" defaultRowHeight="15" x14ac:dyDescent="0.2"/>
  <cols>
    <col min="1" max="1" width="4.83203125" style="1" customWidth="1"/>
    <col min="2" max="2" width="11.5" style="1" customWidth="1"/>
    <col min="3" max="3" width="42.33203125" style="1" customWidth="1"/>
    <col min="4" max="4" width="30" style="1" customWidth="1"/>
    <col min="5" max="5" width="21.6640625" style="1" customWidth="1"/>
    <col min="6" max="6" width="21.6640625" style="1" bestFit="1" customWidth="1"/>
    <col min="7" max="9" width="18.1640625" style="1" bestFit="1" customWidth="1"/>
    <col min="10" max="10" width="17.6640625" style="1" hidden="1" customWidth="1"/>
    <col min="11" max="11" width="18.6640625" style="1" bestFit="1" customWidth="1"/>
    <col min="12" max="12" width="18.6640625" style="1" hidden="1" customWidth="1"/>
    <col min="13" max="13" width="18.1640625" style="1" hidden="1" customWidth="1"/>
    <col min="14" max="14" width="18.1640625" style="1" bestFit="1" customWidth="1"/>
    <col min="15" max="15" width="21.1640625" style="1" customWidth="1"/>
    <col min="16" max="16" width="18.1640625" style="1" hidden="1" customWidth="1"/>
    <col min="17" max="19" width="18.1640625" style="1" bestFit="1" customWidth="1"/>
    <col min="20" max="20" width="18.1640625" style="1" hidden="1" customWidth="1"/>
    <col min="21" max="21" width="23.1640625" style="1" bestFit="1" customWidth="1"/>
    <col min="22" max="22" width="24" style="1" bestFit="1" customWidth="1"/>
    <col min="23" max="23" width="18.1640625" style="1" hidden="1" customWidth="1"/>
    <col min="24" max="24" width="0" style="1" hidden="1" customWidth="1"/>
    <col min="25" max="25" width="31.33203125" style="1" bestFit="1" customWidth="1"/>
    <col min="26" max="16384" width="9.1640625" style="1"/>
  </cols>
  <sheetData>
    <row r="1" spans="1:25" ht="90" x14ac:dyDescent="0.2">
      <c r="A1" s="591">
        <v>1</v>
      </c>
      <c r="B1" s="592"/>
      <c r="C1" s="592"/>
      <c r="D1" s="236"/>
      <c r="E1" s="592"/>
      <c r="F1" s="594" t="s">
        <v>0</v>
      </c>
      <c r="G1" s="15" t="s">
        <v>2987</v>
      </c>
      <c r="H1" s="15"/>
      <c r="I1" s="15"/>
      <c r="J1" s="15"/>
      <c r="K1" s="15"/>
      <c r="L1" s="15"/>
      <c r="M1" s="15"/>
      <c r="N1" s="15"/>
      <c r="O1" s="15"/>
      <c r="P1" s="15"/>
      <c r="Q1" s="15"/>
      <c r="R1" s="15" t="s">
        <v>2988</v>
      </c>
      <c r="S1" s="15"/>
      <c r="T1" s="15" t="s">
        <v>2989</v>
      </c>
      <c r="U1" s="15"/>
      <c r="V1" s="15"/>
      <c r="W1" s="15"/>
      <c r="X1" s="3"/>
      <c r="Y1" s="3"/>
    </row>
    <row r="2" spans="1:25" ht="90" x14ac:dyDescent="0.2">
      <c r="A2" s="591">
        <v>2</v>
      </c>
      <c r="B2" s="592"/>
      <c r="C2" s="592"/>
      <c r="D2" s="236"/>
      <c r="E2" s="592"/>
      <c r="F2" s="2" t="s">
        <v>4</v>
      </c>
      <c r="G2" s="15" t="s">
        <v>2990</v>
      </c>
      <c r="H2" s="15" t="s">
        <v>2991</v>
      </c>
      <c r="I2" s="76" t="s">
        <v>2992</v>
      </c>
      <c r="J2" s="15" t="s">
        <v>2993</v>
      </c>
      <c r="K2" s="15"/>
      <c r="L2" s="15" t="s">
        <v>2994</v>
      </c>
      <c r="M2" s="23" t="s">
        <v>12</v>
      </c>
      <c r="N2" s="15" t="s">
        <v>2995</v>
      </c>
      <c r="O2" s="15" t="s">
        <v>2996</v>
      </c>
      <c r="P2" s="15" t="s">
        <v>2997</v>
      </c>
      <c r="Q2" s="15" t="s">
        <v>2998</v>
      </c>
      <c r="R2" s="15" t="s">
        <v>2999</v>
      </c>
      <c r="S2" s="15" t="s">
        <v>3000</v>
      </c>
      <c r="T2" s="15" t="s">
        <v>3001</v>
      </c>
      <c r="U2" s="5" t="s">
        <v>3002</v>
      </c>
      <c r="V2" s="5" t="s">
        <v>3003</v>
      </c>
      <c r="W2" s="5" t="s">
        <v>3004</v>
      </c>
      <c r="X2" s="3"/>
      <c r="Y2" s="3"/>
    </row>
    <row r="3" spans="1:25" ht="45" x14ac:dyDescent="0.2">
      <c r="A3" s="591">
        <v>3</v>
      </c>
      <c r="B3" s="592"/>
      <c r="C3" s="592"/>
      <c r="D3" s="236"/>
      <c r="E3" s="592"/>
      <c r="F3" s="5" t="s">
        <v>3005</v>
      </c>
      <c r="G3" s="76" t="s">
        <v>3006</v>
      </c>
      <c r="H3" s="15" t="s">
        <v>3006</v>
      </c>
      <c r="I3" s="15" t="s">
        <v>3006</v>
      </c>
      <c r="J3" s="76" t="s">
        <v>3007</v>
      </c>
      <c r="K3" s="76"/>
      <c r="L3" s="15" t="s">
        <v>3006</v>
      </c>
      <c r="M3" s="15" t="s">
        <v>3008</v>
      </c>
      <c r="N3" s="15" t="s">
        <v>3009</v>
      </c>
      <c r="O3" s="15" t="s">
        <v>3010</v>
      </c>
      <c r="P3" s="15" t="s">
        <v>3011</v>
      </c>
      <c r="Q3" s="15" t="s">
        <v>3012</v>
      </c>
      <c r="R3" s="15" t="s">
        <v>3012</v>
      </c>
      <c r="S3" s="15" t="s">
        <v>3012</v>
      </c>
      <c r="T3" s="15" t="s">
        <v>3013</v>
      </c>
      <c r="U3" s="5"/>
      <c r="V3" s="5" t="s">
        <v>3014</v>
      </c>
      <c r="W3" s="7" t="s">
        <v>43</v>
      </c>
      <c r="X3" s="3"/>
      <c r="Y3" s="3" t="s">
        <v>3015</v>
      </c>
    </row>
    <row r="4" spans="1:25" ht="45" x14ac:dyDescent="0.2">
      <c r="A4" s="591">
        <v>4</v>
      </c>
      <c r="B4" s="5" t="s">
        <v>3016</v>
      </c>
      <c r="C4" s="7" t="s">
        <v>45</v>
      </c>
      <c r="D4" s="7" t="s">
        <v>46</v>
      </c>
      <c r="E4" s="7" t="s">
        <v>47</v>
      </c>
      <c r="F4" s="5" t="s">
        <v>3017</v>
      </c>
      <c r="G4" s="5" t="s">
        <v>3018</v>
      </c>
      <c r="H4" s="5" t="s">
        <v>3018</v>
      </c>
      <c r="I4" s="5" t="s">
        <v>3018</v>
      </c>
      <c r="J4" s="5" t="s">
        <v>3019</v>
      </c>
      <c r="K4" s="5" t="s">
        <v>3020</v>
      </c>
      <c r="L4" s="5" t="s">
        <v>3021</v>
      </c>
      <c r="M4" s="5" t="s">
        <v>3018</v>
      </c>
      <c r="N4" s="5" t="s">
        <v>3018</v>
      </c>
      <c r="O4" s="5" t="s">
        <v>3018</v>
      </c>
      <c r="P4" s="5" t="s">
        <v>3018</v>
      </c>
      <c r="Q4" s="5" t="s">
        <v>3018</v>
      </c>
      <c r="R4" s="5" t="s">
        <v>3018</v>
      </c>
      <c r="S4" s="5" t="s">
        <v>3018</v>
      </c>
      <c r="T4" s="5" t="s">
        <v>3018</v>
      </c>
      <c r="U4" s="5" t="s">
        <v>3018</v>
      </c>
      <c r="V4" s="5" t="s">
        <v>3018</v>
      </c>
      <c r="W4" s="5" t="s">
        <v>3018</v>
      </c>
      <c r="X4" s="5" t="s">
        <v>3018</v>
      </c>
      <c r="Y4" s="5" t="s">
        <v>3018</v>
      </c>
    </row>
    <row r="5" spans="1:25" x14ac:dyDescent="0.2">
      <c r="A5" s="3">
        <v>9</v>
      </c>
      <c r="B5" s="7" t="s">
        <v>70</v>
      </c>
      <c r="C5" s="5" t="s">
        <v>2734</v>
      </c>
      <c r="D5" s="7" t="s">
        <v>3022</v>
      </c>
      <c r="E5" s="15"/>
      <c r="F5" s="8">
        <v>1200</v>
      </c>
      <c r="G5" s="5"/>
      <c r="H5" s="5"/>
      <c r="I5" s="8">
        <v>1</v>
      </c>
      <c r="J5" s="5"/>
      <c r="K5" s="5"/>
      <c r="L5" s="5"/>
      <c r="M5" s="5"/>
      <c r="N5" s="8">
        <v>1</v>
      </c>
      <c r="O5" s="5"/>
      <c r="P5" s="5"/>
      <c r="Q5" s="5"/>
      <c r="R5" s="5"/>
      <c r="S5" s="5"/>
      <c r="T5" s="5"/>
      <c r="U5" s="5"/>
      <c r="V5" s="5"/>
      <c r="W5" s="5"/>
      <c r="X5" s="3">
        <f>SUM(G5:V5)</f>
        <v>2</v>
      </c>
      <c r="Y5" s="593">
        <f>X5/2</f>
        <v>1</v>
      </c>
    </row>
    <row r="6" spans="1:25" x14ac:dyDescent="0.2">
      <c r="A6" s="3">
        <v>10</v>
      </c>
      <c r="B6" s="7" t="s">
        <v>73</v>
      </c>
      <c r="C6" s="5" t="s">
        <v>3023</v>
      </c>
      <c r="D6" s="7" t="s">
        <v>3024</v>
      </c>
      <c r="E6" s="15"/>
      <c r="F6" s="8">
        <v>1200</v>
      </c>
      <c r="G6" s="5"/>
      <c r="H6" s="5"/>
      <c r="I6" s="8">
        <v>1</v>
      </c>
      <c r="J6" s="5"/>
      <c r="K6" s="5"/>
      <c r="L6" s="5"/>
      <c r="M6" s="5"/>
      <c r="N6" s="8">
        <v>1</v>
      </c>
      <c r="O6" s="5"/>
      <c r="P6" s="5"/>
      <c r="Q6" s="5"/>
      <c r="R6" s="5"/>
      <c r="S6" s="5"/>
      <c r="T6" s="5"/>
      <c r="U6" s="5"/>
      <c r="V6" s="5"/>
      <c r="W6" s="5"/>
      <c r="X6" s="3">
        <f t="shared" ref="X6:X52" si="0">SUM(G6:V6)</f>
        <v>2</v>
      </c>
      <c r="Y6" s="593">
        <f t="shared" ref="Y6:Y52" si="1">X6/2</f>
        <v>1</v>
      </c>
    </row>
    <row r="7" spans="1:25" x14ac:dyDescent="0.2">
      <c r="A7" s="3">
        <v>11</v>
      </c>
      <c r="B7" s="7" t="s">
        <v>75</v>
      </c>
      <c r="C7" s="5" t="s">
        <v>3025</v>
      </c>
      <c r="D7" s="7" t="s">
        <v>3026</v>
      </c>
      <c r="E7" s="15"/>
      <c r="F7" s="8">
        <v>2000</v>
      </c>
      <c r="G7" s="5"/>
      <c r="H7" s="8">
        <v>1</v>
      </c>
      <c r="I7" s="8">
        <v>1</v>
      </c>
      <c r="J7" s="5"/>
      <c r="K7" s="5"/>
      <c r="L7" s="5"/>
      <c r="M7" s="5"/>
      <c r="N7" s="5"/>
      <c r="O7" s="5"/>
      <c r="P7" s="5"/>
      <c r="Q7" s="5"/>
      <c r="R7" s="5"/>
      <c r="S7" s="5"/>
      <c r="T7" s="5"/>
      <c r="U7" s="8">
        <v>1</v>
      </c>
      <c r="V7" s="5"/>
      <c r="W7" s="5"/>
      <c r="X7" s="3">
        <f t="shared" si="0"/>
        <v>3</v>
      </c>
      <c r="Y7" s="593">
        <f t="shared" si="1"/>
        <v>1.5</v>
      </c>
    </row>
    <row r="8" spans="1:25" x14ac:dyDescent="0.2">
      <c r="A8" s="3">
        <v>13</v>
      </c>
      <c r="B8" s="7" t="s">
        <v>83</v>
      </c>
      <c r="C8" s="5" t="s">
        <v>2917</v>
      </c>
      <c r="D8" s="7" t="s">
        <v>3027</v>
      </c>
      <c r="E8" s="15"/>
      <c r="F8" s="8">
        <v>1200</v>
      </c>
      <c r="G8" s="5"/>
      <c r="H8" s="5"/>
      <c r="I8" s="8">
        <v>1</v>
      </c>
      <c r="J8" s="5"/>
      <c r="K8" s="5"/>
      <c r="L8" s="5"/>
      <c r="M8" s="5"/>
      <c r="N8" s="8">
        <v>1</v>
      </c>
      <c r="O8" s="5"/>
      <c r="P8" s="5"/>
      <c r="Q8" s="5"/>
      <c r="R8" s="5"/>
      <c r="S8" s="5"/>
      <c r="T8" s="5"/>
      <c r="U8" s="5"/>
      <c r="V8" s="5"/>
      <c r="W8" s="5"/>
      <c r="X8" s="3">
        <f t="shared" si="0"/>
        <v>2</v>
      </c>
      <c r="Y8" s="593">
        <f t="shared" si="1"/>
        <v>1</v>
      </c>
    </row>
    <row r="9" spans="1:25" x14ac:dyDescent="0.2">
      <c r="A9" s="3">
        <v>49</v>
      </c>
      <c r="B9" s="7" t="s">
        <v>135</v>
      </c>
      <c r="C9" s="5" t="s">
        <v>3028</v>
      </c>
      <c r="D9" s="7" t="s">
        <v>3029</v>
      </c>
      <c r="E9" s="15"/>
      <c r="F9" s="8">
        <v>2000</v>
      </c>
      <c r="G9" s="5"/>
      <c r="H9" s="8">
        <v>1</v>
      </c>
      <c r="I9" s="8">
        <v>1</v>
      </c>
      <c r="J9" s="5"/>
      <c r="K9" s="5"/>
      <c r="L9" s="5"/>
      <c r="M9" s="5"/>
      <c r="N9" s="5"/>
      <c r="O9" s="5"/>
      <c r="P9" s="5"/>
      <c r="Q9" s="5"/>
      <c r="R9" s="5"/>
      <c r="S9" s="5"/>
      <c r="T9" s="5"/>
      <c r="U9" s="8">
        <v>1</v>
      </c>
      <c r="V9" s="5"/>
      <c r="W9" s="5"/>
      <c r="X9" s="3">
        <f t="shared" si="0"/>
        <v>3</v>
      </c>
      <c r="Y9" s="593">
        <f t="shared" si="1"/>
        <v>1.5</v>
      </c>
    </row>
    <row r="10" spans="1:25" x14ac:dyDescent="0.2">
      <c r="A10" s="3">
        <v>74</v>
      </c>
      <c r="B10" s="7" t="s">
        <v>170</v>
      </c>
      <c r="C10" s="7" t="s">
        <v>171</v>
      </c>
      <c r="D10" s="7" t="s">
        <v>3030</v>
      </c>
      <c r="E10" s="8">
        <v>203</v>
      </c>
      <c r="F10" s="5" t="s">
        <v>2945</v>
      </c>
      <c r="G10" s="5"/>
      <c r="H10" s="5"/>
      <c r="I10" s="8">
        <v>1</v>
      </c>
      <c r="J10" s="5"/>
      <c r="K10" s="5"/>
      <c r="L10" s="5"/>
      <c r="M10" s="5"/>
      <c r="N10" s="5"/>
      <c r="O10" s="5"/>
      <c r="P10" s="5"/>
      <c r="Q10" s="5"/>
      <c r="R10" s="5"/>
      <c r="S10" s="5"/>
      <c r="T10" s="5"/>
      <c r="U10" s="8">
        <v>1</v>
      </c>
      <c r="V10" s="5"/>
      <c r="W10" s="5"/>
      <c r="X10" s="3">
        <f t="shared" si="0"/>
        <v>2</v>
      </c>
      <c r="Y10" s="593">
        <f t="shared" si="1"/>
        <v>1</v>
      </c>
    </row>
    <row r="11" spans="1:25" x14ac:dyDescent="0.2">
      <c r="A11" s="3">
        <v>186</v>
      </c>
      <c r="B11" s="7" t="s">
        <v>319</v>
      </c>
      <c r="C11" s="7" t="s">
        <v>301</v>
      </c>
      <c r="D11" s="5" t="s">
        <v>3043</v>
      </c>
      <c r="E11" s="5"/>
      <c r="F11" s="8">
        <v>1600</v>
      </c>
      <c r="G11" s="5"/>
      <c r="H11" s="5"/>
      <c r="I11" s="5"/>
      <c r="J11" s="5"/>
      <c r="K11" s="5"/>
      <c r="L11" s="5"/>
      <c r="M11" s="5"/>
      <c r="N11" s="5"/>
      <c r="O11" s="8">
        <v>1</v>
      </c>
      <c r="P11" s="5"/>
      <c r="Q11" s="5"/>
      <c r="R11" s="5"/>
      <c r="S11" s="5"/>
      <c r="T11" s="5"/>
      <c r="U11" s="5"/>
      <c r="V11" s="5"/>
      <c r="W11" s="5"/>
      <c r="X11" s="3">
        <f t="shared" si="0"/>
        <v>1</v>
      </c>
      <c r="Y11" s="593">
        <f t="shared" si="1"/>
        <v>0.5</v>
      </c>
    </row>
    <row r="12" spans="1:25" x14ac:dyDescent="0.2">
      <c r="A12" s="3">
        <v>188</v>
      </c>
      <c r="B12" s="7" t="s">
        <v>322</v>
      </c>
      <c r="C12" s="7" t="s">
        <v>301</v>
      </c>
      <c r="D12" s="5" t="s">
        <v>3043</v>
      </c>
      <c r="E12" s="5"/>
      <c r="F12" s="8">
        <v>1600</v>
      </c>
      <c r="G12" s="5"/>
      <c r="H12" s="5"/>
      <c r="I12" s="5"/>
      <c r="J12" s="5"/>
      <c r="K12" s="5"/>
      <c r="L12" s="5"/>
      <c r="M12" s="5"/>
      <c r="N12" s="5"/>
      <c r="O12" s="8">
        <v>1</v>
      </c>
      <c r="P12" s="5"/>
      <c r="Q12" s="5"/>
      <c r="R12" s="5"/>
      <c r="S12" s="5"/>
      <c r="T12" s="5"/>
      <c r="U12" s="5"/>
      <c r="V12" s="5"/>
      <c r="W12" s="5"/>
      <c r="X12" s="3">
        <f t="shared" si="0"/>
        <v>1</v>
      </c>
      <c r="Y12" s="593">
        <f t="shared" si="1"/>
        <v>0.5</v>
      </c>
    </row>
    <row r="13" spans="1:25" x14ac:dyDescent="0.2">
      <c r="A13" s="3">
        <v>189</v>
      </c>
      <c r="B13" s="7" t="s">
        <v>324</v>
      </c>
      <c r="C13" s="7" t="s">
        <v>301</v>
      </c>
      <c r="D13" s="5" t="s">
        <v>3033</v>
      </c>
      <c r="E13" s="8">
        <v>218</v>
      </c>
      <c r="F13" s="7" t="s">
        <v>222</v>
      </c>
      <c r="G13" s="5"/>
      <c r="H13" s="5"/>
      <c r="I13" s="5"/>
      <c r="J13" s="5"/>
      <c r="K13" s="5"/>
      <c r="L13" s="5"/>
      <c r="M13" s="5"/>
      <c r="N13" s="5"/>
      <c r="O13" s="5"/>
      <c r="P13" s="5"/>
      <c r="Q13" s="8">
        <v>1</v>
      </c>
      <c r="R13" s="5"/>
      <c r="S13" s="5"/>
      <c r="T13" s="5"/>
      <c r="U13" s="5"/>
      <c r="V13" s="5"/>
      <c r="W13" s="5"/>
      <c r="X13" s="3">
        <f t="shared" si="0"/>
        <v>1</v>
      </c>
      <c r="Y13" s="593">
        <f t="shared" si="1"/>
        <v>0.5</v>
      </c>
    </row>
    <row r="14" spans="1:25" x14ac:dyDescent="0.2">
      <c r="A14" s="3">
        <v>190</v>
      </c>
      <c r="B14" s="7" t="s">
        <v>326</v>
      </c>
      <c r="C14" s="7" t="s">
        <v>301</v>
      </c>
      <c r="D14" s="5" t="s">
        <v>3043</v>
      </c>
      <c r="E14" s="5"/>
      <c r="F14" s="8">
        <v>1600</v>
      </c>
      <c r="G14" s="5"/>
      <c r="H14" s="5"/>
      <c r="I14" s="5"/>
      <c r="J14" s="5"/>
      <c r="K14" s="5"/>
      <c r="L14" s="5"/>
      <c r="M14" s="5"/>
      <c r="N14" s="5"/>
      <c r="O14" s="8">
        <v>1</v>
      </c>
      <c r="P14" s="5"/>
      <c r="Q14" s="5"/>
      <c r="R14" s="5"/>
      <c r="S14" s="5"/>
      <c r="T14" s="5"/>
      <c r="U14" s="5"/>
      <c r="V14" s="5"/>
      <c r="W14" s="5"/>
      <c r="X14" s="3">
        <f t="shared" si="0"/>
        <v>1</v>
      </c>
      <c r="Y14" s="593">
        <f t="shared" si="1"/>
        <v>0.5</v>
      </c>
    </row>
    <row r="15" spans="1:25" x14ac:dyDescent="0.2">
      <c r="A15" s="3">
        <v>194</v>
      </c>
      <c r="B15" s="7" t="s">
        <v>331</v>
      </c>
      <c r="C15" s="7" t="s">
        <v>301</v>
      </c>
      <c r="D15" s="5" t="s">
        <v>3043</v>
      </c>
      <c r="E15" s="5"/>
      <c r="F15" s="8">
        <v>1600</v>
      </c>
      <c r="G15" s="5"/>
      <c r="H15" s="5"/>
      <c r="I15" s="5"/>
      <c r="J15" s="5"/>
      <c r="K15" s="5"/>
      <c r="L15" s="5"/>
      <c r="M15" s="5"/>
      <c r="N15" s="5"/>
      <c r="O15" s="8">
        <v>1</v>
      </c>
      <c r="P15" s="5"/>
      <c r="Q15" s="5"/>
      <c r="R15" s="5"/>
      <c r="S15" s="5"/>
      <c r="T15" s="5"/>
      <c r="U15" s="5"/>
      <c r="V15" s="5"/>
      <c r="W15" s="5"/>
      <c r="X15" s="3">
        <f t="shared" si="0"/>
        <v>1</v>
      </c>
      <c r="Y15" s="593">
        <f t="shared" si="1"/>
        <v>0.5</v>
      </c>
    </row>
    <row r="16" spans="1:25" x14ac:dyDescent="0.2">
      <c r="A16" s="3">
        <v>204</v>
      </c>
      <c r="B16" s="7" t="s">
        <v>349</v>
      </c>
      <c r="C16" s="7" t="s">
        <v>350</v>
      </c>
      <c r="D16" s="7" t="s">
        <v>3044</v>
      </c>
      <c r="E16" s="15"/>
      <c r="F16" s="8">
        <v>2000</v>
      </c>
      <c r="G16" s="5"/>
      <c r="H16" s="8">
        <v>1</v>
      </c>
      <c r="I16" s="8">
        <v>1</v>
      </c>
      <c r="J16" s="5"/>
      <c r="K16" s="5"/>
      <c r="L16" s="5"/>
      <c r="M16" s="5"/>
      <c r="N16" s="5"/>
      <c r="O16" s="5"/>
      <c r="P16" s="5"/>
      <c r="Q16" s="5"/>
      <c r="R16" s="5"/>
      <c r="S16" s="5"/>
      <c r="T16" s="5"/>
      <c r="U16" s="8">
        <v>1</v>
      </c>
      <c r="V16" s="5"/>
      <c r="W16" s="5"/>
      <c r="X16" s="3">
        <f t="shared" si="0"/>
        <v>3</v>
      </c>
      <c r="Y16" s="593">
        <f t="shared" si="1"/>
        <v>1.5</v>
      </c>
    </row>
    <row r="17" spans="1:25" x14ac:dyDescent="0.2">
      <c r="A17" s="3">
        <v>205</v>
      </c>
      <c r="B17" s="7" t="s">
        <v>352</v>
      </c>
      <c r="C17" s="7" t="s">
        <v>350</v>
      </c>
      <c r="D17" s="7" t="s">
        <v>3045</v>
      </c>
      <c r="E17" s="15"/>
      <c r="F17" s="8">
        <v>2000</v>
      </c>
      <c r="G17" s="5"/>
      <c r="H17" s="8">
        <v>1</v>
      </c>
      <c r="I17" s="8">
        <v>1</v>
      </c>
      <c r="J17" s="5"/>
      <c r="K17" s="5"/>
      <c r="L17" s="5"/>
      <c r="M17" s="5"/>
      <c r="N17" s="5"/>
      <c r="O17" s="5"/>
      <c r="P17" s="5"/>
      <c r="Q17" s="5"/>
      <c r="R17" s="5"/>
      <c r="S17" s="5"/>
      <c r="T17" s="5"/>
      <c r="U17" s="8">
        <v>1</v>
      </c>
      <c r="V17" s="5"/>
      <c r="W17" s="5"/>
      <c r="X17" s="3">
        <f t="shared" si="0"/>
        <v>3</v>
      </c>
      <c r="Y17" s="593">
        <f t="shared" si="1"/>
        <v>1.5</v>
      </c>
    </row>
    <row r="18" spans="1:25" x14ac:dyDescent="0.2">
      <c r="A18" s="3">
        <v>206</v>
      </c>
      <c r="B18" s="7" t="s">
        <v>353</v>
      </c>
      <c r="C18" s="7" t="s">
        <v>350</v>
      </c>
      <c r="D18" s="7" t="s">
        <v>3046</v>
      </c>
      <c r="E18" s="15"/>
      <c r="F18" s="8">
        <v>2000</v>
      </c>
      <c r="G18" s="5"/>
      <c r="H18" s="8">
        <v>1</v>
      </c>
      <c r="I18" s="8">
        <v>1</v>
      </c>
      <c r="J18" s="5"/>
      <c r="K18" s="5"/>
      <c r="L18" s="5"/>
      <c r="M18" s="5"/>
      <c r="N18" s="5"/>
      <c r="O18" s="5"/>
      <c r="P18" s="5"/>
      <c r="Q18" s="5"/>
      <c r="R18" s="5"/>
      <c r="S18" s="5"/>
      <c r="T18" s="5"/>
      <c r="U18" s="8">
        <v>1</v>
      </c>
      <c r="V18" s="5"/>
      <c r="W18" s="5"/>
      <c r="X18" s="3">
        <f t="shared" si="0"/>
        <v>3</v>
      </c>
      <c r="Y18" s="593">
        <f t="shared" si="1"/>
        <v>1.5</v>
      </c>
    </row>
    <row r="19" spans="1:25" x14ac:dyDescent="0.2">
      <c r="A19" s="3">
        <v>207</v>
      </c>
      <c r="B19" s="7" t="s">
        <v>354</v>
      </c>
      <c r="C19" s="7" t="s">
        <v>350</v>
      </c>
      <c r="D19" s="7" t="s">
        <v>3047</v>
      </c>
      <c r="E19" s="15"/>
      <c r="F19" s="8">
        <v>2500</v>
      </c>
      <c r="G19" s="5"/>
      <c r="H19" s="8">
        <v>1</v>
      </c>
      <c r="I19" s="8">
        <v>1</v>
      </c>
      <c r="J19" s="5"/>
      <c r="K19" s="5"/>
      <c r="L19" s="5"/>
      <c r="M19" s="5"/>
      <c r="N19" s="5"/>
      <c r="O19" s="5"/>
      <c r="P19" s="5"/>
      <c r="Q19" s="5"/>
      <c r="R19" s="5"/>
      <c r="S19" s="5"/>
      <c r="T19" s="5"/>
      <c r="U19" s="8">
        <v>1</v>
      </c>
      <c r="V19" s="5"/>
      <c r="W19" s="5"/>
      <c r="X19" s="3">
        <f t="shared" si="0"/>
        <v>3</v>
      </c>
      <c r="Y19" s="593">
        <f t="shared" si="1"/>
        <v>1.5</v>
      </c>
    </row>
    <row r="20" spans="1:25" x14ac:dyDescent="0.2">
      <c r="A20" s="3">
        <v>208</v>
      </c>
      <c r="B20" s="7" t="s">
        <v>355</v>
      </c>
      <c r="C20" s="7" t="s">
        <v>350</v>
      </c>
      <c r="D20" s="7" t="s">
        <v>3048</v>
      </c>
      <c r="E20" s="7" t="s">
        <v>67</v>
      </c>
      <c r="F20" s="5" t="s">
        <v>2735</v>
      </c>
      <c r="G20" s="8">
        <v>1</v>
      </c>
      <c r="H20" s="8">
        <v>1</v>
      </c>
      <c r="I20" s="5"/>
      <c r="J20" s="5"/>
      <c r="K20" s="5"/>
      <c r="L20" s="5"/>
      <c r="M20" s="5"/>
      <c r="N20" s="5"/>
      <c r="O20" s="5"/>
      <c r="P20" s="5"/>
      <c r="Q20" s="5"/>
      <c r="R20" s="5"/>
      <c r="S20" s="5"/>
      <c r="T20" s="5"/>
      <c r="U20" s="5"/>
      <c r="V20" s="8">
        <v>1</v>
      </c>
      <c r="W20" s="5"/>
      <c r="X20" s="3">
        <f t="shared" si="0"/>
        <v>3</v>
      </c>
      <c r="Y20" s="593">
        <f t="shared" si="1"/>
        <v>1.5</v>
      </c>
    </row>
    <row r="21" spans="1:25" x14ac:dyDescent="0.2">
      <c r="A21" s="3">
        <v>209</v>
      </c>
      <c r="B21" s="7" t="s">
        <v>356</v>
      </c>
      <c r="C21" s="7" t="s">
        <v>350</v>
      </c>
      <c r="D21" s="7" t="s">
        <v>3049</v>
      </c>
      <c r="E21" s="7" t="s">
        <v>427</v>
      </c>
      <c r="F21" s="8">
        <v>2200</v>
      </c>
      <c r="G21" s="8">
        <v>1</v>
      </c>
      <c r="H21" s="8">
        <v>2</v>
      </c>
      <c r="I21" s="5"/>
      <c r="J21" s="5"/>
      <c r="K21" s="5"/>
      <c r="L21" s="5"/>
      <c r="M21" s="5"/>
      <c r="N21" s="5"/>
      <c r="O21" s="5"/>
      <c r="P21" s="5"/>
      <c r="Q21" s="5"/>
      <c r="R21" s="5"/>
      <c r="S21" s="5"/>
      <c r="T21" s="5"/>
      <c r="U21" s="8">
        <v>1</v>
      </c>
      <c r="V21" s="5"/>
      <c r="W21" s="5"/>
      <c r="X21" s="3">
        <f t="shared" si="0"/>
        <v>4</v>
      </c>
      <c r="Y21" s="593">
        <f t="shared" si="1"/>
        <v>2</v>
      </c>
    </row>
    <row r="22" spans="1:25" x14ac:dyDescent="0.2">
      <c r="A22" s="3">
        <v>210</v>
      </c>
      <c r="B22" s="7" t="s">
        <v>357</v>
      </c>
      <c r="C22" s="7" t="s">
        <v>350</v>
      </c>
      <c r="D22" s="7" t="s">
        <v>3050</v>
      </c>
      <c r="E22" s="7" t="s">
        <v>427</v>
      </c>
      <c r="F22" s="8">
        <v>2200</v>
      </c>
      <c r="G22" s="8">
        <v>1</v>
      </c>
      <c r="H22" s="8">
        <v>2</v>
      </c>
      <c r="I22" s="5"/>
      <c r="J22" s="5"/>
      <c r="K22" s="5"/>
      <c r="L22" s="5"/>
      <c r="M22" s="5"/>
      <c r="N22" s="5"/>
      <c r="O22" s="5"/>
      <c r="P22" s="5"/>
      <c r="Q22" s="5"/>
      <c r="R22" s="5"/>
      <c r="S22" s="5"/>
      <c r="T22" s="5"/>
      <c r="U22" s="8">
        <v>1</v>
      </c>
      <c r="V22" s="5"/>
      <c r="W22" s="5"/>
      <c r="X22" s="3">
        <f t="shared" si="0"/>
        <v>4</v>
      </c>
      <c r="Y22" s="593">
        <f t="shared" si="1"/>
        <v>2</v>
      </c>
    </row>
    <row r="23" spans="1:25" x14ac:dyDescent="0.2">
      <c r="A23" s="3">
        <v>211</v>
      </c>
      <c r="B23" s="7" t="s">
        <v>358</v>
      </c>
      <c r="C23" s="7" t="s">
        <v>350</v>
      </c>
      <c r="D23" s="7" t="s">
        <v>3051</v>
      </c>
      <c r="E23" s="7" t="s">
        <v>427</v>
      </c>
      <c r="F23" s="8">
        <v>2200</v>
      </c>
      <c r="G23" s="8">
        <v>1</v>
      </c>
      <c r="H23" s="8">
        <v>2</v>
      </c>
      <c r="I23" s="5"/>
      <c r="J23" s="5"/>
      <c r="K23" s="5"/>
      <c r="L23" s="5"/>
      <c r="M23" s="5"/>
      <c r="N23" s="5"/>
      <c r="O23" s="5"/>
      <c r="P23" s="5"/>
      <c r="Q23" s="5"/>
      <c r="R23" s="5"/>
      <c r="S23" s="5"/>
      <c r="T23" s="5"/>
      <c r="U23" s="8">
        <v>1</v>
      </c>
      <c r="V23" s="5"/>
      <c r="W23" s="5"/>
      <c r="X23" s="3">
        <f t="shared" si="0"/>
        <v>4</v>
      </c>
      <c r="Y23" s="593">
        <f t="shared" si="1"/>
        <v>2</v>
      </c>
    </row>
    <row r="24" spans="1:25" x14ac:dyDescent="0.2">
      <c r="A24" s="3">
        <v>212</v>
      </c>
      <c r="B24" s="7" t="s">
        <v>359</v>
      </c>
      <c r="C24" s="5" t="s">
        <v>2943</v>
      </c>
      <c r="D24" s="7" t="s">
        <v>3052</v>
      </c>
      <c r="E24" s="7" t="s">
        <v>427</v>
      </c>
      <c r="F24" s="8">
        <v>2200</v>
      </c>
      <c r="G24" s="8">
        <v>1</v>
      </c>
      <c r="H24" s="8">
        <v>2</v>
      </c>
      <c r="I24" s="5"/>
      <c r="J24" s="5"/>
      <c r="K24" s="5"/>
      <c r="L24" s="5"/>
      <c r="M24" s="5"/>
      <c r="N24" s="5"/>
      <c r="O24" s="5"/>
      <c r="P24" s="5"/>
      <c r="Q24" s="5"/>
      <c r="R24" s="5"/>
      <c r="S24" s="5"/>
      <c r="T24" s="5"/>
      <c r="U24" s="8">
        <v>1</v>
      </c>
      <c r="V24" s="5"/>
      <c r="W24" s="5"/>
      <c r="X24" s="3">
        <f t="shared" si="0"/>
        <v>4</v>
      </c>
      <c r="Y24" s="593">
        <f t="shared" si="1"/>
        <v>2</v>
      </c>
    </row>
    <row r="25" spans="1:25" x14ac:dyDescent="0.2">
      <c r="A25" s="3">
        <v>213</v>
      </c>
      <c r="B25" s="7" t="s">
        <v>361</v>
      </c>
      <c r="C25" s="5" t="s">
        <v>2943</v>
      </c>
      <c r="D25" s="7" t="s">
        <v>3053</v>
      </c>
      <c r="E25" s="7" t="s">
        <v>427</v>
      </c>
      <c r="F25" s="8">
        <v>2200</v>
      </c>
      <c r="G25" s="8">
        <v>1</v>
      </c>
      <c r="H25" s="8">
        <v>2</v>
      </c>
      <c r="I25" s="5"/>
      <c r="J25" s="5"/>
      <c r="K25" s="5"/>
      <c r="L25" s="5"/>
      <c r="M25" s="5"/>
      <c r="N25" s="5"/>
      <c r="O25" s="5"/>
      <c r="P25" s="5"/>
      <c r="Q25" s="5"/>
      <c r="R25" s="5"/>
      <c r="S25" s="5"/>
      <c r="T25" s="5"/>
      <c r="U25" s="8">
        <v>1</v>
      </c>
      <c r="V25" s="5"/>
      <c r="W25" s="5"/>
      <c r="X25" s="3">
        <f t="shared" si="0"/>
        <v>4</v>
      </c>
      <c r="Y25" s="593">
        <f t="shared" si="1"/>
        <v>2</v>
      </c>
    </row>
    <row r="26" spans="1:25" x14ac:dyDescent="0.2">
      <c r="A26" s="3">
        <v>214</v>
      </c>
      <c r="B26" s="7" t="s">
        <v>362</v>
      </c>
      <c r="C26" s="5" t="s">
        <v>2943</v>
      </c>
      <c r="D26" s="7" t="s">
        <v>3054</v>
      </c>
      <c r="E26" s="7" t="s">
        <v>427</v>
      </c>
      <c r="F26" s="8">
        <v>2200</v>
      </c>
      <c r="G26" s="8">
        <v>1</v>
      </c>
      <c r="H26" s="8">
        <v>2</v>
      </c>
      <c r="I26" s="5"/>
      <c r="J26" s="5"/>
      <c r="K26" s="5"/>
      <c r="L26" s="5"/>
      <c r="M26" s="5"/>
      <c r="N26" s="5"/>
      <c r="O26" s="5"/>
      <c r="P26" s="5"/>
      <c r="Q26" s="5"/>
      <c r="R26" s="5"/>
      <c r="S26" s="5"/>
      <c r="T26" s="5"/>
      <c r="U26" s="8">
        <v>1</v>
      </c>
      <c r="V26" s="5"/>
      <c r="W26" s="5"/>
      <c r="X26" s="3">
        <f t="shared" si="0"/>
        <v>4</v>
      </c>
      <c r="Y26" s="593">
        <f t="shared" si="1"/>
        <v>2</v>
      </c>
    </row>
    <row r="27" spans="1:25" x14ac:dyDescent="0.2">
      <c r="A27" s="3">
        <v>215</v>
      </c>
      <c r="B27" s="7" t="s">
        <v>363</v>
      </c>
      <c r="C27" s="5" t="s">
        <v>2943</v>
      </c>
      <c r="D27" s="7" t="s">
        <v>3055</v>
      </c>
      <c r="E27" s="8">
        <v>113</v>
      </c>
      <c r="F27" s="8">
        <v>2200</v>
      </c>
      <c r="G27" s="8">
        <v>1</v>
      </c>
      <c r="H27" s="8">
        <v>2</v>
      </c>
      <c r="I27" s="5"/>
      <c r="J27" s="5"/>
      <c r="K27" s="5"/>
      <c r="L27" s="5"/>
      <c r="M27" s="5"/>
      <c r="N27" s="5"/>
      <c r="O27" s="5"/>
      <c r="P27" s="5"/>
      <c r="Q27" s="5"/>
      <c r="R27" s="5"/>
      <c r="S27" s="5"/>
      <c r="T27" s="5"/>
      <c r="U27" s="8">
        <v>1</v>
      </c>
      <c r="V27" s="5"/>
      <c r="W27" s="5"/>
      <c r="X27" s="3">
        <f t="shared" si="0"/>
        <v>4</v>
      </c>
      <c r="Y27" s="593">
        <f t="shared" si="1"/>
        <v>2</v>
      </c>
    </row>
    <row r="28" spans="1:25" x14ac:dyDescent="0.2">
      <c r="A28" s="3">
        <v>216</v>
      </c>
      <c r="B28" s="7" t="s">
        <v>365</v>
      </c>
      <c r="C28" s="7" t="s">
        <v>65</v>
      </c>
      <c r="D28" s="7" t="s">
        <v>3056</v>
      </c>
      <c r="E28" s="8">
        <v>113</v>
      </c>
      <c r="F28" s="8">
        <v>2200</v>
      </c>
      <c r="G28" s="8">
        <v>1</v>
      </c>
      <c r="H28" s="8">
        <v>2</v>
      </c>
      <c r="I28" s="5"/>
      <c r="J28" s="5"/>
      <c r="K28" s="5"/>
      <c r="L28" s="5"/>
      <c r="M28" s="5"/>
      <c r="N28" s="5"/>
      <c r="O28" s="5"/>
      <c r="P28" s="5"/>
      <c r="Q28" s="5"/>
      <c r="R28" s="5"/>
      <c r="S28" s="5"/>
      <c r="T28" s="5"/>
      <c r="U28" s="8">
        <v>1</v>
      </c>
      <c r="V28" s="5"/>
      <c r="W28" s="5"/>
      <c r="X28" s="3">
        <f t="shared" si="0"/>
        <v>4</v>
      </c>
      <c r="Y28" s="593">
        <f t="shared" si="1"/>
        <v>2</v>
      </c>
    </row>
    <row r="29" spans="1:25" x14ac:dyDescent="0.2">
      <c r="A29" s="3">
        <v>217</v>
      </c>
      <c r="B29" s="7" t="s">
        <v>366</v>
      </c>
      <c r="C29" s="7" t="s">
        <v>65</v>
      </c>
      <c r="D29" s="7" t="s">
        <v>3057</v>
      </c>
      <c r="E29" s="8">
        <v>207</v>
      </c>
      <c r="F29" s="8">
        <v>2200</v>
      </c>
      <c r="G29" s="8">
        <v>1</v>
      </c>
      <c r="H29" s="8">
        <v>2</v>
      </c>
      <c r="I29" s="5"/>
      <c r="J29" s="5"/>
      <c r="K29" s="5"/>
      <c r="L29" s="5"/>
      <c r="M29" s="5"/>
      <c r="N29" s="5"/>
      <c r="O29" s="5"/>
      <c r="P29" s="5"/>
      <c r="Q29" s="5"/>
      <c r="R29" s="5"/>
      <c r="S29" s="5"/>
      <c r="T29" s="5"/>
      <c r="U29" s="8">
        <v>1</v>
      </c>
      <c r="V29" s="5"/>
      <c r="W29" s="5"/>
      <c r="X29" s="3">
        <f t="shared" si="0"/>
        <v>4</v>
      </c>
      <c r="Y29" s="593">
        <f t="shared" si="1"/>
        <v>2</v>
      </c>
    </row>
    <row r="30" spans="1:25" x14ac:dyDescent="0.2">
      <c r="A30" s="3">
        <v>218</v>
      </c>
      <c r="B30" s="7" t="s">
        <v>367</v>
      </c>
      <c r="C30" s="5" t="s">
        <v>3023</v>
      </c>
      <c r="D30" s="7" t="s">
        <v>3058</v>
      </c>
      <c r="E30" s="8">
        <v>207</v>
      </c>
      <c r="F30" s="8">
        <v>2200</v>
      </c>
      <c r="G30" s="8">
        <v>1</v>
      </c>
      <c r="H30" s="8">
        <v>2</v>
      </c>
      <c r="I30" s="5"/>
      <c r="J30" s="5"/>
      <c r="K30" s="5"/>
      <c r="L30" s="5"/>
      <c r="M30" s="5"/>
      <c r="N30" s="5"/>
      <c r="O30" s="5"/>
      <c r="P30" s="5"/>
      <c r="Q30" s="5"/>
      <c r="R30" s="5"/>
      <c r="S30" s="5"/>
      <c r="T30" s="5"/>
      <c r="U30" s="8">
        <v>1</v>
      </c>
      <c r="V30" s="5"/>
      <c r="W30" s="5"/>
      <c r="X30" s="3">
        <f t="shared" si="0"/>
        <v>4</v>
      </c>
      <c r="Y30" s="593">
        <f t="shared" si="1"/>
        <v>2</v>
      </c>
    </row>
    <row r="31" spans="1:25" x14ac:dyDescent="0.2">
      <c r="A31" s="3">
        <v>219</v>
      </c>
      <c r="B31" s="7" t="s">
        <v>369</v>
      </c>
      <c r="C31" s="5" t="s">
        <v>3023</v>
      </c>
      <c r="D31" s="7" t="s">
        <v>3059</v>
      </c>
      <c r="E31" s="8">
        <v>207</v>
      </c>
      <c r="F31" s="8">
        <v>2200</v>
      </c>
      <c r="G31" s="8">
        <v>1</v>
      </c>
      <c r="H31" s="8">
        <v>2</v>
      </c>
      <c r="I31" s="5"/>
      <c r="J31" s="5"/>
      <c r="K31" s="5"/>
      <c r="L31" s="5"/>
      <c r="M31" s="5"/>
      <c r="N31" s="5"/>
      <c r="O31" s="5"/>
      <c r="P31" s="5"/>
      <c r="Q31" s="5"/>
      <c r="R31" s="5"/>
      <c r="S31" s="5"/>
      <c r="T31" s="5"/>
      <c r="U31" s="8">
        <v>1</v>
      </c>
      <c r="V31" s="5"/>
      <c r="W31" s="5"/>
      <c r="X31" s="3">
        <f t="shared" si="0"/>
        <v>4</v>
      </c>
      <c r="Y31" s="593">
        <f t="shared" si="1"/>
        <v>2</v>
      </c>
    </row>
    <row r="32" spans="1:25" x14ac:dyDescent="0.2">
      <c r="A32" s="3">
        <v>220</v>
      </c>
      <c r="B32" s="7" t="s">
        <v>370</v>
      </c>
      <c r="C32" s="5" t="s">
        <v>3023</v>
      </c>
      <c r="D32" s="7" t="s">
        <v>3060</v>
      </c>
      <c r="E32" s="8">
        <v>207</v>
      </c>
      <c r="F32" s="8">
        <v>2200</v>
      </c>
      <c r="G32" s="8">
        <v>1</v>
      </c>
      <c r="H32" s="8">
        <v>2</v>
      </c>
      <c r="I32" s="5"/>
      <c r="J32" s="5"/>
      <c r="K32" s="5"/>
      <c r="L32" s="5"/>
      <c r="M32" s="5"/>
      <c r="N32" s="5"/>
      <c r="O32" s="5"/>
      <c r="P32" s="5"/>
      <c r="Q32" s="5"/>
      <c r="R32" s="5"/>
      <c r="S32" s="5"/>
      <c r="T32" s="5"/>
      <c r="U32" s="8">
        <v>1</v>
      </c>
      <c r="V32" s="5"/>
      <c r="W32" s="5"/>
      <c r="X32" s="3">
        <f t="shared" si="0"/>
        <v>4</v>
      </c>
      <c r="Y32" s="593">
        <f t="shared" si="1"/>
        <v>2</v>
      </c>
    </row>
    <row r="33" spans="1:25" x14ac:dyDescent="0.2">
      <c r="A33" s="3">
        <v>221</v>
      </c>
      <c r="B33" s="7" t="s">
        <v>371</v>
      </c>
      <c r="C33" s="7" t="s">
        <v>350</v>
      </c>
      <c r="D33" s="7" t="s">
        <v>3061</v>
      </c>
      <c r="E33" s="8">
        <v>113</v>
      </c>
      <c r="F33" s="7" t="s">
        <v>151</v>
      </c>
      <c r="G33" s="8">
        <v>1</v>
      </c>
      <c r="H33" s="8">
        <v>2</v>
      </c>
      <c r="I33" s="5"/>
      <c r="J33" s="5"/>
      <c r="K33" s="5"/>
      <c r="L33" s="5"/>
      <c r="M33" s="5"/>
      <c r="N33" s="5"/>
      <c r="O33" s="5"/>
      <c r="P33" s="5"/>
      <c r="Q33" s="5"/>
      <c r="R33" s="5"/>
      <c r="S33" s="5"/>
      <c r="T33" s="5"/>
      <c r="U33" s="8">
        <v>1</v>
      </c>
      <c r="V33" s="5"/>
      <c r="W33" s="5"/>
      <c r="X33" s="3">
        <f t="shared" si="0"/>
        <v>4</v>
      </c>
      <c r="Y33" s="593">
        <f t="shared" si="1"/>
        <v>2</v>
      </c>
    </row>
    <row r="34" spans="1:25" x14ac:dyDescent="0.2">
      <c r="A34" s="3">
        <v>222</v>
      </c>
      <c r="B34" s="7" t="s">
        <v>372</v>
      </c>
      <c r="C34" s="7" t="s">
        <v>350</v>
      </c>
      <c r="D34" s="7" t="s">
        <v>3062</v>
      </c>
      <c r="E34" s="8">
        <v>113</v>
      </c>
      <c r="F34" s="7" t="s">
        <v>151</v>
      </c>
      <c r="G34" s="8">
        <v>1</v>
      </c>
      <c r="H34" s="8">
        <v>2</v>
      </c>
      <c r="I34" s="5"/>
      <c r="J34" s="5"/>
      <c r="K34" s="5"/>
      <c r="L34" s="5"/>
      <c r="M34" s="5"/>
      <c r="N34" s="5"/>
      <c r="O34" s="5"/>
      <c r="P34" s="5"/>
      <c r="Q34" s="5"/>
      <c r="R34" s="5"/>
      <c r="S34" s="5"/>
      <c r="T34" s="5"/>
      <c r="U34" s="8">
        <v>1</v>
      </c>
      <c r="V34" s="5"/>
      <c r="W34" s="5"/>
      <c r="X34" s="3">
        <f t="shared" si="0"/>
        <v>4</v>
      </c>
      <c r="Y34" s="593">
        <f t="shared" si="1"/>
        <v>2</v>
      </c>
    </row>
    <row r="35" spans="1:25" x14ac:dyDescent="0.2">
      <c r="A35" s="3">
        <v>223</v>
      </c>
      <c r="B35" s="7" t="s">
        <v>373</v>
      </c>
      <c r="C35" s="7" t="s">
        <v>350</v>
      </c>
      <c r="D35" s="7" t="s">
        <v>3063</v>
      </c>
      <c r="E35" s="8">
        <v>206</v>
      </c>
      <c r="F35" s="5" t="s">
        <v>2945</v>
      </c>
      <c r="G35" s="8">
        <v>1</v>
      </c>
      <c r="H35" s="8">
        <v>1</v>
      </c>
      <c r="I35" s="8">
        <v>1</v>
      </c>
      <c r="J35" s="5"/>
      <c r="K35" s="5"/>
      <c r="L35" s="5"/>
      <c r="M35" s="5"/>
      <c r="N35" s="5"/>
      <c r="O35" s="5"/>
      <c r="P35" s="5"/>
      <c r="Q35" s="5"/>
      <c r="R35" s="5"/>
      <c r="S35" s="5"/>
      <c r="T35" s="5"/>
      <c r="U35" s="5"/>
      <c r="V35" s="8">
        <v>1</v>
      </c>
      <c r="W35" s="5"/>
      <c r="X35" s="3">
        <f t="shared" si="0"/>
        <v>4</v>
      </c>
      <c r="Y35" s="593">
        <f t="shared" si="1"/>
        <v>2</v>
      </c>
    </row>
    <row r="36" spans="1:25" x14ac:dyDescent="0.2">
      <c r="A36" s="3">
        <v>224</v>
      </c>
      <c r="B36" s="7" t="s">
        <v>374</v>
      </c>
      <c r="C36" s="7" t="s">
        <v>350</v>
      </c>
      <c r="D36" s="7" t="s">
        <v>3064</v>
      </c>
      <c r="E36" s="8">
        <v>206</v>
      </c>
      <c r="F36" s="5" t="s">
        <v>2945</v>
      </c>
      <c r="G36" s="8">
        <v>1</v>
      </c>
      <c r="H36" s="8">
        <v>1</v>
      </c>
      <c r="I36" s="8">
        <v>1</v>
      </c>
      <c r="J36" s="5"/>
      <c r="K36" s="5"/>
      <c r="L36" s="5"/>
      <c r="M36" s="5"/>
      <c r="N36" s="5"/>
      <c r="O36" s="5"/>
      <c r="P36" s="5"/>
      <c r="Q36" s="5"/>
      <c r="R36" s="5"/>
      <c r="S36" s="5"/>
      <c r="T36" s="5"/>
      <c r="U36" s="5"/>
      <c r="V36" s="8">
        <v>1</v>
      </c>
      <c r="W36" s="5"/>
      <c r="X36" s="3">
        <f t="shared" si="0"/>
        <v>4</v>
      </c>
      <c r="Y36" s="593">
        <f t="shared" si="1"/>
        <v>2</v>
      </c>
    </row>
    <row r="37" spans="1:25" x14ac:dyDescent="0.2">
      <c r="A37" s="3">
        <v>225</v>
      </c>
      <c r="B37" s="7" t="s">
        <v>375</v>
      </c>
      <c r="C37" s="7" t="s">
        <v>350</v>
      </c>
      <c r="D37" s="7" t="s">
        <v>3065</v>
      </c>
      <c r="E37" s="8">
        <v>205</v>
      </c>
      <c r="F37" s="5" t="s">
        <v>2945</v>
      </c>
      <c r="G37" s="8">
        <v>1</v>
      </c>
      <c r="H37" s="8">
        <v>1</v>
      </c>
      <c r="I37" s="8">
        <v>1</v>
      </c>
      <c r="J37" s="5"/>
      <c r="K37" s="5"/>
      <c r="L37" s="5"/>
      <c r="M37" s="5"/>
      <c r="N37" s="5"/>
      <c r="O37" s="5"/>
      <c r="P37" s="5"/>
      <c r="Q37" s="5"/>
      <c r="R37" s="5"/>
      <c r="S37" s="5"/>
      <c r="T37" s="5"/>
      <c r="U37" s="5"/>
      <c r="V37" s="8">
        <v>1</v>
      </c>
      <c r="W37" s="5"/>
      <c r="X37" s="3">
        <f t="shared" si="0"/>
        <v>4</v>
      </c>
      <c r="Y37" s="593">
        <f t="shared" si="1"/>
        <v>2</v>
      </c>
    </row>
    <row r="38" spans="1:25" x14ac:dyDescent="0.2">
      <c r="A38" s="3">
        <v>226</v>
      </c>
      <c r="B38" s="7" t="s">
        <v>376</v>
      </c>
      <c r="C38" s="7" t="s">
        <v>350</v>
      </c>
      <c r="D38" s="7" t="s">
        <v>3066</v>
      </c>
      <c r="E38" s="8">
        <v>205</v>
      </c>
      <c r="F38" s="5" t="s">
        <v>2945</v>
      </c>
      <c r="G38" s="8">
        <v>1</v>
      </c>
      <c r="H38" s="8">
        <v>1</v>
      </c>
      <c r="I38" s="8">
        <v>1</v>
      </c>
      <c r="J38" s="5"/>
      <c r="K38" s="5"/>
      <c r="L38" s="5"/>
      <c r="M38" s="5"/>
      <c r="N38" s="5"/>
      <c r="O38" s="5"/>
      <c r="P38" s="5"/>
      <c r="Q38" s="5"/>
      <c r="R38" s="5"/>
      <c r="S38" s="5"/>
      <c r="T38" s="5"/>
      <c r="U38" s="5"/>
      <c r="V38" s="8">
        <v>1</v>
      </c>
      <c r="W38" s="5"/>
      <c r="X38" s="3">
        <f t="shared" si="0"/>
        <v>4</v>
      </c>
      <c r="Y38" s="593">
        <f t="shared" si="1"/>
        <v>2</v>
      </c>
    </row>
    <row r="39" spans="1:25" x14ac:dyDescent="0.2">
      <c r="A39" s="3">
        <v>227</v>
      </c>
      <c r="B39" s="7" t="s">
        <v>377</v>
      </c>
      <c r="C39" s="7" t="s">
        <v>350</v>
      </c>
      <c r="D39" s="7" t="s">
        <v>3067</v>
      </c>
      <c r="E39" s="8">
        <v>203</v>
      </c>
      <c r="F39" s="5" t="s">
        <v>2945</v>
      </c>
      <c r="G39" s="8">
        <v>1</v>
      </c>
      <c r="H39" s="8">
        <v>1</v>
      </c>
      <c r="I39" s="8">
        <v>1</v>
      </c>
      <c r="J39" s="5"/>
      <c r="K39" s="5"/>
      <c r="L39" s="5"/>
      <c r="M39" s="5"/>
      <c r="N39" s="5"/>
      <c r="O39" s="5"/>
      <c r="P39" s="5"/>
      <c r="Q39" s="5"/>
      <c r="R39" s="5"/>
      <c r="S39" s="5"/>
      <c r="T39" s="5"/>
      <c r="U39" s="5"/>
      <c r="V39" s="8">
        <v>1</v>
      </c>
      <c r="W39" s="5"/>
      <c r="X39" s="3">
        <f t="shared" si="0"/>
        <v>4</v>
      </c>
      <c r="Y39" s="593">
        <f t="shared" si="1"/>
        <v>2</v>
      </c>
    </row>
    <row r="40" spans="1:25" x14ac:dyDescent="0.2">
      <c r="A40" s="3">
        <v>228</v>
      </c>
      <c r="B40" s="7" t="s">
        <v>378</v>
      </c>
      <c r="C40" s="7" t="s">
        <v>350</v>
      </c>
      <c r="D40" s="7" t="s">
        <v>3068</v>
      </c>
      <c r="E40" s="8">
        <v>203</v>
      </c>
      <c r="F40" s="5" t="s">
        <v>2945</v>
      </c>
      <c r="G40" s="8">
        <v>1</v>
      </c>
      <c r="H40" s="8">
        <v>1</v>
      </c>
      <c r="I40" s="8">
        <v>1</v>
      </c>
      <c r="J40" s="5"/>
      <c r="K40" s="5"/>
      <c r="L40" s="5"/>
      <c r="M40" s="5"/>
      <c r="N40" s="5"/>
      <c r="O40" s="5"/>
      <c r="P40" s="5"/>
      <c r="Q40" s="5"/>
      <c r="R40" s="5"/>
      <c r="S40" s="5"/>
      <c r="T40" s="5"/>
      <c r="U40" s="5"/>
      <c r="V40" s="8">
        <v>1</v>
      </c>
      <c r="W40" s="5"/>
      <c r="X40" s="3">
        <f t="shared" si="0"/>
        <v>4</v>
      </c>
      <c r="Y40" s="593">
        <f t="shared" si="1"/>
        <v>2</v>
      </c>
    </row>
    <row r="41" spans="1:25" x14ac:dyDescent="0.2">
      <c r="A41" s="3">
        <v>229</v>
      </c>
      <c r="B41" s="7" t="s">
        <v>380</v>
      </c>
      <c r="C41" s="5" t="s">
        <v>2943</v>
      </c>
      <c r="D41" s="7" t="s">
        <v>3069</v>
      </c>
      <c r="E41" s="7" t="s">
        <v>67</v>
      </c>
      <c r="F41" s="7" t="s">
        <v>68</v>
      </c>
      <c r="G41" s="8">
        <v>1</v>
      </c>
      <c r="H41" s="8">
        <v>2</v>
      </c>
      <c r="I41" s="8">
        <v>1</v>
      </c>
      <c r="J41" s="5"/>
      <c r="K41" s="5"/>
      <c r="L41" s="5"/>
      <c r="M41" s="5"/>
      <c r="N41" s="5"/>
      <c r="O41" s="5"/>
      <c r="P41" s="5"/>
      <c r="Q41" s="5"/>
      <c r="R41" s="5"/>
      <c r="S41" s="5"/>
      <c r="T41" s="5"/>
      <c r="U41" s="5"/>
      <c r="V41" s="7" t="s">
        <v>69</v>
      </c>
      <c r="W41" s="5"/>
      <c r="X41" s="3">
        <f t="shared" si="0"/>
        <v>4</v>
      </c>
      <c r="Y41" s="593">
        <f t="shared" si="1"/>
        <v>2</v>
      </c>
    </row>
    <row r="42" spans="1:25" x14ac:dyDescent="0.2">
      <c r="A42" s="3">
        <v>242</v>
      </c>
      <c r="B42" s="7" t="s">
        <v>393</v>
      </c>
      <c r="C42" s="7" t="s">
        <v>350</v>
      </c>
      <c r="D42" s="7" t="s">
        <v>3070</v>
      </c>
      <c r="E42" s="15"/>
      <c r="F42" s="7" t="s">
        <v>263</v>
      </c>
      <c r="G42" s="5"/>
      <c r="H42" s="5"/>
      <c r="I42" s="5"/>
      <c r="J42" s="5"/>
      <c r="K42" s="5"/>
      <c r="L42" s="5"/>
      <c r="M42" s="5"/>
      <c r="N42" s="5"/>
      <c r="O42" s="5"/>
      <c r="P42" s="5"/>
      <c r="Q42" s="8">
        <v>1</v>
      </c>
      <c r="R42" s="5"/>
      <c r="S42" s="5"/>
      <c r="T42" s="5"/>
      <c r="U42" s="5"/>
      <c r="V42" s="5"/>
      <c r="W42" s="5"/>
      <c r="X42" s="3">
        <f t="shared" si="0"/>
        <v>1</v>
      </c>
      <c r="Y42" s="593">
        <f t="shared" si="1"/>
        <v>0.5</v>
      </c>
    </row>
    <row r="43" spans="1:25" x14ac:dyDescent="0.2">
      <c r="A43" s="3">
        <v>243</v>
      </c>
      <c r="B43" s="7" t="s">
        <v>395</v>
      </c>
      <c r="C43" s="7" t="s">
        <v>350</v>
      </c>
      <c r="D43" s="7" t="s">
        <v>3071</v>
      </c>
      <c r="E43" s="15"/>
      <c r="F43" s="7" t="s">
        <v>263</v>
      </c>
      <c r="G43" s="5"/>
      <c r="H43" s="5"/>
      <c r="I43" s="5"/>
      <c r="J43" s="5"/>
      <c r="K43" s="5"/>
      <c r="L43" s="5"/>
      <c r="M43" s="5"/>
      <c r="N43" s="5"/>
      <c r="O43" s="5"/>
      <c r="P43" s="5"/>
      <c r="Q43" s="8">
        <v>1</v>
      </c>
      <c r="R43" s="5"/>
      <c r="S43" s="5"/>
      <c r="T43" s="5"/>
      <c r="U43" s="5"/>
      <c r="V43" s="5"/>
      <c r="W43" s="5"/>
      <c r="X43" s="3">
        <f t="shared" si="0"/>
        <v>1</v>
      </c>
      <c r="Y43" s="593">
        <f t="shared" si="1"/>
        <v>0.5</v>
      </c>
    </row>
    <row r="44" spans="1:25" x14ac:dyDescent="0.2">
      <c r="A44" s="3">
        <v>244</v>
      </c>
      <c r="B44" s="7" t="s">
        <v>396</v>
      </c>
      <c r="C44" s="7" t="s">
        <v>350</v>
      </c>
      <c r="D44" s="7" t="s">
        <v>3072</v>
      </c>
      <c r="E44" s="15"/>
      <c r="F44" s="7" t="s">
        <v>263</v>
      </c>
      <c r="G44" s="5"/>
      <c r="H44" s="5"/>
      <c r="I44" s="5"/>
      <c r="J44" s="5"/>
      <c r="K44" s="5"/>
      <c r="L44" s="5"/>
      <c r="M44" s="5"/>
      <c r="N44" s="5"/>
      <c r="O44" s="5"/>
      <c r="P44" s="5"/>
      <c r="Q44" s="8">
        <v>1</v>
      </c>
      <c r="R44" s="5"/>
      <c r="S44" s="5"/>
      <c r="T44" s="5"/>
      <c r="U44" s="5"/>
      <c r="V44" s="5"/>
      <c r="W44" s="5"/>
      <c r="X44" s="3">
        <f t="shared" si="0"/>
        <v>1</v>
      </c>
      <c r="Y44" s="593">
        <f t="shared" si="1"/>
        <v>0.5</v>
      </c>
    </row>
    <row r="45" spans="1:25" x14ac:dyDescent="0.2">
      <c r="A45" s="3">
        <v>245</v>
      </c>
      <c r="B45" s="7" t="s">
        <v>397</v>
      </c>
      <c r="C45" s="7" t="s">
        <v>350</v>
      </c>
      <c r="D45" s="7" t="s">
        <v>3073</v>
      </c>
      <c r="E45" s="15"/>
      <c r="F45" s="7" t="s">
        <v>263</v>
      </c>
      <c r="G45" s="5"/>
      <c r="H45" s="5"/>
      <c r="I45" s="5"/>
      <c r="J45" s="5"/>
      <c r="K45" s="5"/>
      <c r="L45" s="5"/>
      <c r="M45" s="5"/>
      <c r="N45" s="5"/>
      <c r="O45" s="5"/>
      <c r="P45" s="5"/>
      <c r="Q45" s="8">
        <v>1</v>
      </c>
      <c r="R45" s="5"/>
      <c r="S45" s="5"/>
      <c r="T45" s="5"/>
      <c r="U45" s="5"/>
      <c r="V45" s="5"/>
      <c r="W45" s="5"/>
      <c r="X45" s="3">
        <f t="shared" si="0"/>
        <v>1</v>
      </c>
      <c r="Y45" s="593">
        <f t="shared" si="1"/>
        <v>0.5</v>
      </c>
    </row>
    <row r="46" spans="1:25" x14ac:dyDescent="0.2">
      <c r="A46" s="3">
        <v>277</v>
      </c>
      <c r="B46" s="7" t="s">
        <v>433</v>
      </c>
      <c r="C46" s="7" t="s">
        <v>301</v>
      </c>
      <c r="D46" s="5" t="s">
        <v>3043</v>
      </c>
      <c r="E46" s="5"/>
      <c r="F46" s="8">
        <v>1600</v>
      </c>
      <c r="G46" s="5"/>
      <c r="H46" s="5"/>
      <c r="I46" s="5"/>
      <c r="J46" s="5"/>
      <c r="K46" s="5"/>
      <c r="L46" s="5"/>
      <c r="M46" s="5"/>
      <c r="N46" s="5"/>
      <c r="O46" s="8">
        <v>1</v>
      </c>
      <c r="P46" s="5"/>
      <c r="Q46" s="5"/>
      <c r="R46" s="5"/>
      <c r="S46" s="5"/>
      <c r="T46" s="5"/>
      <c r="U46" s="5"/>
      <c r="V46" s="5"/>
      <c r="W46" s="5"/>
      <c r="X46" s="3">
        <f t="shared" si="0"/>
        <v>1</v>
      </c>
      <c r="Y46" s="593">
        <f t="shared" si="1"/>
        <v>0.5</v>
      </c>
    </row>
    <row r="47" spans="1:25" x14ac:dyDescent="0.2">
      <c r="A47" s="3">
        <v>278</v>
      </c>
      <c r="B47" s="7" t="s">
        <v>434</v>
      </c>
      <c r="C47" s="7" t="s">
        <v>301</v>
      </c>
      <c r="D47" s="5" t="s">
        <v>3043</v>
      </c>
      <c r="E47" s="5"/>
      <c r="F47" s="8">
        <v>1600</v>
      </c>
      <c r="G47" s="5"/>
      <c r="H47" s="5"/>
      <c r="I47" s="5"/>
      <c r="J47" s="5"/>
      <c r="K47" s="5"/>
      <c r="L47" s="5"/>
      <c r="M47" s="5"/>
      <c r="N47" s="5"/>
      <c r="O47" s="8">
        <v>1</v>
      </c>
      <c r="P47" s="5"/>
      <c r="Q47" s="5"/>
      <c r="R47" s="5"/>
      <c r="S47" s="5"/>
      <c r="T47" s="5"/>
      <c r="U47" s="5"/>
      <c r="V47" s="5"/>
      <c r="W47" s="5"/>
      <c r="X47" s="3">
        <f t="shared" si="0"/>
        <v>1</v>
      </c>
      <c r="Y47" s="593">
        <f t="shared" si="1"/>
        <v>0.5</v>
      </c>
    </row>
    <row r="48" spans="1:25" x14ac:dyDescent="0.2">
      <c r="A48" s="3">
        <v>282</v>
      </c>
      <c r="B48" s="7" t="s">
        <v>438</v>
      </c>
      <c r="C48" s="7" t="s">
        <v>301</v>
      </c>
      <c r="D48" s="5" t="s">
        <v>3074</v>
      </c>
      <c r="E48" s="15"/>
      <c r="F48" s="7" t="s">
        <v>151</v>
      </c>
      <c r="G48" s="5"/>
      <c r="H48" s="5"/>
      <c r="I48" s="5"/>
      <c r="J48" s="5"/>
      <c r="K48" s="5"/>
      <c r="L48" s="5"/>
      <c r="M48" s="5"/>
      <c r="N48" s="5"/>
      <c r="O48" s="5"/>
      <c r="P48" s="5"/>
      <c r="Q48" s="8">
        <v>1</v>
      </c>
      <c r="R48" s="5"/>
      <c r="S48" s="5"/>
      <c r="T48" s="5"/>
      <c r="U48" s="5"/>
      <c r="V48" s="5"/>
      <c r="W48" s="5"/>
      <c r="X48" s="3">
        <f t="shared" si="0"/>
        <v>1</v>
      </c>
      <c r="Y48" s="593">
        <f t="shared" si="1"/>
        <v>0.5</v>
      </c>
    </row>
    <row r="49" spans="1:25" x14ac:dyDescent="0.2">
      <c r="A49" s="3">
        <v>283</v>
      </c>
      <c r="B49" s="7" t="s">
        <v>439</v>
      </c>
      <c r="C49" s="7" t="s">
        <v>301</v>
      </c>
      <c r="D49" s="5" t="s">
        <v>3074</v>
      </c>
      <c r="E49" s="15"/>
      <c r="F49" s="7" t="s">
        <v>151</v>
      </c>
      <c r="G49" s="5"/>
      <c r="H49" s="5"/>
      <c r="I49" s="5"/>
      <c r="J49" s="5"/>
      <c r="K49" s="5"/>
      <c r="L49" s="5"/>
      <c r="M49" s="5"/>
      <c r="N49" s="5"/>
      <c r="O49" s="5"/>
      <c r="P49" s="5"/>
      <c r="Q49" s="8">
        <v>1</v>
      </c>
      <c r="R49" s="5"/>
      <c r="S49" s="5"/>
      <c r="T49" s="5"/>
      <c r="U49" s="5"/>
      <c r="V49" s="5"/>
      <c r="W49" s="5"/>
      <c r="X49" s="3">
        <f t="shared" si="0"/>
        <v>1</v>
      </c>
      <c r="Y49" s="593">
        <f t="shared" si="1"/>
        <v>0.5</v>
      </c>
    </row>
    <row r="50" spans="1:25" x14ac:dyDescent="0.2">
      <c r="A50" s="3">
        <v>284</v>
      </c>
      <c r="B50" s="7" t="s">
        <v>440</v>
      </c>
      <c r="C50" s="7" t="s">
        <v>301</v>
      </c>
      <c r="D50" s="5" t="s">
        <v>3074</v>
      </c>
      <c r="E50" s="15"/>
      <c r="F50" s="7" t="s">
        <v>151</v>
      </c>
      <c r="G50" s="5"/>
      <c r="H50" s="5"/>
      <c r="I50" s="5"/>
      <c r="J50" s="5"/>
      <c r="K50" s="5"/>
      <c r="L50" s="5"/>
      <c r="M50" s="5"/>
      <c r="N50" s="5"/>
      <c r="O50" s="5"/>
      <c r="P50" s="5"/>
      <c r="Q50" s="8">
        <v>1</v>
      </c>
      <c r="R50" s="5"/>
      <c r="S50" s="5"/>
      <c r="T50" s="5"/>
      <c r="U50" s="5"/>
      <c r="V50" s="5"/>
      <c r="W50" s="5"/>
      <c r="X50" s="3">
        <f t="shared" si="0"/>
        <v>1</v>
      </c>
      <c r="Y50" s="593">
        <f t="shared" si="1"/>
        <v>0.5</v>
      </c>
    </row>
    <row r="51" spans="1:25" x14ac:dyDescent="0.2">
      <c r="A51" s="3">
        <v>285</v>
      </c>
      <c r="B51" s="7" t="s">
        <v>441</v>
      </c>
      <c r="C51" s="7" t="s">
        <v>301</v>
      </c>
      <c r="D51" s="5" t="s">
        <v>3074</v>
      </c>
      <c r="E51" s="15"/>
      <c r="F51" s="7" t="s">
        <v>151</v>
      </c>
      <c r="G51" s="5"/>
      <c r="H51" s="5"/>
      <c r="I51" s="5"/>
      <c r="J51" s="5"/>
      <c r="K51" s="5"/>
      <c r="L51" s="5"/>
      <c r="M51" s="5"/>
      <c r="N51" s="5"/>
      <c r="O51" s="5"/>
      <c r="P51" s="5"/>
      <c r="Q51" s="8">
        <v>1</v>
      </c>
      <c r="R51" s="5"/>
      <c r="S51" s="5"/>
      <c r="T51" s="5"/>
      <c r="U51" s="5"/>
      <c r="V51" s="5"/>
      <c r="W51" s="5"/>
      <c r="X51" s="3">
        <f t="shared" si="0"/>
        <v>1</v>
      </c>
      <c r="Y51" s="593">
        <f t="shared" si="1"/>
        <v>0.5</v>
      </c>
    </row>
    <row r="52" spans="1:25" x14ac:dyDescent="0.2">
      <c r="A52" s="3">
        <v>288</v>
      </c>
      <c r="B52" s="7" t="s">
        <v>445</v>
      </c>
      <c r="C52" s="5" t="s">
        <v>2829</v>
      </c>
      <c r="D52" s="7" t="s">
        <v>3075</v>
      </c>
      <c r="E52" s="15"/>
      <c r="F52" s="7" t="s">
        <v>263</v>
      </c>
      <c r="G52" s="5"/>
      <c r="H52" s="5"/>
      <c r="I52" s="5"/>
      <c r="J52" s="5"/>
      <c r="K52" s="5"/>
      <c r="L52" s="5"/>
      <c r="M52" s="5"/>
      <c r="N52" s="5"/>
      <c r="O52" s="5"/>
      <c r="P52" s="5"/>
      <c r="Q52" s="8">
        <v>1</v>
      </c>
      <c r="R52" s="5"/>
      <c r="S52" s="5"/>
      <c r="T52" s="5"/>
      <c r="U52" s="5"/>
      <c r="V52" s="5"/>
      <c r="W52" s="5"/>
      <c r="X52" s="3">
        <f t="shared" si="0"/>
        <v>1</v>
      </c>
      <c r="Y52" s="593">
        <f t="shared" si="1"/>
        <v>0.5</v>
      </c>
    </row>
    <row r="53" spans="1:25" x14ac:dyDescent="0.2">
      <c r="A53" s="3">
        <v>289</v>
      </c>
      <c r="B53" s="7" t="s">
        <v>446</v>
      </c>
      <c r="C53" s="5" t="s">
        <v>2829</v>
      </c>
      <c r="D53" s="7" t="s">
        <v>3076</v>
      </c>
      <c r="E53" s="15"/>
      <c r="F53" s="7" t="s">
        <v>263</v>
      </c>
      <c r="G53" s="5"/>
      <c r="H53" s="5"/>
      <c r="I53" s="5"/>
      <c r="J53" s="5"/>
      <c r="K53" s="5"/>
      <c r="L53" s="5"/>
      <c r="M53" s="5"/>
      <c r="N53" s="5"/>
      <c r="O53" s="5"/>
      <c r="P53" s="5"/>
      <c r="Q53" s="8">
        <v>1</v>
      </c>
      <c r="R53" s="5"/>
      <c r="S53" s="5"/>
      <c r="T53" s="5"/>
      <c r="U53" s="5"/>
      <c r="V53" s="5"/>
      <c r="W53" s="5"/>
      <c r="X53" s="3">
        <f t="shared" ref="X53:X77" si="2">SUM(G53:V53)</f>
        <v>1</v>
      </c>
      <c r="Y53" s="593">
        <f t="shared" ref="Y53:Y77" si="3">X53/2</f>
        <v>0.5</v>
      </c>
    </row>
    <row r="54" spans="1:25" x14ac:dyDescent="0.2">
      <c r="A54" s="3">
        <v>290</v>
      </c>
      <c r="B54" s="7" t="s">
        <v>447</v>
      </c>
      <c r="C54" s="5" t="s">
        <v>2829</v>
      </c>
      <c r="D54" s="7" t="s">
        <v>3077</v>
      </c>
      <c r="E54" s="15"/>
      <c r="F54" s="7" t="s">
        <v>263</v>
      </c>
      <c r="G54" s="5"/>
      <c r="H54" s="5"/>
      <c r="I54" s="5"/>
      <c r="J54" s="5"/>
      <c r="K54" s="5"/>
      <c r="L54" s="5"/>
      <c r="M54" s="5"/>
      <c r="N54" s="5"/>
      <c r="O54" s="5"/>
      <c r="P54" s="5"/>
      <c r="Q54" s="8">
        <v>1</v>
      </c>
      <c r="R54" s="5"/>
      <c r="S54" s="5"/>
      <c r="T54" s="5"/>
      <c r="U54" s="5"/>
      <c r="V54" s="5"/>
      <c r="W54" s="5"/>
      <c r="X54" s="3">
        <f t="shared" si="2"/>
        <v>1</v>
      </c>
      <c r="Y54" s="593">
        <f t="shared" si="3"/>
        <v>0.5</v>
      </c>
    </row>
    <row r="55" spans="1:25" x14ac:dyDescent="0.2">
      <c r="A55" s="3">
        <v>291</v>
      </c>
      <c r="B55" s="7" t="s">
        <v>448</v>
      </c>
      <c r="C55" s="5" t="s">
        <v>2829</v>
      </c>
      <c r="D55" s="7" t="s">
        <v>3078</v>
      </c>
      <c r="E55" s="15"/>
      <c r="F55" s="7" t="s">
        <v>263</v>
      </c>
      <c r="G55" s="5"/>
      <c r="H55" s="5"/>
      <c r="I55" s="5"/>
      <c r="J55" s="5"/>
      <c r="K55" s="5"/>
      <c r="L55" s="5"/>
      <c r="M55" s="5"/>
      <c r="N55" s="5"/>
      <c r="O55" s="5"/>
      <c r="P55" s="5"/>
      <c r="Q55" s="8">
        <v>1</v>
      </c>
      <c r="R55" s="5"/>
      <c r="S55" s="5"/>
      <c r="T55" s="5"/>
      <c r="U55" s="5"/>
      <c r="V55" s="5"/>
      <c r="W55" s="5"/>
      <c r="X55" s="3">
        <f t="shared" si="2"/>
        <v>1</v>
      </c>
      <c r="Y55" s="593">
        <f t="shared" si="3"/>
        <v>0.5</v>
      </c>
    </row>
    <row r="56" spans="1:25" x14ac:dyDescent="0.2">
      <c r="A56" s="3">
        <v>292</v>
      </c>
      <c r="B56" s="7" t="s">
        <v>449</v>
      </c>
      <c r="C56" s="5" t="s">
        <v>2829</v>
      </c>
      <c r="D56" s="7" t="s">
        <v>3079</v>
      </c>
      <c r="E56" s="15"/>
      <c r="F56" s="7" t="s">
        <v>263</v>
      </c>
      <c r="G56" s="5"/>
      <c r="H56" s="5"/>
      <c r="I56" s="5"/>
      <c r="J56" s="5"/>
      <c r="K56" s="5"/>
      <c r="L56" s="5"/>
      <c r="M56" s="5"/>
      <c r="N56" s="5"/>
      <c r="O56" s="5"/>
      <c r="P56" s="5"/>
      <c r="Q56" s="8">
        <v>1</v>
      </c>
      <c r="R56" s="5"/>
      <c r="S56" s="5"/>
      <c r="T56" s="5"/>
      <c r="U56" s="5"/>
      <c r="V56" s="5"/>
      <c r="W56" s="5"/>
      <c r="X56" s="3">
        <f t="shared" si="2"/>
        <v>1</v>
      </c>
      <c r="Y56" s="593">
        <f t="shared" si="3"/>
        <v>0.5</v>
      </c>
    </row>
    <row r="57" spans="1:25" x14ac:dyDescent="0.2">
      <c r="A57" s="3">
        <v>293</v>
      </c>
      <c r="B57" s="7" t="s">
        <v>450</v>
      </c>
      <c r="C57" s="5" t="s">
        <v>2829</v>
      </c>
      <c r="D57" s="7" t="s">
        <v>3080</v>
      </c>
      <c r="E57" s="15"/>
      <c r="F57" s="7" t="s">
        <v>263</v>
      </c>
      <c r="G57" s="5"/>
      <c r="H57" s="5"/>
      <c r="I57" s="5"/>
      <c r="J57" s="5"/>
      <c r="K57" s="5"/>
      <c r="L57" s="5"/>
      <c r="M57" s="5"/>
      <c r="N57" s="5"/>
      <c r="O57" s="5"/>
      <c r="P57" s="5"/>
      <c r="Q57" s="8">
        <v>1</v>
      </c>
      <c r="R57" s="5"/>
      <c r="S57" s="5"/>
      <c r="T57" s="5"/>
      <c r="U57" s="5"/>
      <c r="V57" s="5"/>
      <c r="W57" s="5"/>
      <c r="X57" s="3">
        <f t="shared" si="2"/>
        <v>1</v>
      </c>
      <c r="Y57" s="593">
        <f t="shared" si="3"/>
        <v>0.5</v>
      </c>
    </row>
    <row r="58" spans="1:25" x14ac:dyDescent="0.2">
      <c r="A58" s="3">
        <v>294</v>
      </c>
      <c r="B58" s="7" t="s">
        <v>451</v>
      </c>
      <c r="C58" s="5" t="s">
        <v>2829</v>
      </c>
      <c r="D58" s="7" t="s">
        <v>3081</v>
      </c>
      <c r="E58" s="15"/>
      <c r="F58" s="7" t="s">
        <v>263</v>
      </c>
      <c r="G58" s="5"/>
      <c r="H58" s="5"/>
      <c r="I58" s="5"/>
      <c r="J58" s="5"/>
      <c r="K58" s="5"/>
      <c r="L58" s="5"/>
      <c r="M58" s="5"/>
      <c r="N58" s="5"/>
      <c r="O58" s="5"/>
      <c r="P58" s="5"/>
      <c r="Q58" s="8">
        <v>1</v>
      </c>
      <c r="R58" s="5"/>
      <c r="S58" s="5"/>
      <c r="T58" s="5"/>
      <c r="U58" s="5"/>
      <c r="V58" s="5"/>
      <c r="W58" s="5"/>
      <c r="X58" s="3">
        <f t="shared" si="2"/>
        <v>1</v>
      </c>
      <c r="Y58" s="593">
        <f t="shared" si="3"/>
        <v>0.5</v>
      </c>
    </row>
    <row r="59" spans="1:25" x14ac:dyDescent="0.2">
      <c r="A59" s="3">
        <v>295</v>
      </c>
      <c r="B59" s="7" t="s">
        <v>452</v>
      </c>
      <c r="C59" s="5" t="s">
        <v>2829</v>
      </c>
      <c r="D59" s="7" t="s">
        <v>3082</v>
      </c>
      <c r="E59" s="15"/>
      <c r="F59" s="7" t="s">
        <v>263</v>
      </c>
      <c r="G59" s="5"/>
      <c r="H59" s="5"/>
      <c r="I59" s="5"/>
      <c r="J59" s="5"/>
      <c r="K59" s="5"/>
      <c r="L59" s="5"/>
      <c r="M59" s="5"/>
      <c r="N59" s="5"/>
      <c r="O59" s="5"/>
      <c r="P59" s="5"/>
      <c r="Q59" s="8">
        <v>1</v>
      </c>
      <c r="R59" s="5"/>
      <c r="S59" s="5"/>
      <c r="T59" s="5"/>
      <c r="U59" s="5"/>
      <c r="V59" s="5"/>
      <c r="W59" s="5"/>
      <c r="X59" s="3">
        <f t="shared" si="2"/>
        <v>1</v>
      </c>
      <c r="Y59" s="593">
        <f t="shared" si="3"/>
        <v>0.5</v>
      </c>
    </row>
    <row r="60" spans="1:25" x14ac:dyDescent="0.2">
      <c r="A60" s="3">
        <v>296</v>
      </c>
      <c r="B60" s="7" t="s">
        <v>453</v>
      </c>
      <c r="C60" s="5" t="s">
        <v>2829</v>
      </c>
      <c r="D60" s="7" t="s">
        <v>3083</v>
      </c>
      <c r="E60" s="15"/>
      <c r="F60" s="7" t="s">
        <v>263</v>
      </c>
      <c r="G60" s="5"/>
      <c r="H60" s="5"/>
      <c r="I60" s="5"/>
      <c r="J60" s="5"/>
      <c r="K60" s="5"/>
      <c r="L60" s="5"/>
      <c r="M60" s="5"/>
      <c r="N60" s="5"/>
      <c r="O60" s="5"/>
      <c r="P60" s="5"/>
      <c r="Q60" s="8">
        <v>1</v>
      </c>
      <c r="R60" s="5"/>
      <c r="S60" s="5"/>
      <c r="T60" s="5"/>
      <c r="U60" s="5"/>
      <c r="V60" s="5"/>
      <c r="W60" s="5"/>
      <c r="X60" s="3">
        <f t="shared" si="2"/>
        <v>1</v>
      </c>
      <c r="Y60" s="593">
        <f t="shared" si="3"/>
        <v>0.5</v>
      </c>
    </row>
    <row r="61" spans="1:25" x14ac:dyDescent="0.2">
      <c r="A61" s="3">
        <v>297</v>
      </c>
      <c r="B61" s="7" t="s">
        <v>454</v>
      </c>
      <c r="C61" s="5" t="s">
        <v>2829</v>
      </c>
      <c r="D61" s="7" t="s">
        <v>3084</v>
      </c>
      <c r="E61" s="15"/>
      <c r="F61" s="7" t="s">
        <v>263</v>
      </c>
      <c r="G61" s="5"/>
      <c r="H61" s="5"/>
      <c r="I61" s="5"/>
      <c r="J61" s="5"/>
      <c r="K61" s="5"/>
      <c r="L61" s="5"/>
      <c r="M61" s="5"/>
      <c r="N61" s="5"/>
      <c r="O61" s="5"/>
      <c r="P61" s="5"/>
      <c r="Q61" s="8">
        <v>1</v>
      </c>
      <c r="R61" s="5"/>
      <c r="S61" s="5"/>
      <c r="T61" s="5"/>
      <c r="U61" s="5"/>
      <c r="V61" s="5"/>
      <c r="W61" s="5"/>
      <c r="X61" s="3">
        <f t="shared" si="2"/>
        <v>1</v>
      </c>
      <c r="Y61" s="593">
        <f t="shared" si="3"/>
        <v>0.5</v>
      </c>
    </row>
    <row r="62" spans="1:25" x14ac:dyDescent="0.2">
      <c r="A62" s="3">
        <v>298</v>
      </c>
      <c r="B62" s="7" t="s">
        <v>455</v>
      </c>
      <c r="C62" s="5" t="s">
        <v>2829</v>
      </c>
      <c r="D62" s="7" t="s">
        <v>3085</v>
      </c>
      <c r="E62" s="15"/>
      <c r="F62" s="7" t="s">
        <v>263</v>
      </c>
      <c r="G62" s="5"/>
      <c r="H62" s="5"/>
      <c r="I62" s="5"/>
      <c r="J62" s="5"/>
      <c r="K62" s="5"/>
      <c r="L62" s="5"/>
      <c r="M62" s="5"/>
      <c r="N62" s="5"/>
      <c r="O62" s="5"/>
      <c r="P62" s="5"/>
      <c r="Q62" s="8">
        <v>1</v>
      </c>
      <c r="R62" s="5"/>
      <c r="S62" s="5"/>
      <c r="T62" s="5"/>
      <c r="U62" s="5"/>
      <c r="V62" s="5"/>
      <c r="W62" s="5"/>
      <c r="X62" s="3">
        <f t="shared" si="2"/>
        <v>1</v>
      </c>
      <c r="Y62" s="593">
        <f t="shared" si="3"/>
        <v>0.5</v>
      </c>
    </row>
    <row r="63" spans="1:25" x14ac:dyDescent="0.2">
      <c r="A63" s="3">
        <v>299</v>
      </c>
      <c r="B63" s="7" t="s">
        <v>456</v>
      </c>
      <c r="C63" s="5" t="s">
        <v>2829</v>
      </c>
      <c r="D63" s="7" t="s">
        <v>3086</v>
      </c>
      <c r="E63" s="15"/>
      <c r="F63" s="7" t="s">
        <v>263</v>
      </c>
      <c r="G63" s="5"/>
      <c r="H63" s="5"/>
      <c r="I63" s="5"/>
      <c r="J63" s="5"/>
      <c r="K63" s="5"/>
      <c r="L63" s="5"/>
      <c r="M63" s="5"/>
      <c r="N63" s="5"/>
      <c r="O63" s="5"/>
      <c r="P63" s="5"/>
      <c r="Q63" s="8">
        <v>1</v>
      </c>
      <c r="R63" s="5"/>
      <c r="S63" s="5"/>
      <c r="T63" s="5"/>
      <c r="U63" s="5"/>
      <c r="V63" s="5"/>
      <c r="W63" s="5"/>
      <c r="X63" s="3">
        <f t="shared" si="2"/>
        <v>1</v>
      </c>
      <c r="Y63" s="593">
        <f t="shared" si="3"/>
        <v>0.5</v>
      </c>
    </row>
    <row r="64" spans="1:25" x14ac:dyDescent="0.2">
      <c r="A64" s="3">
        <v>300</v>
      </c>
      <c r="B64" s="7" t="s">
        <v>457</v>
      </c>
      <c r="C64" s="5" t="s">
        <v>2829</v>
      </c>
      <c r="D64" s="7" t="s">
        <v>3087</v>
      </c>
      <c r="E64" s="15"/>
      <c r="F64" s="7" t="s">
        <v>263</v>
      </c>
      <c r="G64" s="5"/>
      <c r="H64" s="5"/>
      <c r="I64" s="5"/>
      <c r="J64" s="5"/>
      <c r="K64" s="5"/>
      <c r="L64" s="5"/>
      <c r="M64" s="5"/>
      <c r="N64" s="5"/>
      <c r="O64" s="5"/>
      <c r="P64" s="5"/>
      <c r="Q64" s="8">
        <v>1</v>
      </c>
      <c r="R64" s="5"/>
      <c r="S64" s="5"/>
      <c r="T64" s="5"/>
      <c r="U64" s="5"/>
      <c r="V64" s="5"/>
      <c r="W64" s="5"/>
      <c r="X64" s="3">
        <f t="shared" si="2"/>
        <v>1</v>
      </c>
      <c r="Y64" s="593">
        <f t="shared" si="3"/>
        <v>0.5</v>
      </c>
    </row>
    <row r="65" spans="1:25" x14ac:dyDescent="0.2">
      <c r="A65" s="3">
        <v>301</v>
      </c>
      <c r="B65" s="7" t="s">
        <v>458</v>
      </c>
      <c r="C65" s="5" t="s">
        <v>2829</v>
      </c>
      <c r="D65" s="7" t="s">
        <v>3088</v>
      </c>
      <c r="E65" s="15"/>
      <c r="F65" s="7" t="s">
        <v>263</v>
      </c>
      <c r="G65" s="5"/>
      <c r="H65" s="5"/>
      <c r="I65" s="5"/>
      <c r="J65" s="5"/>
      <c r="K65" s="5"/>
      <c r="L65" s="5"/>
      <c r="M65" s="5"/>
      <c r="N65" s="5"/>
      <c r="O65" s="5"/>
      <c r="P65" s="5"/>
      <c r="Q65" s="8">
        <v>1</v>
      </c>
      <c r="R65" s="5"/>
      <c r="S65" s="5"/>
      <c r="T65" s="5"/>
      <c r="U65" s="5"/>
      <c r="V65" s="5"/>
      <c r="W65" s="5"/>
      <c r="X65" s="3">
        <f t="shared" si="2"/>
        <v>1</v>
      </c>
      <c r="Y65" s="593">
        <f t="shared" si="3"/>
        <v>0.5</v>
      </c>
    </row>
    <row r="66" spans="1:25" x14ac:dyDescent="0.2">
      <c r="A66" s="3">
        <v>305</v>
      </c>
      <c r="B66" s="7" t="s">
        <v>463</v>
      </c>
      <c r="C66" s="7" t="s">
        <v>301</v>
      </c>
      <c r="D66" s="5" t="s">
        <v>3074</v>
      </c>
      <c r="E66" s="15"/>
      <c r="F66" s="7" t="s">
        <v>151</v>
      </c>
      <c r="G66" s="5"/>
      <c r="H66" s="5"/>
      <c r="I66" s="5"/>
      <c r="J66" s="5"/>
      <c r="K66" s="5"/>
      <c r="L66" s="5"/>
      <c r="M66" s="5"/>
      <c r="N66" s="5"/>
      <c r="O66" s="5"/>
      <c r="P66" s="5"/>
      <c r="Q66" s="8">
        <v>1</v>
      </c>
      <c r="R66" s="5"/>
      <c r="S66" s="5"/>
      <c r="T66" s="5"/>
      <c r="U66" s="5"/>
      <c r="V66" s="5"/>
      <c r="W66" s="5"/>
      <c r="X66" s="3">
        <f t="shared" si="2"/>
        <v>1</v>
      </c>
      <c r="Y66" s="593">
        <f t="shared" si="3"/>
        <v>0.5</v>
      </c>
    </row>
    <row r="67" spans="1:25" x14ac:dyDescent="0.2">
      <c r="A67" s="3">
        <v>306</v>
      </c>
      <c r="B67" s="7" t="s">
        <v>464</v>
      </c>
      <c r="C67" s="7" t="s">
        <v>301</v>
      </c>
      <c r="D67" s="5" t="s">
        <v>3074</v>
      </c>
      <c r="E67" s="15"/>
      <c r="F67" s="7" t="s">
        <v>151</v>
      </c>
      <c r="G67" s="5"/>
      <c r="H67" s="5"/>
      <c r="I67" s="5"/>
      <c r="J67" s="5"/>
      <c r="K67" s="5"/>
      <c r="L67" s="5"/>
      <c r="M67" s="5"/>
      <c r="N67" s="5"/>
      <c r="O67" s="5"/>
      <c r="P67" s="5"/>
      <c r="Q67" s="8">
        <v>1</v>
      </c>
      <c r="R67" s="5"/>
      <c r="S67" s="5"/>
      <c r="T67" s="5"/>
      <c r="U67" s="5"/>
      <c r="V67" s="5"/>
      <c r="W67" s="5"/>
      <c r="X67" s="3">
        <f t="shared" si="2"/>
        <v>1</v>
      </c>
      <c r="Y67" s="593">
        <f t="shared" si="3"/>
        <v>0.5</v>
      </c>
    </row>
    <row r="68" spans="1:25" x14ac:dyDescent="0.2">
      <c r="A68" s="3">
        <v>307</v>
      </c>
      <c r="B68" s="7" t="s">
        <v>465</v>
      </c>
      <c r="C68" s="7" t="s">
        <v>301</v>
      </c>
      <c r="D68" s="7" t="s">
        <v>3089</v>
      </c>
      <c r="E68" s="8">
        <v>218</v>
      </c>
      <c r="F68" s="5"/>
      <c r="G68" s="5"/>
      <c r="H68" s="5"/>
      <c r="I68" s="5"/>
      <c r="J68" s="5"/>
      <c r="K68" s="5"/>
      <c r="L68" s="5"/>
      <c r="M68" s="5"/>
      <c r="N68" s="5"/>
      <c r="O68" s="5"/>
      <c r="P68" s="5"/>
      <c r="Q68" s="5"/>
      <c r="R68" s="5"/>
      <c r="S68" s="5"/>
      <c r="T68" s="5"/>
      <c r="U68" s="8">
        <v>1</v>
      </c>
      <c r="V68" s="5"/>
      <c r="W68" s="5"/>
      <c r="X68" s="3">
        <f t="shared" si="2"/>
        <v>1</v>
      </c>
      <c r="Y68" s="593">
        <f t="shared" si="3"/>
        <v>0.5</v>
      </c>
    </row>
    <row r="69" spans="1:25" x14ac:dyDescent="0.2">
      <c r="A69" s="3">
        <v>308</v>
      </c>
      <c r="B69" s="7" t="s">
        <v>466</v>
      </c>
      <c r="C69" s="7" t="s">
        <v>301</v>
      </c>
      <c r="D69" s="7" t="s">
        <v>3090</v>
      </c>
      <c r="E69" s="15"/>
      <c r="F69" s="8">
        <v>1200</v>
      </c>
      <c r="G69" s="5"/>
      <c r="H69" s="5"/>
      <c r="I69" s="8">
        <v>1</v>
      </c>
      <c r="J69" s="5"/>
      <c r="K69" s="5"/>
      <c r="L69" s="5"/>
      <c r="M69" s="5"/>
      <c r="N69" s="8">
        <v>1</v>
      </c>
      <c r="O69" s="5"/>
      <c r="P69" s="5"/>
      <c r="Q69" s="5"/>
      <c r="R69" s="5"/>
      <c r="S69" s="5"/>
      <c r="T69" s="5"/>
      <c r="U69" s="5"/>
      <c r="V69" s="5"/>
      <c r="W69" s="5"/>
      <c r="X69" s="3">
        <f t="shared" si="2"/>
        <v>2</v>
      </c>
      <c r="Y69" s="593">
        <f t="shared" si="3"/>
        <v>1</v>
      </c>
    </row>
    <row r="70" spans="1:25" x14ac:dyDescent="0.2">
      <c r="A70" s="3">
        <v>311</v>
      </c>
      <c r="B70" s="7" t="s">
        <v>469</v>
      </c>
      <c r="C70" s="7" t="s">
        <v>301</v>
      </c>
      <c r="D70" s="5" t="s">
        <v>3074</v>
      </c>
      <c r="E70" s="15"/>
      <c r="F70" s="7" t="s">
        <v>151</v>
      </c>
      <c r="G70" s="5"/>
      <c r="H70" s="5"/>
      <c r="I70" s="5"/>
      <c r="J70" s="5"/>
      <c r="K70" s="5"/>
      <c r="L70" s="5"/>
      <c r="M70" s="5"/>
      <c r="N70" s="5"/>
      <c r="O70" s="5"/>
      <c r="P70" s="5"/>
      <c r="Q70" s="8">
        <v>1</v>
      </c>
      <c r="R70" s="5"/>
      <c r="S70" s="5"/>
      <c r="T70" s="5"/>
      <c r="U70" s="5"/>
      <c r="V70" s="5"/>
      <c r="W70" s="5"/>
      <c r="X70" s="3">
        <f t="shared" si="2"/>
        <v>1</v>
      </c>
      <c r="Y70" s="593">
        <f t="shared" si="3"/>
        <v>0.5</v>
      </c>
    </row>
    <row r="71" spans="1:25" x14ac:dyDescent="0.2">
      <c r="A71" s="3">
        <v>312</v>
      </c>
      <c r="B71" s="7" t="s">
        <v>470</v>
      </c>
      <c r="C71" s="7" t="s">
        <v>301</v>
      </c>
      <c r="D71" s="5" t="s">
        <v>3074</v>
      </c>
      <c r="E71" s="15"/>
      <c r="F71" s="7" t="s">
        <v>151</v>
      </c>
      <c r="G71" s="5"/>
      <c r="H71" s="5"/>
      <c r="I71" s="5"/>
      <c r="J71" s="5"/>
      <c r="K71" s="5"/>
      <c r="L71" s="5"/>
      <c r="M71" s="5"/>
      <c r="N71" s="5"/>
      <c r="O71" s="5"/>
      <c r="P71" s="5"/>
      <c r="Q71" s="8">
        <v>1</v>
      </c>
      <c r="R71" s="5"/>
      <c r="S71" s="5"/>
      <c r="T71" s="5"/>
      <c r="U71" s="5"/>
      <c r="V71" s="5"/>
      <c r="W71" s="5"/>
      <c r="X71" s="3">
        <f t="shared" si="2"/>
        <v>1</v>
      </c>
      <c r="Y71" s="593">
        <f t="shared" si="3"/>
        <v>0.5</v>
      </c>
    </row>
    <row r="72" spans="1:25" x14ac:dyDescent="0.2">
      <c r="A72" s="3">
        <v>313</v>
      </c>
      <c r="B72" s="7" t="s">
        <v>471</v>
      </c>
      <c r="C72" s="7" t="s">
        <v>301</v>
      </c>
      <c r="D72" s="5" t="s">
        <v>3074</v>
      </c>
      <c r="E72" s="15"/>
      <c r="F72" s="7" t="s">
        <v>151</v>
      </c>
      <c r="G72" s="5"/>
      <c r="H72" s="5"/>
      <c r="I72" s="5"/>
      <c r="J72" s="5"/>
      <c r="K72" s="5"/>
      <c r="L72" s="5"/>
      <c r="M72" s="5"/>
      <c r="N72" s="5"/>
      <c r="O72" s="5"/>
      <c r="P72" s="5"/>
      <c r="Q72" s="8">
        <v>1</v>
      </c>
      <c r="R72" s="5"/>
      <c r="S72" s="5"/>
      <c r="T72" s="5"/>
      <c r="U72" s="5"/>
      <c r="V72" s="5"/>
      <c r="W72" s="5"/>
      <c r="X72" s="3">
        <f t="shared" si="2"/>
        <v>1</v>
      </c>
      <c r="Y72" s="593">
        <f t="shared" si="3"/>
        <v>0.5</v>
      </c>
    </row>
    <row r="73" spans="1:25" x14ac:dyDescent="0.2">
      <c r="A73" s="3">
        <v>314</v>
      </c>
      <c r="B73" s="7" t="s">
        <v>472</v>
      </c>
      <c r="C73" s="7" t="s">
        <v>301</v>
      </c>
      <c r="D73" s="7" t="s">
        <v>66</v>
      </c>
      <c r="E73" s="7" t="s">
        <v>67</v>
      </c>
      <c r="F73" s="5" t="s">
        <v>3091</v>
      </c>
      <c r="G73" s="5"/>
      <c r="H73" s="5"/>
      <c r="I73" s="5"/>
      <c r="J73" s="5"/>
      <c r="K73" s="8">
        <v>1</v>
      </c>
      <c r="L73" s="5"/>
      <c r="M73" s="5"/>
      <c r="N73" s="5"/>
      <c r="O73" s="5"/>
      <c r="P73" s="5"/>
      <c r="Q73" s="5"/>
      <c r="R73" s="5"/>
      <c r="S73" s="5"/>
      <c r="T73" s="5"/>
      <c r="U73" s="5"/>
      <c r="V73" s="5"/>
      <c r="W73" s="5"/>
      <c r="X73" s="3">
        <f t="shared" si="2"/>
        <v>1</v>
      </c>
      <c r="Y73" s="593">
        <f t="shared" si="3"/>
        <v>0.5</v>
      </c>
    </row>
    <row r="74" spans="1:25" x14ac:dyDescent="0.2">
      <c r="A74" s="3">
        <v>315</v>
      </c>
      <c r="B74" s="7" t="s">
        <v>473</v>
      </c>
      <c r="C74" s="5" t="s">
        <v>3092</v>
      </c>
      <c r="D74" s="7" t="s">
        <v>3093</v>
      </c>
      <c r="E74" s="15"/>
      <c r="F74" s="8">
        <v>1200</v>
      </c>
      <c r="G74" s="5"/>
      <c r="H74" s="5"/>
      <c r="I74" s="8">
        <v>1</v>
      </c>
      <c r="J74" s="5"/>
      <c r="K74" s="5"/>
      <c r="L74" s="5"/>
      <c r="M74" s="5"/>
      <c r="N74" s="8">
        <v>1</v>
      </c>
      <c r="O74" s="5"/>
      <c r="P74" s="5"/>
      <c r="Q74" s="5"/>
      <c r="R74" s="5"/>
      <c r="S74" s="5"/>
      <c r="T74" s="5"/>
      <c r="U74" s="5"/>
      <c r="V74" s="5"/>
      <c r="W74" s="5"/>
      <c r="X74" s="3">
        <f t="shared" si="2"/>
        <v>2</v>
      </c>
      <c r="Y74" s="593">
        <f t="shared" si="3"/>
        <v>1</v>
      </c>
    </row>
    <row r="75" spans="1:25" x14ac:dyDescent="0.2">
      <c r="A75" s="3">
        <v>316</v>
      </c>
      <c r="B75" s="7" t="s">
        <v>475</v>
      </c>
      <c r="C75" s="5" t="s">
        <v>3092</v>
      </c>
      <c r="D75" s="7" t="s">
        <v>3094</v>
      </c>
      <c r="E75" s="15"/>
      <c r="F75" s="8">
        <v>1200</v>
      </c>
      <c r="G75" s="5"/>
      <c r="H75" s="5"/>
      <c r="I75" s="8">
        <v>1</v>
      </c>
      <c r="J75" s="5"/>
      <c r="K75" s="5"/>
      <c r="L75" s="5"/>
      <c r="M75" s="5"/>
      <c r="N75" s="8">
        <v>1</v>
      </c>
      <c r="O75" s="5"/>
      <c r="P75" s="5"/>
      <c r="Q75" s="5"/>
      <c r="R75" s="5"/>
      <c r="S75" s="5"/>
      <c r="T75" s="5"/>
      <c r="U75" s="5"/>
      <c r="V75" s="5"/>
      <c r="W75" s="5"/>
      <c r="X75" s="3">
        <f t="shared" si="2"/>
        <v>2</v>
      </c>
      <c r="Y75" s="593">
        <f t="shared" si="3"/>
        <v>1</v>
      </c>
    </row>
    <row r="76" spans="1:25" x14ac:dyDescent="0.2">
      <c r="A76" s="3">
        <v>317</v>
      </c>
      <c r="B76" s="7" t="s">
        <v>476</v>
      </c>
      <c r="C76" s="5" t="s">
        <v>3092</v>
      </c>
      <c r="D76" s="7" t="s">
        <v>3095</v>
      </c>
      <c r="E76" s="15"/>
      <c r="F76" s="8">
        <v>1200</v>
      </c>
      <c r="G76" s="5"/>
      <c r="H76" s="5"/>
      <c r="I76" s="8">
        <v>1</v>
      </c>
      <c r="J76" s="5"/>
      <c r="K76" s="5"/>
      <c r="L76" s="5"/>
      <c r="M76" s="5"/>
      <c r="N76" s="8">
        <v>1</v>
      </c>
      <c r="O76" s="5"/>
      <c r="P76" s="5"/>
      <c r="Q76" s="5"/>
      <c r="R76" s="5"/>
      <c r="S76" s="5"/>
      <c r="T76" s="5"/>
      <c r="U76" s="5"/>
      <c r="V76" s="5"/>
      <c r="W76" s="5"/>
      <c r="X76" s="3">
        <f t="shared" si="2"/>
        <v>2</v>
      </c>
      <c r="Y76" s="593">
        <f t="shared" si="3"/>
        <v>1</v>
      </c>
    </row>
    <row r="77" spans="1:25" x14ac:dyDescent="0.2">
      <c r="A77" s="3">
        <v>318</v>
      </c>
      <c r="B77" s="7" t="s">
        <v>477</v>
      </c>
      <c r="C77" s="5" t="s">
        <v>3092</v>
      </c>
      <c r="D77" s="7" t="s">
        <v>3096</v>
      </c>
      <c r="E77" s="15"/>
      <c r="F77" s="8">
        <v>1200</v>
      </c>
      <c r="G77" s="5"/>
      <c r="H77" s="5"/>
      <c r="I77" s="8">
        <v>1</v>
      </c>
      <c r="J77" s="5"/>
      <c r="K77" s="5"/>
      <c r="L77" s="5"/>
      <c r="M77" s="5"/>
      <c r="N77" s="8">
        <v>1</v>
      </c>
      <c r="O77" s="5"/>
      <c r="P77" s="5"/>
      <c r="Q77" s="5"/>
      <c r="R77" s="5"/>
      <c r="S77" s="5"/>
      <c r="T77" s="5"/>
      <c r="U77" s="5"/>
      <c r="V77" s="5"/>
      <c r="W77" s="5"/>
      <c r="X77" s="3">
        <f t="shared" si="2"/>
        <v>2</v>
      </c>
      <c r="Y77" s="593">
        <f t="shared" si="3"/>
        <v>1</v>
      </c>
    </row>
  </sheetData>
  <printOptions horizontalCentered="1"/>
  <pageMargins left="0.23622047244094491" right="0.23622047244094491" top="0.74803149606299213" bottom="0.74803149606299213" header="0.31496062992125984" footer="0.31496062992125984"/>
  <pageSetup paperSize="8" scale="60" fitToHeight="0"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C429-BE54-4EC6-942D-C22B21051750}">
  <sheetPr codeName="Sheet22">
    <pageSetUpPr fitToPage="1"/>
  </sheetPr>
  <dimension ref="A1:Y94"/>
  <sheetViews>
    <sheetView zoomScale="70" zoomScaleNormal="70" workbookViewId="0">
      <pane ySplit="4" topLeftCell="A5" activePane="bottomLeft" state="frozen"/>
      <selection activeCell="G1" sqref="G1"/>
      <selection pane="bottomLeft" activeCell="B28" sqref="B28:F32"/>
    </sheetView>
  </sheetViews>
  <sheetFormatPr defaultColWidth="9.1640625" defaultRowHeight="15" x14ac:dyDescent="0.2"/>
  <cols>
    <col min="1" max="1" width="4.83203125" style="1" customWidth="1"/>
    <col min="2" max="2" width="11.5" style="1" customWidth="1"/>
    <col min="3" max="3" width="42.33203125" style="1" customWidth="1"/>
    <col min="4" max="4" width="30" style="1" customWidth="1"/>
    <col min="5" max="5" width="21.6640625" style="1" customWidth="1"/>
    <col min="6" max="6" width="21.6640625" style="1" bestFit="1" customWidth="1"/>
    <col min="7" max="9" width="18.1640625" style="1" bestFit="1" customWidth="1"/>
    <col min="10" max="10" width="17.6640625" style="1" hidden="1" customWidth="1"/>
    <col min="11" max="11" width="18.6640625" style="1" bestFit="1" customWidth="1"/>
    <col min="12" max="12" width="18.6640625" style="1" hidden="1" customWidth="1"/>
    <col min="13" max="13" width="18.1640625" style="1" hidden="1" customWidth="1"/>
    <col min="14" max="14" width="18.1640625" style="1" bestFit="1" customWidth="1"/>
    <col min="15" max="15" width="21.1640625" style="1" customWidth="1"/>
    <col min="16" max="16" width="18.1640625" style="1" hidden="1" customWidth="1"/>
    <col min="17" max="19" width="18.1640625" style="1" bestFit="1" customWidth="1"/>
    <col min="20" max="20" width="18.1640625" style="1" hidden="1" customWidth="1"/>
    <col min="21" max="21" width="23.1640625" style="1" bestFit="1" customWidth="1"/>
    <col min="22" max="22" width="24" style="1" bestFit="1" customWidth="1"/>
    <col min="23" max="23" width="18.1640625" style="1" hidden="1" customWidth="1"/>
    <col min="24" max="24" width="0" style="1" hidden="1" customWidth="1"/>
    <col min="25" max="25" width="31.33203125" style="1" bestFit="1" customWidth="1"/>
    <col min="26" max="16384" width="9.1640625" style="1"/>
  </cols>
  <sheetData>
    <row r="1" spans="1:25" ht="90" x14ac:dyDescent="0.2">
      <c r="A1" s="591">
        <v>1</v>
      </c>
      <c r="B1" s="592"/>
      <c r="C1" s="592"/>
      <c r="D1" s="236"/>
      <c r="E1" s="592"/>
      <c r="F1" s="594" t="s">
        <v>0</v>
      </c>
      <c r="G1" s="15" t="s">
        <v>2987</v>
      </c>
      <c r="H1" s="15"/>
      <c r="I1" s="15"/>
      <c r="J1" s="15"/>
      <c r="K1" s="15"/>
      <c r="L1" s="15"/>
      <c r="M1" s="15"/>
      <c r="N1" s="15"/>
      <c r="O1" s="15"/>
      <c r="P1" s="15"/>
      <c r="Q1" s="15"/>
      <c r="R1" s="15" t="s">
        <v>2988</v>
      </c>
      <c r="S1" s="15"/>
      <c r="T1" s="15" t="s">
        <v>2989</v>
      </c>
      <c r="U1" s="15"/>
      <c r="V1" s="15"/>
      <c r="W1" s="15"/>
      <c r="X1" s="3"/>
      <c r="Y1" s="3"/>
    </row>
    <row r="2" spans="1:25" ht="90" x14ac:dyDescent="0.2">
      <c r="A2" s="591">
        <v>2</v>
      </c>
      <c r="B2" s="592"/>
      <c r="C2" s="592"/>
      <c r="D2" s="236"/>
      <c r="E2" s="592"/>
      <c r="F2" s="2" t="s">
        <v>4</v>
      </c>
      <c r="G2" s="15" t="s">
        <v>2990</v>
      </c>
      <c r="H2" s="15" t="s">
        <v>2991</v>
      </c>
      <c r="I2" s="76" t="s">
        <v>2992</v>
      </c>
      <c r="J2" s="15" t="s">
        <v>2993</v>
      </c>
      <c r="K2" s="15"/>
      <c r="L2" s="15" t="s">
        <v>2994</v>
      </c>
      <c r="M2" s="23" t="s">
        <v>12</v>
      </c>
      <c r="N2" s="15" t="s">
        <v>2995</v>
      </c>
      <c r="O2" s="15" t="s">
        <v>2996</v>
      </c>
      <c r="P2" s="15" t="s">
        <v>2997</v>
      </c>
      <c r="Q2" s="15" t="s">
        <v>2998</v>
      </c>
      <c r="R2" s="15" t="s">
        <v>2999</v>
      </c>
      <c r="S2" s="15" t="s">
        <v>3000</v>
      </c>
      <c r="T2" s="15" t="s">
        <v>3001</v>
      </c>
      <c r="U2" s="5" t="s">
        <v>3002</v>
      </c>
      <c r="V2" s="5" t="s">
        <v>3003</v>
      </c>
      <c r="W2" s="5" t="s">
        <v>3004</v>
      </c>
      <c r="X2" s="3"/>
      <c r="Y2" s="3"/>
    </row>
    <row r="3" spans="1:25" ht="45" x14ac:dyDescent="0.2">
      <c r="A3" s="591">
        <v>3</v>
      </c>
      <c r="B3" s="592"/>
      <c r="C3" s="592"/>
      <c r="D3" s="236"/>
      <c r="E3" s="592"/>
      <c r="F3" s="5" t="s">
        <v>3005</v>
      </c>
      <c r="G3" s="76" t="s">
        <v>3006</v>
      </c>
      <c r="H3" s="15" t="s">
        <v>3006</v>
      </c>
      <c r="I3" s="15" t="s">
        <v>3006</v>
      </c>
      <c r="J3" s="76" t="s">
        <v>3007</v>
      </c>
      <c r="K3" s="76"/>
      <c r="L3" s="15" t="s">
        <v>3006</v>
      </c>
      <c r="M3" s="15" t="s">
        <v>3008</v>
      </c>
      <c r="N3" s="15" t="s">
        <v>3009</v>
      </c>
      <c r="O3" s="15" t="s">
        <v>3010</v>
      </c>
      <c r="P3" s="15" t="s">
        <v>3011</v>
      </c>
      <c r="Q3" s="15" t="s">
        <v>3012</v>
      </c>
      <c r="R3" s="15" t="s">
        <v>3012</v>
      </c>
      <c r="S3" s="15" t="s">
        <v>3012</v>
      </c>
      <c r="T3" s="15" t="s">
        <v>3013</v>
      </c>
      <c r="U3" s="5"/>
      <c r="V3" s="5" t="s">
        <v>3014</v>
      </c>
      <c r="W3" s="7" t="s">
        <v>43</v>
      </c>
      <c r="X3" s="3"/>
      <c r="Y3" s="3" t="s">
        <v>3015</v>
      </c>
    </row>
    <row r="4" spans="1:25" ht="45" x14ac:dyDescent="0.2">
      <c r="A4" s="591">
        <v>4</v>
      </c>
      <c r="B4" s="5" t="s">
        <v>3016</v>
      </c>
      <c r="C4" s="7" t="s">
        <v>45</v>
      </c>
      <c r="D4" s="7" t="s">
        <v>46</v>
      </c>
      <c r="E4" s="7" t="s">
        <v>47</v>
      </c>
      <c r="F4" s="5" t="s">
        <v>3017</v>
      </c>
      <c r="G4" s="5" t="s">
        <v>3018</v>
      </c>
      <c r="H4" s="5" t="s">
        <v>3018</v>
      </c>
      <c r="I4" s="5" t="s">
        <v>3018</v>
      </c>
      <c r="J4" s="5" t="s">
        <v>3019</v>
      </c>
      <c r="K4" s="5" t="s">
        <v>3020</v>
      </c>
      <c r="L4" s="5" t="s">
        <v>3021</v>
      </c>
      <c r="M4" s="5" t="s">
        <v>3018</v>
      </c>
      <c r="N4" s="5" t="s">
        <v>3018</v>
      </c>
      <c r="O4" s="5" t="s">
        <v>3018</v>
      </c>
      <c r="P4" s="5" t="s">
        <v>3018</v>
      </c>
      <c r="Q4" s="5" t="s">
        <v>3018</v>
      </c>
      <c r="R4" s="5" t="s">
        <v>3018</v>
      </c>
      <c r="S4" s="5" t="s">
        <v>3018</v>
      </c>
      <c r="T4" s="5" t="s">
        <v>3018</v>
      </c>
      <c r="U4" s="5" t="s">
        <v>3018</v>
      </c>
      <c r="V4" s="5" t="s">
        <v>3018</v>
      </c>
      <c r="W4" s="5" t="s">
        <v>3018</v>
      </c>
      <c r="X4" s="5" t="s">
        <v>3018</v>
      </c>
      <c r="Y4" s="5" t="s">
        <v>3018</v>
      </c>
    </row>
    <row r="5" spans="1:25" x14ac:dyDescent="0.2">
      <c r="A5" s="3">
        <v>9</v>
      </c>
      <c r="B5" s="7" t="s">
        <v>70</v>
      </c>
      <c r="C5" s="5" t="s">
        <v>2734</v>
      </c>
      <c r="D5" s="7" t="s">
        <v>3022</v>
      </c>
      <c r="E5" s="15"/>
      <c r="F5" s="8">
        <v>1200</v>
      </c>
      <c r="G5" s="5"/>
      <c r="H5" s="5"/>
      <c r="I5" s="8">
        <v>1</v>
      </c>
      <c r="J5" s="5"/>
      <c r="K5" s="5"/>
      <c r="L5" s="5"/>
      <c r="M5" s="5"/>
      <c r="N5" s="8">
        <v>1</v>
      </c>
      <c r="O5" s="5"/>
      <c r="P5" s="5"/>
      <c r="Q5" s="5"/>
      <c r="R5" s="5"/>
      <c r="S5" s="5"/>
      <c r="T5" s="5"/>
      <c r="U5" s="5"/>
      <c r="V5" s="5"/>
      <c r="W5" s="5"/>
      <c r="X5" s="3">
        <f>SUM(G5:V5)</f>
        <v>2</v>
      </c>
      <c r="Y5" s="593">
        <f>X5/2</f>
        <v>1</v>
      </c>
    </row>
    <row r="6" spans="1:25" x14ac:dyDescent="0.2">
      <c r="A6" s="3">
        <v>10</v>
      </c>
      <c r="B6" s="7" t="s">
        <v>73</v>
      </c>
      <c r="C6" s="5" t="s">
        <v>3023</v>
      </c>
      <c r="D6" s="7" t="s">
        <v>3024</v>
      </c>
      <c r="E6" s="15"/>
      <c r="F6" s="8">
        <v>1200</v>
      </c>
      <c r="G6" s="5"/>
      <c r="H6" s="5"/>
      <c r="I6" s="8">
        <v>1</v>
      </c>
      <c r="J6" s="5"/>
      <c r="K6" s="5"/>
      <c r="L6" s="5"/>
      <c r="M6" s="5"/>
      <c r="N6" s="8">
        <v>1</v>
      </c>
      <c r="O6" s="5"/>
      <c r="P6" s="5"/>
      <c r="Q6" s="5"/>
      <c r="R6" s="5"/>
      <c r="S6" s="5"/>
      <c r="T6" s="5"/>
      <c r="U6" s="5"/>
      <c r="V6" s="5"/>
      <c r="W6" s="5"/>
      <c r="X6" s="3">
        <f t="shared" ref="X6:X69" si="0">SUM(G6:V6)</f>
        <v>2</v>
      </c>
      <c r="Y6" s="593">
        <f t="shared" ref="Y6:Y69" si="1">X6/2</f>
        <v>1</v>
      </c>
    </row>
    <row r="7" spans="1:25" x14ac:dyDescent="0.2">
      <c r="A7" s="3">
        <v>11</v>
      </c>
      <c r="B7" s="7" t="s">
        <v>75</v>
      </c>
      <c r="C7" s="5" t="s">
        <v>3025</v>
      </c>
      <c r="D7" s="7" t="s">
        <v>3026</v>
      </c>
      <c r="E7" s="15"/>
      <c r="F7" s="8">
        <v>2000</v>
      </c>
      <c r="G7" s="5"/>
      <c r="H7" s="8">
        <v>1</v>
      </c>
      <c r="I7" s="8">
        <v>1</v>
      </c>
      <c r="J7" s="5"/>
      <c r="K7" s="5"/>
      <c r="L7" s="5"/>
      <c r="M7" s="5"/>
      <c r="N7" s="5"/>
      <c r="O7" s="5"/>
      <c r="P7" s="5"/>
      <c r="Q7" s="5"/>
      <c r="R7" s="5"/>
      <c r="S7" s="5"/>
      <c r="T7" s="5"/>
      <c r="U7" s="8">
        <v>1</v>
      </c>
      <c r="V7" s="5"/>
      <c r="W7" s="5"/>
      <c r="X7" s="3">
        <f t="shared" si="0"/>
        <v>3</v>
      </c>
      <c r="Y7" s="593">
        <f t="shared" si="1"/>
        <v>1.5</v>
      </c>
    </row>
    <row r="8" spans="1:25" x14ac:dyDescent="0.2">
      <c r="A8" s="3">
        <v>13</v>
      </c>
      <c r="B8" s="7" t="s">
        <v>83</v>
      </c>
      <c r="C8" s="5" t="s">
        <v>2917</v>
      </c>
      <c r="D8" s="7" t="s">
        <v>3027</v>
      </c>
      <c r="E8" s="15"/>
      <c r="F8" s="8">
        <v>1200</v>
      </c>
      <c r="G8" s="5"/>
      <c r="H8" s="5"/>
      <c r="I8" s="8">
        <v>1</v>
      </c>
      <c r="J8" s="5"/>
      <c r="K8" s="5"/>
      <c r="L8" s="5"/>
      <c r="M8" s="5"/>
      <c r="N8" s="8">
        <v>1</v>
      </c>
      <c r="O8" s="5"/>
      <c r="P8" s="5"/>
      <c r="Q8" s="5"/>
      <c r="R8" s="5"/>
      <c r="S8" s="5"/>
      <c r="T8" s="5"/>
      <c r="U8" s="5"/>
      <c r="V8" s="5"/>
      <c r="W8" s="5"/>
      <c r="X8" s="3">
        <f t="shared" si="0"/>
        <v>2</v>
      </c>
      <c r="Y8" s="593">
        <f t="shared" si="1"/>
        <v>1</v>
      </c>
    </row>
    <row r="9" spans="1:25" x14ac:dyDescent="0.2">
      <c r="A9" s="3">
        <v>49</v>
      </c>
      <c r="B9" s="7" t="s">
        <v>135</v>
      </c>
      <c r="C9" s="5" t="s">
        <v>3028</v>
      </c>
      <c r="D9" s="7" t="s">
        <v>3029</v>
      </c>
      <c r="E9" s="15"/>
      <c r="F9" s="8">
        <v>2000</v>
      </c>
      <c r="G9" s="5"/>
      <c r="H9" s="8">
        <v>1</v>
      </c>
      <c r="I9" s="8">
        <v>1</v>
      </c>
      <c r="J9" s="5"/>
      <c r="K9" s="5"/>
      <c r="L9" s="5"/>
      <c r="M9" s="5"/>
      <c r="N9" s="5"/>
      <c r="O9" s="5"/>
      <c r="P9" s="5"/>
      <c r="Q9" s="5"/>
      <c r="R9" s="5"/>
      <c r="S9" s="5"/>
      <c r="T9" s="5"/>
      <c r="U9" s="8">
        <v>1</v>
      </c>
      <c r="V9" s="5"/>
      <c r="W9" s="5"/>
      <c r="X9" s="3">
        <f t="shared" si="0"/>
        <v>3</v>
      </c>
      <c r="Y9" s="593">
        <f t="shared" si="1"/>
        <v>1.5</v>
      </c>
    </row>
    <row r="10" spans="1:25" x14ac:dyDescent="0.2">
      <c r="A10" s="3">
        <v>74</v>
      </c>
      <c r="B10" s="7" t="s">
        <v>170</v>
      </c>
      <c r="C10" s="7" t="s">
        <v>171</v>
      </c>
      <c r="D10" s="7" t="s">
        <v>3030</v>
      </c>
      <c r="E10" s="8">
        <v>203</v>
      </c>
      <c r="F10" s="5" t="s">
        <v>2945</v>
      </c>
      <c r="G10" s="5"/>
      <c r="H10" s="5"/>
      <c r="I10" s="8">
        <v>1</v>
      </c>
      <c r="J10" s="5"/>
      <c r="K10" s="5"/>
      <c r="L10" s="5"/>
      <c r="M10" s="5"/>
      <c r="N10" s="5"/>
      <c r="O10" s="5"/>
      <c r="P10" s="5"/>
      <c r="Q10" s="5"/>
      <c r="R10" s="5"/>
      <c r="S10" s="5"/>
      <c r="T10" s="5"/>
      <c r="U10" s="8">
        <v>1</v>
      </c>
      <c r="V10" s="5"/>
      <c r="W10" s="5"/>
      <c r="X10" s="3">
        <f t="shared" si="0"/>
        <v>2</v>
      </c>
      <c r="Y10" s="593">
        <f t="shared" si="1"/>
        <v>1</v>
      </c>
    </row>
    <row r="11" spans="1:25" x14ac:dyDescent="0.2">
      <c r="A11" s="3">
        <v>75</v>
      </c>
      <c r="B11" s="7" t="s">
        <v>173</v>
      </c>
      <c r="C11" s="7" t="s">
        <v>171</v>
      </c>
      <c r="D11" s="7" t="s">
        <v>3031</v>
      </c>
      <c r="E11" s="15"/>
      <c r="F11" s="8">
        <v>2000</v>
      </c>
      <c r="G11" s="5"/>
      <c r="H11" s="8">
        <v>1</v>
      </c>
      <c r="I11" s="8">
        <v>1</v>
      </c>
      <c r="J11" s="5"/>
      <c r="K11" s="5"/>
      <c r="L11" s="5"/>
      <c r="M11" s="5"/>
      <c r="N11" s="5"/>
      <c r="O11" s="5"/>
      <c r="P11" s="5"/>
      <c r="Q11" s="5"/>
      <c r="R11" s="5"/>
      <c r="S11" s="5"/>
      <c r="T11" s="5"/>
      <c r="U11" s="8">
        <v>1</v>
      </c>
      <c r="V11" s="5"/>
      <c r="W11" s="5"/>
      <c r="X11" s="3">
        <f t="shared" si="0"/>
        <v>3</v>
      </c>
      <c r="Y11" s="593">
        <f t="shared" si="1"/>
        <v>1.5</v>
      </c>
    </row>
    <row r="12" spans="1:25" x14ac:dyDescent="0.2">
      <c r="A12" s="3">
        <v>76</v>
      </c>
      <c r="B12" s="7" t="s">
        <v>174</v>
      </c>
      <c r="C12" s="5" t="s">
        <v>3032</v>
      </c>
      <c r="D12" s="5" t="s">
        <v>3033</v>
      </c>
      <c r="E12" s="8">
        <v>218</v>
      </c>
      <c r="F12" s="7" t="s">
        <v>222</v>
      </c>
      <c r="G12" s="5"/>
      <c r="H12" s="5"/>
      <c r="I12" s="5"/>
      <c r="J12" s="5"/>
      <c r="K12" s="5"/>
      <c r="L12" s="5"/>
      <c r="M12" s="5"/>
      <c r="N12" s="5"/>
      <c r="O12" s="5"/>
      <c r="P12" s="5"/>
      <c r="Q12" s="8">
        <v>1</v>
      </c>
      <c r="R12" s="5"/>
      <c r="S12" s="5"/>
      <c r="T12" s="5"/>
      <c r="U12" s="5"/>
      <c r="V12" s="5"/>
      <c r="W12" s="5"/>
      <c r="X12" s="3">
        <f t="shared" si="0"/>
        <v>1</v>
      </c>
      <c r="Y12" s="593">
        <f t="shared" si="1"/>
        <v>0.5</v>
      </c>
    </row>
    <row r="13" spans="1:25" x14ac:dyDescent="0.2">
      <c r="A13" s="3">
        <v>77</v>
      </c>
      <c r="B13" s="7" t="s">
        <v>176</v>
      </c>
      <c r="C13" s="5" t="s">
        <v>3034</v>
      </c>
      <c r="D13" s="5" t="s">
        <v>3033</v>
      </c>
      <c r="E13" s="8">
        <v>218</v>
      </c>
      <c r="F13" s="7" t="s">
        <v>222</v>
      </c>
      <c r="G13" s="5"/>
      <c r="H13" s="5"/>
      <c r="I13" s="5"/>
      <c r="J13" s="5"/>
      <c r="K13" s="5"/>
      <c r="L13" s="5"/>
      <c r="M13" s="5"/>
      <c r="N13" s="5"/>
      <c r="O13" s="5"/>
      <c r="P13" s="5"/>
      <c r="Q13" s="8">
        <v>1</v>
      </c>
      <c r="R13" s="5"/>
      <c r="S13" s="5"/>
      <c r="T13" s="5"/>
      <c r="U13" s="5"/>
      <c r="V13" s="5"/>
      <c r="W13" s="5"/>
      <c r="X13" s="3">
        <f t="shared" si="0"/>
        <v>1</v>
      </c>
      <c r="Y13" s="593">
        <f t="shared" si="1"/>
        <v>0.5</v>
      </c>
    </row>
    <row r="14" spans="1:25" x14ac:dyDescent="0.2">
      <c r="A14" s="3">
        <v>78</v>
      </c>
      <c r="B14" s="7" t="s">
        <v>178</v>
      </c>
      <c r="C14" s="7" t="s">
        <v>171</v>
      </c>
      <c r="D14" s="5" t="s">
        <v>3033</v>
      </c>
      <c r="E14" s="8">
        <v>218</v>
      </c>
      <c r="F14" s="7" t="s">
        <v>222</v>
      </c>
      <c r="G14" s="5"/>
      <c r="H14" s="5"/>
      <c r="I14" s="5"/>
      <c r="J14" s="5"/>
      <c r="K14" s="5"/>
      <c r="L14" s="5"/>
      <c r="M14" s="5"/>
      <c r="N14" s="5"/>
      <c r="O14" s="5"/>
      <c r="P14" s="5"/>
      <c r="Q14" s="8">
        <v>1</v>
      </c>
      <c r="R14" s="5"/>
      <c r="S14" s="5"/>
      <c r="T14" s="5"/>
      <c r="U14" s="5"/>
      <c r="V14" s="5"/>
      <c r="W14" s="5"/>
      <c r="X14" s="3">
        <f t="shared" si="0"/>
        <v>1</v>
      </c>
      <c r="Y14" s="593">
        <f t="shared" si="1"/>
        <v>0.5</v>
      </c>
    </row>
    <row r="15" spans="1:25" x14ac:dyDescent="0.2">
      <c r="A15" s="3">
        <v>79</v>
      </c>
      <c r="B15" s="7" t="s">
        <v>179</v>
      </c>
      <c r="C15" s="7" t="s">
        <v>171</v>
      </c>
      <c r="D15" s="5" t="s">
        <v>3033</v>
      </c>
      <c r="E15" s="8">
        <v>218</v>
      </c>
      <c r="F15" s="7" t="s">
        <v>222</v>
      </c>
      <c r="G15" s="5"/>
      <c r="H15" s="5"/>
      <c r="I15" s="5"/>
      <c r="J15" s="5"/>
      <c r="K15" s="5"/>
      <c r="L15" s="5"/>
      <c r="M15" s="5"/>
      <c r="N15" s="5"/>
      <c r="O15" s="5"/>
      <c r="P15" s="5"/>
      <c r="Q15" s="8">
        <v>1</v>
      </c>
      <c r="R15" s="5"/>
      <c r="S15" s="5"/>
      <c r="T15" s="5"/>
      <c r="U15" s="5"/>
      <c r="V15" s="5"/>
      <c r="W15" s="5"/>
      <c r="X15" s="3">
        <f t="shared" si="0"/>
        <v>1</v>
      </c>
      <c r="Y15" s="593">
        <f t="shared" si="1"/>
        <v>0.5</v>
      </c>
    </row>
    <row r="16" spans="1:25" x14ac:dyDescent="0.2">
      <c r="A16" s="3">
        <v>80</v>
      </c>
      <c r="B16" s="7" t="s">
        <v>180</v>
      </c>
      <c r="C16" s="7" t="s">
        <v>171</v>
      </c>
      <c r="D16" s="5" t="s">
        <v>3033</v>
      </c>
      <c r="E16" s="8">
        <v>218</v>
      </c>
      <c r="F16" s="7" t="s">
        <v>222</v>
      </c>
      <c r="G16" s="5"/>
      <c r="H16" s="5"/>
      <c r="I16" s="5"/>
      <c r="J16" s="5"/>
      <c r="K16" s="5"/>
      <c r="L16" s="5"/>
      <c r="M16" s="5"/>
      <c r="N16" s="5"/>
      <c r="O16" s="5"/>
      <c r="P16" s="5"/>
      <c r="Q16" s="8">
        <v>1</v>
      </c>
      <c r="R16" s="5"/>
      <c r="S16" s="5"/>
      <c r="T16" s="5"/>
      <c r="U16" s="5"/>
      <c r="V16" s="5"/>
      <c r="W16" s="5"/>
      <c r="X16" s="3">
        <f t="shared" si="0"/>
        <v>1</v>
      </c>
      <c r="Y16" s="593">
        <f t="shared" si="1"/>
        <v>0.5</v>
      </c>
    </row>
    <row r="17" spans="1:25" x14ac:dyDescent="0.2">
      <c r="A17" s="3">
        <v>81</v>
      </c>
      <c r="B17" s="7" t="s">
        <v>181</v>
      </c>
      <c r="C17" s="5" t="s">
        <v>3032</v>
      </c>
      <c r="D17" s="5" t="s">
        <v>3033</v>
      </c>
      <c r="E17" s="8">
        <v>218</v>
      </c>
      <c r="F17" s="7" t="s">
        <v>222</v>
      </c>
      <c r="G17" s="5"/>
      <c r="H17" s="5"/>
      <c r="I17" s="5"/>
      <c r="J17" s="5"/>
      <c r="K17" s="5"/>
      <c r="L17" s="5"/>
      <c r="M17" s="5"/>
      <c r="N17" s="5"/>
      <c r="O17" s="5"/>
      <c r="P17" s="5"/>
      <c r="Q17" s="8">
        <v>1</v>
      </c>
      <c r="R17" s="5"/>
      <c r="S17" s="5"/>
      <c r="T17" s="5"/>
      <c r="U17" s="5"/>
      <c r="V17" s="5"/>
      <c r="W17" s="5"/>
      <c r="X17" s="3">
        <f t="shared" si="0"/>
        <v>1</v>
      </c>
      <c r="Y17" s="593">
        <f t="shared" si="1"/>
        <v>0.5</v>
      </c>
    </row>
    <row r="18" spans="1:25" x14ac:dyDescent="0.2">
      <c r="A18" s="3">
        <v>82</v>
      </c>
      <c r="B18" s="7" t="s">
        <v>182</v>
      </c>
      <c r="C18" s="5" t="s">
        <v>3034</v>
      </c>
      <c r="D18" s="5" t="s">
        <v>3033</v>
      </c>
      <c r="E18" s="8">
        <v>218</v>
      </c>
      <c r="F18" s="7" t="s">
        <v>222</v>
      </c>
      <c r="G18" s="5"/>
      <c r="H18" s="5"/>
      <c r="I18" s="5"/>
      <c r="J18" s="5"/>
      <c r="K18" s="5"/>
      <c r="L18" s="5"/>
      <c r="M18" s="5"/>
      <c r="N18" s="5"/>
      <c r="O18" s="5"/>
      <c r="P18" s="5"/>
      <c r="Q18" s="8">
        <v>1</v>
      </c>
      <c r="R18" s="5"/>
      <c r="S18" s="5"/>
      <c r="T18" s="5"/>
      <c r="U18" s="5"/>
      <c r="V18" s="5"/>
      <c r="W18" s="5"/>
      <c r="X18" s="3">
        <f t="shared" si="0"/>
        <v>1</v>
      </c>
      <c r="Y18" s="593">
        <f t="shared" si="1"/>
        <v>0.5</v>
      </c>
    </row>
    <row r="19" spans="1:25" x14ac:dyDescent="0.2">
      <c r="A19" s="3">
        <v>151</v>
      </c>
      <c r="B19" s="7" t="s">
        <v>271</v>
      </c>
      <c r="C19" s="5" t="s">
        <v>3035</v>
      </c>
      <c r="D19" s="5" t="s">
        <v>3033</v>
      </c>
      <c r="E19" s="8">
        <v>218</v>
      </c>
      <c r="F19" s="7" t="s">
        <v>222</v>
      </c>
      <c r="G19" s="5"/>
      <c r="H19" s="5"/>
      <c r="I19" s="5"/>
      <c r="J19" s="5"/>
      <c r="K19" s="5"/>
      <c r="L19" s="5"/>
      <c r="M19" s="5"/>
      <c r="N19" s="5"/>
      <c r="O19" s="5"/>
      <c r="P19" s="5"/>
      <c r="Q19" s="8">
        <v>1</v>
      </c>
      <c r="R19" s="5"/>
      <c r="S19" s="5"/>
      <c r="T19" s="5"/>
      <c r="U19" s="5"/>
      <c r="V19" s="5"/>
      <c r="W19" s="5"/>
      <c r="X19" s="3">
        <f t="shared" si="0"/>
        <v>1</v>
      </c>
      <c r="Y19" s="593">
        <f t="shared" si="1"/>
        <v>0.5</v>
      </c>
    </row>
    <row r="20" spans="1:25" x14ac:dyDescent="0.2">
      <c r="A20" s="3">
        <v>152</v>
      </c>
      <c r="B20" s="7" t="s">
        <v>273</v>
      </c>
      <c r="C20" s="5" t="s">
        <v>3036</v>
      </c>
      <c r="D20" s="5" t="s">
        <v>3033</v>
      </c>
      <c r="E20" s="8">
        <v>218</v>
      </c>
      <c r="F20" s="7" t="s">
        <v>222</v>
      </c>
      <c r="G20" s="5"/>
      <c r="H20" s="5"/>
      <c r="I20" s="5"/>
      <c r="J20" s="5"/>
      <c r="K20" s="5"/>
      <c r="L20" s="5"/>
      <c r="M20" s="5"/>
      <c r="N20" s="5"/>
      <c r="O20" s="5"/>
      <c r="P20" s="5"/>
      <c r="Q20" s="8">
        <v>1</v>
      </c>
      <c r="R20" s="5"/>
      <c r="S20" s="5"/>
      <c r="T20" s="5"/>
      <c r="U20" s="5"/>
      <c r="V20" s="5"/>
      <c r="W20" s="5"/>
      <c r="X20" s="3">
        <f t="shared" si="0"/>
        <v>1</v>
      </c>
      <c r="Y20" s="593">
        <f t="shared" si="1"/>
        <v>0.5</v>
      </c>
    </row>
    <row r="21" spans="1:25" x14ac:dyDescent="0.2">
      <c r="A21" s="3">
        <v>153</v>
      </c>
      <c r="B21" s="7" t="s">
        <v>275</v>
      </c>
      <c r="C21" s="5" t="s">
        <v>3037</v>
      </c>
      <c r="D21" s="5" t="s">
        <v>3033</v>
      </c>
      <c r="E21" s="8">
        <v>218</v>
      </c>
      <c r="F21" s="7" t="s">
        <v>222</v>
      </c>
      <c r="G21" s="5"/>
      <c r="H21" s="5"/>
      <c r="I21" s="5"/>
      <c r="J21" s="5"/>
      <c r="K21" s="5"/>
      <c r="L21" s="5"/>
      <c r="M21" s="5"/>
      <c r="N21" s="5"/>
      <c r="O21" s="5"/>
      <c r="P21" s="5"/>
      <c r="Q21" s="8">
        <v>1</v>
      </c>
      <c r="R21" s="5"/>
      <c r="S21" s="5"/>
      <c r="T21" s="5"/>
      <c r="U21" s="5"/>
      <c r="V21" s="5"/>
      <c r="W21" s="5"/>
      <c r="X21" s="3">
        <f t="shared" si="0"/>
        <v>1</v>
      </c>
      <c r="Y21" s="593">
        <f t="shared" si="1"/>
        <v>0.5</v>
      </c>
    </row>
    <row r="22" spans="1:25" x14ac:dyDescent="0.2">
      <c r="A22" s="3">
        <v>154</v>
      </c>
      <c r="B22" s="7" t="s">
        <v>277</v>
      </c>
      <c r="C22" s="5" t="s">
        <v>3037</v>
      </c>
      <c r="D22" s="5" t="s">
        <v>3033</v>
      </c>
      <c r="E22" s="8">
        <v>218</v>
      </c>
      <c r="F22" s="7" t="s">
        <v>222</v>
      </c>
      <c r="G22" s="5"/>
      <c r="H22" s="5"/>
      <c r="I22" s="5"/>
      <c r="J22" s="5"/>
      <c r="K22" s="5"/>
      <c r="L22" s="5"/>
      <c r="M22" s="5"/>
      <c r="N22" s="5"/>
      <c r="O22" s="5"/>
      <c r="P22" s="5"/>
      <c r="Q22" s="8">
        <v>1</v>
      </c>
      <c r="R22" s="5"/>
      <c r="S22" s="5"/>
      <c r="T22" s="5"/>
      <c r="U22" s="5"/>
      <c r="V22" s="5"/>
      <c r="W22" s="5"/>
      <c r="X22" s="3">
        <f t="shared" si="0"/>
        <v>1</v>
      </c>
      <c r="Y22" s="593">
        <f t="shared" si="1"/>
        <v>0.5</v>
      </c>
    </row>
    <row r="23" spans="1:25" x14ac:dyDescent="0.2">
      <c r="A23" s="3">
        <v>155</v>
      </c>
      <c r="B23" s="7" t="s">
        <v>278</v>
      </c>
      <c r="C23" s="5" t="s">
        <v>3037</v>
      </c>
      <c r="D23" s="5" t="s">
        <v>3033</v>
      </c>
      <c r="E23" s="8">
        <v>218</v>
      </c>
      <c r="F23" s="7" t="s">
        <v>222</v>
      </c>
      <c r="G23" s="5"/>
      <c r="H23" s="5"/>
      <c r="I23" s="5"/>
      <c r="J23" s="5"/>
      <c r="K23" s="5"/>
      <c r="L23" s="5"/>
      <c r="M23" s="5"/>
      <c r="N23" s="5"/>
      <c r="O23" s="5"/>
      <c r="P23" s="5"/>
      <c r="Q23" s="8">
        <v>1</v>
      </c>
      <c r="R23" s="5"/>
      <c r="S23" s="5"/>
      <c r="T23" s="5"/>
      <c r="U23" s="5"/>
      <c r="V23" s="5"/>
      <c r="W23" s="5"/>
      <c r="X23" s="3">
        <f t="shared" si="0"/>
        <v>1</v>
      </c>
      <c r="Y23" s="593">
        <f t="shared" si="1"/>
        <v>0.5</v>
      </c>
    </row>
    <row r="24" spans="1:25" x14ac:dyDescent="0.2">
      <c r="A24" s="3">
        <v>156</v>
      </c>
      <c r="B24" s="7" t="s">
        <v>279</v>
      </c>
      <c r="C24" s="5" t="s">
        <v>3035</v>
      </c>
      <c r="D24" s="7" t="s">
        <v>3038</v>
      </c>
      <c r="E24" s="15"/>
      <c r="F24" s="7" t="s">
        <v>68</v>
      </c>
      <c r="G24" s="5"/>
      <c r="H24" s="5"/>
      <c r="I24" s="5"/>
      <c r="J24" s="5"/>
      <c r="K24" s="5"/>
      <c r="L24" s="5"/>
      <c r="M24" s="5"/>
      <c r="N24" s="5"/>
      <c r="O24" s="5"/>
      <c r="P24" s="5"/>
      <c r="Q24" s="8">
        <v>1</v>
      </c>
      <c r="R24" s="5"/>
      <c r="S24" s="5"/>
      <c r="T24" s="5"/>
      <c r="U24" s="5"/>
      <c r="V24" s="5"/>
      <c r="W24" s="5"/>
      <c r="X24" s="3">
        <f t="shared" si="0"/>
        <v>1</v>
      </c>
      <c r="Y24" s="593">
        <f t="shared" si="1"/>
        <v>0.5</v>
      </c>
    </row>
    <row r="25" spans="1:25" x14ac:dyDescent="0.2">
      <c r="A25" s="3">
        <v>157</v>
      </c>
      <c r="B25" s="7" t="s">
        <v>280</v>
      </c>
      <c r="C25" s="5" t="s">
        <v>3036</v>
      </c>
      <c r="D25" s="7" t="s">
        <v>3039</v>
      </c>
      <c r="E25" s="15"/>
      <c r="F25" s="7" t="s">
        <v>68</v>
      </c>
      <c r="G25" s="5"/>
      <c r="H25" s="5"/>
      <c r="I25" s="5"/>
      <c r="J25" s="5"/>
      <c r="K25" s="5"/>
      <c r="L25" s="5"/>
      <c r="M25" s="5"/>
      <c r="N25" s="5"/>
      <c r="O25" s="5"/>
      <c r="P25" s="5"/>
      <c r="Q25" s="8">
        <v>1</v>
      </c>
      <c r="R25" s="5"/>
      <c r="S25" s="5"/>
      <c r="T25" s="5"/>
      <c r="U25" s="5"/>
      <c r="V25" s="5"/>
      <c r="W25" s="5"/>
      <c r="X25" s="3">
        <f t="shared" si="0"/>
        <v>1</v>
      </c>
      <c r="Y25" s="593">
        <f t="shared" si="1"/>
        <v>0.5</v>
      </c>
    </row>
    <row r="26" spans="1:25" x14ac:dyDescent="0.2">
      <c r="A26" s="3">
        <v>158</v>
      </c>
      <c r="B26" s="7" t="s">
        <v>281</v>
      </c>
      <c r="C26" s="5" t="s">
        <v>3040</v>
      </c>
      <c r="D26" s="7" t="s">
        <v>3041</v>
      </c>
      <c r="E26" s="15"/>
      <c r="F26" s="7" t="s">
        <v>68</v>
      </c>
      <c r="G26" s="5"/>
      <c r="H26" s="5"/>
      <c r="I26" s="5"/>
      <c r="J26" s="5"/>
      <c r="K26" s="5"/>
      <c r="L26" s="5"/>
      <c r="M26" s="5"/>
      <c r="N26" s="5"/>
      <c r="O26" s="5"/>
      <c r="P26" s="5"/>
      <c r="Q26" s="8">
        <v>1</v>
      </c>
      <c r="R26" s="5"/>
      <c r="S26" s="5"/>
      <c r="T26" s="5"/>
      <c r="U26" s="5"/>
      <c r="V26" s="5"/>
      <c r="W26" s="5"/>
      <c r="X26" s="3">
        <f t="shared" si="0"/>
        <v>1</v>
      </c>
      <c r="Y26" s="593">
        <f t="shared" si="1"/>
        <v>0.5</v>
      </c>
    </row>
    <row r="27" spans="1:25" x14ac:dyDescent="0.2">
      <c r="A27" s="3">
        <v>159</v>
      </c>
      <c r="B27" s="7" t="s">
        <v>283</v>
      </c>
      <c r="C27" s="5" t="s">
        <v>3040</v>
      </c>
      <c r="D27" s="7" t="s">
        <v>3042</v>
      </c>
      <c r="E27" s="15"/>
      <c r="F27" s="7" t="s">
        <v>68</v>
      </c>
      <c r="G27" s="5"/>
      <c r="H27" s="5"/>
      <c r="I27" s="5"/>
      <c r="J27" s="5"/>
      <c r="K27" s="5"/>
      <c r="L27" s="5"/>
      <c r="M27" s="5"/>
      <c r="N27" s="5"/>
      <c r="O27" s="5"/>
      <c r="P27" s="5"/>
      <c r="Q27" s="8">
        <v>1</v>
      </c>
      <c r="R27" s="5"/>
      <c r="S27" s="5"/>
      <c r="T27" s="5"/>
      <c r="U27" s="5"/>
      <c r="V27" s="5"/>
      <c r="W27" s="5"/>
      <c r="X27" s="3">
        <f t="shared" si="0"/>
        <v>1</v>
      </c>
      <c r="Y27" s="593">
        <f t="shared" si="1"/>
        <v>0.5</v>
      </c>
    </row>
    <row r="28" spans="1:25" x14ac:dyDescent="0.2">
      <c r="A28" s="3">
        <v>186</v>
      </c>
      <c r="B28" s="7" t="s">
        <v>319</v>
      </c>
      <c r="C28" s="7" t="s">
        <v>301</v>
      </c>
      <c r="D28" s="5" t="s">
        <v>3043</v>
      </c>
      <c r="E28" s="5"/>
      <c r="F28" s="8">
        <v>1600</v>
      </c>
      <c r="G28" s="5"/>
      <c r="H28" s="5"/>
      <c r="I28" s="5"/>
      <c r="J28" s="5"/>
      <c r="K28" s="5"/>
      <c r="L28" s="5"/>
      <c r="M28" s="5"/>
      <c r="N28" s="5"/>
      <c r="O28" s="8">
        <v>1</v>
      </c>
      <c r="P28" s="5"/>
      <c r="Q28" s="5"/>
      <c r="R28" s="5"/>
      <c r="S28" s="5"/>
      <c r="T28" s="5"/>
      <c r="U28" s="5"/>
      <c r="V28" s="5"/>
      <c r="W28" s="5"/>
      <c r="X28" s="3">
        <f t="shared" si="0"/>
        <v>1</v>
      </c>
      <c r="Y28" s="593">
        <f t="shared" si="1"/>
        <v>0.5</v>
      </c>
    </row>
    <row r="29" spans="1:25" x14ac:dyDescent="0.2">
      <c r="A29" s="3">
        <v>188</v>
      </c>
      <c r="B29" s="7" t="s">
        <v>322</v>
      </c>
      <c r="C29" s="7" t="s">
        <v>301</v>
      </c>
      <c r="D29" s="5" t="s">
        <v>3043</v>
      </c>
      <c r="E29" s="5"/>
      <c r="F29" s="8">
        <v>1600</v>
      </c>
      <c r="G29" s="5"/>
      <c r="H29" s="5"/>
      <c r="I29" s="5"/>
      <c r="J29" s="5"/>
      <c r="K29" s="5"/>
      <c r="L29" s="5"/>
      <c r="M29" s="5"/>
      <c r="N29" s="5"/>
      <c r="O29" s="8">
        <v>1</v>
      </c>
      <c r="P29" s="5"/>
      <c r="Q29" s="5"/>
      <c r="R29" s="5"/>
      <c r="S29" s="5"/>
      <c r="T29" s="5"/>
      <c r="U29" s="5"/>
      <c r="V29" s="5"/>
      <c r="W29" s="5"/>
      <c r="X29" s="3">
        <f t="shared" si="0"/>
        <v>1</v>
      </c>
      <c r="Y29" s="593">
        <f t="shared" si="1"/>
        <v>0.5</v>
      </c>
    </row>
    <row r="30" spans="1:25" x14ac:dyDescent="0.2">
      <c r="A30" s="3">
        <v>189</v>
      </c>
      <c r="B30" s="7" t="s">
        <v>324</v>
      </c>
      <c r="C30" s="7" t="s">
        <v>301</v>
      </c>
      <c r="D30" s="5" t="s">
        <v>3033</v>
      </c>
      <c r="E30" s="8">
        <v>218</v>
      </c>
      <c r="F30" s="7" t="s">
        <v>222</v>
      </c>
      <c r="G30" s="5"/>
      <c r="H30" s="5"/>
      <c r="I30" s="5"/>
      <c r="J30" s="5"/>
      <c r="K30" s="5"/>
      <c r="L30" s="5"/>
      <c r="M30" s="5"/>
      <c r="N30" s="5"/>
      <c r="O30" s="5"/>
      <c r="P30" s="5"/>
      <c r="Q30" s="8">
        <v>1</v>
      </c>
      <c r="R30" s="5"/>
      <c r="S30" s="5"/>
      <c r="T30" s="5"/>
      <c r="U30" s="5"/>
      <c r="V30" s="5"/>
      <c r="W30" s="5"/>
      <c r="X30" s="3">
        <f t="shared" si="0"/>
        <v>1</v>
      </c>
      <c r="Y30" s="593">
        <f t="shared" si="1"/>
        <v>0.5</v>
      </c>
    </row>
    <row r="31" spans="1:25" x14ac:dyDescent="0.2">
      <c r="A31" s="3">
        <v>190</v>
      </c>
      <c r="B31" s="7" t="s">
        <v>326</v>
      </c>
      <c r="C31" s="7" t="s">
        <v>301</v>
      </c>
      <c r="D31" s="5" t="s">
        <v>3043</v>
      </c>
      <c r="E31" s="5"/>
      <c r="F31" s="8">
        <v>1600</v>
      </c>
      <c r="G31" s="5"/>
      <c r="H31" s="5"/>
      <c r="I31" s="5"/>
      <c r="J31" s="5"/>
      <c r="K31" s="5"/>
      <c r="L31" s="5"/>
      <c r="M31" s="5"/>
      <c r="N31" s="5"/>
      <c r="O31" s="8">
        <v>1</v>
      </c>
      <c r="P31" s="5"/>
      <c r="Q31" s="5"/>
      <c r="R31" s="5"/>
      <c r="S31" s="5"/>
      <c r="T31" s="5"/>
      <c r="U31" s="5"/>
      <c r="V31" s="5"/>
      <c r="W31" s="5"/>
      <c r="X31" s="3">
        <f t="shared" si="0"/>
        <v>1</v>
      </c>
      <c r="Y31" s="593">
        <f t="shared" si="1"/>
        <v>0.5</v>
      </c>
    </row>
    <row r="32" spans="1:25" x14ac:dyDescent="0.2">
      <c r="A32" s="3">
        <v>194</v>
      </c>
      <c r="B32" s="7" t="s">
        <v>331</v>
      </c>
      <c r="C32" s="7" t="s">
        <v>301</v>
      </c>
      <c r="D32" s="5" t="s">
        <v>3043</v>
      </c>
      <c r="E32" s="5"/>
      <c r="F32" s="8">
        <v>1600</v>
      </c>
      <c r="G32" s="5"/>
      <c r="H32" s="5"/>
      <c r="I32" s="5"/>
      <c r="J32" s="5"/>
      <c r="K32" s="5"/>
      <c r="L32" s="5"/>
      <c r="M32" s="5"/>
      <c r="N32" s="5"/>
      <c r="O32" s="8">
        <v>1</v>
      </c>
      <c r="P32" s="5"/>
      <c r="Q32" s="5"/>
      <c r="R32" s="5"/>
      <c r="S32" s="5"/>
      <c r="T32" s="5"/>
      <c r="U32" s="5"/>
      <c r="V32" s="5"/>
      <c r="W32" s="5"/>
      <c r="X32" s="3">
        <f t="shared" si="0"/>
        <v>1</v>
      </c>
      <c r="Y32" s="593">
        <f t="shared" si="1"/>
        <v>0.5</v>
      </c>
    </row>
    <row r="33" spans="1:25" x14ac:dyDescent="0.2">
      <c r="A33" s="3">
        <v>204</v>
      </c>
      <c r="B33" s="7" t="s">
        <v>349</v>
      </c>
      <c r="C33" s="7" t="s">
        <v>350</v>
      </c>
      <c r="D33" s="7" t="s">
        <v>3044</v>
      </c>
      <c r="E33" s="15"/>
      <c r="F33" s="8">
        <v>2000</v>
      </c>
      <c r="G33" s="5"/>
      <c r="H33" s="8">
        <v>1</v>
      </c>
      <c r="I33" s="8">
        <v>1</v>
      </c>
      <c r="J33" s="5"/>
      <c r="K33" s="5"/>
      <c r="L33" s="5"/>
      <c r="M33" s="5"/>
      <c r="N33" s="5"/>
      <c r="O33" s="5"/>
      <c r="P33" s="5"/>
      <c r="Q33" s="5"/>
      <c r="R33" s="5"/>
      <c r="S33" s="5"/>
      <c r="T33" s="5"/>
      <c r="U33" s="8">
        <v>1</v>
      </c>
      <c r="V33" s="5"/>
      <c r="W33" s="5"/>
      <c r="X33" s="3">
        <f t="shared" si="0"/>
        <v>3</v>
      </c>
      <c r="Y33" s="593">
        <f t="shared" si="1"/>
        <v>1.5</v>
      </c>
    </row>
    <row r="34" spans="1:25" x14ac:dyDescent="0.2">
      <c r="A34" s="3">
        <v>205</v>
      </c>
      <c r="B34" s="7" t="s">
        <v>352</v>
      </c>
      <c r="C34" s="7" t="s">
        <v>350</v>
      </c>
      <c r="D34" s="7" t="s">
        <v>3045</v>
      </c>
      <c r="E34" s="15"/>
      <c r="F34" s="8">
        <v>2000</v>
      </c>
      <c r="G34" s="5"/>
      <c r="H34" s="8">
        <v>1</v>
      </c>
      <c r="I34" s="8">
        <v>1</v>
      </c>
      <c r="J34" s="5"/>
      <c r="K34" s="5"/>
      <c r="L34" s="5"/>
      <c r="M34" s="5"/>
      <c r="N34" s="5"/>
      <c r="O34" s="5"/>
      <c r="P34" s="5"/>
      <c r="Q34" s="5"/>
      <c r="R34" s="5"/>
      <c r="S34" s="5"/>
      <c r="T34" s="5"/>
      <c r="U34" s="8">
        <v>1</v>
      </c>
      <c r="V34" s="5"/>
      <c r="W34" s="5"/>
      <c r="X34" s="3">
        <f t="shared" si="0"/>
        <v>3</v>
      </c>
      <c r="Y34" s="593">
        <f t="shared" si="1"/>
        <v>1.5</v>
      </c>
    </row>
    <row r="35" spans="1:25" x14ac:dyDescent="0.2">
      <c r="A35" s="3">
        <v>206</v>
      </c>
      <c r="B35" s="7" t="s">
        <v>353</v>
      </c>
      <c r="C35" s="7" t="s">
        <v>350</v>
      </c>
      <c r="D35" s="7" t="s">
        <v>3046</v>
      </c>
      <c r="E35" s="15"/>
      <c r="F35" s="8">
        <v>2000</v>
      </c>
      <c r="G35" s="5"/>
      <c r="H35" s="8">
        <v>1</v>
      </c>
      <c r="I35" s="8">
        <v>1</v>
      </c>
      <c r="J35" s="5"/>
      <c r="K35" s="5"/>
      <c r="L35" s="5"/>
      <c r="M35" s="5"/>
      <c r="N35" s="5"/>
      <c r="O35" s="5"/>
      <c r="P35" s="5"/>
      <c r="Q35" s="5"/>
      <c r="R35" s="5"/>
      <c r="S35" s="5"/>
      <c r="T35" s="5"/>
      <c r="U35" s="8">
        <v>1</v>
      </c>
      <c r="V35" s="5"/>
      <c r="W35" s="5"/>
      <c r="X35" s="3">
        <f t="shared" si="0"/>
        <v>3</v>
      </c>
      <c r="Y35" s="593">
        <f t="shared" si="1"/>
        <v>1.5</v>
      </c>
    </row>
    <row r="36" spans="1:25" x14ac:dyDescent="0.2">
      <c r="A36" s="3">
        <v>207</v>
      </c>
      <c r="B36" s="7" t="s">
        <v>354</v>
      </c>
      <c r="C36" s="7" t="s">
        <v>350</v>
      </c>
      <c r="D36" s="7" t="s">
        <v>3047</v>
      </c>
      <c r="E36" s="15"/>
      <c r="F36" s="8">
        <v>2500</v>
      </c>
      <c r="G36" s="5"/>
      <c r="H36" s="8">
        <v>1</v>
      </c>
      <c r="I36" s="8">
        <v>1</v>
      </c>
      <c r="J36" s="5"/>
      <c r="K36" s="5"/>
      <c r="L36" s="5"/>
      <c r="M36" s="5"/>
      <c r="N36" s="5"/>
      <c r="O36" s="5"/>
      <c r="P36" s="5"/>
      <c r="Q36" s="5"/>
      <c r="R36" s="5"/>
      <c r="S36" s="5"/>
      <c r="T36" s="5"/>
      <c r="U36" s="8">
        <v>1</v>
      </c>
      <c r="V36" s="5"/>
      <c r="W36" s="5"/>
      <c r="X36" s="3">
        <f t="shared" si="0"/>
        <v>3</v>
      </c>
      <c r="Y36" s="593">
        <f t="shared" si="1"/>
        <v>1.5</v>
      </c>
    </row>
    <row r="37" spans="1:25" x14ac:dyDescent="0.2">
      <c r="A37" s="3">
        <v>208</v>
      </c>
      <c r="B37" s="7" t="s">
        <v>355</v>
      </c>
      <c r="C37" s="7" t="s">
        <v>350</v>
      </c>
      <c r="D37" s="7" t="s">
        <v>3048</v>
      </c>
      <c r="E37" s="7" t="s">
        <v>67</v>
      </c>
      <c r="F37" s="5" t="s">
        <v>2735</v>
      </c>
      <c r="G37" s="8">
        <v>1</v>
      </c>
      <c r="H37" s="8">
        <v>1</v>
      </c>
      <c r="I37" s="5"/>
      <c r="J37" s="5"/>
      <c r="K37" s="5"/>
      <c r="L37" s="5"/>
      <c r="M37" s="5"/>
      <c r="N37" s="5"/>
      <c r="O37" s="5"/>
      <c r="P37" s="5"/>
      <c r="Q37" s="5"/>
      <c r="R37" s="5"/>
      <c r="S37" s="5"/>
      <c r="T37" s="5"/>
      <c r="U37" s="5"/>
      <c r="V37" s="8">
        <v>1</v>
      </c>
      <c r="W37" s="5"/>
      <c r="X37" s="3">
        <f t="shared" si="0"/>
        <v>3</v>
      </c>
      <c r="Y37" s="593">
        <f t="shared" si="1"/>
        <v>1.5</v>
      </c>
    </row>
    <row r="38" spans="1:25" x14ac:dyDescent="0.2">
      <c r="A38" s="3">
        <v>209</v>
      </c>
      <c r="B38" s="7" t="s">
        <v>356</v>
      </c>
      <c r="C38" s="7" t="s">
        <v>350</v>
      </c>
      <c r="D38" s="7" t="s">
        <v>3049</v>
      </c>
      <c r="E38" s="7" t="s">
        <v>427</v>
      </c>
      <c r="F38" s="8">
        <v>2200</v>
      </c>
      <c r="G38" s="8">
        <v>1</v>
      </c>
      <c r="H38" s="8">
        <v>2</v>
      </c>
      <c r="I38" s="5"/>
      <c r="J38" s="5"/>
      <c r="K38" s="5"/>
      <c r="L38" s="5"/>
      <c r="M38" s="5"/>
      <c r="N38" s="5"/>
      <c r="O38" s="5"/>
      <c r="P38" s="5"/>
      <c r="Q38" s="5"/>
      <c r="R38" s="5"/>
      <c r="S38" s="5"/>
      <c r="T38" s="5"/>
      <c r="U38" s="8">
        <v>1</v>
      </c>
      <c r="V38" s="5"/>
      <c r="W38" s="5"/>
      <c r="X38" s="3">
        <f t="shared" si="0"/>
        <v>4</v>
      </c>
      <c r="Y38" s="593">
        <f t="shared" si="1"/>
        <v>2</v>
      </c>
    </row>
    <row r="39" spans="1:25" x14ac:dyDescent="0.2">
      <c r="A39" s="3">
        <v>210</v>
      </c>
      <c r="B39" s="7" t="s">
        <v>357</v>
      </c>
      <c r="C39" s="7" t="s">
        <v>350</v>
      </c>
      <c r="D39" s="7" t="s">
        <v>3050</v>
      </c>
      <c r="E39" s="7" t="s">
        <v>427</v>
      </c>
      <c r="F39" s="8">
        <v>2200</v>
      </c>
      <c r="G39" s="8">
        <v>1</v>
      </c>
      <c r="H39" s="8">
        <v>2</v>
      </c>
      <c r="I39" s="5"/>
      <c r="J39" s="5"/>
      <c r="K39" s="5"/>
      <c r="L39" s="5"/>
      <c r="M39" s="5"/>
      <c r="N39" s="5"/>
      <c r="O39" s="5"/>
      <c r="P39" s="5"/>
      <c r="Q39" s="5"/>
      <c r="R39" s="5"/>
      <c r="S39" s="5"/>
      <c r="T39" s="5"/>
      <c r="U39" s="8">
        <v>1</v>
      </c>
      <c r="V39" s="5"/>
      <c r="W39" s="5"/>
      <c r="X39" s="3">
        <f t="shared" si="0"/>
        <v>4</v>
      </c>
      <c r="Y39" s="593">
        <f t="shared" si="1"/>
        <v>2</v>
      </c>
    </row>
    <row r="40" spans="1:25" x14ac:dyDescent="0.2">
      <c r="A40" s="3">
        <v>211</v>
      </c>
      <c r="B40" s="7" t="s">
        <v>358</v>
      </c>
      <c r="C40" s="7" t="s">
        <v>350</v>
      </c>
      <c r="D40" s="7" t="s">
        <v>3051</v>
      </c>
      <c r="E40" s="7" t="s">
        <v>427</v>
      </c>
      <c r="F40" s="8">
        <v>2200</v>
      </c>
      <c r="G40" s="8">
        <v>1</v>
      </c>
      <c r="H40" s="8">
        <v>2</v>
      </c>
      <c r="I40" s="5"/>
      <c r="J40" s="5"/>
      <c r="K40" s="5"/>
      <c r="L40" s="5"/>
      <c r="M40" s="5"/>
      <c r="N40" s="5"/>
      <c r="O40" s="5"/>
      <c r="P40" s="5"/>
      <c r="Q40" s="5"/>
      <c r="R40" s="5"/>
      <c r="S40" s="5"/>
      <c r="T40" s="5"/>
      <c r="U40" s="8">
        <v>1</v>
      </c>
      <c r="V40" s="5"/>
      <c r="W40" s="5"/>
      <c r="X40" s="3">
        <f t="shared" si="0"/>
        <v>4</v>
      </c>
      <c r="Y40" s="593">
        <f t="shared" si="1"/>
        <v>2</v>
      </c>
    </row>
    <row r="41" spans="1:25" x14ac:dyDescent="0.2">
      <c r="A41" s="3">
        <v>212</v>
      </c>
      <c r="B41" s="7" t="s">
        <v>359</v>
      </c>
      <c r="C41" s="5" t="s">
        <v>2943</v>
      </c>
      <c r="D41" s="7" t="s">
        <v>3052</v>
      </c>
      <c r="E41" s="7" t="s">
        <v>427</v>
      </c>
      <c r="F41" s="8">
        <v>2200</v>
      </c>
      <c r="G41" s="8">
        <v>1</v>
      </c>
      <c r="H41" s="8">
        <v>2</v>
      </c>
      <c r="I41" s="5"/>
      <c r="J41" s="5"/>
      <c r="K41" s="5"/>
      <c r="L41" s="5"/>
      <c r="M41" s="5"/>
      <c r="N41" s="5"/>
      <c r="O41" s="5"/>
      <c r="P41" s="5"/>
      <c r="Q41" s="5"/>
      <c r="R41" s="5"/>
      <c r="S41" s="5"/>
      <c r="T41" s="5"/>
      <c r="U41" s="8">
        <v>1</v>
      </c>
      <c r="V41" s="5"/>
      <c r="W41" s="5"/>
      <c r="X41" s="3">
        <f t="shared" si="0"/>
        <v>4</v>
      </c>
      <c r="Y41" s="593">
        <f t="shared" si="1"/>
        <v>2</v>
      </c>
    </row>
    <row r="42" spans="1:25" x14ac:dyDescent="0.2">
      <c r="A42" s="3">
        <v>213</v>
      </c>
      <c r="B42" s="7" t="s">
        <v>361</v>
      </c>
      <c r="C42" s="5" t="s">
        <v>2943</v>
      </c>
      <c r="D42" s="7" t="s">
        <v>3053</v>
      </c>
      <c r="E42" s="7" t="s">
        <v>427</v>
      </c>
      <c r="F42" s="8">
        <v>2200</v>
      </c>
      <c r="G42" s="8">
        <v>1</v>
      </c>
      <c r="H42" s="8">
        <v>2</v>
      </c>
      <c r="I42" s="5"/>
      <c r="J42" s="5"/>
      <c r="K42" s="5"/>
      <c r="L42" s="5"/>
      <c r="M42" s="5"/>
      <c r="N42" s="5"/>
      <c r="O42" s="5"/>
      <c r="P42" s="5"/>
      <c r="Q42" s="5"/>
      <c r="R42" s="5"/>
      <c r="S42" s="5"/>
      <c r="T42" s="5"/>
      <c r="U42" s="8">
        <v>1</v>
      </c>
      <c r="V42" s="5"/>
      <c r="W42" s="5"/>
      <c r="X42" s="3">
        <f t="shared" si="0"/>
        <v>4</v>
      </c>
      <c r="Y42" s="593">
        <f t="shared" si="1"/>
        <v>2</v>
      </c>
    </row>
    <row r="43" spans="1:25" x14ac:dyDescent="0.2">
      <c r="A43" s="3">
        <v>214</v>
      </c>
      <c r="B43" s="7" t="s">
        <v>362</v>
      </c>
      <c r="C43" s="5" t="s">
        <v>2943</v>
      </c>
      <c r="D43" s="7" t="s">
        <v>3054</v>
      </c>
      <c r="E43" s="7" t="s">
        <v>427</v>
      </c>
      <c r="F43" s="8">
        <v>2200</v>
      </c>
      <c r="G43" s="8">
        <v>1</v>
      </c>
      <c r="H43" s="8">
        <v>2</v>
      </c>
      <c r="I43" s="5"/>
      <c r="J43" s="5"/>
      <c r="K43" s="5"/>
      <c r="L43" s="5"/>
      <c r="M43" s="5"/>
      <c r="N43" s="5"/>
      <c r="O43" s="5"/>
      <c r="P43" s="5"/>
      <c r="Q43" s="5"/>
      <c r="R43" s="5"/>
      <c r="S43" s="5"/>
      <c r="T43" s="5"/>
      <c r="U43" s="8">
        <v>1</v>
      </c>
      <c r="V43" s="5"/>
      <c r="W43" s="5"/>
      <c r="X43" s="3">
        <f t="shared" si="0"/>
        <v>4</v>
      </c>
      <c r="Y43" s="593">
        <f t="shared" si="1"/>
        <v>2</v>
      </c>
    </row>
    <row r="44" spans="1:25" x14ac:dyDescent="0.2">
      <c r="A44" s="3">
        <v>215</v>
      </c>
      <c r="B44" s="7" t="s">
        <v>363</v>
      </c>
      <c r="C44" s="5" t="s">
        <v>2943</v>
      </c>
      <c r="D44" s="7" t="s">
        <v>3055</v>
      </c>
      <c r="E44" s="8">
        <v>113</v>
      </c>
      <c r="F44" s="8">
        <v>2200</v>
      </c>
      <c r="G44" s="8">
        <v>1</v>
      </c>
      <c r="H44" s="8">
        <v>2</v>
      </c>
      <c r="I44" s="5"/>
      <c r="J44" s="5"/>
      <c r="K44" s="5"/>
      <c r="L44" s="5"/>
      <c r="M44" s="5"/>
      <c r="N44" s="5"/>
      <c r="O44" s="5"/>
      <c r="P44" s="5"/>
      <c r="Q44" s="5"/>
      <c r="R44" s="5"/>
      <c r="S44" s="5"/>
      <c r="T44" s="5"/>
      <c r="U44" s="8">
        <v>1</v>
      </c>
      <c r="V44" s="5"/>
      <c r="W44" s="5"/>
      <c r="X44" s="3">
        <f t="shared" si="0"/>
        <v>4</v>
      </c>
      <c r="Y44" s="593">
        <f t="shared" si="1"/>
        <v>2</v>
      </c>
    </row>
    <row r="45" spans="1:25" x14ac:dyDescent="0.2">
      <c r="A45" s="3">
        <v>216</v>
      </c>
      <c r="B45" s="7" t="s">
        <v>365</v>
      </c>
      <c r="C45" s="7" t="s">
        <v>65</v>
      </c>
      <c r="D45" s="7" t="s">
        <v>3056</v>
      </c>
      <c r="E45" s="8">
        <v>113</v>
      </c>
      <c r="F45" s="8">
        <v>2200</v>
      </c>
      <c r="G45" s="8">
        <v>1</v>
      </c>
      <c r="H45" s="8">
        <v>2</v>
      </c>
      <c r="I45" s="5"/>
      <c r="J45" s="5"/>
      <c r="K45" s="5"/>
      <c r="L45" s="5"/>
      <c r="M45" s="5"/>
      <c r="N45" s="5"/>
      <c r="O45" s="5"/>
      <c r="P45" s="5"/>
      <c r="Q45" s="5"/>
      <c r="R45" s="5"/>
      <c r="S45" s="5"/>
      <c r="T45" s="5"/>
      <c r="U45" s="8">
        <v>1</v>
      </c>
      <c r="V45" s="5"/>
      <c r="W45" s="5"/>
      <c r="X45" s="3">
        <f t="shared" si="0"/>
        <v>4</v>
      </c>
      <c r="Y45" s="593">
        <f t="shared" si="1"/>
        <v>2</v>
      </c>
    </row>
    <row r="46" spans="1:25" x14ac:dyDescent="0.2">
      <c r="A46" s="3">
        <v>217</v>
      </c>
      <c r="B46" s="7" t="s">
        <v>366</v>
      </c>
      <c r="C46" s="7" t="s">
        <v>65</v>
      </c>
      <c r="D46" s="7" t="s">
        <v>3057</v>
      </c>
      <c r="E46" s="8">
        <v>207</v>
      </c>
      <c r="F46" s="8">
        <v>2200</v>
      </c>
      <c r="G46" s="8">
        <v>1</v>
      </c>
      <c r="H46" s="8">
        <v>2</v>
      </c>
      <c r="I46" s="5"/>
      <c r="J46" s="5"/>
      <c r="K46" s="5"/>
      <c r="L46" s="5"/>
      <c r="M46" s="5"/>
      <c r="N46" s="5"/>
      <c r="O46" s="5"/>
      <c r="P46" s="5"/>
      <c r="Q46" s="5"/>
      <c r="R46" s="5"/>
      <c r="S46" s="5"/>
      <c r="T46" s="5"/>
      <c r="U46" s="8">
        <v>1</v>
      </c>
      <c r="V46" s="5"/>
      <c r="W46" s="5"/>
      <c r="X46" s="3">
        <f t="shared" si="0"/>
        <v>4</v>
      </c>
      <c r="Y46" s="593">
        <f t="shared" si="1"/>
        <v>2</v>
      </c>
    </row>
    <row r="47" spans="1:25" x14ac:dyDescent="0.2">
      <c r="A47" s="3">
        <v>218</v>
      </c>
      <c r="B47" s="7" t="s">
        <v>367</v>
      </c>
      <c r="C47" s="5" t="s">
        <v>3023</v>
      </c>
      <c r="D47" s="7" t="s">
        <v>3058</v>
      </c>
      <c r="E47" s="8">
        <v>207</v>
      </c>
      <c r="F47" s="8">
        <v>2200</v>
      </c>
      <c r="G47" s="8">
        <v>1</v>
      </c>
      <c r="H47" s="8">
        <v>2</v>
      </c>
      <c r="I47" s="5"/>
      <c r="J47" s="5"/>
      <c r="K47" s="5"/>
      <c r="L47" s="5"/>
      <c r="M47" s="5"/>
      <c r="N47" s="5"/>
      <c r="O47" s="5"/>
      <c r="P47" s="5"/>
      <c r="Q47" s="5"/>
      <c r="R47" s="5"/>
      <c r="S47" s="5"/>
      <c r="T47" s="5"/>
      <c r="U47" s="8">
        <v>1</v>
      </c>
      <c r="V47" s="5"/>
      <c r="W47" s="5"/>
      <c r="X47" s="3">
        <f t="shared" si="0"/>
        <v>4</v>
      </c>
      <c r="Y47" s="593">
        <f t="shared" si="1"/>
        <v>2</v>
      </c>
    </row>
    <row r="48" spans="1:25" x14ac:dyDescent="0.2">
      <c r="A48" s="3">
        <v>219</v>
      </c>
      <c r="B48" s="7" t="s">
        <v>369</v>
      </c>
      <c r="C48" s="5" t="s">
        <v>3023</v>
      </c>
      <c r="D48" s="7" t="s">
        <v>3059</v>
      </c>
      <c r="E48" s="8">
        <v>207</v>
      </c>
      <c r="F48" s="8">
        <v>2200</v>
      </c>
      <c r="G48" s="8">
        <v>1</v>
      </c>
      <c r="H48" s="8">
        <v>2</v>
      </c>
      <c r="I48" s="5"/>
      <c r="J48" s="5"/>
      <c r="K48" s="5"/>
      <c r="L48" s="5"/>
      <c r="M48" s="5"/>
      <c r="N48" s="5"/>
      <c r="O48" s="5"/>
      <c r="P48" s="5"/>
      <c r="Q48" s="5"/>
      <c r="R48" s="5"/>
      <c r="S48" s="5"/>
      <c r="T48" s="5"/>
      <c r="U48" s="8">
        <v>1</v>
      </c>
      <c r="V48" s="5"/>
      <c r="W48" s="5"/>
      <c r="X48" s="3">
        <f t="shared" si="0"/>
        <v>4</v>
      </c>
      <c r="Y48" s="593">
        <f t="shared" si="1"/>
        <v>2</v>
      </c>
    </row>
    <row r="49" spans="1:25" x14ac:dyDescent="0.2">
      <c r="A49" s="3">
        <v>220</v>
      </c>
      <c r="B49" s="7" t="s">
        <v>370</v>
      </c>
      <c r="C49" s="5" t="s">
        <v>3023</v>
      </c>
      <c r="D49" s="7" t="s">
        <v>3060</v>
      </c>
      <c r="E49" s="8">
        <v>207</v>
      </c>
      <c r="F49" s="8">
        <v>2200</v>
      </c>
      <c r="G49" s="8">
        <v>1</v>
      </c>
      <c r="H49" s="8">
        <v>2</v>
      </c>
      <c r="I49" s="5"/>
      <c r="J49" s="5"/>
      <c r="K49" s="5"/>
      <c r="L49" s="5"/>
      <c r="M49" s="5"/>
      <c r="N49" s="5"/>
      <c r="O49" s="5"/>
      <c r="P49" s="5"/>
      <c r="Q49" s="5"/>
      <c r="R49" s="5"/>
      <c r="S49" s="5"/>
      <c r="T49" s="5"/>
      <c r="U49" s="8">
        <v>1</v>
      </c>
      <c r="V49" s="5"/>
      <c r="W49" s="5"/>
      <c r="X49" s="3">
        <f t="shared" si="0"/>
        <v>4</v>
      </c>
      <c r="Y49" s="593">
        <f t="shared" si="1"/>
        <v>2</v>
      </c>
    </row>
    <row r="50" spans="1:25" x14ac:dyDescent="0.2">
      <c r="A50" s="3">
        <v>221</v>
      </c>
      <c r="B50" s="7" t="s">
        <v>371</v>
      </c>
      <c r="C50" s="7" t="s">
        <v>350</v>
      </c>
      <c r="D50" s="7" t="s">
        <v>3061</v>
      </c>
      <c r="E50" s="8">
        <v>113</v>
      </c>
      <c r="F50" s="7" t="s">
        <v>151</v>
      </c>
      <c r="G50" s="8">
        <v>1</v>
      </c>
      <c r="H50" s="8">
        <v>2</v>
      </c>
      <c r="I50" s="5"/>
      <c r="J50" s="5"/>
      <c r="K50" s="5"/>
      <c r="L50" s="5"/>
      <c r="M50" s="5"/>
      <c r="N50" s="5"/>
      <c r="O50" s="5"/>
      <c r="P50" s="5"/>
      <c r="Q50" s="5"/>
      <c r="R50" s="5"/>
      <c r="S50" s="5"/>
      <c r="T50" s="5"/>
      <c r="U50" s="8">
        <v>1</v>
      </c>
      <c r="V50" s="5"/>
      <c r="W50" s="5"/>
      <c r="X50" s="3">
        <f t="shared" si="0"/>
        <v>4</v>
      </c>
      <c r="Y50" s="593">
        <f t="shared" si="1"/>
        <v>2</v>
      </c>
    </row>
    <row r="51" spans="1:25" x14ac:dyDescent="0.2">
      <c r="A51" s="3">
        <v>222</v>
      </c>
      <c r="B51" s="7" t="s">
        <v>372</v>
      </c>
      <c r="C51" s="7" t="s">
        <v>350</v>
      </c>
      <c r="D51" s="7" t="s">
        <v>3062</v>
      </c>
      <c r="E51" s="8">
        <v>113</v>
      </c>
      <c r="F51" s="7" t="s">
        <v>151</v>
      </c>
      <c r="G51" s="8">
        <v>1</v>
      </c>
      <c r="H51" s="8">
        <v>2</v>
      </c>
      <c r="I51" s="5"/>
      <c r="J51" s="5"/>
      <c r="K51" s="5"/>
      <c r="L51" s="5"/>
      <c r="M51" s="5"/>
      <c r="N51" s="5"/>
      <c r="O51" s="5"/>
      <c r="P51" s="5"/>
      <c r="Q51" s="5"/>
      <c r="R51" s="5"/>
      <c r="S51" s="5"/>
      <c r="T51" s="5"/>
      <c r="U51" s="8">
        <v>1</v>
      </c>
      <c r="V51" s="5"/>
      <c r="W51" s="5"/>
      <c r="X51" s="3">
        <f t="shared" si="0"/>
        <v>4</v>
      </c>
      <c r="Y51" s="593">
        <f t="shared" si="1"/>
        <v>2</v>
      </c>
    </row>
    <row r="52" spans="1:25" x14ac:dyDescent="0.2">
      <c r="A52" s="3">
        <v>223</v>
      </c>
      <c r="B52" s="7" t="s">
        <v>373</v>
      </c>
      <c r="C52" s="7" t="s">
        <v>350</v>
      </c>
      <c r="D52" s="7" t="s">
        <v>3063</v>
      </c>
      <c r="E52" s="8">
        <v>206</v>
      </c>
      <c r="F52" s="5" t="s">
        <v>2945</v>
      </c>
      <c r="G52" s="8">
        <v>1</v>
      </c>
      <c r="H52" s="8">
        <v>1</v>
      </c>
      <c r="I52" s="8">
        <v>1</v>
      </c>
      <c r="J52" s="5"/>
      <c r="K52" s="5"/>
      <c r="L52" s="5"/>
      <c r="M52" s="5"/>
      <c r="N52" s="5"/>
      <c r="O52" s="5"/>
      <c r="P52" s="5"/>
      <c r="Q52" s="5"/>
      <c r="R52" s="5"/>
      <c r="S52" s="5"/>
      <c r="T52" s="5"/>
      <c r="U52" s="5"/>
      <c r="V52" s="8">
        <v>1</v>
      </c>
      <c r="W52" s="5"/>
      <c r="X52" s="3">
        <f t="shared" si="0"/>
        <v>4</v>
      </c>
      <c r="Y52" s="593">
        <f t="shared" si="1"/>
        <v>2</v>
      </c>
    </row>
    <row r="53" spans="1:25" x14ac:dyDescent="0.2">
      <c r="A53" s="3">
        <v>224</v>
      </c>
      <c r="B53" s="7" t="s">
        <v>374</v>
      </c>
      <c r="C53" s="7" t="s">
        <v>350</v>
      </c>
      <c r="D53" s="7" t="s">
        <v>3064</v>
      </c>
      <c r="E53" s="8">
        <v>206</v>
      </c>
      <c r="F53" s="5" t="s">
        <v>2945</v>
      </c>
      <c r="G53" s="8">
        <v>1</v>
      </c>
      <c r="H53" s="8">
        <v>1</v>
      </c>
      <c r="I53" s="8">
        <v>1</v>
      </c>
      <c r="J53" s="5"/>
      <c r="K53" s="5"/>
      <c r="L53" s="5"/>
      <c r="M53" s="5"/>
      <c r="N53" s="5"/>
      <c r="O53" s="5"/>
      <c r="P53" s="5"/>
      <c r="Q53" s="5"/>
      <c r="R53" s="5"/>
      <c r="S53" s="5"/>
      <c r="T53" s="5"/>
      <c r="U53" s="5"/>
      <c r="V53" s="8">
        <v>1</v>
      </c>
      <c r="W53" s="5"/>
      <c r="X53" s="3">
        <f t="shared" si="0"/>
        <v>4</v>
      </c>
      <c r="Y53" s="593">
        <f t="shared" si="1"/>
        <v>2</v>
      </c>
    </row>
    <row r="54" spans="1:25" x14ac:dyDescent="0.2">
      <c r="A54" s="3">
        <v>225</v>
      </c>
      <c r="B54" s="7" t="s">
        <v>375</v>
      </c>
      <c r="C54" s="7" t="s">
        <v>350</v>
      </c>
      <c r="D54" s="7" t="s">
        <v>3065</v>
      </c>
      <c r="E54" s="8">
        <v>205</v>
      </c>
      <c r="F54" s="5" t="s">
        <v>2945</v>
      </c>
      <c r="G54" s="8">
        <v>1</v>
      </c>
      <c r="H54" s="8">
        <v>1</v>
      </c>
      <c r="I54" s="8">
        <v>1</v>
      </c>
      <c r="J54" s="5"/>
      <c r="K54" s="5"/>
      <c r="L54" s="5"/>
      <c r="M54" s="5"/>
      <c r="N54" s="5"/>
      <c r="O54" s="5"/>
      <c r="P54" s="5"/>
      <c r="Q54" s="5"/>
      <c r="R54" s="5"/>
      <c r="S54" s="5"/>
      <c r="T54" s="5"/>
      <c r="U54" s="5"/>
      <c r="V54" s="8">
        <v>1</v>
      </c>
      <c r="W54" s="5"/>
      <c r="X54" s="3">
        <f t="shared" si="0"/>
        <v>4</v>
      </c>
      <c r="Y54" s="593">
        <f t="shared" si="1"/>
        <v>2</v>
      </c>
    </row>
    <row r="55" spans="1:25" x14ac:dyDescent="0.2">
      <c r="A55" s="3">
        <v>226</v>
      </c>
      <c r="B55" s="7" t="s">
        <v>376</v>
      </c>
      <c r="C55" s="7" t="s">
        <v>350</v>
      </c>
      <c r="D55" s="7" t="s">
        <v>3066</v>
      </c>
      <c r="E55" s="8">
        <v>205</v>
      </c>
      <c r="F55" s="5" t="s">
        <v>2945</v>
      </c>
      <c r="G55" s="8">
        <v>1</v>
      </c>
      <c r="H55" s="8">
        <v>1</v>
      </c>
      <c r="I55" s="8">
        <v>1</v>
      </c>
      <c r="J55" s="5"/>
      <c r="K55" s="5"/>
      <c r="L55" s="5"/>
      <c r="M55" s="5"/>
      <c r="N55" s="5"/>
      <c r="O55" s="5"/>
      <c r="P55" s="5"/>
      <c r="Q55" s="5"/>
      <c r="R55" s="5"/>
      <c r="S55" s="5"/>
      <c r="T55" s="5"/>
      <c r="U55" s="5"/>
      <c r="V55" s="8">
        <v>1</v>
      </c>
      <c r="W55" s="5"/>
      <c r="X55" s="3">
        <f t="shared" si="0"/>
        <v>4</v>
      </c>
      <c r="Y55" s="593">
        <f t="shared" si="1"/>
        <v>2</v>
      </c>
    </row>
    <row r="56" spans="1:25" x14ac:dyDescent="0.2">
      <c r="A56" s="3">
        <v>227</v>
      </c>
      <c r="B56" s="7" t="s">
        <v>377</v>
      </c>
      <c r="C56" s="7" t="s">
        <v>350</v>
      </c>
      <c r="D56" s="7" t="s">
        <v>3067</v>
      </c>
      <c r="E56" s="8">
        <v>203</v>
      </c>
      <c r="F56" s="5" t="s">
        <v>2945</v>
      </c>
      <c r="G56" s="8">
        <v>1</v>
      </c>
      <c r="H56" s="8">
        <v>1</v>
      </c>
      <c r="I56" s="8">
        <v>1</v>
      </c>
      <c r="J56" s="5"/>
      <c r="K56" s="5"/>
      <c r="L56" s="5"/>
      <c r="M56" s="5"/>
      <c r="N56" s="5"/>
      <c r="O56" s="5"/>
      <c r="P56" s="5"/>
      <c r="Q56" s="5"/>
      <c r="R56" s="5"/>
      <c r="S56" s="5"/>
      <c r="T56" s="5"/>
      <c r="U56" s="5"/>
      <c r="V56" s="8">
        <v>1</v>
      </c>
      <c r="W56" s="5"/>
      <c r="X56" s="3">
        <f t="shared" si="0"/>
        <v>4</v>
      </c>
      <c r="Y56" s="593">
        <f t="shared" si="1"/>
        <v>2</v>
      </c>
    </row>
    <row r="57" spans="1:25" x14ac:dyDescent="0.2">
      <c r="A57" s="3">
        <v>228</v>
      </c>
      <c r="B57" s="7" t="s">
        <v>378</v>
      </c>
      <c r="C57" s="7" t="s">
        <v>350</v>
      </c>
      <c r="D57" s="7" t="s">
        <v>3068</v>
      </c>
      <c r="E57" s="8">
        <v>203</v>
      </c>
      <c r="F57" s="5" t="s">
        <v>2945</v>
      </c>
      <c r="G57" s="8">
        <v>1</v>
      </c>
      <c r="H57" s="8">
        <v>1</v>
      </c>
      <c r="I57" s="8">
        <v>1</v>
      </c>
      <c r="J57" s="5"/>
      <c r="K57" s="5"/>
      <c r="L57" s="5"/>
      <c r="M57" s="5"/>
      <c r="N57" s="5"/>
      <c r="O57" s="5"/>
      <c r="P57" s="5"/>
      <c r="Q57" s="5"/>
      <c r="R57" s="5"/>
      <c r="S57" s="5"/>
      <c r="T57" s="5"/>
      <c r="U57" s="5"/>
      <c r="V57" s="8">
        <v>1</v>
      </c>
      <c r="W57" s="5"/>
      <c r="X57" s="3">
        <f t="shared" si="0"/>
        <v>4</v>
      </c>
      <c r="Y57" s="593">
        <f t="shared" si="1"/>
        <v>2</v>
      </c>
    </row>
    <row r="58" spans="1:25" x14ac:dyDescent="0.2">
      <c r="A58" s="3">
        <v>229</v>
      </c>
      <c r="B58" s="7" t="s">
        <v>380</v>
      </c>
      <c r="C58" s="5" t="s">
        <v>2943</v>
      </c>
      <c r="D58" s="7" t="s">
        <v>3069</v>
      </c>
      <c r="E58" s="7" t="s">
        <v>67</v>
      </c>
      <c r="F58" s="7" t="s">
        <v>68</v>
      </c>
      <c r="G58" s="8">
        <v>1</v>
      </c>
      <c r="H58" s="8">
        <v>2</v>
      </c>
      <c r="I58" s="8">
        <v>1</v>
      </c>
      <c r="J58" s="5"/>
      <c r="K58" s="5"/>
      <c r="L58" s="5"/>
      <c r="M58" s="5"/>
      <c r="N58" s="5"/>
      <c r="O58" s="5"/>
      <c r="P58" s="5"/>
      <c r="Q58" s="5"/>
      <c r="R58" s="5"/>
      <c r="S58" s="5"/>
      <c r="T58" s="5"/>
      <c r="U58" s="5"/>
      <c r="V58" s="7" t="s">
        <v>69</v>
      </c>
      <c r="W58" s="5"/>
      <c r="X58" s="3">
        <f t="shared" si="0"/>
        <v>4</v>
      </c>
      <c r="Y58" s="593">
        <f t="shared" si="1"/>
        <v>2</v>
      </c>
    </row>
    <row r="59" spans="1:25" x14ac:dyDescent="0.2">
      <c r="A59" s="3">
        <v>242</v>
      </c>
      <c r="B59" s="7" t="s">
        <v>393</v>
      </c>
      <c r="C59" s="7" t="s">
        <v>350</v>
      </c>
      <c r="D59" s="7" t="s">
        <v>3070</v>
      </c>
      <c r="E59" s="15"/>
      <c r="F59" s="7" t="s">
        <v>263</v>
      </c>
      <c r="G59" s="5"/>
      <c r="H59" s="5"/>
      <c r="I59" s="5"/>
      <c r="J59" s="5"/>
      <c r="K59" s="5"/>
      <c r="L59" s="5"/>
      <c r="M59" s="5"/>
      <c r="N59" s="5"/>
      <c r="O59" s="5"/>
      <c r="P59" s="5"/>
      <c r="Q59" s="8">
        <v>1</v>
      </c>
      <c r="R59" s="5"/>
      <c r="S59" s="5"/>
      <c r="T59" s="5"/>
      <c r="U59" s="5"/>
      <c r="V59" s="5"/>
      <c r="W59" s="5"/>
      <c r="X59" s="3">
        <f t="shared" si="0"/>
        <v>1</v>
      </c>
      <c r="Y59" s="593">
        <f t="shared" si="1"/>
        <v>0.5</v>
      </c>
    </row>
    <row r="60" spans="1:25" x14ac:dyDescent="0.2">
      <c r="A60" s="3">
        <v>243</v>
      </c>
      <c r="B60" s="7" t="s">
        <v>395</v>
      </c>
      <c r="C60" s="7" t="s">
        <v>350</v>
      </c>
      <c r="D60" s="7" t="s">
        <v>3071</v>
      </c>
      <c r="E60" s="15"/>
      <c r="F60" s="7" t="s">
        <v>263</v>
      </c>
      <c r="G60" s="5"/>
      <c r="H60" s="5"/>
      <c r="I60" s="5"/>
      <c r="J60" s="5"/>
      <c r="K60" s="5"/>
      <c r="L60" s="5"/>
      <c r="M60" s="5"/>
      <c r="N60" s="5"/>
      <c r="O60" s="5"/>
      <c r="P60" s="5"/>
      <c r="Q60" s="8">
        <v>1</v>
      </c>
      <c r="R60" s="5"/>
      <c r="S60" s="5"/>
      <c r="T60" s="5"/>
      <c r="U60" s="5"/>
      <c r="V60" s="5"/>
      <c r="W60" s="5"/>
      <c r="X60" s="3">
        <f t="shared" si="0"/>
        <v>1</v>
      </c>
      <c r="Y60" s="593">
        <f t="shared" si="1"/>
        <v>0.5</v>
      </c>
    </row>
    <row r="61" spans="1:25" x14ac:dyDescent="0.2">
      <c r="A61" s="3">
        <v>244</v>
      </c>
      <c r="B61" s="7" t="s">
        <v>396</v>
      </c>
      <c r="C61" s="7" t="s">
        <v>350</v>
      </c>
      <c r="D61" s="7" t="s">
        <v>3072</v>
      </c>
      <c r="E61" s="15"/>
      <c r="F61" s="7" t="s">
        <v>263</v>
      </c>
      <c r="G61" s="5"/>
      <c r="H61" s="5"/>
      <c r="I61" s="5"/>
      <c r="J61" s="5"/>
      <c r="K61" s="5"/>
      <c r="L61" s="5"/>
      <c r="M61" s="5"/>
      <c r="N61" s="5"/>
      <c r="O61" s="5"/>
      <c r="P61" s="5"/>
      <c r="Q61" s="8">
        <v>1</v>
      </c>
      <c r="R61" s="5"/>
      <c r="S61" s="5"/>
      <c r="T61" s="5"/>
      <c r="U61" s="5"/>
      <c r="V61" s="5"/>
      <c r="W61" s="5"/>
      <c r="X61" s="3">
        <f t="shared" si="0"/>
        <v>1</v>
      </c>
      <c r="Y61" s="593">
        <f t="shared" si="1"/>
        <v>0.5</v>
      </c>
    </row>
    <row r="62" spans="1:25" x14ac:dyDescent="0.2">
      <c r="A62" s="3">
        <v>245</v>
      </c>
      <c r="B62" s="7" t="s">
        <v>397</v>
      </c>
      <c r="C62" s="7" t="s">
        <v>350</v>
      </c>
      <c r="D62" s="7" t="s">
        <v>3073</v>
      </c>
      <c r="E62" s="15"/>
      <c r="F62" s="7" t="s">
        <v>263</v>
      </c>
      <c r="G62" s="5"/>
      <c r="H62" s="5"/>
      <c r="I62" s="5"/>
      <c r="J62" s="5"/>
      <c r="K62" s="5"/>
      <c r="L62" s="5"/>
      <c r="M62" s="5"/>
      <c r="N62" s="5"/>
      <c r="O62" s="5"/>
      <c r="P62" s="5"/>
      <c r="Q62" s="8">
        <v>1</v>
      </c>
      <c r="R62" s="5"/>
      <c r="S62" s="5"/>
      <c r="T62" s="5"/>
      <c r="U62" s="5"/>
      <c r="V62" s="5"/>
      <c r="W62" s="5"/>
      <c r="X62" s="3">
        <f t="shared" si="0"/>
        <v>1</v>
      </c>
      <c r="Y62" s="593">
        <f t="shared" si="1"/>
        <v>0.5</v>
      </c>
    </row>
    <row r="63" spans="1:25" x14ac:dyDescent="0.2">
      <c r="A63" s="3">
        <v>277</v>
      </c>
      <c r="B63" s="7" t="s">
        <v>433</v>
      </c>
      <c r="C63" s="7" t="s">
        <v>301</v>
      </c>
      <c r="D63" s="5" t="s">
        <v>3043</v>
      </c>
      <c r="E63" s="5"/>
      <c r="F63" s="8">
        <v>1600</v>
      </c>
      <c r="G63" s="5"/>
      <c r="H63" s="5"/>
      <c r="I63" s="5"/>
      <c r="J63" s="5"/>
      <c r="K63" s="5"/>
      <c r="L63" s="5"/>
      <c r="M63" s="5"/>
      <c r="N63" s="5"/>
      <c r="O63" s="8">
        <v>1</v>
      </c>
      <c r="P63" s="5"/>
      <c r="Q63" s="5"/>
      <c r="R63" s="5"/>
      <c r="S63" s="5"/>
      <c r="T63" s="5"/>
      <c r="U63" s="5"/>
      <c r="V63" s="5"/>
      <c r="W63" s="5"/>
      <c r="X63" s="3">
        <f t="shared" si="0"/>
        <v>1</v>
      </c>
      <c r="Y63" s="593">
        <f t="shared" si="1"/>
        <v>0.5</v>
      </c>
    </row>
    <row r="64" spans="1:25" x14ac:dyDescent="0.2">
      <c r="A64" s="3">
        <v>278</v>
      </c>
      <c r="B64" s="7" t="s">
        <v>434</v>
      </c>
      <c r="C64" s="7" t="s">
        <v>301</v>
      </c>
      <c r="D64" s="5" t="s">
        <v>3043</v>
      </c>
      <c r="E64" s="5"/>
      <c r="F64" s="8">
        <v>1600</v>
      </c>
      <c r="G64" s="5"/>
      <c r="H64" s="5"/>
      <c r="I64" s="5"/>
      <c r="J64" s="5"/>
      <c r="K64" s="5"/>
      <c r="L64" s="5"/>
      <c r="M64" s="5"/>
      <c r="N64" s="5"/>
      <c r="O64" s="8">
        <v>1</v>
      </c>
      <c r="P64" s="5"/>
      <c r="Q64" s="5"/>
      <c r="R64" s="5"/>
      <c r="S64" s="5"/>
      <c r="T64" s="5"/>
      <c r="U64" s="5"/>
      <c r="V64" s="5"/>
      <c r="W64" s="5"/>
      <c r="X64" s="3">
        <f t="shared" si="0"/>
        <v>1</v>
      </c>
      <c r="Y64" s="593">
        <f t="shared" si="1"/>
        <v>0.5</v>
      </c>
    </row>
    <row r="65" spans="1:25" x14ac:dyDescent="0.2">
      <c r="A65" s="3">
        <v>282</v>
      </c>
      <c r="B65" s="7" t="s">
        <v>438</v>
      </c>
      <c r="C65" s="7" t="s">
        <v>301</v>
      </c>
      <c r="D65" s="5" t="s">
        <v>3074</v>
      </c>
      <c r="E65" s="15"/>
      <c r="F65" s="7" t="s">
        <v>151</v>
      </c>
      <c r="G65" s="5"/>
      <c r="H65" s="5"/>
      <c r="I65" s="5"/>
      <c r="J65" s="5"/>
      <c r="K65" s="5"/>
      <c r="L65" s="5"/>
      <c r="M65" s="5"/>
      <c r="N65" s="5"/>
      <c r="O65" s="5"/>
      <c r="P65" s="5"/>
      <c r="Q65" s="8">
        <v>1</v>
      </c>
      <c r="R65" s="5"/>
      <c r="S65" s="5"/>
      <c r="T65" s="5"/>
      <c r="U65" s="5"/>
      <c r="V65" s="5"/>
      <c r="W65" s="5"/>
      <c r="X65" s="3">
        <f t="shared" si="0"/>
        <v>1</v>
      </c>
      <c r="Y65" s="593">
        <f t="shared" si="1"/>
        <v>0.5</v>
      </c>
    </row>
    <row r="66" spans="1:25" x14ac:dyDescent="0.2">
      <c r="A66" s="3">
        <v>283</v>
      </c>
      <c r="B66" s="7" t="s">
        <v>439</v>
      </c>
      <c r="C66" s="7" t="s">
        <v>301</v>
      </c>
      <c r="D66" s="5" t="s">
        <v>3074</v>
      </c>
      <c r="E66" s="15"/>
      <c r="F66" s="7" t="s">
        <v>151</v>
      </c>
      <c r="G66" s="5"/>
      <c r="H66" s="5"/>
      <c r="I66" s="5"/>
      <c r="J66" s="5"/>
      <c r="K66" s="5"/>
      <c r="L66" s="5"/>
      <c r="M66" s="5"/>
      <c r="N66" s="5"/>
      <c r="O66" s="5"/>
      <c r="P66" s="5"/>
      <c r="Q66" s="8">
        <v>1</v>
      </c>
      <c r="R66" s="5"/>
      <c r="S66" s="5"/>
      <c r="T66" s="5"/>
      <c r="U66" s="5"/>
      <c r="V66" s="5"/>
      <c r="W66" s="5"/>
      <c r="X66" s="3">
        <f t="shared" si="0"/>
        <v>1</v>
      </c>
      <c r="Y66" s="593">
        <f t="shared" si="1"/>
        <v>0.5</v>
      </c>
    </row>
    <row r="67" spans="1:25" x14ac:dyDescent="0.2">
      <c r="A67" s="3">
        <v>284</v>
      </c>
      <c r="B67" s="7" t="s">
        <v>440</v>
      </c>
      <c r="C67" s="7" t="s">
        <v>301</v>
      </c>
      <c r="D67" s="5" t="s">
        <v>3074</v>
      </c>
      <c r="E67" s="15"/>
      <c r="F67" s="7" t="s">
        <v>151</v>
      </c>
      <c r="G67" s="5"/>
      <c r="H67" s="5"/>
      <c r="I67" s="5"/>
      <c r="J67" s="5"/>
      <c r="K67" s="5"/>
      <c r="L67" s="5"/>
      <c r="M67" s="5"/>
      <c r="N67" s="5"/>
      <c r="O67" s="5"/>
      <c r="P67" s="5"/>
      <c r="Q67" s="8">
        <v>1</v>
      </c>
      <c r="R67" s="5"/>
      <c r="S67" s="5"/>
      <c r="T67" s="5"/>
      <c r="U67" s="5"/>
      <c r="V67" s="5"/>
      <c r="W67" s="5"/>
      <c r="X67" s="3">
        <f t="shared" si="0"/>
        <v>1</v>
      </c>
      <c r="Y67" s="593">
        <f t="shared" si="1"/>
        <v>0.5</v>
      </c>
    </row>
    <row r="68" spans="1:25" x14ac:dyDescent="0.2">
      <c r="A68" s="3">
        <v>285</v>
      </c>
      <c r="B68" s="7" t="s">
        <v>441</v>
      </c>
      <c r="C68" s="7" t="s">
        <v>301</v>
      </c>
      <c r="D68" s="5" t="s">
        <v>3074</v>
      </c>
      <c r="E68" s="15"/>
      <c r="F68" s="7" t="s">
        <v>151</v>
      </c>
      <c r="G68" s="5"/>
      <c r="H68" s="5"/>
      <c r="I68" s="5"/>
      <c r="J68" s="5"/>
      <c r="K68" s="5"/>
      <c r="L68" s="5"/>
      <c r="M68" s="5"/>
      <c r="N68" s="5"/>
      <c r="O68" s="5"/>
      <c r="P68" s="5"/>
      <c r="Q68" s="8">
        <v>1</v>
      </c>
      <c r="R68" s="5"/>
      <c r="S68" s="5"/>
      <c r="T68" s="5"/>
      <c r="U68" s="5"/>
      <c r="V68" s="5"/>
      <c r="W68" s="5"/>
      <c r="X68" s="3">
        <f t="shared" si="0"/>
        <v>1</v>
      </c>
      <c r="Y68" s="593">
        <f t="shared" si="1"/>
        <v>0.5</v>
      </c>
    </row>
    <row r="69" spans="1:25" x14ac:dyDescent="0.2">
      <c r="A69" s="3">
        <v>288</v>
      </c>
      <c r="B69" s="7" t="s">
        <v>445</v>
      </c>
      <c r="C69" s="5" t="s">
        <v>2829</v>
      </c>
      <c r="D69" s="7" t="s">
        <v>3075</v>
      </c>
      <c r="E69" s="15"/>
      <c r="F69" s="7" t="s">
        <v>263</v>
      </c>
      <c r="G69" s="5"/>
      <c r="H69" s="5"/>
      <c r="I69" s="5"/>
      <c r="J69" s="5"/>
      <c r="K69" s="5"/>
      <c r="L69" s="5"/>
      <c r="M69" s="5"/>
      <c r="N69" s="5"/>
      <c r="O69" s="5"/>
      <c r="P69" s="5"/>
      <c r="Q69" s="8">
        <v>1</v>
      </c>
      <c r="R69" s="5"/>
      <c r="S69" s="5"/>
      <c r="T69" s="5"/>
      <c r="U69" s="5"/>
      <c r="V69" s="5"/>
      <c r="W69" s="5"/>
      <c r="X69" s="3">
        <f t="shared" si="0"/>
        <v>1</v>
      </c>
      <c r="Y69" s="593">
        <f t="shared" si="1"/>
        <v>0.5</v>
      </c>
    </row>
    <row r="70" spans="1:25" x14ac:dyDescent="0.2">
      <c r="A70" s="3">
        <v>289</v>
      </c>
      <c r="B70" s="7" t="s">
        <v>446</v>
      </c>
      <c r="C70" s="5" t="s">
        <v>2829</v>
      </c>
      <c r="D70" s="7" t="s">
        <v>3076</v>
      </c>
      <c r="E70" s="15"/>
      <c r="F70" s="7" t="s">
        <v>263</v>
      </c>
      <c r="G70" s="5"/>
      <c r="H70" s="5"/>
      <c r="I70" s="5"/>
      <c r="J70" s="5"/>
      <c r="K70" s="5"/>
      <c r="L70" s="5"/>
      <c r="M70" s="5"/>
      <c r="N70" s="5"/>
      <c r="O70" s="5"/>
      <c r="P70" s="5"/>
      <c r="Q70" s="8">
        <v>1</v>
      </c>
      <c r="R70" s="5"/>
      <c r="S70" s="5"/>
      <c r="T70" s="5"/>
      <c r="U70" s="5"/>
      <c r="V70" s="5"/>
      <c r="W70" s="5"/>
      <c r="X70" s="3">
        <f t="shared" ref="X70:X94" si="2">SUM(G70:V70)</f>
        <v>1</v>
      </c>
      <c r="Y70" s="593">
        <f t="shared" ref="Y70:Y94" si="3">X70/2</f>
        <v>0.5</v>
      </c>
    </row>
    <row r="71" spans="1:25" x14ac:dyDescent="0.2">
      <c r="A71" s="3">
        <v>290</v>
      </c>
      <c r="B71" s="7" t="s">
        <v>447</v>
      </c>
      <c r="C71" s="5" t="s">
        <v>2829</v>
      </c>
      <c r="D71" s="7" t="s">
        <v>3077</v>
      </c>
      <c r="E71" s="15"/>
      <c r="F71" s="7" t="s">
        <v>263</v>
      </c>
      <c r="G71" s="5"/>
      <c r="H71" s="5"/>
      <c r="I71" s="5"/>
      <c r="J71" s="5"/>
      <c r="K71" s="5"/>
      <c r="L71" s="5"/>
      <c r="M71" s="5"/>
      <c r="N71" s="5"/>
      <c r="O71" s="5"/>
      <c r="P71" s="5"/>
      <c r="Q71" s="8">
        <v>1</v>
      </c>
      <c r="R71" s="5"/>
      <c r="S71" s="5"/>
      <c r="T71" s="5"/>
      <c r="U71" s="5"/>
      <c r="V71" s="5"/>
      <c r="W71" s="5"/>
      <c r="X71" s="3">
        <f t="shared" si="2"/>
        <v>1</v>
      </c>
      <c r="Y71" s="593">
        <f t="shared" si="3"/>
        <v>0.5</v>
      </c>
    </row>
    <row r="72" spans="1:25" x14ac:dyDescent="0.2">
      <c r="A72" s="3">
        <v>291</v>
      </c>
      <c r="B72" s="7" t="s">
        <v>448</v>
      </c>
      <c r="C72" s="5" t="s">
        <v>2829</v>
      </c>
      <c r="D72" s="7" t="s">
        <v>3078</v>
      </c>
      <c r="E72" s="15"/>
      <c r="F72" s="7" t="s">
        <v>263</v>
      </c>
      <c r="G72" s="5"/>
      <c r="H72" s="5"/>
      <c r="I72" s="5"/>
      <c r="J72" s="5"/>
      <c r="K72" s="5"/>
      <c r="L72" s="5"/>
      <c r="M72" s="5"/>
      <c r="N72" s="5"/>
      <c r="O72" s="5"/>
      <c r="P72" s="5"/>
      <c r="Q72" s="8">
        <v>1</v>
      </c>
      <c r="R72" s="5"/>
      <c r="S72" s="5"/>
      <c r="T72" s="5"/>
      <c r="U72" s="5"/>
      <c r="V72" s="5"/>
      <c r="W72" s="5"/>
      <c r="X72" s="3">
        <f t="shared" si="2"/>
        <v>1</v>
      </c>
      <c r="Y72" s="593">
        <f t="shared" si="3"/>
        <v>0.5</v>
      </c>
    </row>
    <row r="73" spans="1:25" x14ac:dyDescent="0.2">
      <c r="A73" s="3">
        <v>292</v>
      </c>
      <c r="B73" s="7" t="s">
        <v>449</v>
      </c>
      <c r="C73" s="5" t="s">
        <v>2829</v>
      </c>
      <c r="D73" s="7" t="s">
        <v>3079</v>
      </c>
      <c r="E73" s="15"/>
      <c r="F73" s="7" t="s">
        <v>263</v>
      </c>
      <c r="G73" s="5"/>
      <c r="H73" s="5"/>
      <c r="I73" s="5"/>
      <c r="J73" s="5"/>
      <c r="K73" s="5"/>
      <c r="L73" s="5"/>
      <c r="M73" s="5"/>
      <c r="N73" s="5"/>
      <c r="O73" s="5"/>
      <c r="P73" s="5"/>
      <c r="Q73" s="8">
        <v>1</v>
      </c>
      <c r="R73" s="5"/>
      <c r="S73" s="5"/>
      <c r="T73" s="5"/>
      <c r="U73" s="5"/>
      <c r="V73" s="5"/>
      <c r="W73" s="5"/>
      <c r="X73" s="3">
        <f t="shared" si="2"/>
        <v>1</v>
      </c>
      <c r="Y73" s="593">
        <f t="shared" si="3"/>
        <v>0.5</v>
      </c>
    </row>
    <row r="74" spans="1:25" x14ac:dyDescent="0.2">
      <c r="A74" s="3">
        <v>293</v>
      </c>
      <c r="B74" s="7" t="s">
        <v>450</v>
      </c>
      <c r="C74" s="5" t="s">
        <v>2829</v>
      </c>
      <c r="D74" s="7" t="s">
        <v>3080</v>
      </c>
      <c r="E74" s="15"/>
      <c r="F74" s="7" t="s">
        <v>263</v>
      </c>
      <c r="G74" s="5"/>
      <c r="H74" s="5"/>
      <c r="I74" s="5"/>
      <c r="J74" s="5"/>
      <c r="K74" s="5"/>
      <c r="L74" s="5"/>
      <c r="M74" s="5"/>
      <c r="N74" s="5"/>
      <c r="O74" s="5"/>
      <c r="P74" s="5"/>
      <c r="Q74" s="8">
        <v>1</v>
      </c>
      <c r="R74" s="5"/>
      <c r="S74" s="5"/>
      <c r="T74" s="5"/>
      <c r="U74" s="5"/>
      <c r="V74" s="5"/>
      <c r="W74" s="5"/>
      <c r="X74" s="3">
        <f t="shared" si="2"/>
        <v>1</v>
      </c>
      <c r="Y74" s="593">
        <f t="shared" si="3"/>
        <v>0.5</v>
      </c>
    </row>
    <row r="75" spans="1:25" x14ac:dyDescent="0.2">
      <c r="A75" s="3">
        <v>294</v>
      </c>
      <c r="B75" s="7" t="s">
        <v>451</v>
      </c>
      <c r="C75" s="5" t="s">
        <v>2829</v>
      </c>
      <c r="D75" s="7" t="s">
        <v>3081</v>
      </c>
      <c r="E75" s="15"/>
      <c r="F75" s="7" t="s">
        <v>263</v>
      </c>
      <c r="G75" s="5"/>
      <c r="H75" s="5"/>
      <c r="I75" s="5"/>
      <c r="J75" s="5"/>
      <c r="K75" s="5"/>
      <c r="L75" s="5"/>
      <c r="M75" s="5"/>
      <c r="N75" s="5"/>
      <c r="O75" s="5"/>
      <c r="P75" s="5"/>
      <c r="Q75" s="8">
        <v>1</v>
      </c>
      <c r="R75" s="5"/>
      <c r="S75" s="5"/>
      <c r="T75" s="5"/>
      <c r="U75" s="5"/>
      <c r="V75" s="5"/>
      <c r="W75" s="5"/>
      <c r="X75" s="3">
        <f t="shared" si="2"/>
        <v>1</v>
      </c>
      <c r="Y75" s="593">
        <f t="shared" si="3"/>
        <v>0.5</v>
      </c>
    </row>
    <row r="76" spans="1:25" x14ac:dyDescent="0.2">
      <c r="A76" s="3">
        <v>295</v>
      </c>
      <c r="B76" s="7" t="s">
        <v>452</v>
      </c>
      <c r="C76" s="5" t="s">
        <v>2829</v>
      </c>
      <c r="D76" s="7" t="s">
        <v>3082</v>
      </c>
      <c r="E76" s="15"/>
      <c r="F76" s="7" t="s">
        <v>263</v>
      </c>
      <c r="G76" s="5"/>
      <c r="H76" s="5"/>
      <c r="I76" s="5"/>
      <c r="J76" s="5"/>
      <c r="K76" s="5"/>
      <c r="L76" s="5"/>
      <c r="M76" s="5"/>
      <c r="N76" s="5"/>
      <c r="O76" s="5"/>
      <c r="P76" s="5"/>
      <c r="Q76" s="8">
        <v>1</v>
      </c>
      <c r="R76" s="5"/>
      <c r="S76" s="5"/>
      <c r="T76" s="5"/>
      <c r="U76" s="5"/>
      <c r="V76" s="5"/>
      <c r="W76" s="5"/>
      <c r="X76" s="3">
        <f t="shared" si="2"/>
        <v>1</v>
      </c>
      <c r="Y76" s="593">
        <f t="shared" si="3"/>
        <v>0.5</v>
      </c>
    </row>
    <row r="77" spans="1:25" x14ac:dyDescent="0.2">
      <c r="A77" s="3">
        <v>296</v>
      </c>
      <c r="B77" s="7" t="s">
        <v>453</v>
      </c>
      <c r="C77" s="5" t="s">
        <v>2829</v>
      </c>
      <c r="D77" s="7" t="s">
        <v>3083</v>
      </c>
      <c r="E77" s="15"/>
      <c r="F77" s="7" t="s">
        <v>263</v>
      </c>
      <c r="G77" s="5"/>
      <c r="H77" s="5"/>
      <c r="I77" s="5"/>
      <c r="J77" s="5"/>
      <c r="K77" s="5"/>
      <c r="L77" s="5"/>
      <c r="M77" s="5"/>
      <c r="N77" s="5"/>
      <c r="O77" s="5"/>
      <c r="P77" s="5"/>
      <c r="Q77" s="8">
        <v>1</v>
      </c>
      <c r="R77" s="5"/>
      <c r="S77" s="5"/>
      <c r="T77" s="5"/>
      <c r="U77" s="5"/>
      <c r="V77" s="5"/>
      <c r="W77" s="5"/>
      <c r="X77" s="3">
        <f t="shared" si="2"/>
        <v>1</v>
      </c>
      <c r="Y77" s="593">
        <f t="shared" si="3"/>
        <v>0.5</v>
      </c>
    </row>
    <row r="78" spans="1:25" x14ac:dyDescent="0.2">
      <c r="A78" s="3">
        <v>297</v>
      </c>
      <c r="B78" s="7" t="s">
        <v>454</v>
      </c>
      <c r="C78" s="5" t="s">
        <v>2829</v>
      </c>
      <c r="D78" s="7" t="s">
        <v>3084</v>
      </c>
      <c r="E78" s="15"/>
      <c r="F78" s="7" t="s">
        <v>263</v>
      </c>
      <c r="G78" s="5"/>
      <c r="H78" s="5"/>
      <c r="I78" s="5"/>
      <c r="J78" s="5"/>
      <c r="K78" s="5"/>
      <c r="L78" s="5"/>
      <c r="M78" s="5"/>
      <c r="N78" s="5"/>
      <c r="O78" s="5"/>
      <c r="P78" s="5"/>
      <c r="Q78" s="8">
        <v>1</v>
      </c>
      <c r="R78" s="5"/>
      <c r="S78" s="5"/>
      <c r="T78" s="5"/>
      <c r="U78" s="5"/>
      <c r="V78" s="5"/>
      <c r="W78" s="5"/>
      <c r="X78" s="3">
        <f t="shared" si="2"/>
        <v>1</v>
      </c>
      <c r="Y78" s="593">
        <f t="shared" si="3"/>
        <v>0.5</v>
      </c>
    </row>
    <row r="79" spans="1:25" x14ac:dyDescent="0.2">
      <c r="A79" s="3">
        <v>298</v>
      </c>
      <c r="B79" s="7" t="s">
        <v>455</v>
      </c>
      <c r="C79" s="5" t="s">
        <v>2829</v>
      </c>
      <c r="D79" s="7" t="s">
        <v>3085</v>
      </c>
      <c r="E79" s="15"/>
      <c r="F79" s="7" t="s">
        <v>263</v>
      </c>
      <c r="G79" s="5"/>
      <c r="H79" s="5"/>
      <c r="I79" s="5"/>
      <c r="J79" s="5"/>
      <c r="K79" s="5"/>
      <c r="L79" s="5"/>
      <c r="M79" s="5"/>
      <c r="N79" s="5"/>
      <c r="O79" s="5"/>
      <c r="P79" s="5"/>
      <c r="Q79" s="8">
        <v>1</v>
      </c>
      <c r="R79" s="5"/>
      <c r="S79" s="5"/>
      <c r="T79" s="5"/>
      <c r="U79" s="5"/>
      <c r="V79" s="5"/>
      <c r="W79" s="5"/>
      <c r="X79" s="3">
        <f t="shared" si="2"/>
        <v>1</v>
      </c>
      <c r="Y79" s="593">
        <f t="shared" si="3"/>
        <v>0.5</v>
      </c>
    </row>
    <row r="80" spans="1:25" x14ac:dyDescent="0.2">
      <c r="A80" s="3">
        <v>299</v>
      </c>
      <c r="B80" s="7" t="s">
        <v>456</v>
      </c>
      <c r="C80" s="5" t="s">
        <v>2829</v>
      </c>
      <c r="D80" s="7" t="s">
        <v>3086</v>
      </c>
      <c r="E80" s="15"/>
      <c r="F80" s="7" t="s">
        <v>263</v>
      </c>
      <c r="G80" s="5"/>
      <c r="H80" s="5"/>
      <c r="I80" s="5"/>
      <c r="J80" s="5"/>
      <c r="K80" s="5"/>
      <c r="L80" s="5"/>
      <c r="M80" s="5"/>
      <c r="N80" s="5"/>
      <c r="O80" s="5"/>
      <c r="P80" s="5"/>
      <c r="Q80" s="8">
        <v>1</v>
      </c>
      <c r="R80" s="5"/>
      <c r="S80" s="5"/>
      <c r="T80" s="5"/>
      <c r="U80" s="5"/>
      <c r="V80" s="5"/>
      <c r="W80" s="5"/>
      <c r="X80" s="3">
        <f t="shared" si="2"/>
        <v>1</v>
      </c>
      <c r="Y80" s="593">
        <f t="shared" si="3"/>
        <v>0.5</v>
      </c>
    </row>
    <row r="81" spans="1:25" x14ac:dyDescent="0.2">
      <c r="A81" s="3">
        <v>300</v>
      </c>
      <c r="B81" s="7" t="s">
        <v>457</v>
      </c>
      <c r="C81" s="5" t="s">
        <v>2829</v>
      </c>
      <c r="D81" s="7" t="s">
        <v>3087</v>
      </c>
      <c r="E81" s="15"/>
      <c r="F81" s="7" t="s">
        <v>263</v>
      </c>
      <c r="G81" s="5"/>
      <c r="H81" s="5"/>
      <c r="I81" s="5"/>
      <c r="J81" s="5"/>
      <c r="K81" s="5"/>
      <c r="L81" s="5"/>
      <c r="M81" s="5"/>
      <c r="N81" s="5"/>
      <c r="O81" s="5"/>
      <c r="P81" s="5"/>
      <c r="Q81" s="8">
        <v>1</v>
      </c>
      <c r="R81" s="5"/>
      <c r="S81" s="5"/>
      <c r="T81" s="5"/>
      <c r="U81" s="5"/>
      <c r="V81" s="5"/>
      <c r="W81" s="5"/>
      <c r="X81" s="3">
        <f t="shared" si="2"/>
        <v>1</v>
      </c>
      <c r="Y81" s="593">
        <f t="shared" si="3"/>
        <v>0.5</v>
      </c>
    </row>
    <row r="82" spans="1:25" x14ac:dyDescent="0.2">
      <c r="A82" s="3">
        <v>301</v>
      </c>
      <c r="B82" s="7" t="s">
        <v>458</v>
      </c>
      <c r="C82" s="5" t="s">
        <v>2829</v>
      </c>
      <c r="D82" s="7" t="s">
        <v>3088</v>
      </c>
      <c r="E82" s="15"/>
      <c r="F82" s="7" t="s">
        <v>263</v>
      </c>
      <c r="G82" s="5"/>
      <c r="H82" s="5"/>
      <c r="I82" s="5"/>
      <c r="J82" s="5"/>
      <c r="K82" s="5"/>
      <c r="L82" s="5"/>
      <c r="M82" s="5"/>
      <c r="N82" s="5"/>
      <c r="O82" s="5"/>
      <c r="P82" s="5"/>
      <c r="Q82" s="8">
        <v>1</v>
      </c>
      <c r="R82" s="5"/>
      <c r="S82" s="5"/>
      <c r="T82" s="5"/>
      <c r="U82" s="5"/>
      <c r="V82" s="5"/>
      <c r="W82" s="5"/>
      <c r="X82" s="3">
        <f t="shared" si="2"/>
        <v>1</v>
      </c>
      <c r="Y82" s="593">
        <f t="shared" si="3"/>
        <v>0.5</v>
      </c>
    </row>
    <row r="83" spans="1:25" x14ac:dyDescent="0.2">
      <c r="A83" s="3">
        <v>305</v>
      </c>
      <c r="B83" s="7" t="s">
        <v>463</v>
      </c>
      <c r="C83" s="7" t="s">
        <v>301</v>
      </c>
      <c r="D83" s="5" t="s">
        <v>3074</v>
      </c>
      <c r="E83" s="15"/>
      <c r="F83" s="7" t="s">
        <v>151</v>
      </c>
      <c r="G83" s="5"/>
      <c r="H83" s="5"/>
      <c r="I83" s="5"/>
      <c r="J83" s="5"/>
      <c r="K83" s="5"/>
      <c r="L83" s="5"/>
      <c r="M83" s="5"/>
      <c r="N83" s="5"/>
      <c r="O83" s="5"/>
      <c r="P83" s="5"/>
      <c r="Q83" s="8">
        <v>1</v>
      </c>
      <c r="R83" s="5"/>
      <c r="S83" s="5"/>
      <c r="T83" s="5"/>
      <c r="U83" s="5"/>
      <c r="V83" s="5"/>
      <c r="W83" s="5"/>
      <c r="X83" s="3">
        <f t="shared" si="2"/>
        <v>1</v>
      </c>
      <c r="Y83" s="593">
        <f t="shared" si="3"/>
        <v>0.5</v>
      </c>
    </row>
    <row r="84" spans="1:25" x14ac:dyDescent="0.2">
      <c r="A84" s="3">
        <v>306</v>
      </c>
      <c r="B84" s="7" t="s">
        <v>464</v>
      </c>
      <c r="C84" s="7" t="s">
        <v>301</v>
      </c>
      <c r="D84" s="5" t="s">
        <v>3074</v>
      </c>
      <c r="E84" s="15"/>
      <c r="F84" s="7" t="s">
        <v>151</v>
      </c>
      <c r="G84" s="5"/>
      <c r="H84" s="5"/>
      <c r="I84" s="5"/>
      <c r="J84" s="5"/>
      <c r="K84" s="5"/>
      <c r="L84" s="5"/>
      <c r="M84" s="5"/>
      <c r="N84" s="5"/>
      <c r="O84" s="5"/>
      <c r="P84" s="5"/>
      <c r="Q84" s="8">
        <v>1</v>
      </c>
      <c r="R84" s="5"/>
      <c r="S84" s="5"/>
      <c r="T84" s="5"/>
      <c r="U84" s="5"/>
      <c r="V84" s="5"/>
      <c r="W84" s="5"/>
      <c r="X84" s="3">
        <f t="shared" si="2"/>
        <v>1</v>
      </c>
      <c r="Y84" s="593">
        <f t="shared" si="3"/>
        <v>0.5</v>
      </c>
    </row>
    <row r="85" spans="1:25" x14ac:dyDescent="0.2">
      <c r="A85" s="3">
        <v>307</v>
      </c>
      <c r="B85" s="7" t="s">
        <v>465</v>
      </c>
      <c r="C85" s="7" t="s">
        <v>301</v>
      </c>
      <c r="D85" s="7" t="s">
        <v>3089</v>
      </c>
      <c r="E85" s="8">
        <v>218</v>
      </c>
      <c r="F85" s="5"/>
      <c r="G85" s="5"/>
      <c r="H85" s="5"/>
      <c r="I85" s="5"/>
      <c r="J85" s="5"/>
      <c r="K85" s="5"/>
      <c r="L85" s="5"/>
      <c r="M85" s="5"/>
      <c r="N85" s="5"/>
      <c r="O85" s="5"/>
      <c r="P85" s="5"/>
      <c r="Q85" s="5"/>
      <c r="R85" s="5"/>
      <c r="S85" s="5"/>
      <c r="T85" s="5"/>
      <c r="U85" s="8">
        <v>1</v>
      </c>
      <c r="V85" s="5"/>
      <c r="W85" s="5"/>
      <c r="X85" s="3">
        <f t="shared" si="2"/>
        <v>1</v>
      </c>
      <c r="Y85" s="593">
        <f t="shared" si="3"/>
        <v>0.5</v>
      </c>
    </row>
    <row r="86" spans="1:25" x14ac:dyDescent="0.2">
      <c r="A86" s="3">
        <v>308</v>
      </c>
      <c r="B86" s="7" t="s">
        <v>466</v>
      </c>
      <c r="C86" s="7" t="s">
        <v>301</v>
      </c>
      <c r="D86" s="7" t="s">
        <v>3090</v>
      </c>
      <c r="E86" s="15"/>
      <c r="F86" s="8">
        <v>1200</v>
      </c>
      <c r="G86" s="5"/>
      <c r="H86" s="5"/>
      <c r="I86" s="8">
        <v>1</v>
      </c>
      <c r="J86" s="5"/>
      <c r="K86" s="5"/>
      <c r="L86" s="5"/>
      <c r="M86" s="5"/>
      <c r="N86" s="8">
        <v>1</v>
      </c>
      <c r="O86" s="5"/>
      <c r="P86" s="5"/>
      <c r="Q86" s="5"/>
      <c r="R86" s="5"/>
      <c r="S86" s="5"/>
      <c r="T86" s="5"/>
      <c r="U86" s="5"/>
      <c r="V86" s="5"/>
      <c r="W86" s="5"/>
      <c r="X86" s="3">
        <f t="shared" si="2"/>
        <v>2</v>
      </c>
      <c r="Y86" s="593">
        <f t="shared" si="3"/>
        <v>1</v>
      </c>
    </row>
    <row r="87" spans="1:25" x14ac:dyDescent="0.2">
      <c r="A87" s="3">
        <v>311</v>
      </c>
      <c r="B87" s="7" t="s">
        <v>469</v>
      </c>
      <c r="C87" s="7" t="s">
        <v>301</v>
      </c>
      <c r="D87" s="5" t="s">
        <v>3074</v>
      </c>
      <c r="E87" s="15"/>
      <c r="F87" s="7" t="s">
        <v>151</v>
      </c>
      <c r="G87" s="5"/>
      <c r="H87" s="5"/>
      <c r="I87" s="5"/>
      <c r="J87" s="5"/>
      <c r="K87" s="5"/>
      <c r="L87" s="5"/>
      <c r="M87" s="5"/>
      <c r="N87" s="5"/>
      <c r="O87" s="5"/>
      <c r="P87" s="5"/>
      <c r="Q87" s="8">
        <v>1</v>
      </c>
      <c r="R87" s="5"/>
      <c r="S87" s="5"/>
      <c r="T87" s="5"/>
      <c r="U87" s="5"/>
      <c r="V87" s="5"/>
      <c r="W87" s="5"/>
      <c r="X87" s="3">
        <f t="shared" si="2"/>
        <v>1</v>
      </c>
      <c r="Y87" s="593">
        <f t="shared" si="3"/>
        <v>0.5</v>
      </c>
    </row>
    <row r="88" spans="1:25" x14ac:dyDescent="0.2">
      <c r="A88" s="3">
        <v>312</v>
      </c>
      <c r="B88" s="7" t="s">
        <v>470</v>
      </c>
      <c r="C88" s="7" t="s">
        <v>301</v>
      </c>
      <c r="D88" s="5" t="s">
        <v>3074</v>
      </c>
      <c r="E88" s="15"/>
      <c r="F88" s="7" t="s">
        <v>151</v>
      </c>
      <c r="G88" s="5"/>
      <c r="H88" s="5"/>
      <c r="I88" s="5"/>
      <c r="J88" s="5"/>
      <c r="K88" s="5"/>
      <c r="L88" s="5"/>
      <c r="M88" s="5"/>
      <c r="N88" s="5"/>
      <c r="O88" s="5"/>
      <c r="P88" s="5"/>
      <c r="Q88" s="8">
        <v>1</v>
      </c>
      <c r="R88" s="5"/>
      <c r="S88" s="5"/>
      <c r="T88" s="5"/>
      <c r="U88" s="5"/>
      <c r="V88" s="5"/>
      <c r="W88" s="5"/>
      <c r="X88" s="3">
        <f t="shared" si="2"/>
        <v>1</v>
      </c>
      <c r="Y88" s="593">
        <f t="shared" si="3"/>
        <v>0.5</v>
      </c>
    </row>
    <row r="89" spans="1:25" x14ac:dyDescent="0.2">
      <c r="A89" s="3">
        <v>313</v>
      </c>
      <c r="B89" s="7" t="s">
        <v>471</v>
      </c>
      <c r="C89" s="7" t="s">
        <v>301</v>
      </c>
      <c r="D89" s="5" t="s">
        <v>3074</v>
      </c>
      <c r="E89" s="15"/>
      <c r="F89" s="7" t="s">
        <v>151</v>
      </c>
      <c r="G89" s="5"/>
      <c r="H89" s="5"/>
      <c r="I89" s="5"/>
      <c r="J89" s="5"/>
      <c r="K89" s="5"/>
      <c r="L89" s="5"/>
      <c r="M89" s="5"/>
      <c r="N89" s="5"/>
      <c r="O89" s="5"/>
      <c r="P89" s="5"/>
      <c r="Q89" s="8">
        <v>1</v>
      </c>
      <c r="R89" s="5"/>
      <c r="S89" s="5"/>
      <c r="T89" s="5"/>
      <c r="U89" s="5"/>
      <c r="V89" s="5"/>
      <c r="W89" s="5"/>
      <c r="X89" s="3">
        <f t="shared" si="2"/>
        <v>1</v>
      </c>
      <c r="Y89" s="593">
        <f t="shared" si="3"/>
        <v>0.5</v>
      </c>
    </row>
    <row r="90" spans="1:25" x14ac:dyDescent="0.2">
      <c r="A90" s="3">
        <v>314</v>
      </c>
      <c r="B90" s="7" t="s">
        <v>472</v>
      </c>
      <c r="C90" s="7" t="s">
        <v>301</v>
      </c>
      <c r="D90" s="7" t="s">
        <v>66</v>
      </c>
      <c r="E90" s="7" t="s">
        <v>67</v>
      </c>
      <c r="F90" s="5" t="s">
        <v>3091</v>
      </c>
      <c r="G90" s="5"/>
      <c r="H90" s="5"/>
      <c r="I90" s="5"/>
      <c r="J90" s="5"/>
      <c r="K90" s="8">
        <v>1</v>
      </c>
      <c r="L90" s="5"/>
      <c r="M90" s="5"/>
      <c r="N90" s="5"/>
      <c r="O90" s="5"/>
      <c r="P90" s="5"/>
      <c r="Q90" s="5"/>
      <c r="R90" s="5"/>
      <c r="S90" s="5"/>
      <c r="T90" s="5"/>
      <c r="U90" s="5"/>
      <c r="V90" s="5"/>
      <c r="W90" s="5"/>
      <c r="X90" s="3">
        <f t="shared" si="2"/>
        <v>1</v>
      </c>
      <c r="Y90" s="593">
        <f t="shared" si="3"/>
        <v>0.5</v>
      </c>
    </row>
    <row r="91" spans="1:25" x14ac:dyDescent="0.2">
      <c r="A91" s="3">
        <v>315</v>
      </c>
      <c r="B91" s="7" t="s">
        <v>473</v>
      </c>
      <c r="C91" s="5" t="s">
        <v>3092</v>
      </c>
      <c r="D91" s="7" t="s">
        <v>3093</v>
      </c>
      <c r="E91" s="15"/>
      <c r="F91" s="8">
        <v>1200</v>
      </c>
      <c r="G91" s="5"/>
      <c r="H91" s="5"/>
      <c r="I91" s="8">
        <v>1</v>
      </c>
      <c r="J91" s="5"/>
      <c r="K91" s="5"/>
      <c r="L91" s="5"/>
      <c r="M91" s="5"/>
      <c r="N91" s="8">
        <v>1</v>
      </c>
      <c r="O91" s="5"/>
      <c r="P91" s="5"/>
      <c r="Q91" s="5"/>
      <c r="R91" s="5"/>
      <c r="S91" s="5"/>
      <c r="T91" s="5"/>
      <c r="U91" s="5"/>
      <c r="V91" s="5"/>
      <c r="W91" s="5"/>
      <c r="X91" s="3">
        <f t="shared" si="2"/>
        <v>2</v>
      </c>
      <c r="Y91" s="593">
        <f t="shared" si="3"/>
        <v>1</v>
      </c>
    </row>
    <row r="92" spans="1:25" x14ac:dyDescent="0.2">
      <c r="A92" s="3">
        <v>316</v>
      </c>
      <c r="B92" s="7" t="s">
        <v>475</v>
      </c>
      <c r="C92" s="5" t="s">
        <v>3092</v>
      </c>
      <c r="D92" s="7" t="s">
        <v>3094</v>
      </c>
      <c r="E92" s="15"/>
      <c r="F92" s="8">
        <v>1200</v>
      </c>
      <c r="G92" s="5"/>
      <c r="H92" s="5"/>
      <c r="I92" s="8">
        <v>1</v>
      </c>
      <c r="J92" s="5"/>
      <c r="K92" s="5"/>
      <c r="L92" s="5"/>
      <c r="M92" s="5"/>
      <c r="N92" s="8">
        <v>1</v>
      </c>
      <c r="O92" s="5"/>
      <c r="P92" s="5"/>
      <c r="Q92" s="5"/>
      <c r="R92" s="5"/>
      <c r="S92" s="5"/>
      <c r="T92" s="5"/>
      <c r="U92" s="5"/>
      <c r="V92" s="5"/>
      <c r="W92" s="5"/>
      <c r="X92" s="3">
        <f t="shared" si="2"/>
        <v>2</v>
      </c>
      <c r="Y92" s="593">
        <f t="shared" si="3"/>
        <v>1</v>
      </c>
    </row>
    <row r="93" spans="1:25" x14ac:dyDescent="0.2">
      <c r="A93" s="3">
        <v>317</v>
      </c>
      <c r="B93" s="7" t="s">
        <v>476</v>
      </c>
      <c r="C93" s="5" t="s">
        <v>3092</v>
      </c>
      <c r="D93" s="7" t="s">
        <v>3095</v>
      </c>
      <c r="E93" s="15"/>
      <c r="F93" s="8">
        <v>1200</v>
      </c>
      <c r="G93" s="5"/>
      <c r="H93" s="5"/>
      <c r="I93" s="8">
        <v>1</v>
      </c>
      <c r="J93" s="5"/>
      <c r="K93" s="5"/>
      <c r="L93" s="5"/>
      <c r="M93" s="5"/>
      <c r="N93" s="8">
        <v>1</v>
      </c>
      <c r="O93" s="5"/>
      <c r="P93" s="5"/>
      <c r="Q93" s="5"/>
      <c r="R93" s="5"/>
      <c r="S93" s="5"/>
      <c r="T93" s="5"/>
      <c r="U93" s="5"/>
      <c r="V93" s="5"/>
      <c r="W93" s="5"/>
      <c r="X93" s="3">
        <f t="shared" si="2"/>
        <v>2</v>
      </c>
      <c r="Y93" s="593">
        <f t="shared" si="3"/>
        <v>1</v>
      </c>
    </row>
    <row r="94" spans="1:25" x14ac:dyDescent="0.2">
      <c r="A94" s="3">
        <v>318</v>
      </c>
      <c r="B94" s="7" t="s">
        <v>477</v>
      </c>
      <c r="C94" s="5" t="s">
        <v>3092</v>
      </c>
      <c r="D94" s="7" t="s">
        <v>3096</v>
      </c>
      <c r="E94" s="15"/>
      <c r="F94" s="8">
        <v>1200</v>
      </c>
      <c r="G94" s="5"/>
      <c r="H94" s="5"/>
      <c r="I94" s="8">
        <v>1</v>
      </c>
      <c r="J94" s="5"/>
      <c r="K94" s="5"/>
      <c r="L94" s="5"/>
      <c r="M94" s="5"/>
      <c r="N94" s="8">
        <v>1</v>
      </c>
      <c r="O94" s="5"/>
      <c r="P94" s="5"/>
      <c r="Q94" s="5"/>
      <c r="R94" s="5"/>
      <c r="S94" s="5"/>
      <c r="T94" s="5"/>
      <c r="U94" s="5"/>
      <c r="V94" s="5"/>
      <c r="W94" s="5"/>
      <c r="X94" s="3">
        <f t="shared" si="2"/>
        <v>2</v>
      </c>
      <c r="Y94" s="593">
        <f t="shared" si="3"/>
        <v>1</v>
      </c>
    </row>
  </sheetData>
  <sortState xmlns:xlrd2="http://schemas.microsoft.com/office/spreadsheetml/2017/richdata2" ref="A5:W94">
    <sortCondition ref="A5:A94"/>
  </sortState>
  <phoneticPr fontId="9" type="noConversion"/>
  <printOptions horizontalCentered="1"/>
  <pageMargins left="0.23622047244094491" right="0.23622047244094491" top="0.74803149606299213" bottom="0.74803149606299213" header="0.31496062992125984" footer="0.31496062992125984"/>
  <pageSetup paperSize="8" scale="60" fitToHeight="0"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44A9F-9730-4232-99B7-C88AAD49BDAD}">
  <sheetPr codeName="Sheet23"/>
  <dimension ref="A1:AZ416"/>
  <sheetViews>
    <sheetView topLeftCell="B1" zoomScale="70" zoomScaleNormal="70" workbookViewId="0">
      <selection activeCell="O2" sqref="O2:P2"/>
    </sheetView>
  </sheetViews>
  <sheetFormatPr defaultColWidth="9.1640625" defaultRowHeight="15" x14ac:dyDescent="0.2"/>
  <cols>
    <col min="1" max="1" width="9.1640625" style="1" hidden="1" customWidth="1"/>
    <col min="2" max="2" width="9" style="1" bestFit="1" customWidth="1"/>
    <col min="3" max="3" width="32.5" style="1" bestFit="1" customWidth="1"/>
    <col min="4" max="4" width="16.6640625" style="1" bestFit="1" customWidth="1"/>
    <col min="5" max="5" width="6.6640625" style="1" bestFit="1" customWidth="1"/>
    <col min="6" max="6" width="21.6640625" style="1" bestFit="1" customWidth="1"/>
    <col min="7" max="7" width="18.1640625" style="54" bestFit="1" customWidth="1"/>
    <col min="8" max="8" width="8.1640625" style="1" bestFit="1" customWidth="1"/>
    <col min="9" max="9" width="18.6640625" style="1" bestFit="1" customWidth="1"/>
    <col min="10" max="10" width="8.1640625" style="1" bestFit="1" customWidth="1"/>
    <col min="11" max="11" width="18.1640625" style="1" bestFit="1" customWidth="1"/>
    <col min="12" max="12" width="8.1640625" style="1" bestFit="1" customWidth="1"/>
    <col min="13" max="13" width="18.1640625" style="54" bestFit="1" customWidth="1"/>
    <col min="14" max="14" width="8.1640625" style="1" bestFit="1" customWidth="1"/>
    <col min="15" max="15" width="18.1640625" style="54" bestFit="1" customWidth="1"/>
    <col min="16" max="16" width="8.1640625" style="1" bestFit="1" customWidth="1"/>
    <col min="17" max="17" width="17.6640625" style="1" bestFit="1" customWidth="1"/>
    <col min="18" max="18" width="18.6640625" style="1" bestFit="1" customWidth="1"/>
    <col min="19" max="19" width="8.1640625" style="1" bestFit="1" customWidth="1"/>
    <col min="20" max="20" width="18.6640625" style="54" bestFit="1" customWidth="1"/>
    <col min="21" max="21" width="8.1640625" style="1" bestFit="1" customWidth="1"/>
    <col min="22" max="22" width="18.1640625" style="1" bestFit="1" customWidth="1"/>
    <col min="23" max="23" width="8.5" style="1" bestFit="1" customWidth="1"/>
    <col min="24" max="24" width="18.1640625" style="1" bestFit="1" customWidth="1"/>
    <col min="25" max="25" width="8.1640625" style="1" bestFit="1" customWidth="1"/>
    <col min="26" max="26" width="18.6640625" style="54" bestFit="1" customWidth="1"/>
    <col min="27" max="27" width="8.1640625" style="1" bestFit="1" customWidth="1"/>
    <col min="28" max="28" width="18.1640625" style="1" bestFit="1" customWidth="1"/>
    <col min="29" max="29" width="8.1640625" style="1" bestFit="1" customWidth="1"/>
    <col min="30" max="30" width="18.1640625" style="1" bestFit="1" customWidth="1"/>
    <col min="31" max="31" width="8.1640625" style="1" bestFit="1" customWidth="1"/>
    <col min="32" max="32" width="18.1640625" style="1" bestFit="1" customWidth="1"/>
    <col min="33" max="33" width="8.1640625" style="1" bestFit="1" customWidth="1"/>
    <col min="34" max="34" width="18.1640625" style="54" bestFit="1" customWidth="1"/>
    <col min="35" max="35" width="8.1640625" style="1" bestFit="1" customWidth="1"/>
    <col min="36" max="36" width="18.1640625" style="54" bestFit="1" customWidth="1"/>
    <col min="37" max="37" width="8.5" style="1" bestFit="1" customWidth="1"/>
    <col min="38" max="38" width="18.1640625" style="1" bestFit="1" customWidth="1"/>
    <col min="39" max="39" width="8.6640625" style="1" bestFit="1" customWidth="1"/>
    <col min="40" max="40" width="18.1640625" style="1" bestFit="1" customWidth="1"/>
    <col min="41" max="41" width="8.1640625" style="1" bestFit="1" customWidth="1"/>
    <col min="42" max="42" width="18.1640625" style="1" bestFit="1" customWidth="1"/>
    <col min="43" max="43" width="8.1640625" style="1" bestFit="1" customWidth="1"/>
    <col min="44" max="44" width="18.1640625" style="1" bestFit="1" customWidth="1"/>
    <col min="45" max="45" width="8.1640625" style="1" bestFit="1" customWidth="1"/>
    <col min="46" max="46" width="18.1640625" style="1" bestFit="1" customWidth="1"/>
    <col min="47" max="47" width="8.5" style="1" bestFit="1" customWidth="1"/>
    <col min="48" max="48" width="18.1640625" style="1" bestFit="1" customWidth="1"/>
    <col min="49" max="49" width="5.1640625" style="1" bestFit="1" customWidth="1"/>
    <col min="50" max="50" width="23.1640625" style="1" bestFit="1" customWidth="1"/>
    <col min="51" max="51" width="24" style="1" bestFit="1" customWidth="1"/>
    <col min="52" max="52" width="18.1640625" style="1" bestFit="1" customWidth="1"/>
    <col min="53" max="16384" width="9.1640625" style="1"/>
  </cols>
  <sheetData>
    <row r="1" spans="1:52" x14ac:dyDescent="0.2">
      <c r="A1" s="1">
        <v>1</v>
      </c>
      <c r="B1" s="1093"/>
      <c r="C1" s="1093"/>
      <c r="D1" s="1093"/>
      <c r="E1" s="1093"/>
      <c r="F1" s="2" t="s">
        <v>0</v>
      </c>
      <c r="G1" s="1093" t="s">
        <v>2987</v>
      </c>
      <c r="H1" s="1093"/>
      <c r="I1" s="1093"/>
      <c r="J1" s="1093"/>
      <c r="K1" s="1093"/>
      <c r="L1" s="1093"/>
      <c r="M1" s="1093"/>
      <c r="N1" s="1093"/>
      <c r="O1" s="1093"/>
      <c r="P1" s="1093"/>
      <c r="Q1" s="1093"/>
      <c r="R1" s="1093"/>
      <c r="S1" s="1093"/>
      <c r="T1" s="1093"/>
      <c r="U1" s="1093"/>
      <c r="V1" s="1093"/>
      <c r="W1" s="1093"/>
      <c r="X1" s="1093"/>
      <c r="Y1" s="1093"/>
      <c r="Z1" s="1093"/>
      <c r="AA1" s="1093"/>
      <c r="AB1" s="1093"/>
      <c r="AC1" s="1093"/>
      <c r="AD1" s="1093"/>
      <c r="AE1" s="1093"/>
      <c r="AF1" s="1093"/>
      <c r="AG1" s="1093"/>
      <c r="AH1" s="1093"/>
      <c r="AI1" s="1093"/>
      <c r="AJ1" s="1093"/>
      <c r="AK1" s="1093"/>
      <c r="AL1" s="1093"/>
      <c r="AM1" s="1093"/>
      <c r="AN1" s="1093" t="s">
        <v>2988</v>
      </c>
      <c r="AO1" s="1093"/>
      <c r="AP1" s="1093"/>
      <c r="AQ1" s="1093"/>
      <c r="AR1" s="1093"/>
      <c r="AS1" s="1093"/>
      <c r="AT1" s="1094" t="s">
        <v>2989</v>
      </c>
      <c r="AU1" s="1094"/>
      <c r="AV1" s="1094"/>
      <c r="AW1" s="1094"/>
      <c r="AX1" s="1094"/>
      <c r="AY1" s="1094"/>
      <c r="AZ1" s="1094"/>
    </row>
    <row r="2" spans="1:52" ht="45" x14ac:dyDescent="0.2">
      <c r="A2" s="1">
        <v>2</v>
      </c>
      <c r="B2" s="1093"/>
      <c r="C2" s="1093"/>
      <c r="D2" s="1093"/>
      <c r="E2" s="1093"/>
      <c r="F2" s="2" t="s">
        <v>4</v>
      </c>
      <c r="G2" s="1093" t="s">
        <v>2990</v>
      </c>
      <c r="H2" s="1093"/>
      <c r="I2" s="1093" t="s">
        <v>3097</v>
      </c>
      <c r="J2" s="1093"/>
      <c r="K2" s="1093" t="s">
        <v>3098</v>
      </c>
      <c r="L2" s="1093"/>
      <c r="M2" s="1093" t="s">
        <v>2991</v>
      </c>
      <c r="N2" s="1093"/>
      <c r="O2" s="1093" t="s">
        <v>2992</v>
      </c>
      <c r="P2" s="1093"/>
      <c r="Q2" s="1093" t="s">
        <v>2993</v>
      </c>
      <c r="R2" s="1093"/>
      <c r="S2" s="1093"/>
      <c r="T2" s="1093" t="s">
        <v>2994</v>
      </c>
      <c r="U2" s="1093"/>
      <c r="V2" s="1095" t="s">
        <v>12</v>
      </c>
      <c r="W2" s="1095"/>
      <c r="X2" s="1093" t="s">
        <v>3099</v>
      </c>
      <c r="Y2" s="1093"/>
      <c r="Z2" s="1093" t="s">
        <v>3100</v>
      </c>
      <c r="AA2" s="1093"/>
      <c r="AB2" s="1093" t="s">
        <v>3101</v>
      </c>
      <c r="AC2" s="1093"/>
      <c r="AD2" s="1093" t="s">
        <v>2995</v>
      </c>
      <c r="AE2" s="1093"/>
      <c r="AF2" s="1093" t="s">
        <v>2996</v>
      </c>
      <c r="AG2" s="1093"/>
      <c r="AH2" s="1093" t="s">
        <v>2997</v>
      </c>
      <c r="AI2" s="1093"/>
      <c r="AJ2" s="1093" t="s">
        <v>3102</v>
      </c>
      <c r="AK2" s="1093"/>
      <c r="AL2" s="1093" t="s">
        <v>2998</v>
      </c>
      <c r="AM2" s="1093"/>
      <c r="AN2" s="1093" t="s">
        <v>2999</v>
      </c>
      <c r="AO2" s="1093"/>
      <c r="AP2" s="1093" t="s">
        <v>3103</v>
      </c>
      <c r="AQ2" s="1093"/>
      <c r="AR2" s="1093" t="s">
        <v>3000</v>
      </c>
      <c r="AS2" s="1093"/>
      <c r="AT2" s="1094" t="s">
        <v>3001</v>
      </c>
      <c r="AU2" s="1094"/>
      <c r="AV2" s="1094" t="s">
        <v>3104</v>
      </c>
      <c r="AW2" s="1094"/>
      <c r="AX2" s="4" t="s">
        <v>3002</v>
      </c>
      <c r="AY2" s="4" t="s">
        <v>3003</v>
      </c>
      <c r="AZ2" s="4" t="s">
        <v>3004</v>
      </c>
    </row>
    <row r="3" spans="1:52" x14ac:dyDescent="0.2">
      <c r="A3" s="1">
        <v>3</v>
      </c>
      <c r="B3" s="1093"/>
      <c r="C3" s="1093"/>
      <c r="D3" s="1093"/>
      <c r="E3" s="1093"/>
      <c r="F3" s="5" t="s">
        <v>3005</v>
      </c>
      <c r="G3" s="1093" t="s">
        <v>3006</v>
      </c>
      <c r="H3" s="1093"/>
      <c r="I3" s="1093" t="s">
        <v>3105</v>
      </c>
      <c r="J3" s="1093"/>
      <c r="K3" s="1093" t="s">
        <v>3106</v>
      </c>
      <c r="L3" s="1093"/>
      <c r="M3" s="1093" t="s">
        <v>3006</v>
      </c>
      <c r="N3" s="1093"/>
      <c r="O3" s="1093" t="s">
        <v>3006</v>
      </c>
      <c r="P3" s="1093"/>
      <c r="Q3" s="1093" t="s">
        <v>3007</v>
      </c>
      <c r="R3" s="1093"/>
      <c r="S3" s="1093"/>
      <c r="T3" s="1093" t="s">
        <v>3006</v>
      </c>
      <c r="U3" s="1093"/>
      <c r="V3" s="1093" t="s">
        <v>3008</v>
      </c>
      <c r="W3" s="1093"/>
      <c r="X3" s="1093" t="s">
        <v>3008</v>
      </c>
      <c r="Y3" s="1093"/>
      <c r="Z3" s="1093" t="s">
        <v>3011</v>
      </c>
      <c r="AA3" s="1093"/>
      <c r="AB3" s="1093" t="s">
        <v>3011</v>
      </c>
      <c r="AC3" s="1093"/>
      <c r="AD3" s="1093" t="s">
        <v>3009</v>
      </c>
      <c r="AE3" s="1093"/>
      <c r="AF3" s="1093" t="s">
        <v>3010</v>
      </c>
      <c r="AG3" s="1093"/>
      <c r="AH3" s="1093" t="s">
        <v>3011</v>
      </c>
      <c r="AI3" s="1093"/>
      <c r="AJ3" s="1093" t="s">
        <v>3006</v>
      </c>
      <c r="AK3" s="1093"/>
      <c r="AL3" s="1093" t="s">
        <v>3012</v>
      </c>
      <c r="AM3" s="1093"/>
      <c r="AN3" s="1093" t="s">
        <v>3012</v>
      </c>
      <c r="AO3" s="1093"/>
      <c r="AP3" s="1093" t="s">
        <v>3012</v>
      </c>
      <c r="AQ3" s="1093"/>
      <c r="AR3" s="1093" t="s">
        <v>3012</v>
      </c>
      <c r="AS3" s="1093"/>
      <c r="AT3" s="1094" t="s">
        <v>3013</v>
      </c>
      <c r="AU3" s="1094"/>
      <c r="AV3" s="1094" t="s">
        <v>3107</v>
      </c>
      <c r="AW3" s="1094"/>
      <c r="AX3" s="4"/>
      <c r="AY3" s="4" t="s">
        <v>3014</v>
      </c>
      <c r="AZ3" s="6" t="s">
        <v>43</v>
      </c>
    </row>
    <row r="4" spans="1:52" ht="30" x14ac:dyDescent="0.2">
      <c r="A4" s="1">
        <v>4</v>
      </c>
      <c r="B4" s="5" t="s">
        <v>3016</v>
      </c>
      <c r="C4" s="7" t="s">
        <v>45</v>
      </c>
      <c r="D4" s="7" t="s">
        <v>46</v>
      </c>
      <c r="E4" s="7" t="s">
        <v>47</v>
      </c>
      <c r="F4" s="5" t="s">
        <v>3017</v>
      </c>
      <c r="G4" s="52" t="s">
        <v>3018</v>
      </c>
      <c r="H4" s="7" t="s">
        <v>50</v>
      </c>
      <c r="I4" s="5" t="s">
        <v>3021</v>
      </c>
      <c r="J4" s="7" t="s">
        <v>50</v>
      </c>
      <c r="K4" s="5" t="s">
        <v>3018</v>
      </c>
      <c r="L4" s="7" t="s">
        <v>50</v>
      </c>
      <c r="M4" s="52" t="s">
        <v>3018</v>
      </c>
      <c r="N4" s="7" t="s">
        <v>50</v>
      </c>
      <c r="O4" s="52" t="s">
        <v>3018</v>
      </c>
      <c r="P4" s="7" t="s">
        <v>50</v>
      </c>
      <c r="Q4" s="5" t="s">
        <v>3019</v>
      </c>
      <c r="R4" s="5" t="s">
        <v>3020</v>
      </c>
      <c r="S4" s="7" t="s">
        <v>50</v>
      </c>
      <c r="T4" s="52" t="s">
        <v>3021</v>
      </c>
      <c r="U4" s="7" t="s">
        <v>50</v>
      </c>
      <c r="V4" s="5" t="s">
        <v>3018</v>
      </c>
      <c r="W4" s="7" t="s">
        <v>54</v>
      </c>
      <c r="X4" s="5" t="s">
        <v>3018</v>
      </c>
      <c r="Y4" s="7" t="s">
        <v>50</v>
      </c>
      <c r="Z4" s="52" t="s">
        <v>3021</v>
      </c>
      <c r="AA4" s="7" t="s">
        <v>50</v>
      </c>
      <c r="AB4" s="5" t="s">
        <v>3018</v>
      </c>
      <c r="AC4" s="7" t="s">
        <v>50</v>
      </c>
      <c r="AD4" s="5" t="s">
        <v>3018</v>
      </c>
      <c r="AE4" s="7" t="s">
        <v>50</v>
      </c>
      <c r="AF4" s="5" t="s">
        <v>3018</v>
      </c>
      <c r="AG4" s="7" t="s">
        <v>50</v>
      </c>
      <c r="AH4" s="52" t="s">
        <v>3018</v>
      </c>
      <c r="AI4" s="7" t="s">
        <v>50</v>
      </c>
      <c r="AJ4" s="52" t="s">
        <v>3018</v>
      </c>
      <c r="AK4" s="7" t="s">
        <v>54</v>
      </c>
      <c r="AL4" s="5" t="s">
        <v>3018</v>
      </c>
      <c r="AM4" s="7" t="s">
        <v>50</v>
      </c>
      <c r="AN4" s="5" t="s">
        <v>3018</v>
      </c>
      <c r="AO4" s="7" t="s">
        <v>50</v>
      </c>
      <c r="AP4" s="5" t="s">
        <v>3018</v>
      </c>
      <c r="AQ4" s="7" t="s">
        <v>50</v>
      </c>
      <c r="AR4" s="5" t="s">
        <v>3018</v>
      </c>
      <c r="AS4" s="7" t="s">
        <v>50</v>
      </c>
      <c r="AT4" s="4" t="s">
        <v>3018</v>
      </c>
      <c r="AU4" s="6" t="s">
        <v>54</v>
      </c>
      <c r="AV4" s="4" t="s">
        <v>3018</v>
      </c>
      <c r="AW4" s="6" t="s">
        <v>55</v>
      </c>
      <c r="AX4" s="4" t="s">
        <v>3018</v>
      </c>
      <c r="AY4" s="4" t="s">
        <v>3018</v>
      </c>
      <c r="AZ4" s="4" t="s">
        <v>3018</v>
      </c>
    </row>
    <row r="5" spans="1:52" x14ac:dyDescent="0.2">
      <c r="A5" s="1">
        <v>5</v>
      </c>
      <c r="B5" s="1092" t="s">
        <v>56</v>
      </c>
      <c r="C5" s="1092"/>
      <c r="D5" s="1092"/>
      <c r="E5" s="1092"/>
      <c r="F5" s="1092"/>
      <c r="G5" s="1091"/>
      <c r="H5" s="1091"/>
      <c r="I5" s="1091"/>
      <c r="J5" s="1091"/>
      <c r="K5" s="1091"/>
      <c r="L5" s="1091"/>
      <c r="M5" s="1091"/>
      <c r="N5" s="1091"/>
      <c r="O5" s="1091"/>
      <c r="P5" s="1091"/>
      <c r="Q5" s="1091"/>
      <c r="R5" s="1091"/>
      <c r="S5" s="1091"/>
      <c r="T5" s="1091"/>
      <c r="U5" s="1091"/>
      <c r="V5" s="1091"/>
      <c r="W5" s="1091"/>
      <c r="X5" s="1091"/>
      <c r="Y5" s="1091"/>
      <c r="Z5" s="1091"/>
      <c r="AA5" s="1091"/>
      <c r="AB5" s="1091"/>
      <c r="AC5" s="1091"/>
      <c r="AD5" s="1091"/>
      <c r="AE5" s="1091"/>
      <c r="AF5" s="1091"/>
      <c r="AG5" s="1091"/>
      <c r="AH5" s="1091"/>
      <c r="AI5" s="1091"/>
      <c r="AJ5" s="1091"/>
      <c r="AK5" s="1091"/>
      <c r="AL5" s="1091"/>
      <c r="AM5" s="1091"/>
      <c r="AN5" s="1091"/>
      <c r="AO5" s="1091"/>
      <c r="AP5" s="1091"/>
      <c r="AQ5" s="1091"/>
      <c r="AR5" s="1091"/>
      <c r="AS5" s="1091"/>
      <c r="AT5" s="1091"/>
      <c r="AU5" s="1091"/>
      <c r="AV5" s="1091"/>
      <c r="AW5" s="1091"/>
      <c r="AX5" s="1091"/>
      <c r="AY5" s="1091"/>
      <c r="AZ5" s="1091"/>
    </row>
    <row r="6" spans="1:52" x14ac:dyDescent="0.2">
      <c r="A6" s="1">
        <v>6</v>
      </c>
      <c r="B6" s="40" t="s">
        <v>57</v>
      </c>
      <c r="C6" s="41" t="s">
        <v>3108</v>
      </c>
      <c r="D6" s="41"/>
      <c r="E6" s="41"/>
      <c r="F6" s="41"/>
      <c r="G6" s="52"/>
      <c r="H6" s="41"/>
      <c r="I6" s="41"/>
      <c r="J6" s="41"/>
      <c r="K6" s="41"/>
      <c r="L6" s="41"/>
      <c r="M6" s="52"/>
      <c r="N6" s="41"/>
      <c r="O6" s="52"/>
      <c r="P6" s="41"/>
      <c r="Q6" s="41"/>
      <c r="R6" s="41"/>
      <c r="S6" s="41"/>
      <c r="T6" s="52"/>
      <c r="U6" s="41"/>
      <c r="V6" s="41"/>
      <c r="W6" s="41"/>
      <c r="X6" s="41"/>
      <c r="Y6" s="41"/>
      <c r="Z6" s="52"/>
      <c r="AA6" s="41"/>
      <c r="AB6" s="41"/>
      <c r="AC6" s="41"/>
      <c r="AD6" s="41"/>
      <c r="AE6" s="41"/>
      <c r="AF6" s="41"/>
      <c r="AG6" s="41"/>
      <c r="AH6" s="52"/>
      <c r="AI6" s="41"/>
      <c r="AJ6" s="52"/>
      <c r="AK6" s="41"/>
      <c r="AL6" s="41"/>
      <c r="AM6" s="41"/>
      <c r="AN6" s="41"/>
      <c r="AO6" s="41"/>
      <c r="AP6" s="41"/>
      <c r="AQ6" s="41"/>
      <c r="AR6" s="41"/>
      <c r="AS6" s="41"/>
      <c r="AT6" s="41"/>
      <c r="AU6" s="41"/>
      <c r="AV6" s="41"/>
      <c r="AW6" s="41"/>
      <c r="AX6" s="41"/>
      <c r="AY6" s="41"/>
      <c r="AZ6" s="41"/>
    </row>
    <row r="7" spans="1:52" x14ac:dyDescent="0.2">
      <c r="A7" s="1">
        <v>7</v>
      </c>
      <c r="B7" s="7" t="s">
        <v>59</v>
      </c>
      <c r="C7" s="5" t="s">
        <v>3109</v>
      </c>
      <c r="D7" s="7" t="s">
        <v>61</v>
      </c>
      <c r="E7" s="7" t="s">
        <v>62</v>
      </c>
      <c r="F7" s="8">
        <v>1100</v>
      </c>
      <c r="G7" s="53">
        <v>1</v>
      </c>
      <c r="H7" s="7" t="s">
        <v>63</v>
      </c>
      <c r="I7" s="5"/>
      <c r="J7" s="5"/>
      <c r="K7" s="5"/>
      <c r="L7" s="5"/>
      <c r="M7" s="52"/>
      <c r="N7" s="5"/>
      <c r="O7" s="53">
        <v>1</v>
      </c>
      <c r="P7" s="7" t="s">
        <v>63</v>
      </c>
      <c r="Q7" s="5"/>
      <c r="R7" s="5"/>
      <c r="S7" s="5"/>
      <c r="T7" s="52"/>
      <c r="U7" s="5"/>
      <c r="V7" s="5"/>
      <c r="W7" s="5"/>
      <c r="X7" s="5"/>
      <c r="Y7" s="5"/>
      <c r="Z7" s="52"/>
      <c r="AA7" s="5"/>
      <c r="AB7" s="5"/>
      <c r="AC7" s="5"/>
      <c r="AD7" s="5"/>
      <c r="AE7" s="5"/>
      <c r="AF7" s="5"/>
      <c r="AG7" s="5"/>
      <c r="AH7" s="52"/>
      <c r="AI7" s="5"/>
      <c r="AJ7" s="52"/>
      <c r="AK7" s="5"/>
      <c r="AL7" s="5"/>
      <c r="AM7" s="5"/>
      <c r="AN7" s="5"/>
      <c r="AO7" s="5"/>
      <c r="AP7" s="5"/>
      <c r="AQ7" s="5"/>
      <c r="AR7" s="5"/>
      <c r="AS7" s="5"/>
      <c r="AT7" s="5"/>
      <c r="AU7" s="5"/>
      <c r="AV7" s="5"/>
      <c r="AW7" s="5"/>
      <c r="AX7" s="5"/>
      <c r="AY7" s="5"/>
      <c r="AZ7" s="5"/>
    </row>
    <row r="8" spans="1:52" x14ac:dyDescent="0.2">
      <c r="A8" s="1">
        <v>8</v>
      </c>
      <c r="B8" s="7" t="s">
        <v>64</v>
      </c>
      <c r="C8" s="7" t="s">
        <v>65</v>
      </c>
      <c r="D8" s="7" t="s">
        <v>66</v>
      </c>
      <c r="E8" s="7" t="s">
        <v>67</v>
      </c>
      <c r="F8" s="7" t="s">
        <v>68</v>
      </c>
      <c r="G8" s="53">
        <v>1</v>
      </c>
      <c r="H8" s="7" t="s">
        <v>63</v>
      </c>
      <c r="I8" s="5"/>
      <c r="J8" s="5"/>
      <c r="K8" s="5"/>
      <c r="L8" s="5"/>
      <c r="M8" s="53">
        <v>2</v>
      </c>
      <c r="N8" s="7" t="s">
        <v>63</v>
      </c>
      <c r="O8" s="53">
        <v>1</v>
      </c>
      <c r="P8" s="7" t="s">
        <v>63</v>
      </c>
      <c r="Q8" s="5"/>
      <c r="R8" s="5"/>
      <c r="S8" s="5"/>
      <c r="T8" s="52"/>
      <c r="U8" s="5"/>
      <c r="V8" s="5"/>
      <c r="W8" s="5"/>
      <c r="X8" s="5"/>
      <c r="Y8" s="5"/>
      <c r="Z8" s="52"/>
      <c r="AA8" s="5"/>
      <c r="AB8" s="5"/>
      <c r="AC8" s="5"/>
      <c r="AD8" s="5"/>
      <c r="AE8" s="5"/>
      <c r="AF8" s="5"/>
      <c r="AG8" s="5"/>
      <c r="AH8" s="52"/>
      <c r="AI8" s="5"/>
      <c r="AJ8" s="52"/>
      <c r="AK8" s="5"/>
      <c r="AL8" s="5"/>
      <c r="AM8" s="5"/>
      <c r="AN8" s="5"/>
      <c r="AO8" s="5"/>
      <c r="AP8" s="5"/>
      <c r="AQ8" s="5"/>
      <c r="AR8" s="5"/>
      <c r="AS8" s="5"/>
      <c r="AT8" s="5"/>
      <c r="AU8" s="5"/>
      <c r="AV8" s="5"/>
      <c r="AW8" s="5"/>
      <c r="AX8" s="5"/>
      <c r="AY8" s="7" t="s">
        <v>69</v>
      </c>
      <c r="AZ8" s="5"/>
    </row>
    <row r="9" spans="1:52" x14ac:dyDescent="0.2">
      <c r="A9" s="1">
        <v>9</v>
      </c>
      <c r="B9" s="7" t="s">
        <v>70</v>
      </c>
      <c r="C9" s="5" t="s">
        <v>2734</v>
      </c>
      <c r="D9" s="7" t="s">
        <v>66</v>
      </c>
      <c r="E9" s="7" t="s">
        <v>67</v>
      </c>
      <c r="F9" s="5" t="s">
        <v>2735</v>
      </c>
      <c r="G9" s="53">
        <v>1</v>
      </c>
      <c r="H9" s="7" t="s">
        <v>63</v>
      </c>
      <c r="I9" s="5"/>
      <c r="J9" s="5"/>
      <c r="K9" s="5"/>
      <c r="L9" s="5"/>
      <c r="M9" s="53">
        <v>1</v>
      </c>
      <c r="N9" s="7" t="s">
        <v>63</v>
      </c>
      <c r="O9" s="52"/>
      <c r="P9" s="5"/>
      <c r="Q9" s="5"/>
      <c r="R9" s="5"/>
      <c r="S9" s="5"/>
      <c r="T9" s="52"/>
      <c r="U9" s="5"/>
      <c r="V9" s="5"/>
      <c r="W9" s="5"/>
      <c r="X9" s="5"/>
      <c r="Y9" s="5"/>
      <c r="Z9" s="52"/>
      <c r="AA9" s="5"/>
      <c r="AB9" s="5"/>
      <c r="AC9" s="5"/>
      <c r="AD9" s="5"/>
      <c r="AE9" s="5"/>
      <c r="AF9" s="5"/>
      <c r="AG9" s="5"/>
      <c r="AH9" s="52"/>
      <c r="AI9" s="5"/>
      <c r="AJ9" s="52"/>
      <c r="AK9" s="5"/>
      <c r="AL9" s="5"/>
      <c r="AM9" s="5"/>
      <c r="AN9" s="5"/>
      <c r="AO9" s="5"/>
      <c r="AP9" s="5"/>
      <c r="AQ9" s="5"/>
      <c r="AR9" s="5"/>
      <c r="AS9" s="5"/>
      <c r="AT9" s="5"/>
      <c r="AU9" s="5"/>
      <c r="AV9" s="5"/>
      <c r="AW9" s="5"/>
      <c r="AX9" s="5"/>
      <c r="AY9" s="8">
        <v>1</v>
      </c>
      <c r="AZ9" s="5"/>
    </row>
    <row r="10" spans="1:52" x14ac:dyDescent="0.2">
      <c r="A10" s="1">
        <v>10</v>
      </c>
      <c r="B10" s="7" t="s">
        <v>73</v>
      </c>
      <c r="C10" s="5" t="s">
        <v>3023</v>
      </c>
      <c r="D10" s="7" t="s">
        <v>61</v>
      </c>
      <c r="E10" s="7" t="s">
        <v>62</v>
      </c>
      <c r="F10" s="5" t="s">
        <v>2735</v>
      </c>
      <c r="G10" s="52"/>
      <c r="H10" s="5"/>
      <c r="I10" s="5"/>
      <c r="J10" s="5"/>
      <c r="K10" s="5"/>
      <c r="L10" s="5"/>
      <c r="M10" s="52"/>
      <c r="N10" s="5"/>
      <c r="O10" s="53">
        <v>1</v>
      </c>
      <c r="P10" s="7" t="s">
        <v>63</v>
      </c>
      <c r="Q10" s="5"/>
      <c r="R10" s="5"/>
      <c r="S10" s="5"/>
      <c r="T10" s="52"/>
      <c r="U10" s="5"/>
      <c r="V10" s="5"/>
      <c r="W10" s="5"/>
      <c r="X10" s="5"/>
      <c r="Y10" s="5"/>
      <c r="Z10" s="52"/>
      <c r="AA10" s="5"/>
      <c r="AB10" s="5"/>
      <c r="AC10" s="5"/>
      <c r="AD10" s="5"/>
      <c r="AE10" s="5"/>
      <c r="AF10" s="5"/>
      <c r="AG10" s="5"/>
      <c r="AH10" s="52"/>
      <c r="AI10" s="5"/>
      <c r="AJ10" s="52"/>
      <c r="AK10" s="5"/>
      <c r="AL10" s="5"/>
      <c r="AM10" s="5"/>
      <c r="AN10" s="5"/>
      <c r="AO10" s="5"/>
      <c r="AP10" s="5"/>
      <c r="AQ10" s="5"/>
      <c r="AR10" s="5"/>
      <c r="AS10" s="5"/>
      <c r="AT10" s="5"/>
      <c r="AU10" s="5"/>
      <c r="AV10" s="5"/>
      <c r="AW10" s="5"/>
      <c r="AX10" s="8">
        <v>1</v>
      </c>
      <c r="AY10" s="5"/>
      <c r="AZ10" s="5"/>
    </row>
    <row r="11" spans="1:52" x14ac:dyDescent="0.2">
      <c r="A11" s="1">
        <v>11</v>
      </c>
      <c r="B11" s="7" t="s">
        <v>75</v>
      </c>
      <c r="C11" s="5" t="s">
        <v>3025</v>
      </c>
      <c r="D11" s="7" t="s">
        <v>66</v>
      </c>
      <c r="E11" s="7" t="s">
        <v>67</v>
      </c>
      <c r="F11" s="5" t="s">
        <v>3091</v>
      </c>
      <c r="G11" s="52"/>
      <c r="H11" s="5"/>
      <c r="I11" s="5"/>
      <c r="J11" s="5"/>
      <c r="K11" s="5"/>
      <c r="L11" s="5"/>
      <c r="M11" s="52"/>
      <c r="N11" s="5"/>
      <c r="O11" s="52"/>
      <c r="P11" s="5"/>
      <c r="Q11" s="5"/>
      <c r="R11" s="8">
        <v>1</v>
      </c>
      <c r="S11" s="7" t="s">
        <v>63</v>
      </c>
      <c r="T11" s="52"/>
      <c r="U11" s="5"/>
      <c r="V11" s="5"/>
      <c r="W11" s="5"/>
      <c r="X11" s="5"/>
      <c r="Y11" s="5"/>
      <c r="Z11" s="52"/>
      <c r="AA11" s="5"/>
      <c r="AB11" s="5"/>
      <c r="AC11" s="5"/>
      <c r="AD11" s="5"/>
      <c r="AE11" s="5"/>
      <c r="AF11" s="5"/>
      <c r="AG11" s="5"/>
      <c r="AH11" s="52"/>
      <c r="AI11" s="5"/>
      <c r="AJ11" s="52"/>
      <c r="AK11" s="5"/>
      <c r="AL11" s="5"/>
      <c r="AM11" s="5"/>
      <c r="AN11" s="5"/>
      <c r="AO11" s="5"/>
      <c r="AP11" s="5"/>
      <c r="AQ11" s="5"/>
      <c r="AR11" s="5"/>
      <c r="AS11" s="5"/>
      <c r="AT11" s="5"/>
      <c r="AU11" s="5"/>
      <c r="AV11" s="5"/>
      <c r="AW11" s="5"/>
      <c r="AX11" s="5"/>
      <c r="AY11" s="5"/>
      <c r="AZ11" s="5"/>
    </row>
    <row r="12" spans="1:52" ht="30" x14ac:dyDescent="0.2">
      <c r="A12" s="1">
        <v>12</v>
      </c>
      <c r="B12" s="7" t="s">
        <v>78</v>
      </c>
      <c r="C12" s="5" t="s">
        <v>2912</v>
      </c>
      <c r="D12" s="7" t="s">
        <v>66</v>
      </c>
      <c r="E12" s="7" t="s">
        <v>67</v>
      </c>
      <c r="F12" s="8">
        <v>0</v>
      </c>
      <c r="G12" s="53">
        <v>4</v>
      </c>
      <c r="H12" s="7" t="s">
        <v>80</v>
      </c>
      <c r="I12" s="5"/>
      <c r="J12" s="5"/>
      <c r="K12" s="5"/>
      <c r="L12" s="5"/>
      <c r="M12" s="53">
        <v>4</v>
      </c>
      <c r="N12" s="7" t="s">
        <v>80</v>
      </c>
      <c r="O12" s="53">
        <v>2</v>
      </c>
      <c r="P12" s="7" t="s">
        <v>63</v>
      </c>
      <c r="Q12" s="5" t="s">
        <v>3110</v>
      </c>
      <c r="R12" s="5" t="s">
        <v>3111</v>
      </c>
      <c r="S12" s="7" t="s">
        <v>80</v>
      </c>
      <c r="T12" s="53">
        <v>4</v>
      </c>
      <c r="U12" s="7" t="s">
        <v>80</v>
      </c>
      <c r="V12" s="8">
        <v>3</v>
      </c>
      <c r="W12" s="7" t="s">
        <v>80</v>
      </c>
      <c r="X12" s="5"/>
      <c r="Y12" s="5"/>
      <c r="Z12" s="52"/>
      <c r="AA12" s="5"/>
      <c r="AB12" s="5"/>
      <c r="AC12" s="5"/>
      <c r="AD12" s="5"/>
      <c r="AE12" s="5"/>
      <c r="AF12" s="5"/>
      <c r="AG12" s="5"/>
      <c r="AH12" s="53">
        <v>4</v>
      </c>
      <c r="AI12" s="7" t="s">
        <v>80</v>
      </c>
      <c r="AJ12" s="52"/>
      <c r="AK12" s="5"/>
      <c r="AL12" s="5"/>
      <c r="AM12" s="5"/>
      <c r="AN12" s="5"/>
      <c r="AO12" s="5"/>
      <c r="AP12" s="5"/>
      <c r="AQ12" s="5"/>
      <c r="AR12" s="5"/>
      <c r="AS12" s="5"/>
      <c r="AT12" s="5"/>
      <c r="AU12" s="5"/>
      <c r="AV12" s="5"/>
      <c r="AW12" s="5"/>
      <c r="AX12" s="8">
        <v>3</v>
      </c>
      <c r="AY12" s="8">
        <v>3</v>
      </c>
      <c r="AZ12" s="5"/>
    </row>
    <row r="13" spans="1:52" ht="30" x14ac:dyDescent="0.2">
      <c r="A13" s="1">
        <v>13</v>
      </c>
      <c r="B13" s="7" t="s">
        <v>83</v>
      </c>
      <c r="C13" s="5" t="s">
        <v>2917</v>
      </c>
      <c r="D13" s="7" t="s">
        <v>66</v>
      </c>
      <c r="E13" s="7" t="s">
        <v>67</v>
      </c>
      <c r="F13" s="5" t="s">
        <v>2918</v>
      </c>
      <c r="G13" s="53">
        <v>4</v>
      </c>
      <c r="H13" s="7" t="s">
        <v>80</v>
      </c>
      <c r="I13" s="5"/>
      <c r="J13" s="5"/>
      <c r="K13" s="5"/>
      <c r="L13" s="5"/>
      <c r="M13" s="53">
        <v>4</v>
      </c>
      <c r="N13" s="7" t="s">
        <v>80</v>
      </c>
      <c r="O13" s="53">
        <v>2</v>
      </c>
      <c r="P13" s="7" t="s">
        <v>80</v>
      </c>
      <c r="Q13" s="5" t="s">
        <v>3110</v>
      </c>
      <c r="R13" s="5" t="s">
        <v>3111</v>
      </c>
      <c r="S13" s="7" t="s">
        <v>80</v>
      </c>
      <c r="T13" s="53">
        <v>4</v>
      </c>
      <c r="U13" s="7" t="s">
        <v>80</v>
      </c>
      <c r="V13" s="8">
        <v>3</v>
      </c>
      <c r="W13" s="7" t="s">
        <v>80</v>
      </c>
      <c r="X13" s="5"/>
      <c r="Y13" s="5"/>
      <c r="Z13" s="52"/>
      <c r="AA13" s="5"/>
      <c r="AB13" s="5"/>
      <c r="AC13" s="5"/>
      <c r="AD13" s="5"/>
      <c r="AE13" s="5"/>
      <c r="AF13" s="5"/>
      <c r="AG13" s="5"/>
      <c r="AH13" s="53">
        <v>4</v>
      </c>
      <c r="AI13" s="7" t="s">
        <v>80</v>
      </c>
      <c r="AJ13" s="52"/>
      <c r="AK13" s="5"/>
      <c r="AL13" s="5"/>
      <c r="AM13" s="5"/>
      <c r="AN13" s="5"/>
      <c r="AO13" s="5"/>
      <c r="AP13" s="5"/>
      <c r="AQ13" s="5"/>
      <c r="AR13" s="5"/>
      <c r="AS13" s="5"/>
      <c r="AT13" s="5"/>
      <c r="AU13" s="5"/>
      <c r="AV13" s="5"/>
      <c r="AW13" s="5"/>
      <c r="AX13" s="8">
        <v>3</v>
      </c>
      <c r="AY13" s="8">
        <v>3</v>
      </c>
      <c r="AZ13" s="5"/>
    </row>
    <row r="14" spans="1:52" ht="30" x14ac:dyDescent="0.2">
      <c r="A14" s="1">
        <v>14</v>
      </c>
      <c r="B14" s="7" t="s">
        <v>86</v>
      </c>
      <c r="C14" s="5" t="s">
        <v>2923</v>
      </c>
      <c r="D14" s="5" t="s">
        <v>2924</v>
      </c>
      <c r="E14" s="5"/>
      <c r="F14" s="8">
        <v>500</v>
      </c>
      <c r="G14" s="53">
        <v>4</v>
      </c>
      <c r="H14" s="7" t="s">
        <v>80</v>
      </c>
      <c r="I14" s="5"/>
      <c r="J14" s="5"/>
      <c r="K14" s="5"/>
      <c r="L14" s="5"/>
      <c r="M14" s="53">
        <v>2</v>
      </c>
      <c r="N14" s="7" t="s">
        <v>80</v>
      </c>
      <c r="O14" s="53">
        <v>1</v>
      </c>
      <c r="P14" s="7" t="s">
        <v>80</v>
      </c>
      <c r="Q14" s="5"/>
      <c r="R14" s="5"/>
      <c r="S14" s="5"/>
      <c r="T14" s="52"/>
      <c r="U14" s="5"/>
      <c r="V14" s="8">
        <v>1</v>
      </c>
      <c r="W14" s="7" t="s">
        <v>80</v>
      </c>
      <c r="X14" s="5"/>
      <c r="Y14" s="5"/>
      <c r="Z14" s="52"/>
      <c r="AA14" s="5"/>
      <c r="AB14" s="5"/>
      <c r="AC14" s="5"/>
      <c r="AD14" s="5"/>
      <c r="AE14" s="5"/>
      <c r="AF14" s="5"/>
      <c r="AG14" s="5"/>
      <c r="AH14" s="53">
        <v>4</v>
      </c>
      <c r="AI14" s="7" t="s">
        <v>80</v>
      </c>
      <c r="AJ14" s="52"/>
      <c r="AK14" s="5"/>
      <c r="AL14" s="5"/>
      <c r="AM14" s="5"/>
      <c r="AN14" s="5"/>
      <c r="AO14" s="5"/>
      <c r="AP14" s="5"/>
      <c r="AQ14" s="5"/>
      <c r="AR14" s="5"/>
      <c r="AS14" s="5"/>
      <c r="AT14" s="5"/>
      <c r="AU14" s="5"/>
      <c r="AV14" s="5"/>
      <c r="AW14" s="5"/>
      <c r="AX14" s="8">
        <v>3</v>
      </c>
      <c r="AY14" s="5"/>
      <c r="AZ14" s="5"/>
    </row>
    <row r="15" spans="1:52" ht="30" x14ac:dyDescent="0.2">
      <c r="A15" s="1">
        <v>15</v>
      </c>
      <c r="B15" s="7" t="s">
        <v>89</v>
      </c>
      <c r="C15" s="5" t="s">
        <v>2927</v>
      </c>
      <c r="D15" s="5" t="s">
        <v>2924</v>
      </c>
      <c r="E15" s="5"/>
      <c r="F15" s="8">
        <v>500</v>
      </c>
      <c r="G15" s="53">
        <v>4</v>
      </c>
      <c r="H15" s="7" t="s">
        <v>80</v>
      </c>
      <c r="I15" s="5"/>
      <c r="J15" s="5"/>
      <c r="K15" s="5"/>
      <c r="L15" s="5"/>
      <c r="M15" s="53">
        <v>2</v>
      </c>
      <c r="N15" s="7" t="s">
        <v>80</v>
      </c>
      <c r="O15" s="53">
        <v>1</v>
      </c>
      <c r="P15" s="7" t="s">
        <v>80</v>
      </c>
      <c r="Q15" s="8">
        <v>16</v>
      </c>
      <c r="R15" s="8">
        <v>8</v>
      </c>
      <c r="S15" s="7" t="s">
        <v>80</v>
      </c>
      <c r="T15" s="53">
        <v>4</v>
      </c>
      <c r="U15" s="7" t="s">
        <v>80</v>
      </c>
      <c r="V15" s="8">
        <v>2</v>
      </c>
      <c r="W15" s="7" t="s">
        <v>80</v>
      </c>
      <c r="X15" s="5"/>
      <c r="Y15" s="5"/>
      <c r="Z15" s="52"/>
      <c r="AA15" s="5"/>
      <c r="AB15" s="5"/>
      <c r="AC15" s="5"/>
      <c r="AD15" s="5"/>
      <c r="AE15" s="5"/>
      <c r="AF15" s="5"/>
      <c r="AG15" s="5"/>
      <c r="AH15" s="52"/>
      <c r="AI15" s="5"/>
      <c r="AJ15" s="52"/>
      <c r="AK15" s="5"/>
      <c r="AL15" s="5"/>
      <c r="AM15" s="5"/>
      <c r="AN15" s="5"/>
      <c r="AO15" s="5"/>
      <c r="AP15" s="5"/>
      <c r="AQ15" s="5"/>
      <c r="AR15" s="5"/>
      <c r="AS15" s="5"/>
      <c r="AT15" s="5"/>
      <c r="AU15" s="5"/>
      <c r="AV15" s="5"/>
      <c r="AW15" s="5"/>
      <c r="AX15" s="8">
        <v>1</v>
      </c>
      <c r="AY15" s="8">
        <v>3</v>
      </c>
      <c r="AZ15" s="5"/>
    </row>
    <row r="16" spans="1:52" ht="30" x14ac:dyDescent="0.2">
      <c r="A16" s="1">
        <v>16</v>
      </c>
      <c r="B16" s="7" t="s">
        <v>91</v>
      </c>
      <c r="C16" s="5" t="s">
        <v>2930</v>
      </c>
      <c r="D16" s="5" t="s">
        <v>2924</v>
      </c>
      <c r="E16" s="5"/>
      <c r="F16" s="8">
        <v>500</v>
      </c>
      <c r="G16" s="53">
        <v>4</v>
      </c>
      <c r="H16" s="7" t="s">
        <v>80</v>
      </c>
      <c r="I16" s="5"/>
      <c r="J16" s="5"/>
      <c r="K16" s="5"/>
      <c r="L16" s="5"/>
      <c r="M16" s="53">
        <v>4</v>
      </c>
      <c r="N16" s="7" t="s">
        <v>80</v>
      </c>
      <c r="O16" s="53">
        <v>2</v>
      </c>
      <c r="P16" s="7" t="s">
        <v>80</v>
      </c>
      <c r="Q16" s="8">
        <v>2</v>
      </c>
      <c r="R16" s="8">
        <v>2</v>
      </c>
      <c r="S16" s="7" t="s">
        <v>80</v>
      </c>
      <c r="T16" s="53">
        <v>1</v>
      </c>
      <c r="U16" s="7" t="s">
        <v>80</v>
      </c>
      <c r="V16" s="8">
        <v>1</v>
      </c>
      <c r="W16" s="7" t="s">
        <v>80</v>
      </c>
      <c r="X16" s="5"/>
      <c r="Y16" s="5"/>
      <c r="Z16" s="53">
        <v>1</v>
      </c>
      <c r="AA16" s="7" t="s">
        <v>63</v>
      </c>
      <c r="AB16" s="5"/>
      <c r="AC16" s="5"/>
      <c r="AD16" s="5"/>
      <c r="AE16" s="5"/>
      <c r="AF16" s="5"/>
      <c r="AG16" s="5"/>
      <c r="AH16" s="52"/>
      <c r="AI16" s="5"/>
      <c r="AJ16" s="52"/>
      <c r="AK16" s="5"/>
      <c r="AL16" s="5"/>
      <c r="AM16" s="5"/>
      <c r="AN16" s="5"/>
      <c r="AO16" s="5"/>
      <c r="AP16" s="5"/>
      <c r="AQ16" s="5"/>
      <c r="AR16" s="5"/>
      <c r="AS16" s="5"/>
      <c r="AT16" s="5"/>
      <c r="AU16" s="5"/>
      <c r="AV16" s="5"/>
      <c r="AW16" s="5"/>
      <c r="AX16" s="8">
        <v>2</v>
      </c>
      <c r="AY16" s="8">
        <v>2</v>
      </c>
      <c r="AZ16" s="5"/>
    </row>
    <row r="17" spans="1:52" ht="30" x14ac:dyDescent="0.2">
      <c r="A17" s="1">
        <v>17</v>
      </c>
      <c r="B17" s="7" t="s">
        <v>93</v>
      </c>
      <c r="C17" s="5" t="s">
        <v>2737</v>
      </c>
      <c r="D17" s="7" t="s">
        <v>95</v>
      </c>
      <c r="E17" s="8">
        <v>220</v>
      </c>
      <c r="F17" s="8">
        <v>500</v>
      </c>
      <c r="G17" s="53">
        <v>2</v>
      </c>
      <c r="H17" s="7" t="s">
        <v>63</v>
      </c>
      <c r="I17" s="5"/>
      <c r="J17" s="5"/>
      <c r="K17" s="5"/>
      <c r="L17" s="5"/>
      <c r="M17" s="53">
        <v>1</v>
      </c>
      <c r="N17" s="7" t="s">
        <v>63</v>
      </c>
      <c r="O17" s="52"/>
      <c r="P17" s="5"/>
      <c r="Q17" s="5"/>
      <c r="R17" s="5"/>
      <c r="S17" s="5"/>
      <c r="T17" s="52"/>
      <c r="U17" s="5"/>
      <c r="V17" s="8">
        <v>1</v>
      </c>
      <c r="W17" s="7" t="s">
        <v>80</v>
      </c>
      <c r="X17" s="5"/>
      <c r="Y17" s="5"/>
      <c r="Z17" s="52"/>
      <c r="AA17" s="5"/>
      <c r="AB17" s="5"/>
      <c r="AC17" s="5"/>
      <c r="AD17" s="5"/>
      <c r="AE17" s="5"/>
      <c r="AF17" s="5"/>
      <c r="AG17" s="5"/>
      <c r="AH17" s="53">
        <v>4</v>
      </c>
      <c r="AI17" s="7" t="s">
        <v>80</v>
      </c>
      <c r="AJ17" s="52"/>
      <c r="AK17" s="5"/>
      <c r="AL17" s="5"/>
      <c r="AM17" s="5"/>
      <c r="AN17" s="5"/>
      <c r="AO17" s="5"/>
      <c r="AP17" s="5"/>
      <c r="AQ17" s="5"/>
      <c r="AR17" s="5"/>
      <c r="AS17" s="5"/>
      <c r="AT17" s="5"/>
      <c r="AU17" s="5"/>
      <c r="AV17" s="5"/>
      <c r="AW17" s="5"/>
      <c r="AX17" s="8">
        <v>2</v>
      </c>
      <c r="AY17" s="5"/>
      <c r="AZ17" s="5" t="s">
        <v>3112</v>
      </c>
    </row>
    <row r="18" spans="1:52" ht="30" x14ac:dyDescent="0.2">
      <c r="A18" s="1">
        <v>18</v>
      </c>
      <c r="B18" s="7" t="s">
        <v>93</v>
      </c>
      <c r="C18" s="5" t="s">
        <v>2737</v>
      </c>
      <c r="D18" s="7" t="s">
        <v>95</v>
      </c>
      <c r="E18" s="8">
        <v>220</v>
      </c>
      <c r="F18" s="8">
        <v>500</v>
      </c>
      <c r="G18" s="52"/>
      <c r="H18" s="5"/>
      <c r="I18" s="5"/>
      <c r="J18" s="5"/>
      <c r="K18" s="5"/>
      <c r="L18" s="5"/>
      <c r="M18" s="52"/>
      <c r="N18" s="5"/>
      <c r="O18" s="52"/>
      <c r="P18" s="5"/>
      <c r="Q18" s="5"/>
      <c r="R18" s="5"/>
      <c r="S18" s="5"/>
      <c r="T18" s="52"/>
      <c r="U18" s="5"/>
      <c r="V18" s="5"/>
      <c r="W18" s="5"/>
      <c r="X18" s="5"/>
      <c r="Y18" s="5"/>
      <c r="Z18" s="52"/>
      <c r="AA18" s="5"/>
      <c r="AB18" s="5"/>
      <c r="AC18" s="5"/>
      <c r="AD18" s="5"/>
      <c r="AE18" s="5"/>
      <c r="AF18" s="5"/>
      <c r="AG18" s="5"/>
      <c r="AH18" s="53">
        <v>4</v>
      </c>
      <c r="AI18" s="7" t="s">
        <v>80</v>
      </c>
      <c r="AJ18" s="52"/>
      <c r="AK18" s="5"/>
      <c r="AL18" s="5"/>
      <c r="AM18" s="5"/>
      <c r="AN18" s="5"/>
      <c r="AO18" s="5"/>
      <c r="AP18" s="5"/>
      <c r="AQ18" s="5"/>
      <c r="AR18" s="5"/>
      <c r="AS18" s="5"/>
      <c r="AT18" s="5"/>
      <c r="AU18" s="5"/>
      <c r="AV18" s="5"/>
      <c r="AW18" s="5"/>
      <c r="AX18" s="8">
        <v>2</v>
      </c>
      <c r="AY18" s="5"/>
      <c r="AZ18" s="5" t="s">
        <v>3113</v>
      </c>
    </row>
    <row r="19" spans="1:52" ht="30" x14ac:dyDescent="0.2">
      <c r="A19" s="1">
        <v>19</v>
      </c>
      <c r="B19" s="7" t="s">
        <v>93</v>
      </c>
      <c r="C19" s="5" t="s">
        <v>2737</v>
      </c>
      <c r="D19" s="7" t="s">
        <v>95</v>
      </c>
      <c r="E19" s="8">
        <v>220</v>
      </c>
      <c r="F19" s="8">
        <v>500</v>
      </c>
      <c r="G19" s="52"/>
      <c r="H19" s="5"/>
      <c r="I19" s="5"/>
      <c r="J19" s="5"/>
      <c r="K19" s="5"/>
      <c r="L19" s="5"/>
      <c r="M19" s="52"/>
      <c r="N19" s="5"/>
      <c r="O19" s="52"/>
      <c r="P19" s="5"/>
      <c r="Q19" s="5"/>
      <c r="R19" s="5"/>
      <c r="S19" s="5"/>
      <c r="T19" s="52"/>
      <c r="U19" s="5"/>
      <c r="V19" s="5"/>
      <c r="W19" s="5"/>
      <c r="X19" s="5"/>
      <c r="Y19" s="5"/>
      <c r="Z19" s="52"/>
      <c r="AA19" s="5"/>
      <c r="AB19" s="5"/>
      <c r="AC19" s="5"/>
      <c r="AD19" s="5"/>
      <c r="AE19" s="5"/>
      <c r="AF19" s="5"/>
      <c r="AG19" s="5"/>
      <c r="AH19" s="53">
        <v>4</v>
      </c>
      <c r="AI19" s="7" t="s">
        <v>80</v>
      </c>
      <c r="AJ19" s="52"/>
      <c r="AK19" s="5"/>
      <c r="AL19" s="5"/>
      <c r="AM19" s="5"/>
      <c r="AN19" s="5"/>
      <c r="AO19" s="5"/>
      <c r="AP19" s="5"/>
      <c r="AQ19" s="5"/>
      <c r="AR19" s="5"/>
      <c r="AS19" s="5"/>
      <c r="AT19" s="5"/>
      <c r="AU19" s="5"/>
      <c r="AV19" s="5"/>
      <c r="AW19" s="5"/>
      <c r="AX19" s="8">
        <v>2</v>
      </c>
      <c r="AY19" s="5"/>
      <c r="AZ19" s="5" t="s">
        <v>3112</v>
      </c>
    </row>
    <row r="20" spans="1:52" x14ac:dyDescent="0.2">
      <c r="A20" s="1">
        <v>20</v>
      </c>
      <c r="B20" s="7" t="s">
        <v>63</v>
      </c>
      <c r="C20" s="5" t="s">
        <v>3114</v>
      </c>
      <c r="D20" s="5" t="s">
        <v>3115</v>
      </c>
      <c r="E20" s="8">
        <v>117</v>
      </c>
      <c r="F20" s="8">
        <v>0</v>
      </c>
      <c r="G20" s="52"/>
      <c r="H20" s="5"/>
      <c r="I20" s="8">
        <v>2</v>
      </c>
      <c r="J20" s="7" t="s">
        <v>80</v>
      </c>
      <c r="K20" s="5"/>
      <c r="L20" s="5"/>
      <c r="M20" s="52"/>
      <c r="N20" s="5"/>
      <c r="O20" s="52"/>
      <c r="P20" s="5"/>
      <c r="Q20" s="5"/>
      <c r="R20" s="5"/>
      <c r="S20" s="5"/>
      <c r="T20" s="52"/>
      <c r="U20" s="5"/>
      <c r="V20" s="5"/>
      <c r="W20" s="5"/>
      <c r="X20" s="5"/>
      <c r="Y20" s="5"/>
      <c r="Z20" s="52"/>
      <c r="AA20" s="5"/>
      <c r="AB20" s="5"/>
      <c r="AC20" s="5"/>
      <c r="AD20" s="5"/>
      <c r="AE20" s="5"/>
      <c r="AF20" s="5"/>
      <c r="AG20" s="5"/>
      <c r="AH20" s="52"/>
      <c r="AI20" s="5"/>
      <c r="AJ20" s="52"/>
      <c r="AK20" s="5"/>
      <c r="AL20" s="5"/>
      <c r="AM20" s="5"/>
      <c r="AN20" s="5"/>
      <c r="AO20" s="5"/>
      <c r="AP20" s="5"/>
      <c r="AQ20" s="5"/>
      <c r="AR20" s="5"/>
      <c r="AS20" s="5"/>
      <c r="AT20" s="5"/>
      <c r="AU20" s="5"/>
      <c r="AV20" s="5"/>
      <c r="AW20" s="5"/>
      <c r="AX20" s="7" t="s">
        <v>100</v>
      </c>
      <c r="AY20" s="7" t="s">
        <v>100</v>
      </c>
      <c r="AZ20" s="5"/>
    </row>
    <row r="21" spans="1:52" x14ac:dyDescent="0.2">
      <c r="A21" s="1">
        <v>21</v>
      </c>
      <c r="B21" s="7" t="s">
        <v>63</v>
      </c>
      <c r="C21" s="5" t="s">
        <v>3116</v>
      </c>
      <c r="D21" s="5" t="s">
        <v>3115</v>
      </c>
      <c r="E21" s="8">
        <v>117</v>
      </c>
      <c r="F21" s="8">
        <v>0</v>
      </c>
      <c r="G21" s="52"/>
      <c r="H21" s="5"/>
      <c r="I21" s="5"/>
      <c r="J21" s="5"/>
      <c r="K21" s="5"/>
      <c r="L21" s="5"/>
      <c r="M21" s="52"/>
      <c r="N21" s="5"/>
      <c r="O21" s="52"/>
      <c r="P21" s="5"/>
      <c r="Q21" s="5"/>
      <c r="R21" s="5"/>
      <c r="S21" s="5"/>
      <c r="T21" s="52"/>
      <c r="U21" s="5"/>
      <c r="V21" s="5"/>
      <c r="W21" s="5"/>
      <c r="X21" s="5"/>
      <c r="Y21" s="5"/>
      <c r="Z21" s="52"/>
      <c r="AA21" s="5"/>
      <c r="AB21" s="5"/>
      <c r="AC21" s="5"/>
      <c r="AD21" s="5"/>
      <c r="AE21" s="5"/>
      <c r="AF21" s="5"/>
      <c r="AG21" s="5"/>
      <c r="AH21" s="52"/>
      <c r="AI21" s="5"/>
      <c r="AJ21" s="52"/>
      <c r="AK21" s="5"/>
      <c r="AL21" s="5"/>
      <c r="AM21" s="5"/>
      <c r="AN21" s="5"/>
      <c r="AO21" s="5"/>
      <c r="AP21" s="5"/>
      <c r="AQ21" s="5"/>
      <c r="AR21" s="5"/>
      <c r="AS21" s="5"/>
      <c r="AT21" s="5"/>
      <c r="AU21" s="5"/>
      <c r="AV21" s="5"/>
      <c r="AW21" s="5"/>
      <c r="AX21" s="7" t="s">
        <v>100</v>
      </c>
      <c r="AY21" s="7" t="s">
        <v>100</v>
      </c>
      <c r="AZ21" s="5"/>
    </row>
    <row r="22" spans="1:52" x14ac:dyDescent="0.2">
      <c r="A22" s="1">
        <v>22</v>
      </c>
      <c r="B22" s="7" t="s">
        <v>63</v>
      </c>
      <c r="C22" s="5" t="s">
        <v>3114</v>
      </c>
      <c r="D22" s="5" t="s">
        <v>3115</v>
      </c>
      <c r="E22" s="8">
        <v>117</v>
      </c>
      <c r="F22" s="8">
        <v>0</v>
      </c>
      <c r="G22" s="52"/>
      <c r="H22" s="5"/>
      <c r="I22" s="5"/>
      <c r="J22" s="5"/>
      <c r="K22" s="5"/>
      <c r="L22" s="5"/>
      <c r="M22" s="52"/>
      <c r="N22" s="5"/>
      <c r="O22" s="52"/>
      <c r="P22" s="5"/>
      <c r="Q22" s="5"/>
      <c r="R22" s="5"/>
      <c r="S22" s="5"/>
      <c r="T22" s="52"/>
      <c r="U22" s="5"/>
      <c r="V22" s="5"/>
      <c r="W22" s="5"/>
      <c r="X22" s="5"/>
      <c r="Y22" s="5"/>
      <c r="Z22" s="52"/>
      <c r="AA22" s="5"/>
      <c r="AB22" s="5"/>
      <c r="AC22" s="5"/>
      <c r="AD22" s="5"/>
      <c r="AE22" s="5"/>
      <c r="AF22" s="5"/>
      <c r="AG22" s="5"/>
      <c r="AH22" s="52"/>
      <c r="AI22" s="5"/>
      <c r="AJ22" s="52"/>
      <c r="AK22" s="5"/>
      <c r="AL22" s="5"/>
      <c r="AM22" s="5"/>
      <c r="AN22" s="5"/>
      <c r="AO22" s="5"/>
      <c r="AP22" s="5"/>
      <c r="AQ22" s="5"/>
      <c r="AR22" s="5"/>
      <c r="AS22" s="5"/>
      <c r="AT22" s="5"/>
      <c r="AU22" s="5"/>
      <c r="AV22" s="5"/>
      <c r="AW22" s="5"/>
      <c r="AX22" s="7" t="s">
        <v>100</v>
      </c>
      <c r="AY22" s="7" t="s">
        <v>102</v>
      </c>
      <c r="AZ22" s="5"/>
    </row>
    <row r="23" spans="1:52" ht="30" x14ac:dyDescent="0.2">
      <c r="A23" s="1">
        <v>23</v>
      </c>
      <c r="B23" s="7" t="s">
        <v>80</v>
      </c>
      <c r="C23" s="5" t="s">
        <v>3114</v>
      </c>
      <c r="D23" s="5" t="s">
        <v>2924</v>
      </c>
      <c r="E23" s="5"/>
      <c r="F23" s="8">
        <v>0</v>
      </c>
      <c r="G23" s="53">
        <v>10</v>
      </c>
      <c r="H23" s="7" t="s">
        <v>63</v>
      </c>
      <c r="I23" s="8">
        <v>1</v>
      </c>
      <c r="J23" s="7" t="s">
        <v>63</v>
      </c>
      <c r="K23" s="5"/>
      <c r="L23" s="5"/>
      <c r="M23" s="52"/>
      <c r="N23" s="5"/>
      <c r="O23" s="52"/>
      <c r="P23" s="5"/>
      <c r="Q23" s="5"/>
      <c r="R23" s="5"/>
      <c r="S23" s="5"/>
      <c r="T23" s="52"/>
      <c r="U23" s="5"/>
      <c r="V23" s="5"/>
      <c r="W23" s="5"/>
      <c r="X23" s="5"/>
      <c r="Y23" s="5"/>
      <c r="Z23" s="52"/>
      <c r="AA23" s="5"/>
      <c r="AB23" s="5"/>
      <c r="AC23" s="5"/>
      <c r="AD23" s="5"/>
      <c r="AE23" s="5"/>
      <c r="AF23" s="5"/>
      <c r="AG23" s="5"/>
      <c r="AH23" s="52"/>
      <c r="AI23" s="5"/>
      <c r="AJ23" s="52"/>
      <c r="AK23" s="5"/>
      <c r="AL23" s="5"/>
      <c r="AM23" s="5"/>
      <c r="AN23" s="5"/>
      <c r="AO23" s="5"/>
      <c r="AP23" s="5"/>
      <c r="AQ23" s="5"/>
      <c r="AR23" s="5"/>
      <c r="AS23" s="5"/>
      <c r="AT23" s="5"/>
      <c r="AU23" s="5"/>
      <c r="AV23" s="5"/>
      <c r="AW23" s="5"/>
      <c r="AX23" s="7" t="s">
        <v>100</v>
      </c>
      <c r="AY23" s="7" t="s">
        <v>100</v>
      </c>
      <c r="AZ23" s="5"/>
    </row>
    <row r="24" spans="1:52" ht="30" x14ac:dyDescent="0.2">
      <c r="A24" s="1">
        <v>24</v>
      </c>
      <c r="B24" s="7" t="s">
        <v>80</v>
      </c>
      <c r="C24" s="5" t="s">
        <v>3114</v>
      </c>
      <c r="D24" s="5" t="s">
        <v>2924</v>
      </c>
      <c r="E24" s="5"/>
      <c r="F24" s="8">
        <v>0</v>
      </c>
      <c r="G24" s="53">
        <v>10</v>
      </c>
      <c r="H24" s="7" t="s">
        <v>63</v>
      </c>
      <c r="I24" s="8">
        <v>1</v>
      </c>
      <c r="J24" s="7" t="s">
        <v>63</v>
      </c>
      <c r="K24" s="5"/>
      <c r="L24" s="5"/>
      <c r="M24" s="52"/>
      <c r="N24" s="5"/>
      <c r="O24" s="52"/>
      <c r="P24" s="5"/>
      <c r="Q24" s="5"/>
      <c r="R24" s="5"/>
      <c r="S24" s="5"/>
      <c r="T24" s="52"/>
      <c r="U24" s="5"/>
      <c r="V24" s="5"/>
      <c r="W24" s="5"/>
      <c r="X24" s="5"/>
      <c r="Y24" s="5"/>
      <c r="Z24" s="52"/>
      <c r="AA24" s="5"/>
      <c r="AB24" s="5"/>
      <c r="AC24" s="5"/>
      <c r="AD24" s="5"/>
      <c r="AE24" s="5"/>
      <c r="AF24" s="5"/>
      <c r="AG24" s="5"/>
      <c r="AH24" s="52"/>
      <c r="AI24" s="5"/>
      <c r="AJ24" s="52"/>
      <c r="AK24" s="5"/>
      <c r="AL24" s="5"/>
      <c r="AM24" s="5"/>
      <c r="AN24" s="5"/>
      <c r="AO24" s="5"/>
      <c r="AP24" s="5"/>
      <c r="AQ24" s="5"/>
      <c r="AR24" s="5"/>
      <c r="AS24" s="5"/>
      <c r="AT24" s="5"/>
      <c r="AU24" s="5"/>
      <c r="AV24" s="5"/>
      <c r="AW24" s="5"/>
      <c r="AX24" s="7" t="s">
        <v>100</v>
      </c>
      <c r="AY24" s="7" t="s">
        <v>100</v>
      </c>
      <c r="AZ24" s="5"/>
    </row>
    <row r="25" spans="1:52" ht="30" x14ac:dyDescent="0.2">
      <c r="A25" s="1">
        <v>25</v>
      </c>
      <c r="B25" s="7" t="s">
        <v>103</v>
      </c>
      <c r="C25" s="7" t="s">
        <v>104</v>
      </c>
      <c r="D25" s="7" t="s">
        <v>61</v>
      </c>
      <c r="E25" s="7" t="s">
        <v>62</v>
      </c>
      <c r="F25" s="8">
        <v>0</v>
      </c>
      <c r="G25" s="53">
        <v>2</v>
      </c>
      <c r="H25" s="7" t="s">
        <v>63</v>
      </c>
      <c r="I25" s="5"/>
      <c r="J25" s="5"/>
      <c r="K25" s="5"/>
      <c r="L25" s="5"/>
      <c r="M25" s="53">
        <v>2</v>
      </c>
      <c r="N25" s="7" t="s">
        <v>63</v>
      </c>
      <c r="O25" s="52"/>
      <c r="P25" s="5"/>
      <c r="Q25" s="8">
        <v>2</v>
      </c>
      <c r="R25" s="8">
        <v>4</v>
      </c>
      <c r="S25" s="7" t="s">
        <v>63</v>
      </c>
      <c r="T25" s="53">
        <v>2</v>
      </c>
      <c r="U25" s="7" t="s">
        <v>63</v>
      </c>
      <c r="V25" s="5"/>
      <c r="W25" s="5"/>
      <c r="X25" s="5"/>
      <c r="Y25" s="5"/>
      <c r="Z25" s="52"/>
      <c r="AA25" s="5"/>
      <c r="AB25" s="5"/>
      <c r="AC25" s="5"/>
      <c r="AD25" s="5"/>
      <c r="AE25" s="5"/>
      <c r="AF25" s="8">
        <v>1</v>
      </c>
      <c r="AG25" s="7" t="s">
        <v>63</v>
      </c>
      <c r="AH25" s="53">
        <v>1</v>
      </c>
      <c r="AI25" s="7" t="s">
        <v>80</v>
      </c>
      <c r="AJ25" s="52"/>
      <c r="AK25" s="5"/>
      <c r="AL25" s="5"/>
      <c r="AM25" s="5"/>
      <c r="AN25" s="5"/>
      <c r="AO25" s="5"/>
      <c r="AP25" s="5"/>
      <c r="AQ25" s="5"/>
      <c r="AR25" s="5"/>
      <c r="AS25" s="5"/>
      <c r="AT25" s="8">
        <v>2</v>
      </c>
      <c r="AU25" s="7" t="s">
        <v>93</v>
      </c>
      <c r="AV25" s="5"/>
      <c r="AW25" s="5"/>
      <c r="AX25" s="8">
        <v>1</v>
      </c>
      <c r="AY25" s="8">
        <v>1</v>
      </c>
      <c r="AZ25" s="5"/>
    </row>
    <row r="26" spans="1:52" ht="30" x14ac:dyDescent="0.2">
      <c r="A26" s="1">
        <v>26</v>
      </c>
      <c r="B26" s="7" t="s">
        <v>105</v>
      </c>
      <c r="C26" s="7" t="s">
        <v>104</v>
      </c>
      <c r="D26" s="7" t="s">
        <v>61</v>
      </c>
      <c r="E26" s="7" t="s">
        <v>62</v>
      </c>
      <c r="F26" s="8">
        <v>0</v>
      </c>
      <c r="G26" s="53">
        <v>2</v>
      </c>
      <c r="H26" s="7" t="s">
        <v>63</v>
      </c>
      <c r="I26" s="5"/>
      <c r="J26" s="5"/>
      <c r="K26" s="5"/>
      <c r="L26" s="5"/>
      <c r="M26" s="53">
        <v>2</v>
      </c>
      <c r="N26" s="7" t="s">
        <v>63</v>
      </c>
      <c r="O26" s="52"/>
      <c r="P26" s="5"/>
      <c r="Q26" s="8">
        <v>2</v>
      </c>
      <c r="R26" s="8">
        <v>4</v>
      </c>
      <c r="S26" s="7" t="s">
        <v>63</v>
      </c>
      <c r="T26" s="53">
        <v>2</v>
      </c>
      <c r="U26" s="7" t="s">
        <v>63</v>
      </c>
      <c r="V26" s="5"/>
      <c r="W26" s="5"/>
      <c r="X26" s="5"/>
      <c r="Y26" s="5"/>
      <c r="Z26" s="52"/>
      <c r="AA26" s="5"/>
      <c r="AB26" s="5"/>
      <c r="AC26" s="5"/>
      <c r="AD26" s="5"/>
      <c r="AE26" s="5"/>
      <c r="AF26" s="8">
        <v>1</v>
      </c>
      <c r="AG26" s="7" t="s">
        <v>63</v>
      </c>
      <c r="AH26" s="53">
        <v>1</v>
      </c>
      <c r="AI26" s="7" t="s">
        <v>80</v>
      </c>
      <c r="AJ26" s="52"/>
      <c r="AK26" s="5"/>
      <c r="AL26" s="5"/>
      <c r="AM26" s="5"/>
      <c r="AN26" s="5"/>
      <c r="AO26" s="5"/>
      <c r="AP26" s="5"/>
      <c r="AQ26" s="5"/>
      <c r="AR26" s="5"/>
      <c r="AS26" s="5"/>
      <c r="AT26" s="8">
        <v>2</v>
      </c>
      <c r="AU26" s="7" t="s">
        <v>93</v>
      </c>
      <c r="AV26" s="5"/>
      <c r="AW26" s="5"/>
      <c r="AX26" s="8">
        <v>1</v>
      </c>
      <c r="AY26" s="8">
        <v>1</v>
      </c>
      <c r="AZ26" s="5"/>
    </row>
    <row r="27" spans="1:52" ht="30" x14ac:dyDescent="0.2">
      <c r="A27" s="1">
        <v>27</v>
      </c>
      <c r="B27" s="7" t="s">
        <v>106</v>
      </c>
      <c r="C27" s="7" t="s">
        <v>104</v>
      </c>
      <c r="D27" s="7" t="s">
        <v>61</v>
      </c>
      <c r="E27" s="7" t="s">
        <v>62</v>
      </c>
      <c r="F27" s="8">
        <v>0</v>
      </c>
      <c r="G27" s="53">
        <v>2</v>
      </c>
      <c r="H27" s="7" t="s">
        <v>63</v>
      </c>
      <c r="I27" s="5"/>
      <c r="J27" s="5"/>
      <c r="K27" s="5"/>
      <c r="L27" s="5"/>
      <c r="M27" s="53">
        <v>2</v>
      </c>
      <c r="N27" s="7" t="s">
        <v>63</v>
      </c>
      <c r="O27" s="52"/>
      <c r="P27" s="5"/>
      <c r="Q27" s="8">
        <v>2</v>
      </c>
      <c r="R27" s="8">
        <v>4</v>
      </c>
      <c r="S27" s="7" t="s">
        <v>63</v>
      </c>
      <c r="T27" s="53">
        <v>2</v>
      </c>
      <c r="U27" s="7" t="s">
        <v>63</v>
      </c>
      <c r="V27" s="5"/>
      <c r="W27" s="5"/>
      <c r="X27" s="5"/>
      <c r="Y27" s="5"/>
      <c r="Z27" s="52"/>
      <c r="AA27" s="5"/>
      <c r="AB27" s="5"/>
      <c r="AC27" s="5"/>
      <c r="AD27" s="5"/>
      <c r="AE27" s="5"/>
      <c r="AF27" s="8">
        <v>1</v>
      </c>
      <c r="AG27" s="7" t="s">
        <v>63</v>
      </c>
      <c r="AH27" s="53">
        <v>1</v>
      </c>
      <c r="AI27" s="7" t="s">
        <v>80</v>
      </c>
      <c r="AJ27" s="52"/>
      <c r="AK27" s="5"/>
      <c r="AL27" s="5"/>
      <c r="AM27" s="5"/>
      <c r="AN27" s="5"/>
      <c r="AO27" s="5"/>
      <c r="AP27" s="5"/>
      <c r="AQ27" s="5"/>
      <c r="AR27" s="5"/>
      <c r="AS27" s="5"/>
      <c r="AT27" s="8">
        <v>2</v>
      </c>
      <c r="AU27" s="7" t="s">
        <v>93</v>
      </c>
      <c r="AV27" s="5"/>
      <c r="AW27" s="5"/>
      <c r="AX27" s="8">
        <v>1</v>
      </c>
      <c r="AY27" s="8">
        <v>1</v>
      </c>
      <c r="AZ27" s="5"/>
    </row>
    <row r="28" spans="1:52" ht="30" x14ac:dyDescent="0.2">
      <c r="A28" s="1">
        <v>28</v>
      </c>
      <c r="B28" s="7" t="s">
        <v>107</v>
      </c>
      <c r="C28" s="7" t="s">
        <v>104</v>
      </c>
      <c r="D28" s="7" t="s">
        <v>61</v>
      </c>
      <c r="E28" s="7" t="s">
        <v>62</v>
      </c>
      <c r="F28" s="8">
        <v>0</v>
      </c>
      <c r="G28" s="53">
        <v>2</v>
      </c>
      <c r="H28" s="7" t="s">
        <v>63</v>
      </c>
      <c r="I28" s="5"/>
      <c r="J28" s="5"/>
      <c r="K28" s="5"/>
      <c r="L28" s="5"/>
      <c r="M28" s="53">
        <v>2</v>
      </c>
      <c r="N28" s="7" t="s">
        <v>63</v>
      </c>
      <c r="O28" s="52"/>
      <c r="P28" s="5"/>
      <c r="Q28" s="8">
        <v>2</v>
      </c>
      <c r="R28" s="8">
        <v>4</v>
      </c>
      <c r="S28" s="7" t="s">
        <v>63</v>
      </c>
      <c r="T28" s="53">
        <v>2</v>
      </c>
      <c r="U28" s="7" t="s">
        <v>63</v>
      </c>
      <c r="V28" s="5"/>
      <c r="W28" s="5"/>
      <c r="X28" s="5"/>
      <c r="Y28" s="5"/>
      <c r="Z28" s="52"/>
      <c r="AA28" s="5"/>
      <c r="AB28" s="5"/>
      <c r="AC28" s="5"/>
      <c r="AD28" s="5"/>
      <c r="AE28" s="5"/>
      <c r="AF28" s="8">
        <v>1</v>
      </c>
      <c r="AG28" s="7" t="s">
        <v>63</v>
      </c>
      <c r="AH28" s="53">
        <v>1</v>
      </c>
      <c r="AI28" s="7" t="s">
        <v>80</v>
      </c>
      <c r="AJ28" s="52"/>
      <c r="AK28" s="5"/>
      <c r="AL28" s="5"/>
      <c r="AM28" s="5"/>
      <c r="AN28" s="5"/>
      <c r="AO28" s="5"/>
      <c r="AP28" s="5"/>
      <c r="AQ28" s="5"/>
      <c r="AR28" s="5"/>
      <c r="AS28" s="5"/>
      <c r="AT28" s="8">
        <v>2</v>
      </c>
      <c r="AU28" s="7" t="s">
        <v>93</v>
      </c>
      <c r="AV28" s="5"/>
      <c r="AW28" s="5"/>
      <c r="AX28" s="8">
        <v>1</v>
      </c>
      <c r="AY28" s="8">
        <v>1</v>
      </c>
      <c r="AZ28" s="5"/>
    </row>
    <row r="29" spans="1:52" ht="30" x14ac:dyDescent="0.2">
      <c r="A29" s="1">
        <v>29</v>
      </c>
      <c r="B29" s="7" t="s">
        <v>108</v>
      </c>
      <c r="C29" s="7" t="s">
        <v>104</v>
      </c>
      <c r="D29" s="7" t="s">
        <v>61</v>
      </c>
      <c r="E29" s="7" t="s">
        <v>62</v>
      </c>
      <c r="F29" s="8">
        <v>0</v>
      </c>
      <c r="G29" s="53">
        <v>2</v>
      </c>
      <c r="H29" s="7" t="s">
        <v>63</v>
      </c>
      <c r="I29" s="5"/>
      <c r="J29" s="5"/>
      <c r="K29" s="5"/>
      <c r="L29" s="5"/>
      <c r="M29" s="53">
        <v>2</v>
      </c>
      <c r="N29" s="7" t="s">
        <v>63</v>
      </c>
      <c r="O29" s="52"/>
      <c r="P29" s="5"/>
      <c r="Q29" s="8">
        <v>2</v>
      </c>
      <c r="R29" s="8">
        <v>4</v>
      </c>
      <c r="S29" s="7" t="s">
        <v>63</v>
      </c>
      <c r="T29" s="53">
        <v>2</v>
      </c>
      <c r="U29" s="7" t="s">
        <v>63</v>
      </c>
      <c r="V29" s="5"/>
      <c r="W29" s="5"/>
      <c r="X29" s="5"/>
      <c r="Y29" s="5"/>
      <c r="Z29" s="52"/>
      <c r="AA29" s="5"/>
      <c r="AB29" s="5"/>
      <c r="AC29" s="5"/>
      <c r="AD29" s="5"/>
      <c r="AE29" s="5"/>
      <c r="AF29" s="8">
        <v>1</v>
      </c>
      <c r="AG29" s="7" t="s">
        <v>63</v>
      </c>
      <c r="AH29" s="53">
        <v>1</v>
      </c>
      <c r="AI29" s="7" t="s">
        <v>80</v>
      </c>
      <c r="AJ29" s="52"/>
      <c r="AK29" s="5"/>
      <c r="AL29" s="5"/>
      <c r="AM29" s="5"/>
      <c r="AN29" s="5"/>
      <c r="AO29" s="5"/>
      <c r="AP29" s="5"/>
      <c r="AQ29" s="5"/>
      <c r="AR29" s="5"/>
      <c r="AS29" s="5"/>
      <c r="AT29" s="8">
        <v>2</v>
      </c>
      <c r="AU29" s="7" t="s">
        <v>93</v>
      </c>
      <c r="AV29" s="5"/>
      <c r="AW29" s="5"/>
      <c r="AX29" s="8">
        <v>1</v>
      </c>
      <c r="AY29" s="8">
        <v>1</v>
      </c>
      <c r="AZ29" s="5"/>
    </row>
    <row r="30" spans="1:52" ht="30" x14ac:dyDescent="0.2">
      <c r="A30" s="1">
        <v>30</v>
      </c>
      <c r="B30" s="7" t="s">
        <v>109</v>
      </c>
      <c r="C30" s="7" t="s">
        <v>104</v>
      </c>
      <c r="D30" s="7" t="s">
        <v>61</v>
      </c>
      <c r="E30" s="7" t="s">
        <v>62</v>
      </c>
      <c r="F30" s="8">
        <v>0</v>
      </c>
      <c r="G30" s="53">
        <v>2</v>
      </c>
      <c r="H30" s="7" t="s">
        <v>63</v>
      </c>
      <c r="I30" s="5"/>
      <c r="J30" s="5"/>
      <c r="K30" s="5"/>
      <c r="L30" s="5"/>
      <c r="M30" s="53">
        <v>2</v>
      </c>
      <c r="N30" s="7" t="s">
        <v>63</v>
      </c>
      <c r="O30" s="52"/>
      <c r="P30" s="5"/>
      <c r="Q30" s="8">
        <v>2</v>
      </c>
      <c r="R30" s="8">
        <v>4</v>
      </c>
      <c r="S30" s="7" t="s">
        <v>63</v>
      </c>
      <c r="T30" s="53">
        <v>2</v>
      </c>
      <c r="U30" s="7" t="s">
        <v>63</v>
      </c>
      <c r="V30" s="5"/>
      <c r="W30" s="5"/>
      <c r="X30" s="5"/>
      <c r="Y30" s="5"/>
      <c r="Z30" s="52"/>
      <c r="AA30" s="5"/>
      <c r="AB30" s="5"/>
      <c r="AC30" s="5"/>
      <c r="AD30" s="5"/>
      <c r="AE30" s="5"/>
      <c r="AF30" s="8">
        <v>1</v>
      </c>
      <c r="AG30" s="7" t="s">
        <v>63</v>
      </c>
      <c r="AH30" s="53">
        <v>1</v>
      </c>
      <c r="AI30" s="7" t="s">
        <v>80</v>
      </c>
      <c r="AJ30" s="52"/>
      <c r="AK30" s="5"/>
      <c r="AL30" s="5"/>
      <c r="AM30" s="5"/>
      <c r="AN30" s="5"/>
      <c r="AO30" s="5"/>
      <c r="AP30" s="5"/>
      <c r="AQ30" s="5"/>
      <c r="AR30" s="5"/>
      <c r="AS30" s="5"/>
      <c r="AT30" s="8">
        <v>2</v>
      </c>
      <c r="AU30" s="7" t="s">
        <v>93</v>
      </c>
      <c r="AV30" s="5"/>
      <c r="AW30" s="5"/>
      <c r="AX30" s="8">
        <v>1</v>
      </c>
      <c r="AY30" s="8">
        <v>1</v>
      </c>
      <c r="AZ30" s="5"/>
    </row>
    <row r="31" spans="1:52" ht="30" x14ac:dyDescent="0.2">
      <c r="A31" s="1">
        <v>31</v>
      </c>
      <c r="B31" s="7" t="s">
        <v>110</v>
      </c>
      <c r="C31" s="7" t="s">
        <v>104</v>
      </c>
      <c r="D31" s="7" t="s">
        <v>61</v>
      </c>
      <c r="E31" s="7" t="s">
        <v>62</v>
      </c>
      <c r="F31" s="8">
        <v>0</v>
      </c>
      <c r="G31" s="53">
        <v>2</v>
      </c>
      <c r="H31" s="7" t="s">
        <v>63</v>
      </c>
      <c r="I31" s="5"/>
      <c r="J31" s="5"/>
      <c r="K31" s="5"/>
      <c r="L31" s="5"/>
      <c r="M31" s="53">
        <v>2</v>
      </c>
      <c r="N31" s="7" t="s">
        <v>63</v>
      </c>
      <c r="O31" s="52"/>
      <c r="P31" s="5"/>
      <c r="Q31" s="8">
        <v>2</v>
      </c>
      <c r="R31" s="8">
        <v>4</v>
      </c>
      <c r="S31" s="7" t="s">
        <v>63</v>
      </c>
      <c r="T31" s="53">
        <v>2</v>
      </c>
      <c r="U31" s="7" t="s">
        <v>63</v>
      </c>
      <c r="V31" s="5"/>
      <c r="W31" s="5"/>
      <c r="X31" s="5"/>
      <c r="Y31" s="5"/>
      <c r="Z31" s="52"/>
      <c r="AA31" s="5"/>
      <c r="AB31" s="5"/>
      <c r="AC31" s="5"/>
      <c r="AD31" s="5"/>
      <c r="AE31" s="5"/>
      <c r="AF31" s="8">
        <v>1</v>
      </c>
      <c r="AG31" s="7" t="s">
        <v>63</v>
      </c>
      <c r="AH31" s="53">
        <v>1</v>
      </c>
      <c r="AI31" s="7" t="s">
        <v>80</v>
      </c>
      <c r="AJ31" s="52"/>
      <c r="AK31" s="5"/>
      <c r="AL31" s="5"/>
      <c r="AM31" s="5"/>
      <c r="AN31" s="5"/>
      <c r="AO31" s="5"/>
      <c r="AP31" s="5"/>
      <c r="AQ31" s="5"/>
      <c r="AR31" s="5"/>
      <c r="AS31" s="5"/>
      <c r="AT31" s="8">
        <v>2</v>
      </c>
      <c r="AU31" s="7" t="s">
        <v>93</v>
      </c>
      <c r="AV31" s="5"/>
      <c r="AW31" s="5"/>
      <c r="AX31" s="8">
        <v>1</v>
      </c>
      <c r="AY31" s="8">
        <v>1</v>
      </c>
      <c r="AZ31" s="5"/>
    </row>
    <row r="32" spans="1:52" ht="30" x14ac:dyDescent="0.2">
      <c r="A32" s="1">
        <v>32</v>
      </c>
      <c r="B32" s="7" t="s">
        <v>111</v>
      </c>
      <c r="C32" s="7" t="s">
        <v>104</v>
      </c>
      <c r="D32" s="7" t="s">
        <v>61</v>
      </c>
      <c r="E32" s="7" t="s">
        <v>62</v>
      </c>
      <c r="F32" s="8">
        <v>0</v>
      </c>
      <c r="G32" s="53">
        <v>2</v>
      </c>
      <c r="H32" s="7" t="s">
        <v>63</v>
      </c>
      <c r="I32" s="5"/>
      <c r="J32" s="5"/>
      <c r="K32" s="5"/>
      <c r="L32" s="5"/>
      <c r="M32" s="53">
        <v>2</v>
      </c>
      <c r="N32" s="7" t="s">
        <v>63</v>
      </c>
      <c r="O32" s="52"/>
      <c r="P32" s="5"/>
      <c r="Q32" s="8">
        <v>2</v>
      </c>
      <c r="R32" s="8">
        <v>4</v>
      </c>
      <c r="S32" s="7" t="s">
        <v>63</v>
      </c>
      <c r="T32" s="53">
        <v>2</v>
      </c>
      <c r="U32" s="7" t="s">
        <v>63</v>
      </c>
      <c r="V32" s="5"/>
      <c r="W32" s="5"/>
      <c r="X32" s="5"/>
      <c r="Y32" s="5"/>
      <c r="Z32" s="52"/>
      <c r="AA32" s="5"/>
      <c r="AB32" s="5"/>
      <c r="AC32" s="5"/>
      <c r="AD32" s="5"/>
      <c r="AE32" s="5"/>
      <c r="AF32" s="8">
        <v>1</v>
      </c>
      <c r="AG32" s="7" t="s">
        <v>63</v>
      </c>
      <c r="AH32" s="53">
        <v>1</v>
      </c>
      <c r="AI32" s="7" t="s">
        <v>80</v>
      </c>
      <c r="AJ32" s="52"/>
      <c r="AK32" s="5"/>
      <c r="AL32" s="5"/>
      <c r="AM32" s="5"/>
      <c r="AN32" s="5"/>
      <c r="AO32" s="5"/>
      <c r="AP32" s="5"/>
      <c r="AQ32" s="5"/>
      <c r="AR32" s="5"/>
      <c r="AS32" s="5"/>
      <c r="AT32" s="8">
        <v>2</v>
      </c>
      <c r="AU32" s="7" t="s">
        <v>93</v>
      </c>
      <c r="AV32" s="5"/>
      <c r="AW32" s="5"/>
      <c r="AX32" s="8">
        <v>1</v>
      </c>
      <c r="AY32" s="8">
        <v>1</v>
      </c>
      <c r="AZ32" s="5"/>
    </row>
    <row r="33" spans="1:52" ht="30" x14ac:dyDescent="0.2">
      <c r="A33" s="1">
        <v>33</v>
      </c>
      <c r="B33" s="7" t="s">
        <v>112</v>
      </c>
      <c r="C33" s="7" t="s">
        <v>104</v>
      </c>
      <c r="D33" s="7" t="s">
        <v>66</v>
      </c>
      <c r="E33" s="7" t="s">
        <v>67</v>
      </c>
      <c r="F33" s="8">
        <v>0</v>
      </c>
      <c r="G33" s="53">
        <v>2</v>
      </c>
      <c r="H33" s="7" t="s">
        <v>63</v>
      </c>
      <c r="I33" s="5"/>
      <c r="J33" s="5"/>
      <c r="K33" s="5"/>
      <c r="L33" s="5"/>
      <c r="M33" s="53">
        <v>2</v>
      </c>
      <c r="N33" s="7" t="s">
        <v>63</v>
      </c>
      <c r="O33" s="52"/>
      <c r="P33" s="5"/>
      <c r="Q33" s="8">
        <v>2</v>
      </c>
      <c r="R33" s="8">
        <v>4</v>
      </c>
      <c r="S33" s="7" t="s">
        <v>63</v>
      </c>
      <c r="T33" s="53">
        <v>2</v>
      </c>
      <c r="U33" s="7" t="s">
        <v>63</v>
      </c>
      <c r="V33" s="5"/>
      <c r="W33" s="5"/>
      <c r="X33" s="5"/>
      <c r="Y33" s="5"/>
      <c r="Z33" s="52"/>
      <c r="AA33" s="5"/>
      <c r="AB33" s="5"/>
      <c r="AC33" s="5"/>
      <c r="AD33" s="5"/>
      <c r="AE33" s="5"/>
      <c r="AF33" s="8">
        <v>1</v>
      </c>
      <c r="AG33" s="7" t="s">
        <v>63</v>
      </c>
      <c r="AH33" s="53">
        <v>1</v>
      </c>
      <c r="AI33" s="7" t="s">
        <v>80</v>
      </c>
      <c r="AJ33" s="52"/>
      <c r="AK33" s="5"/>
      <c r="AL33" s="5"/>
      <c r="AM33" s="5"/>
      <c r="AN33" s="5"/>
      <c r="AO33" s="5"/>
      <c r="AP33" s="5"/>
      <c r="AQ33" s="5"/>
      <c r="AR33" s="5"/>
      <c r="AS33" s="5"/>
      <c r="AT33" s="8">
        <v>2</v>
      </c>
      <c r="AU33" s="7" t="s">
        <v>93</v>
      </c>
      <c r="AV33" s="5"/>
      <c r="AW33" s="5"/>
      <c r="AX33" s="8">
        <v>1</v>
      </c>
      <c r="AY33" s="8">
        <v>1</v>
      </c>
      <c r="AZ33" s="5"/>
    </row>
    <row r="34" spans="1:52" ht="30" x14ac:dyDescent="0.2">
      <c r="A34" s="1">
        <v>34</v>
      </c>
      <c r="B34" s="7" t="s">
        <v>113</v>
      </c>
      <c r="C34" s="7" t="s">
        <v>104</v>
      </c>
      <c r="D34" s="7" t="s">
        <v>66</v>
      </c>
      <c r="E34" s="7" t="s">
        <v>67</v>
      </c>
      <c r="F34" s="8">
        <v>0</v>
      </c>
      <c r="G34" s="53">
        <v>2</v>
      </c>
      <c r="H34" s="7" t="s">
        <v>63</v>
      </c>
      <c r="I34" s="5"/>
      <c r="J34" s="5"/>
      <c r="K34" s="5"/>
      <c r="L34" s="5"/>
      <c r="M34" s="53">
        <v>2</v>
      </c>
      <c r="N34" s="7" t="s">
        <v>63</v>
      </c>
      <c r="O34" s="52"/>
      <c r="P34" s="5"/>
      <c r="Q34" s="8">
        <v>2</v>
      </c>
      <c r="R34" s="8">
        <v>4</v>
      </c>
      <c r="S34" s="7" t="s">
        <v>63</v>
      </c>
      <c r="T34" s="53">
        <v>2</v>
      </c>
      <c r="U34" s="7" t="s">
        <v>63</v>
      </c>
      <c r="V34" s="5"/>
      <c r="W34" s="5"/>
      <c r="X34" s="5"/>
      <c r="Y34" s="5"/>
      <c r="Z34" s="52"/>
      <c r="AA34" s="5"/>
      <c r="AB34" s="5"/>
      <c r="AC34" s="5"/>
      <c r="AD34" s="5"/>
      <c r="AE34" s="5"/>
      <c r="AF34" s="8">
        <v>1</v>
      </c>
      <c r="AG34" s="7" t="s">
        <v>63</v>
      </c>
      <c r="AH34" s="53">
        <v>1</v>
      </c>
      <c r="AI34" s="7" t="s">
        <v>80</v>
      </c>
      <c r="AJ34" s="52"/>
      <c r="AK34" s="5"/>
      <c r="AL34" s="5"/>
      <c r="AM34" s="5"/>
      <c r="AN34" s="5"/>
      <c r="AO34" s="5"/>
      <c r="AP34" s="5"/>
      <c r="AQ34" s="5"/>
      <c r="AR34" s="5"/>
      <c r="AS34" s="5"/>
      <c r="AT34" s="8">
        <v>2</v>
      </c>
      <c r="AU34" s="7" t="s">
        <v>93</v>
      </c>
      <c r="AV34" s="5"/>
      <c r="AW34" s="5"/>
      <c r="AX34" s="8">
        <v>1</v>
      </c>
      <c r="AY34" s="8">
        <v>1</v>
      </c>
      <c r="AZ34" s="5"/>
    </row>
    <row r="35" spans="1:52" ht="30" x14ac:dyDescent="0.2">
      <c r="A35" s="1">
        <v>35</v>
      </c>
      <c r="B35" s="7" t="s">
        <v>114</v>
      </c>
      <c r="C35" s="7" t="s">
        <v>104</v>
      </c>
      <c r="D35" s="7" t="s">
        <v>66</v>
      </c>
      <c r="E35" s="7" t="s">
        <v>67</v>
      </c>
      <c r="F35" s="8">
        <v>0</v>
      </c>
      <c r="G35" s="53">
        <v>2</v>
      </c>
      <c r="H35" s="7" t="s">
        <v>63</v>
      </c>
      <c r="I35" s="5"/>
      <c r="J35" s="5"/>
      <c r="K35" s="5"/>
      <c r="L35" s="5"/>
      <c r="M35" s="53">
        <v>2</v>
      </c>
      <c r="N35" s="7" t="s">
        <v>63</v>
      </c>
      <c r="O35" s="52"/>
      <c r="P35" s="5"/>
      <c r="Q35" s="8">
        <v>2</v>
      </c>
      <c r="R35" s="8">
        <v>4</v>
      </c>
      <c r="S35" s="7" t="s">
        <v>63</v>
      </c>
      <c r="T35" s="53">
        <v>2</v>
      </c>
      <c r="U35" s="7" t="s">
        <v>63</v>
      </c>
      <c r="V35" s="5"/>
      <c r="W35" s="5"/>
      <c r="X35" s="5"/>
      <c r="Y35" s="5"/>
      <c r="Z35" s="52"/>
      <c r="AA35" s="5"/>
      <c r="AB35" s="5"/>
      <c r="AC35" s="5"/>
      <c r="AD35" s="5"/>
      <c r="AE35" s="5"/>
      <c r="AF35" s="8">
        <v>1</v>
      </c>
      <c r="AG35" s="7" t="s">
        <v>63</v>
      </c>
      <c r="AH35" s="53">
        <v>1</v>
      </c>
      <c r="AI35" s="7" t="s">
        <v>80</v>
      </c>
      <c r="AJ35" s="52"/>
      <c r="AK35" s="5"/>
      <c r="AL35" s="5"/>
      <c r="AM35" s="5"/>
      <c r="AN35" s="5"/>
      <c r="AO35" s="5"/>
      <c r="AP35" s="5"/>
      <c r="AQ35" s="5"/>
      <c r="AR35" s="5"/>
      <c r="AS35" s="5"/>
      <c r="AT35" s="8">
        <v>2</v>
      </c>
      <c r="AU35" s="7" t="s">
        <v>93</v>
      </c>
      <c r="AV35" s="5"/>
      <c r="AW35" s="5"/>
      <c r="AX35" s="8">
        <v>1</v>
      </c>
      <c r="AY35" s="8">
        <v>1</v>
      </c>
      <c r="AZ35" s="5"/>
    </row>
    <row r="36" spans="1:52" ht="30" x14ac:dyDescent="0.2">
      <c r="A36" s="1">
        <v>36</v>
      </c>
      <c r="B36" s="7" t="s">
        <v>115</v>
      </c>
      <c r="C36" s="7" t="s">
        <v>104</v>
      </c>
      <c r="D36" s="7" t="s">
        <v>66</v>
      </c>
      <c r="E36" s="7" t="s">
        <v>67</v>
      </c>
      <c r="F36" s="8">
        <v>0</v>
      </c>
      <c r="G36" s="53">
        <v>2</v>
      </c>
      <c r="H36" s="7" t="s">
        <v>63</v>
      </c>
      <c r="I36" s="5"/>
      <c r="J36" s="5"/>
      <c r="K36" s="5"/>
      <c r="L36" s="5"/>
      <c r="M36" s="53">
        <v>2</v>
      </c>
      <c r="N36" s="7" t="s">
        <v>63</v>
      </c>
      <c r="O36" s="52"/>
      <c r="P36" s="5"/>
      <c r="Q36" s="8">
        <v>2</v>
      </c>
      <c r="R36" s="8">
        <v>4</v>
      </c>
      <c r="S36" s="7" t="s">
        <v>63</v>
      </c>
      <c r="T36" s="53">
        <v>2</v>
      </c>
      <c r="U36" s="7" t="s">
        <v>63</v>
      </c>
      <c r="V36" s="5"/>
      <c r="W36" s="5"/>
      <c r="X36" s="5"/>
      <c r="Y36" s="5"/>
      <c r="Z36" s="52"/>
      <c r="AA36" s="5"/>
      <c r="AB36" s="5"/>
      <c r="AC36" s="5"/>
      <c r="AD36" s="5"/>
      <c r="AE36" s="5"/>
      <c r="AF36" s="8">
        <v>1</v>
      </c>
      <c r="AG36" s="7" t="s">
        <v>63</v>
      </c>
      <c r="AH36" s="53">
        <v>1</v>
      </c>
      <c r="AI36" s="7" t="s">
        <v>80</v>
      </c>
      <c r="AJ36" s="52"/>
      <c r="AK36" s="5"/>
      <c r="AL36" s="5"/>
      <c r="AM36" s="5"/>
      <c r="AN36" s="5"/>
      <c r="AO36" s="5"/>
      <c r="AP36" s="5"/>
      <c r="AQ36" s="5"/>
      <c r="AR36" s="5"/>
      <c r="AS36" s="5"/>
      <c r="AT36" s="8">
        <v>2</v>
      </c>
      <c r="AU36" s="7" t="s">
        <v>93</v>
      </c>
      <c r="AV36" s="5"/>
      <c r="AW36" s="5"/>
      <c r="AX36" s="8">
        <v>1</v>
      </c>
      <c r="AY36" s="8">
        <v>1</v>
      </c>
      <c r="AZ36" s="5"/>
    </row>
    <row r="37" spans="1:52" ht="30" x14ac:dyDescent="0.2">
      <c r="A37" s="1">
        <v>37</v>
      </c>
      <c r="B37" s="7" t="s">
        <v>116</v>
      </c>
      <c r="C37" s="7" t="s">
        <v>104</v>
      </c>
      <c r="D37" s="7" t="s">
        <v>66</v>
      </c>
      <c r="E37" s="7" t="s">
        <v>67</v>
      </c>
      <c r="F37" s="8">
        <v>0</v>
      </c>
      <c r="G37" s="53">
        <v>2</v>
      </c>
      <c r="H37" s="7" t="s">
        <v>63</v>
      </c>
      <c r="I37" s="5"/>
      <c r="J37" s="5"/>
      <c r="K37" s="5"/>
      <c r="L37" s="5"/>
      <c r="M37" s="53">
        <v>2</v>
      </c>
      <c r="N37" s="7" t="s">
        <v>63</v>
      </c>
      <c r="O37" s="52"/>
      <c r="P37" s="5"/>
      <c r="Q37" s="8">
        <v>2</v>
      </c>
      <c r="R37" s="8">
        <v>4</v>
      </c>
      <c r="S37" s="7" t="s">
        <v>63</v>
      </c>
      <c r="T37" s="53">
        <v>2</v>
      </c>
      <c r="U37" s="7" t="s">
        <v>63</v>
      </c>
      <c r="V37" s="5"/>
      <c r="W37" s="5"/>
      <c r="X37" s="5"/>
      <c r="Y37" s="5"/>
      <c r="Z37" s="52"/>
      <c r="AA37" s="5"/>
      <c r="AB37" s="5"/>
      <c r="AC37" s="5"/>
      <c r="AD37" s="5"/>
      <c r="AE37" s="5"/>
      <c r="AF37" s="8">
        <v>1</v>
      </c>
      <c r="AG37" s="7" t="s">
        <v>63</v>
      </c>
      <c r="AH37" s="53">
        <v>1</v>
      </c>
      <c r="AI37" s="7" t="s">
        <v>80</v>
      </c>
      <c r="AJ37" s="52"/>
      <c r="AK37" s="5"/>
      <c r="AL37" s="5"/>
      <c r="AM37" s="5"/>
      <c r="AN37" s="5"/>
      <c r="AO37" s="5"/>
      <c r="AP37" s="5"/>
      <c r="AQ37" s="5"/>
      <c r="AR37" s="5"/>
      <c r="AS37" s="5"/>
      <c r="AT37" s="8">
        <v>2</v>
      </c>
      <c r="AU37" s="7" t="s">
        <v>93</v>
      </c>
      <c r="AV37" s="5"/>
      <c r="AW37" s="5"/>
      <c r="AX37" s="8">
        <v>1</v>
      </c>
      <c r="AY37" s="8">
        <v>1</v>
      </c>
      <c r="AZ37" s="5"/>
    </row>
    <row r="38" spans="1:52" ht="30" x14ac:dyDescent="0.2">
      <c r="A38" s="1">
        <v>38</v>
      </c>
      <c r="B38" s="7" t="s">
        <v>117</v>
      </c>
      <c r="C38" s="7" t="s">
        <v>104</v>
      </c>
      <c r="D38" s="7" t="s">
        <v>66</v>
      </c>
      <c r="E38" s="7" t="s">
        <v>67</v>
      </c>
      <c r="F38" s="8">
        <v>0</v>
      </c>
      <c r="G38" s="53">
        <v>2</v>
      </c>
      <c r="H38" s="7" t="s">
        <v>63</v>
      </c>
      <c r="I38" s="5"/>
      <c r="J38" s="5"/>
      <c r="K38" s="5"/>
      <c r="L38" s="5"/>
      <c r="M38" s="53">
        <v>2</v>
      </c>
      <c r="N38" s="7" t="s">
        <v>63</v>
      </c>
      <c r="O38" s="52"/>
      <c r="P38" s="5"/>
      <c r="Q38" s="8">
        <v>2</v>
      </c>
      <c r="R38" s="8">
        <v>4</v>
      </c>
      <c r="S38" s="7" t="s">
        <v>63</v>
      </c>
      <c r="T38" s="53">
        <v>2</v>
      </c>
      <c r="U38" s="7" t="s">
        <v>63</v>
      </c>
      <c r="V38" s="5"/>
      <c r="W38" s="5"/>
      <c r="X38" s="5"/>
      <c r="Y38" s="5"/>
      <c r="Z38" s="52"/>
      <c r="AA38" s="5"/>
      <c r="AB38" s="5"/>
      <c r="AC38" s="5"/>
      <c r="AD38" s="5"/>
      <c r="AE38" s="5"/>
      <c r="AF38" s="8">
        <v>1</v>
      </c>
      <c r="AG38" s="7" t="s">
        <v>63</v>
      </c>
      <c r="AH38" s="53">
        <v>1</v>
      </c>
      <c r="AI38" s="7" t="s">
        <v>80</v>
      </c>
      <c r="AJ38" s="52"/>
      <c r="AK38" s="5"/>
      <c r="AL38" s="5"/>
      <c r="AM38" s="5"/>
      <c r="AN38" s="5"/>
      <c r="AO38" s="5"/>
      <c r="AP38" s="5"/>
      <c r="AQ38" s="5"/>
      <c r="AR38" s="5"/>
      <c r="AS38" s="5"/>
      <c r="AT38" s="8">
        <v>2</v>
      </c>
      <c r="AU38" s="7" t="s">
        <v>93</v>
      </c>
      <c r="AV38" s="5"/>
      <c r="AW38" s="5"/>
      <c r="AX38" s="8">
        <v>1</v>
      </c>
      <c r="AY38" s="8">
        <v>1</v>
      </c>
      <c r="AZ38" s="5"/>
    </row>
    <row r="39" spans="1:52" ht="30" x14ac:dyDescent="0.2">
      <c r="A39" s="1">
        <v>39</v>
      </c>
      <c r="B39" s="7" t="s">
        <v>118</v>
      </c>
      <c r="C39" s="7" t="s">
        <v>104</v>
      </c>
      <c r="D39" s="7" t="s">
        <v>66</v>
      </c>
      <c r="E39" s="7" t="s">
        <v>67</v>
      </c>
      <c r="F39" s="8">
        <v>0</v>
      </c>
      <c r="G39" s="53">
        <v>2</v>
      </c>
      <c r="H39" s="7" t="s">
        <v>63</v>
      </c>
      <c r="I39" s="5"/>
      <c r="J39" s="5"/>
      <c r="K39" s="5"/>
      <c r="L39" s="5"/>
      <c r="M39" s="53">
        <v>2</v>
      </c>
      <c r="N39" s="7" t="s">
        <v>63</v>
      </c>
      <c r="O39" s="52"/>
      <c r="P39" s="5"/>
      <c r="Q39" s="8">
        <v>2</v>
      </c>
      <c r="R39" s="8">
        <v>4</v>
      </c>
      <c r="S39" s="7" t="s">
        <v>63</v>
      </c>
      <c r="T39" s="53">
        <v>2</v>
      </c>
      <c r="U39" s="7" t="s">
        <v>63</v>
      </c>
      <c r="V39" s="5"/>
      <c r="W39" s="5"/>
      <c r="X39" s="5"/>
      <c r="Y39" s="5"/>
      <c r="Z39" s="52"/>
      <c r="AA39" s="5"/>
      <c r="AB39" s="5"/>
      <c r="AC39" s="5"/>
      <c r="AD39" s="5"/>
      <c r="AE39" s="5"/>
      <c r="AF39" s="8">
        <v>1</v>
      </c>
      <c r="AG39" s="7" t="s">
        <v>63</v>
      </c>
      <c r="AH39" s="53">
        <v>1</v>
      </c>
      <c r="AI39" s="7" t="s">
        <v>80</v>
      </c>
      <c r="AJ39" s="52"/>
      <c r="AK39" s="5"/>
      <c r="AL39" s="5"/>
      <c r="AM39" s="5"/>
      <c r="AN39" s="5"/>
      <c r="AO39" s="5"/>
      <c r="AP39" s="5"/>
      <c r="AQ39" s="5"/>
      <c r="AR39" s="5"/>
      <c r="AS39" s="5"/>
      <c r="AT39" s="8">
        <v>2</v>
      </c>
      <c r="AU39" s="7" t="s">
        <v>93</v>
      </c>
      <c r="AV39" s="5"/>
      <c r="AW39" s="5"/>
      <c r="AX39" s="8">
        <v>1</v>
      </c>
      <c r="AY39" s="8">
        <v>1</v>
      </c>
      <c r="AZ39" s="5"/>
    </row>
    <row r="40" spans="1:52" ht="30" x14ac:dyDescent="0.2">
      <c r="A40" s="1">
        <v>40</v>
      </c>
      <c r="B40" s="7" t="s">
        <v>119</v>
      </c>
      <c r="C40" s="7" t="s">
        <v>104</v>
      </c>
      <c r="D40" s="7" t="s">
        <v>66</v>
      </c>
      <c r="E40" s="7" t="s">
        <v>67</v>
      </c>
      <c r="F40" s="8">
        <v>0</v>
      </c>
      <c r="G40" s="53">
        <v>2</v>
      </c>
      <c r="H40" s="7" t="s">
        <v>63</v>
      </c>
      <c r="I40" s="5"/>
      <c r="J40" s="5"/>
      <c r="K40" s="5"/>
      <c r="L40" s="5"/>
      <c r="M40" s="53">
        <v>2</v>
      </c>
      <c r="N40" s="7" t="s">
        <v>63</v>
      </c>
      <c r="O40" s="52"/>
      <c r="P40" s="5"/>
      <c r="Q40" s="8">
        <v>2</v>
      </c>
      <c r="R40" s="8">
        <v>4</v>
      </c>
      <c r="S40" s="7" t="s">
        <v>63</v>
      </c>
      <c r="T40" s="53">
        <v>2</v>
      </c>
      <c r="U40" s="7" t="s">
        <v>63</v>
      </c>
      <c r="V40" s="5"/>
      <c r="W40" s="5"/>
      <c r="X40" s="5"/>
      <c r="Y40" s="5"/>
      <c r="Z40" s="52"/>
      <c r="AA40" s="5"/>
      <c r="AB40" s="5"/>
      <c r="AC40" s="5"/>
      <c r="AD40" s="5"/>
      <c r="AE40" s="5"/>
      <c r="AF40" s="8">
        <v>1</v>
      </c>
      <c r="AG40" s="7" t="s">
        <v>63</v>
      </c>
      <c r="AH40" s="53">
        <v>1</v>
      </c>
      <c r="AI40" s="7" t="s">
        <v>80</v>
      </c>
      <c r="AJ40" s="52"/>
      <c r="AK40" s="5"/>
      <c r="AL40" s="5"/>
      <c r="AM40" s="5"/>
      <c r="AN40" s="5"/>
      <c r="AO40" s="5"/>
      <c r="AP40" s="5"/>
      <c r="AQ40" s="5"/>
      <c r="AR40" s="5"/>
      <c r="AS40" s="5"/>
      <c r="AT40" s="8">
        <v>2</v>
      </c>
      <c r="AU40" s="7" t="s">
        <v>93</v>
      </c>
      <c r="AV40" s="5"/>
      <c r="AW40" s="5"/>
      <c r="AX40" s="8">
        <v>1</v>
      </c>
      <c r="AY40" s="8">
        <v>1</v>
      </c>
      <c r="AZ40" s="5"/>
    </row>
    <row r="41" spans="1:52" ht="30" x14ac:dyDescent="0.2">
      <c r="A41" s="1">
        <v>41</v>
      </c>
      <c r="B41" s="7" t="s">
        <v>120</v>
      </c>
      <c r="C41" s="7" t="s">
        <v>104</v>
      </c>
      <c r="D41" s="7" t="s">
        <v>66</v>
      </c>
      <c r="E41" s="7" t="s">
        <v>67</v>
      </c>
      <c r="F41" s="8">
        <v>0</v>
      </c>
      <c r="G41" s="53">
        <v>2</v>
      </c>
      <c r="H41" s="7" t="s">
        <v>63</v>
      </c>
      <c r="I41" s="5"/>
      <c r="J41" s="5"/>
      <c r="K41" s="5"/>
      <c r="L41" s="5"/>
      <c r="M41" s="53">
        <v>2</v>
      </c>
      <c r="N41" s="7" t="s">
        <v>63</v>
      </c>
      <c r="O41" s="52"/>
      <c r="P41" s="5"/>
      <c r="Q41" s="8">
        <v>2</v>
      </c>
      <c r="R41" s="8">
        <v>4</v>
      </c>
      <c r="S41" s="7" t="s">
        <v>63</v>
      </c>
      <c r="T41" s="53">
        <v>2</v>
      </c>
      <c r="U41" s="7" t="s">
        <v>63</v>
      </c>
      <c r="V41" s="5"/>
      <c r="W41" s="5"/>
      <c r="X41" s="5"/>
      <c r="Y41" s="5"/>
      <c r="Z41" s="52"/>
      <c r="AA41" s="5"/>
      <c r="AB41" s="5"/>
      <c r="AC41" s="5"/>
      <c r="AD41" s="5"/>
      <c r="AE41" s="5"/>
      <c r="AF41" s="8">
        <v>1</v>
      </c>
      <c r="AG41" s="7" t="s">
        <v>63</v>
      </c>
      <c r="AH41" s="53">
        <v>1</v>
      </c>
      <c r="AI41" s="7" t="s">
        <v>80</v>
      </c>
      <c r="AJ41" s="52"/>
      <c r="AK41" s="5"/>
      <c r="AL41" s="5"/>
      <c r="AM41" s="5"/>
      <c r="AN41" s="5"/>
      <c r="AO41" s="5"/>
      <c r="AP41" s="5"/>
      <c r="AQ41" s="5"/>
      <c r="AR41" s="5"/>
      <c r="AS41" s="5"/>
      <c r="AT41" s="8">
        <v>2</v>
      </c>
      <c r="AU41" s="7" t="s">
        <v>93</v>
      </c>
      <c r="AV41" s="5"/>
      <c r="AW41" s="5"/>
      <c r="AX41" s="8">
        <v>1</v>
      </c>
      <c r="AY41" s="8">
        <v>1</v>
      </c>
      <c r="AZ41" s="5"/>
    </row>
    <row r="42" spans="1:52" ht="30" x14ac:dyDescent="0.2">
      <c r="A42" s="1">
        <v>42</v>
      </c>
      <c r="B42" s="7" t="s">
        <v>121</v>
      </c>
      <c r="C42" s="5" t="s">
        <v>3117</v>
      </c>
      <c r="D42" s="5" t="s">
        <v>3118</v>
      </c>
      <c r="E42" s="5"/>
      <c r="F42" s="8">
        <v>150</v>
      </c>
      <c r="G42" s="53">
        <v>1</v>
      </c>
      <c r="H42" s="7" t="s">
        <v>63</v>
      </c>
      <c r="I42" s="5"/>
      <c r="J42" s="5"/>
      <c r="K42" s="5"/>
      <c r="L42" s="5"/>
      <c r="M42" s="52"/>
      <c r="N42" s="5"/>
      <c r="O42" s="52"/>
      <c r="P42" s="5"/>
      <c r="Q42" s="5"/>
      <c r="R42" s="5"/>
      <c r="S42" s="5"/>
      <c r="T42" s="52"/>
      <c r="U42" s="5"/>
      <c r="V42" s="8">
        <v>1</v>
      </c>
      <c r="W42" s="7" t="s">
        <v>80</v>
      </c>
      <c r="X42" s="5"/>
      <c r="Y42" s="5"/>
      <c r="Z42" s="52"/>
      <c r="AA42" s="5"/>
      <c r="AB42" s="5"/>
      <c r="AC42" s="5"/>
      <c r="AD42" s="5"/>
      <c r="AE42" s="5"/>
      <c r="AF42" s="5"/>
      <c r="AG42" s="5"/>
      <c r="AH42" s="53">
        <v>1</v>
      </c>
      <c r="AI42" s="7" t="s">
        <v>80</v>
      </c>
      <c r="AJ42" s="52"/>
      <c r="AK42" s="5"/>
      <c r="AL42" s="5"/>
      <c r="AM42" s="5"/>
      <c r="AN42" s="5"/>
      <c r="AO42" s="5"/>
      <c r="AP42" s="5"/>
      <c r="AQ42" s="5"/>
      <c r="AR42" s="5"/>
      <c r="AS42" s="5"/>
      <c r="AT42" s="5"/>
      <c r="AU42" s="5"/>
      <c r="AV42" s="5"/>
      <c r="AW42" s="5"/>
      <c r="AX42" s="5"/>
      <c r="AY42" s="7" t="s">
        <v>124</v>
      </c>
      <c r="AZ42" s="5"/>
    </row>
    <row r="43" spans="1:52" ht="30" x14ac:dyDescent="0.2">
      <c r="A43" s="1">
        <v>43</v>
      </c>
      <c r="B43" s="7" t="s">
        <v>125</v>
      </c>
      <c r="C43" s="5" t="s">
        <v>3117</v>
      </c>
      <c r="D43" s="5" t="s">
        <v>3118</v>
      </c>
      <c r="E43" s="5"/>
      <c r="F43" s="8">
        <v>150</v>
      </c>
      <c r="G43" s="53">
        <v>1</v>
      </c>
      <c r="H43" s="7" t="s">
        <v>63</v>
      </c>
      <c r="I43" s="5"/>
      <c r="J43" s="5"/>
      <c r="K43" s="5"/>
      <c r="L43" s="5"/>
      <c r="M43" s="52"/>
      <c r="N43" s="5"/>
      <c r="O43" s="52"/>
      <c r="P43" s="5"/>
      <c r="Q43" s="5"/>
      <c r="R43" s="5"/>
      <c r="S43" s="5"/>
      <c r="T43" s="52"/>
      <c r="U43" s="5"/>
      <c r="V43" s="8">
        <v>1</v>
      </c>
      <c r="W43" s="7" t="s">
        <v>80</v>
      </c>
      <c r="X43" s="5"/>
      <c r="Y43" s="5"/>
      <c r="Z43" s="52"/>
      <c r="AA43" s="5"/>
      <c r="AB43" s="5"/>
      <c r="AC43" s="5"/>
      <c r="AD43" s="5"/>
      <c r="AE43" s="5"/>
      <c r="AF43" s="5"/>
      <c r="AG43" s="5"/>
      <c r="AH43" s="53">
        <v>1</v>
      </c>
      <c r="AI43" s="7" t="s">
        <v>80</v>
      </c>
      <c r="AJ43" s="52"/>
      <c r="AK43" s="5"/>
      <c r="AL43" s="5"/>
      <c r="AM43" s="5"/>
      <c r="AN43" s="5"/>
      <c r="AO43" s="5"/>
      <c r="AP43" s="5"/>
      <c r="AQ43" s="5"/>
      <c r="AR43" s="5"/>
      <c r="AS43" s="5"/>
      <c r="AT43" s="5"/>
      <c r="AU43" s="5"/>
      <c r="AV43" s="5"/>
      <c r="AW43" s="5"/>
      <c r="AX43" s="5"/>
      <c r="AY43" s="7" t="s">
        <v>124</v>
      </c>
      <c r="AZ43" s="5"/>
    </row>
    <row r="44" spans="1:52" x14ac:dyDescent="0.2">
      <c r="A44" s="1">
        <v>44</v>
      </c>
      <c r="B44" s="7" t="s">
        <v>126</v>
      </c>
      <c r="C44" s="5" t="s">
        <v>2999</v>
      </c>
      <c r="D44" s="7" t="s">
        <v>61</v>
      </c>
      <c r="E44" s="7" t="s">
        <v>62</v>
      </c>
      <c r="F44" s="8">
        <v>1100</v>
      </c>
      <c r="G44" s="52"/>
      <c r="H44" s="5"/>
      <c r="I44" s="5"/>
      <c r="J44" s="5"/>
      <c r="K44" s="5"/>
      <c r="L44" s="5"/>
      <c r="M44" s="52"/>
      <c r="N44" s="5"/>
      <c r="O44" s="52"/>
      <c r="P44" s="5"/>
      <c r="Q44" s="5"/>
      <c r="R44" s="5"/>
      <c r="S44" s="5"/>
      <c r="T44" s="52"/>
      <c r="U44" s="5"/>
      <c r="V44" s="5"/>
      <c r="W44" s="5"/>
      <c r="X44" s="5"/>
      <c r="Y44" s="5"/>
      <c r="Z44" s="52"/>
      <c r="AA44" s="5"/>
      <c r="AB44" s="5"/>
      <c r="AC44" s="5"/>
      <c r="AD44" s="5"/>
      <c r="AE44" s="5"/>
      <c r="AF44" s="5"/>
      <c r="AG44" s="5"/>
      <c r="AH44" s="52"/>
      <c r="AI44" s="5"/>
      <c r="AJ44" s="52"/>
      <c r="AK44" s="5"/>
      <c r="AL44" s="5"/>
      <c r="AM44" s="5"/>
      <c r="AN44" s="8">
        <v>1</v>
      </c>
      <c r="AO44" s="7" t="s">
        <v>127</v>
      </c>
      <c r="AP44" s="5"/>
      <c r="AQ44" s="5"/>
      <c r="AR44" s="8">
        <v>1</v>
      </c>
      <c r="AS44" s="7" t="s">
        <v>127</v>
      </c>
      <c r="AT44" s="5"/>
      <c r="AU44" s="5"/>
      <c r="AV44" s="5"/>
      <c r="AW44" s="5"/>
      <c r="AX44" s="5"/>
      <c r="AY44" s="5"/>
      <c r="AZ44" s="5"/>
    </row>
    <row r="45" spans="1:52" x14ac:dyDescent="0.2">
      <c r="A45" s="1">
        <v>45</v>
      </c>
      <c r="B45" s="7" t="s">
        <v>128</v>
      </c>
      <c r="C45" s="5" t="s">
        <v>2999</v>
      </c>
      <c r="D45" s="5" t="s">
        <v>3119</v>
      </c>
      <c r="E45" s="7" t="s">
        <v>130</v>
      </c>
      <c r="F45" s="8">
        <v>1100</v>
      </c>
      <c r="G45" s="52"/>
      <c r="H45" s="5"/>
      <c r="I45" s="5"/>
      <c r="J45" s="5"/>
      <c r="K45" s="5"/>
      <c r="L45" s="5"/>
      <c r="M45" s="52"/>
      <c r="N45" s="5"/>
      <c r="O45" s="52"/>
      <c r="P45" s="5"/>
      <c r="Q45" s="5"/>
      <c r="R45" s="5"/>
      <c r="S45" s="5"/>
      <c r="T45" s="52"/>
      <c r="U45" s="5"/>
      <c r="V45" s="5"/>
      <c r="W45" s="5"/>
      <c r="X45" s="5"/>
      <c r="Y45" s="5"/>
      <c r="Z45" s="52"/>
      <c r="AA45" s="5"/>
      <c r="AB45" s="5"/>
      <c r="AC45" s="5"/>
      <c r="AD45" s="5"/>
      <c r="AE45" s="5"/>
      <c r="AF45" s="5"/>
      <c r="AG45" s="5"/>
      <c r="AH45" s="52"/>
      <c r="AI45" s="5"/>
      <c r="AJ45" s="52"/>
      <c r="AK45" s="5"/>
      <c r="AL45" s="5"/>
      <c r="AM45" s="5"/>
      <c r="AN45" s="8">
        <v>1</v>
      </c>
      <c r="AO45" s="7" t="s">
        <v>127</v>
      </c>
      <c r="AP45" s="5"/>
      <c r="AQ45" s="5"/>
      <c r="AR45" s="8">
        <v>1</v>
      </c>
      <c r="AS45" s="7" t="s">
        <v>127</v>
      </c>
      <c r="AT45" s="5"/>
      <c r="AU45" s="5"/>
      <c r="AV45" s="5"/>
      <c r="AW45" s="5"/>
      <c r="AX45" s="5"/>
      <c r="AY45" s="5"/>
      <c r="AZ45" s="5"/>
    </row>
    <row r="46" spans="1:52" x14ac:dyDescent="0.2">
      <c r="A46" s="1">
        <v>46</v>
      </c>
      <c r="B46" s="7" t="s">
        <v>131</v>
      </c>
      <c r="C46" s="5" t="s">
        <v>2999</v>
      </c>
      <c r="D46" s="7" t="s">
        <v>61</v>
      </c>
      <c r="E46" s="7" t="s">
        <v>62</v>
      </c>
      <c r="F46" s="8">
        <v>1100</v>
      </c>
      <c r="G46" s="52"/>
      <c r="H46" s="5"/>
      <c r="I46" s="5"/>
      <c r="J46" s="5"/>
      <c r="K46" s="5"/>
      <c r="L46" s="5"/>
      <c r="M46" s="52"/>
      <c r="N46" s="5"/>
      <c r="O46" s="52"/>
      <c r="P46" s="5"/>
      <c r="Q46" s="5"/>
      <c r="R46" s="5"/>
      <c r="S46" s="5"/>
      <c r="T46" s="52"/>
      <c r="U46" s="5"/>
      <c r="V46" s="5"/>
      <c r="W46" s="5"/>
      <c r="X46" s="5"/>
      <c r="Y46" s="5"/>
      <c r="Z46" s="52"/>
      <c r="AA46" s="5"/>
      <c r="AB46" s="5"/>
      <c r="AC46" s="5"/>
      <c r="AD46" s="5"/>
      <c r="AE46" s="5"/>
      <c r="AF46" s="5"/>
      <c r="AG46" s="5"/>
      <c r="AH46" s="52"/>
      <c r="AI46" s="5"/>
      <c r="AJ46" s="52"/>
      <c r="AK46" s="5"/>
      <c r="AL46" s="5"/>
      <c r="AM46" s="5"/>
      <c r="AN46" s="8">
        <v>1</v>
      </c>
      <c r="AO46" s="7" t="s">
        <v>127</v>
      </c>
      <c r="AP46" s="5"/>
      <c r="AQ46" s="5"/>
      <c r="AR46" s="8">
        <v>1</v>
      </c>
      <c r="AS46" s="7" t="s">
        <v>127</v>
      </c>
      <c r="AT46" s="5"/>
      <c r="AU46" s="5"/>
      <c r="AV46" s="5"/>
      <c r="AW46" s="5"/>
      <c r="AX46" s="5"/>
      <c r="AY46" s="5"/>
      <c r="AZ46" s="5"/>
    </row>
    <row r="47" spans="1:52" ht="30" x14ac:dyDescent="0.2">
      <c r="A47" s="1">
        <v>47</v>
      </c>
      <c r="B47" s="7" t="s">
        <v>132</v>
      </c>
      <c r="C47" s="5" t="s">
        <v>2999</v>
      </c>
      <c r="D47" s="5" t="s">
        <v>2924</v>
      </c>
      <c r="E47" s="5"/>
      <c r="F47" s="8">
        <v>1100</v>
      </c>
      <c r="G47" s="52"/>
      <c r="H47" s="5"/>
      <c r="I47" s="5"/>
      <c r="J47" s="5"/>
      <c r="K47" s="5"/>
      <c r="L47" s="5"/>
      <c r="M47" s="52"/>
      <c r="N47" s="5"/>
      <c r="O47" s="52"/>
      <c r="P47" s="5"/>
      <c r="Q47" s="5"/>
      <c r="R47" s="5"/>
      <c r="S47" s="5"/>
      <c r="T47" s="52"/>
      <c r="U47" s="5"/>
      <c r="V47" s="5"/>
      <c r="W47" s="5"/>
      <c r="X47" s="5"/>
      <c r="Y47" s="5"/>
      <c r="Z47" s="52"/>
      <c r="AA47" s="5"/>
      <c r="AB47" s="5"/>
      <c r="AC47" s="5"/>
      <c r="AD47" s="5"/>
      <c r="AE47" s="5"/>
      <c r="AF47" s="5"/>
      <c r="AG47" s="5"/>
      <c r="AH47" s="52"/>
      <c r="AI47" s="5"/>
      <c r="AJ47" s="52"/>
      <c r="AK47" s="5"/>
      <c r="AL47" s="5"/>
      <c r="AM47" s="5"/>
      <c r="AN47" s="8">
        <v>1</v>
      </c>
      <c r="AO47" s="7" t="s">
        <v>127</v>
      </c>
      <c r="AP47" s="5"/>
      <c r="AQ47" s="5"/>
      <c r="AR47" s="8">
        <v>1</v>
      </c>
      <c r="AS47" s="7" t="s">
        <v>127</v>
      </c>
      <c r="AT47" s="5"/>
      <c r="AU47" s="5"/>
      <c r="AV47" s="5"/>
      <c r="AW47" s="5"/>
      <c r="AX47" s="5"/>
      <c r="AY47" s="5"/>
      <c r="AZ47" s="5"/>
    </row>
    <row r="48" spans="1:52" ht="30" x14ac:dyDescent="0.2">
      <c r="A48" s="1">
        <v>48</v>
      </c>
      <c r="B48" s="7" t="s">
        <v>127</v>
      </c>
      <c r="C48" s="5" t="s">
        <v>3120</v>
      </c>
      <c r="D48" s="5" t="s">
        <v>3033</v>
      </c>
      <c r="E48" s="8">
        <v>218</v>
      </c>
      <c r="F48" s="5"/>
      <c r="G48" s="52"/>
      <c r="H48" s="5"/>
      <c r="I48" s="5"/>
      <c r="J48" s="5"/>
      <c r="K48" s="5"/>
      <c r="L48" s="5"/>
      <c r="M48" s="52"/>
      <c r="N48" s="5"/>
      <c r="O48" s="52"/>
      <c r="P48" s="5"/>
      <c r="Q48" s="5"/>
      <c r="R48" s="5"/>
      <c r="S48" s="5"/>
      <c r="T48" s="52"/>
      <c r="U48" s="5"/>
      <c r="V48" s="5"/>
      <c r="W48" s="5"/>
      <c r="X48" s="5"/>
      <c r="Y48" s="5"/>
      <c r="Z48" s="52"/>
      <c r="AA48" s="5"/>
      <c r="AB48" s="5"/>
      <c r="AC48" s="5"/>
      <c r="AD48" s="5"/>
      <c r="AE48" s="5"/>
      <c r="AF48" s="5"/>
      <c r="AG48" s="5"/>
      <c r="AH48" s="52"/>
      <c r="AI48" s="5"/>
      <c r="AJ48" s="52"/>
      <c r="AK48" s="5"/>
      <c r="AL48" s="5"/>
      <c r="AM48" s="5"/>
      <c r="AN48" s="5"/>
      <c r="AO48" s="5"/>
      <c r="AP48" s="5"/>
      <c r="AQ48" s="5"/>
      <c r="AR48" s="5"/>
      <c r="AS48" s="5"/>
      <c r="AT48" s="5"/>
      <c r="AU48" s="5"/>
      <c r="AV48" s="5"/>
      <c r="AW48" s="5"/>
      <c r="AX48" s="8">
        <v>1</v>
      </c>
      <c r="AY48" s="5"/>
      <c r="AZ48" s="5"/>
    </row>
    <row r="49" spans="1:52" x14ac:dyDescent="0.2">
      <c r="A49" s="1">
        <v>49</v>
      </c>
      <c r="B49" s="7" t="s">
        <v>135</v>
      </c>
      <c r="C49" s="5" t="s">
        <v>3028</v>
      </c>
      <c r="D49" s="7" t="s">
        <v>61</v>
      </c>
      <c r="E49" s="7" t="s">
        <v>62</v>
      </c>
      <c r="F49" s="5" t="s">
        <v>3121</v>
      </c>
      <c r="G49" s="52"/>
      <c r="H49" s="5"/>
      <c r="I49" s="5"/>
      <c r="J49" s="5"/>
      <c r="K49" s="5"/>
      <c r="L49" s="5"/>
      <c r="M49" s="52"/>
      <c r="N49" s="5"/>
      <c r="O49" s="52"/>
      <c r="P49" s="5"/>
      <c r="Q49" s="5"/>
      <c r="R49" s="5"/>
      <c r="S49" s="5"/>
      <c r="T49" s="52"/>
      <c r="U49" s="5"/>
      <c r="V49" s="5"/>
      <c r="W49" s="5"/>
      <c r="X49" s="5"/>
      <c r="Y49" s="5"/>
      <c r="Z49" s="52"/>
      <c r="AA49" s="5"/>
      <c r="AB49" s="5"/>
      <c r="AC49" s="5"/>
      <c r="AD49" s="5"/>
      <c r="AE49" s="5"/>
      <c r="AF49" s="5"/>
      <c r="AG49" s="5"/>
      <c r="AH49" s="52"/>
      <c r="AI49" s="5"/>
      <c r="AJ49" s="52"/>
      <c r="AK49" s="5"/>
      <c r="AL49" s="5"/>
      <c r="AM49" s="5"/>
      <c r="AN49" s="8">
        <v>1</v>
      </c>
      <c r="AO49" s="7" t="s">
        <v>127</v>
      </c>
      <c r="AP49" s="5"/>
      <c r="AQ49" s="5"/>
      <c r="AR49" s="8">
        <v>1</v>
      </c>
      <c r="AS49" s="7" t="s">
        <v>127</v>
      </c>
      <c r="AT49" s="5"/>
      <c r="AU49" s="5"/>
      <c r="AV49" s="5"/>
      <c r="AW49" s="5"/>
      <c r="AX49" s="5"/>
      <c r="AY49" s="5"/>
      <c r="AZ49" s="5"/>
    </row>
    <row r="50" spans="1:52" ht="30" x14ac:dyDescent="0.2">
      <c r="A50" s="1">
        <v>50</v>
      </c>
      <c r="B50" s="7" t="s">
        <v>138</v>
      </c>
      <c r="C50" s="5" t="s">
        <v>3122</v>
      </c>
      <c r="D50" s="7" t="s">
        <v>66</v>
      </c>
      <c r="E50" s="7" t="s">
        <v>67</v>
      </c>
      <c r="F50" s="5" t="s">
        <v>2735</v>
      </c>
      <c r="G50" s="53">
        <v>2</v>
      </c>
      <c r="H50" s="7" t="s">
        <v>63</v>
      </c>
      <c r="I50" s="5"/>
      <c r="J50" s="5"/>
      <c r="K50" s="5"/>
      <c r="L50" s="5"/>
      <c r="M50" s="52"/>
      <c r="N50" s="5"/>
      <c r="O50" s="52"/>
      <c r="P50" s="5"/>
      <c r="Q50" s="5"/>
      <c r="R50" s="5"/>
      <c r="S50" s="5"/>
      <c r="T50" s="53">
        <v>1</v>
      </c>
      <c r="U50" s="7" t="s">
        <v>63</v>
      </c>
      <c r="V50" s="5"/>
      <c r="W50" s="5"/>
      <c r="X50" s="5"/>
      <c r="Y50" s="5"/>
      <c r="Z50" s="52"/>
      <c r="AA50" s="5"/>
      <c r="AB50" s="5"/>
      <c r="AC50" s="5"/>
      <c r="AD50" s="5"/>
      <c r="AE50" s="5"/>
      <c r="AF50" s="8">
        <v>2</v>
      </c>
      <c r="AG50" s="7" t="s">
        <v>63</v>
      </c>
      <c r="AH50" s="53">
        <v>2</v>
      </c>
      <c r="AI50" s="7" t="s">
        <v>80</v>
      </c>
      <c r="AJ50" s="52"/>
      <c r="AK50" s="5"/>
      <c r="AL50" s="5"/>
      <c r="AM50" s="5"/>
      <c r="AN50" s="5"/>
      <c r="AO50" s="5"/>
      <c r="AP50" s="5"/>
      <c r="AQ50" s="5"/>
      <c r="AR50" s="5"/>
      <c r="AS50" s="5"/>
      <c r="AT50" s="8">
        <v>6</v>
      </c>
      <c r="AU50" s="7" t="s">
        <v>93</v>
      </c>
      <c r="AV50" s="5"/>
      <c r="AW50" s="5"/>
      <c r="AX50" s="8">
        <v>2</v>
      </c>
      <c r="AY50" s="8">
        <v>1</v>
      </c>
      <c r="AZ50" s="5"/>
    </row>
    <row r="51" spans="1:52" ht="30" x14ac:dyDescent="0.2">
      <c r="A51" s="1">
        <v>51</v>
      </c>
      <c r="B51" s="7" t="s">
        <v>140</v>
      </c>
      <c r="C51" s="5" t="s">
        <v>3122</v>
      </c>
      <c r="D51" s="7" t="s">
        <v>66</v>
      </c>
      <c r="E51" s="7" t="s">
        <v>67</v>
      </c>
      <c r="F51" s="5" t="s">
        <v>2735</v>
      </c>
      <c r="G51" s="53">
        <v>2</v>
      </c>
      <c r="H51" s="7" t="s">
        <v>63</v>
      </c>
      <c r="I51" s="5"/>
      <c r="J51" s="5"/>
      <c r="K51" s="5"/>
      <c r="L51" s="5"/>
      <c r="M51" s="52"/>
      <c r="N51" s="5"/>
      <c r="O51" s="52"/>
      <c r="P51" s="5"/>
      <c r="Q51" s="5"/>
      <c r="R51" s="5"/>
      <c r="S51" s="5"/>
      <c r="T51" s="53">
        <v>1</v>
      </c>
      <c r="U51" s="7" t="s">
        <v>63</v>
      </c>
      <c r="V51" s="5"/>
      <c r="W51" s="5"/>
      <c r="X51" s="5"/>
      <c r="Y51" s="5"/>
      <c r="Z51" s="52"/>
      <c r="AA51" s="5"/>
      <c r="AB51" s="5"/>
      <c r="AC51" s="5"/>
      <c r="AD51" s="5"/>
      <c r="AE51" s="5"/>
      <c r="AF51" s="8">
        <v>2</v>
      </c>
      <c r="AG51" s="7" t="s">
        <v>63</v>
      </c>
      <c r="AH51" s="53">
        <v>2</v>
      </c>
      <c r="AI51" s="7" t="s">
        <v>80</v>
      </c>
      <c r="AJ51" s="52"/>
      <c r="AK51" s="5"/>
      <c r="AL51" s="5"/>
      <c r="AM51" s="5"/>
      <c r="AN51" s="5"/>
      <c r="AO51" s="5"/>
      <c r="AP51" s="5"/>
      <c r="AQ51" s="5"/>
      <c r="AR51" s="5"/>
      <c r="AS51" s="5"/>
      <c r="AT51" s="8">
        <v>6</v>
      </c>
      <c r="AU51" s="7" t="s">
        <v>93</v>
      </c>
      <c r="AV51" s="5"/>
      <c r="AW51" s="5"/>
      <c r="AX51" s="8">
        <v>2</v>
      </c>
      <c r="AY51" s="8">
        <v>1</v>
      </c>
      <c r="AZ51" s="5"/>
    </row>
    <row r="52" spans="1:52" ht="30" x14ac:dyDescent="0.2">
      <c r="A52" s="1">
        <v>52</v>
      </c>
      <c r="B52" s="7" t="s">
        <v>141</v>
      </c>
      <c r="C52" s="5" t="s">
        <v>3122</v>
      </c>
      <c r="D52" s="7" t="s">
        <v>66</v>
      </c>
      <c r="E52" s="7" t="s">
        <v>67</v>
      </c>
      <c r="F52" s="5" t="s">
        <v>2735</v>
      </c>
      <c r="G52" s="53">
        <v>2</v>
      </c>
      <c r="H52" s="7" t="s">
        <v>63</v>
      </c>
      <c r="I52" s="5"/>
      <c r="J52" s="5"/>
      <c r="K52" s="5"/>
      <c r="L52" s="5"/>
      <c r="M52" s="52"/>
      <c r="N52" s="5"/>
      <c r="O52" s="52"/>
      <c r="P52" s="5"/>
      <c r="Q52" s="5"/>
      <c r="R52" s="5"/>
      <c r="S52" s="5"/>
      <c r="T52" s="53">
        <v>1</v>
      </c>
      <c r="U52" s="7" t="s">
        <v>63</v>
      </c>
      <c r="V52" s="5"/>
      <c r="W52" s="5"/>
      <c r="X52" s="5"/>
      <c r="Y52" s="5"/>
      <c r="Z52" s="52"/>
      <c r="AA52" s="5"/>
      <c r="AB52" s="5"/>
      <c r="AC52" s="5"/>
      <c r="AD52" s="5"/>
      <c r="AE52" s="5"/>
      <c r="AF52" s="8">
        <v>2</v>
      </c>
      <c r="AG52" s="7" t="s">
        <v>63</v>
      </c>
      <c r="AH52" s="53">
        <v>2</v>
      </c>
      <c r="AI52" s="7" t="s">
        <v>80</v>
      </c>
      <c r="AJ52" s="52"/>
      <c r="AK52" s="5"/>
      <c r="AL52" s="5"/>
      <c r="AM52" s="5"/>
      <c r="AN52" s="5"/>
      <c r="AO52" s="5"/>
      <c r="AP52" s="5"/>
      <c r="AQ52" s="5"/>
      <c r="AR52" s="5"/>
      <c r="AS52" s="5"/>
      <c r="AT52" s="8">
        <v>6</v>
      </c>
      <c r="AU52" s="7" t="s">
        <v>93</v>
      </c>
      <c r="AV52" s="5"/>
      <c r="AW52" s="5"/>
      <c r="AX52" s="8">
        <v>2</v>
      </c>
      <c r="AY52" s="8">
        <v>1</v>
      </c>
      <c r="AZ52" s="5"/>
    </row>
    <row r="53" spans="1:52" ht="30" x14ac:dyDescent="0.2">
      <c r="A53" s="1">
        <v>53</v>
      </c>
      <c r="B53" s="7" t="s">
        <v>142</v>
      </c>
      <c r="C53" s="5" t="s">
        <v>3122</v>
      </c>
      <c r="D53" s="7" t="s">
        <v>66</v>
      </c>
      <c r="E53" s="7" t="s">
        <v>67</v>
      </c>
      <c r="F53" s="5" t="s">
        <v>2735</v>
      </c>
      <c r="G53" s="53">
        <v>2</v>
      </c>
      <c r="H53" s="7" t="s">
        <v>63</v>
      </c>
      <c r="I53" s="5"/>
      <c r="J53" s="5"/>
      <c r="K53" s="5"/>
      <c r="L53" s="5"/>
      <c r="M53" s="52"/>
      <c r="N53" s="5"/>
      <c r="O53" s="52"/>
      <c r="P53" s="5"/>
      <c r="Q53" s="5"/>
      <c r="R53" s="5"/>
      <c r="S53" s="5"/>
      <c r="T53" s="53">
        <v>1</v>
      </c>
      <c r="U53" s="7" t="s">
        <v>63</v>
      </c>
      <c r="V53" s="5"/>
      <c r="W53" s="5"/>
      <c r="X53" s="5"/>
      <c r="Y53" s="5"/>
      <c r="Z53" s="52"/>
      <c r="AA53" s="5"/>
      <c r="AB53" s="5"/>
      <c r="AC53" s="5"/>
      <c r="AD53" s="5"/>
      <c r="AE53" s="5"/>
      <c r="AF53" s="8">
        <v>2</v>
      </c>
      <c r="AG53" s="7" t="s">
        <v>63</v>
      </c>
      <c r="AH53" s="53">
        <v>2</v>
      </c>
      <c r="AI53" s="7" t="s">
        <v>80</v>
      </c>
      <c r="AJ53" s="52"/>
      <c r="AK53" s="5"/>
      <c r="AL53" s="5"/>
      <c r="AM53" s="5"/>
      <c r="AN53" s="5"/>
      <c r="AO53" s="5"/>
      <c r="AP53" s="5"/>
      <c r="AQ53" s="5"/>
      <c r="AR53" s="5"/>
      <c r="AS53" s="5"/>
      <c r="AT53" s="8">
        <v>6</v>
      </c>
      <c r="AU53" s="7" t="s">
        <v>93</v>
      </c>
      <c r="AV53" s="5"/>
      <c r="AW53" s="5"/>
      <c r="AX53" s="8">
        <v>2</v>
      </c>
      <c r="AY53" s="8">
        <v>1</v>
      </c>
      <c r="AZ53" s="5"/>
    </row>
    <row r="54" spans="1:52" ht="30" x14ac:dyDescent="0.2">
      <c r="A54" s="1">
        <v>54</v>
      </c>
      <c r="B54" s="7" t="s">
        <v>143</v>
      </c>
      <c r="C54" s="5" t="s">
        <v>3122</v>
      </c>
      <c r="D54" s="5" t="s">
        <v>3118</v>
      </c>
      <c r="E54" s="5"/>
      <c r="F54" s="5" t="s">
        <v>2735</v>
      </c>
      <c r="G54" s="53">
        <v>2</v>
      </c>
      <c r="H54" s="7" t="s">
        <v>63</v>
      </c>
      <c r="I54" s="5"/>
      <c r="J54" s="5"/>
      <c r="K54" s="5"/>
      <c r="L54" s="5"/>
      <c r="M54" s="52"/>
      <c r="N54" s="5"/>
      <c r="O54" s="52"/>
      <c r="P54" s="5"/>
      <c r="Q54" s="5"/>
      <c r="R54" s="5"/>
      <c r="S54" s="5"/>
      <c r="T54" s="53">
        <v>1</v>
      </c>
      <c r="U54" s="7" t="s">
        <v>63</v>
      </c>
      <c r="V54" s="5"/>
      <c r="W54" s="5"/>
      <c r="X54" s="5"/>
      <c r="Y54" s="5"/>
      <c r="Z54" s="52"/>
      <c r="AA54" s="5"/>
      <c r="AB54" s="5"/>
      <c r="AC54" s="5"/>
      <c r="AD54" s="5"/>
      <c r="AE54" s="5"/>
      <c r="AF54" s="8">
        <v>2</v>
      </c>
      <c r="AG54" s="7" t="s">
        <v>63</v>
      </c>
      <c r="AH54" s="53">
        <v>2</v>
      </c>
      <c r="AI54" s="7" t="s">
        <v>80</v>
      </c>
      <c r="AJ54" s="52"/>
      <c r="AK54" s="5"/>
      <c r="AL54" s="5"/>
      <c r="AM54" s="5"/>
      <c r="AN54" s="5"/>
      <c r="AO54" s="5"/>
      <c r="AP54" s="5"/>
      <c r="AQ54" s="5"/>
      <c r="AR54" s="5"/>
      <c r="AS54" s="5"/>
      <c r="AT54" s="8">
        <v>6</v>
      </c>
      <c r="AU54" s="7" t="s">
        <v>93</v>
      </c>
      <c r="AV54" s="5"/>
      <c r="AW54" s="5"/>
      <c r="AX54" s="8">
        <v>2</v>
      </c>
      <c r="AY54" s="8">
        <v>1</v>
      </c>
      <c r="AZ54" s="5"/>
    </row>
    <row r="55" spans="1:52" ht="30" x14ac:dyDescent="0.2">
      <c r="A55" s="1">
        <v>55</v>
      </c>
      <c r="B55" s="7" t="s">
        <v>144</v>
      </c>
      <c r="C55" s="5" t="s">
        <v>3122</v>
      </c>
      <c r="D55" s="5" t="s">
        <v>3118</v>
      </c>
      <c r="E55" s="5"/>
      <c r="F55" s="5" t="s">
        <v>2735</v>
      </c>
      <c r="G55" s="53">
        <v>2</v>
      </c>
      <c r="H55" s="7" t="s">
        <v>63</v>
      </c>
      <c r="I55" s="5"/>
      <c r="J55" s="5"/>
      <c r="K55" s="5"/>
      <c r="L55" s="5"/>
      <c r="M55" s="52"/>
      <c r="N55" s="5"/>
      <c r="O55" s="52"/>
      <c r="P55" s="5"/>
      <c r="Q55" s="5"/>
      <c r="R55" s="5"/>
      <c r="S55" s="5"/>
      <c r="T55" s="53">
        <v>1</v>
      </c>
      <c r="U55" s="7" t="s">
        <v>63</v>
      </c>
      <c r="V55" s="5"/>
      <c r="W55" s="5"/>
      <c r="X55" s="5"/>
      <c r="Y55" s="5"/>
      <c r="Z55" s="52"/>
      <c r="AA55" s="5"/>
      <c r="AB55" s="5"/>
      <c r="AC55" s="5"/>
      <c r="AD55" s="5"/>
      <c r="AE55" s="5"/>
      <c r="AF55" s="8">
        <v>2</v>
      </c>
      <c r="AG55" s="7" t="s">
        <v>63</v>
      </c>
      <c r="AH55" s="53">
        <v>2</v>
      </c>
      <c r="AI55" s="7" t="s">
        <v>80</v>
      </c>
      <c r="AJ55" s="52"/>
      <c r="AK55" s="5"/>
      <c r="AL55" s="5"/>
      <c r="AM55" s="5"/>
      <c r="AN55" s="5"/>
      <c r="AO55" s="5"/>
      <c r="AP55" s="5"/>
      <c r="AQ55" s="5"/>
      <c r="AR55" s="5"/>
      <c r="AS55" s="5"/>
      <c r="AT55" s="8">
        <v>6</v>
      </c>
      <c r="AU55" s="7" t="s">
        <v>93</v>
      </c>
      <c r="AV55" s="5"/>
      <c r="AW55" s="5"/>
      <c r="AX55" s="8">
        <v>2</v>
      </c>
      <c r="AY55" s="8">
        <v>1</v>
      </c>
      <c r="AZ55" s="5"/>
    </row>
    <row r="56" spans="1:52" ht="30" x14ac:dyDescent="0.2">
      <c r="A56" s="1">
        <v>56</v>
      </c>
      <c r="B56" s="7" t="s">
        <v>145</v>
      </c>
      <c r="C56" s="5" t="s">
        <v>3122</v>
      </c>
      <c r="D56" s="5" t="s">
        <v>3118</v>
      </c>
      <c r="E56" s="5"/>
      <c r="F56" s="5" t="s">
        <v>2735</v>
      </c>
      <c r="G56" s="53">
        <v>2</v>
      </c>
      <c r="H56" s="7" t="s">
        <v>63</v>
      </c>
      <c r="I56" s="5"/>
      <c r="J56" s="5"/>
      <c r="K56" s="5"/>
      <c r="L56" s="5"/>
      <c r="M56" s="52"/>
      <c r="N56" s="5"/>
      <c r="O56" s="52"/>
      <c r="P56" s="5"/>
      <c r="Q56" s="5"/>
      <c r="R56" s="5"/>
      <c r="S56" s="5"/>
      <c r="T56" s="53">
        <v>1</v>
      </c>
      <c r="U56" s="7" t="s">
        <v>63</v>
      </c>
      <c r="V56" s="5"/>
      <c r="W56" s="5"/>
      <c r="X56" s="5"/>
      <c r="Y56" s="5"/>
      <c r="Z56" s="52"/>
      <c r="AA56" s="5"/>
      <c r="AB56" s="5"/>
      <c r="AC56" s="5"/>
      <c r="AD56" s="5"/>
      <c r="AE56" s="5"/>
      <c r="AF56" s="8">
        <v>2</v>
      </c>
      <c r="AG56" s="7" t="s">
        <v>63</v>
      </c>
      <c r="AH56" s="53">
        <v>2</v>
      </c>
      <c r="AI56" s="7" t="s">
        <v>80</v>
      </c>
      <c r="AJ56" s="52"/>
      <c r="AK56" s="5"/>
      <c r="AL56" s="5"/>
      <c r="AM56" s="5"/>
      <c r="AN56" s="5"/>
      <c r="AO56" s="5"/>
      <c r="AP56" s="5"/>
      <c r="AQ56" s="5"/>
      <c r="AR56" s="5"/>
      <c r="AS56" s="5"/>
      <c r="AT56" s="8">
        <v>6</v>
      </c>
      <c r="AU56" s="7" t="s">
        <v>93</v>
      </c>
      <c r="AV56" s="5"/>
      <c r="AW56" s="5"/>
      <c r="AX56" s="8">
        <v>2</v>
      </c>
      <c r="AY56" s="8">
        <v>1</v>
      </c>
      <c r="AZ56" s="5"/>
    </row>
    <row r="57" spans="1:52" ht="30" x14ac:dyDescent="0.2">
      <c r="A57" s="1">
        <v>57</v>
      </c>
      <c r="B57" s="7" t="s">
        <v>146</v>
      </c>
      <c r="C57" s="5" t="s">
        <v>3122</v>
      </c>
      <c r="D57" s="5" t="s">
        <v>3118</v>
      </c>
      <c r="E57" s="5"/>
      <c r="F57" s="5" t="s">
        <v>2735</v>
      </c>
      <c r="G57" s="53">
        <v>2</v>
      </c>
      <c r="H57" s="7" t="s">
        <v>63</v>
      </c>
      <c r="I57" s="5"/>
      <c r="J57" s="5"/>
      <c r="K57" s="5"/>
      <c r="L57" s="5"/>
      <c r="M57" s="52"/>
      <c r="N57" s="5"/>
      <c r="O57" s="52"/>
      <c r="P57" s="5"/>
      <c r="Q57" s="5"/>
      <c r="R57" s="5"/>
      <c r="S57" s="5"/>
      <c r="T57" s="53">
        <v>1</v>
      </c>
      <c r="U57" s="7" t="s">
        <v>63</v>
      </c>
      <c r="V57" s="5"/>
      <c r="W57" s="5"/>
      <c r="X57" s="5"/>
      <c r="Y57" s="5"/>
      <c r="Z57" s="52"/>
      <c r="AA57" s="5"/>
      <c r="AB57" s="5"/>
      <c r="AC57" s="5"/>
      <c r="AD57" s="5"/>
      <c r="AE57" s="5"/>
      <c r="AF57" s="8">
        <v>2</v>
      </c>
      <c r="AG57" s="7" t="s">
        <v>63</v>
      </c>
      <c r="AH57" s="53">
        <v>2</v>
      </c>
      <c r="AI57" s="7" t="s">
        <v>80</v>
      </c>
      <c r="AJ57" s="52"/>
      <c r="AK57" s="5"/>
      <c r="AL57" s="5"/>
      <c r="AM57" s="5"/>
      <c r="AN57" s="5"/>
      <c r="AO57" s="5"/>
      <c r="AP57" s="5"/>
      <c r="AQ57" s="5"/>
      <c r="AR57" s="5"/>
      <c r="AS57" s="5"/>
      <c r="AT57" s="8">
        <v>6</v>
      </c>
      <c r="AU57" s="7" t="s">
        <v>93</v>
      </c>
      <c r="AV57" s="5"/>
      <c r="AW57" s="5"/>
      <c r="AX57" s="8">
        <v>2</v>
      </c>
      <c r="AY57" s="8">
        <v>1</v>
      </c>
      <c r="AZ57" s="5"/>
    </row>
    <row r="58" spans="1:52" ht="30" x14ac:dyDescent="0.2">
      <c r="A58" s="1">
        <v>58</v>
      </c>
      <c r="B58" s="7" t="s">
        <v>147</v>
      </c>
      <c r="C58" s="5" t="s">
        <v>3122</v>
      </c>
      <c r="D58" s="5" t="s">
        <v>3118</v>
      </c>
      <c r="E58" s="5"/>
      <c r="F58" s="5" t="s">
        <v>2735</v>
      </c>
      <c r="G58" s="53">
        <v>2</v>
      </c>
      <c r="H58" s="7" t="s">
        <v>63</v>
      </c>
      <c r="I58" s="5"/>
      <c r="J58" s="5"/>
      <c r="K58" s="5"/>
      <c r="L58" s="5"/>
      <c r="M58" s="52"/>
      <c r="N58" s="5"/>
      <c r="O58" s="52"/>
      <c r="P58" s="5"/>
      <c r="Q58" s="5"/>
      <c r="R58" s="5"/>
      <c r="S58" s="5"/>
      <c r="T58" s="53">
        <v>1</v>
      </c>
      <c r="U58" s="7" t="s">
        <v>63</v>
      </c>
      <c r="V58" s="5"/>
      <c r="W58" s="5"/>
      <c r="X58" s="5"/>
      <c r="Y58" s="5"/>
      <c r="Z58" s="52"/>
      <c r="AA58" s="5"/>
      <c r="AB58" s="5"/>
      <c r="AC58" s="5"/>
      <c r="AD58" s="5"/>
      <c r="AE58" s="5"/>
      <c r="AF58" s="8">
        <v>2</v>
      </c>
      <c r="AG58" s="7" t="s">
        <v>63</v>
      </c>
      <c r="AH58" s="53">
        <v>2</v>
      </c>
      <c r="AI58" s="7" t="s">
        <v>80</v>
      </c>
      <c r="AJ58" s="52"/>
      <c r="AK58" s="5"/>
      <c r="AL58" s="5"/>
      <c r="AM58" s="5"/>
      <c r="AN58" s="5"/>
      <c r="AO58" s="5"/>
      <c r="AP58" s="5"/>
      <c r="AQ58" s="5"/>
      <c r="AR58" s="5"/>
      <c r="AS58" s="5"/>
      <c r="AT58" s="8">
        <v>6</v>
      </c>
      <c r="AU58" s="7" t="s">
        <v>93</v>
      </c>
      <c r="AV58" s="5"/>
      <c r="AW58" s="5"/>
      <c r="AX58" s="8">
        <v>2</v>
      </c>
      <c r="AY58" s="8">
        <v>1</v>
      </c>
      <c r="AZ58" s="5"/>
    </row>
    <row r="59" spans="1:52" ht="30" x14ac:dyDescent="0.2">
      <c r="A59" s="1">
        <v>59</v>
      </c>
      <c r="B59" s="7" t="s">
        <v>148</v>
      </c>
      <c r="C59" s="5" t="s">
        <v>3122</v>
      </c>
      <c r="D59" s="5" t="s">
        <v>3118</v>
      </c>
      <c r="E59" s="5"/>
      <c r="F59" s="5" t="s">
        <v>2735</v>
      </c>
      <c r="G59" s="53">
        <v>2</v>
      </c>
      <c r="H59" s="7" t="s">
        <v>63</v>
      </c>
      <c r="I59" s="5"/>
      <c r="J59" s="5"/>
      <c r="K59" s="5"/>
      <c r="L59" s="5"/>
      <c r="M59" s="52"/>
      <c r="N59" s="5"/>
      <c r="O59" s="52"/>
      <c r="P59" s="5"/>
      <c r="Q59" s="5"/>
      <c r="R59" s="5"/>
      <c r="S59" s="5"/>
      <c r="T59" s="53">
        <v>1</v>
      </c>
      <c r="U59" s="7" t="s">
        <v>63</v>
      </c>
      <c r="V59" s="5"/>
      <c r="W59" s="5"/>
      <c r="X59" s="5"/>
      <c r="Y59" s="5"/>
      <c r="Z59" s="52"/>
      <c r="AA59" s="5"/>
      <c r="AB59" s="5"/>
      <c r="AC59" s="5"/>
      <c r="AD59" s="5"/>
      <c r="AE59" s="5"/>
      <c r="AF59" s="8">
        <v>2</v>
      </c>
      <c r="AG59" s="7" t="s">
        <v>63</v>
      </c>
      <c r="AH59" s="53">
        <v>2</v>
      </c>
      <c r="AI59" s="7" t="s">
        <v>80</v>
      </c>
      <c r="AJ59" s="52"/>
      <c r="AK59" s="5"/>
      <c r="AL59" s="5"/>
      <c r="AM59" s="5"/>
      <c r="AN59" s="5"/>
      <c r="AO59" s="5"/>
      <c r="AP59" s="5"/>
      <c r="AQ59" s="5"/>
      <c r="AR59" s="5"/>
      <c r="AS59" s="5"/>
      <c r="AT59" s="8">
        <v>6</v>
      </c>
      <c r="AU59" s="7" t="s">
        <v>93</v>
      </c>
      <c r="AV59" s="5"/>
      <c r="AW59" s="5"/>
      <c r="AX59" s="8">
        <v>2</v>
      </c>
      <c r="AY59" s="8">
        <v>1</v>
      </c>
      <c r="AZ59" s="5"/>
    </row>
    <row r="60" spans="1:52" ht="30" x14ac:dyDescent="0.2">
      <c r="A60" s="1">
        <v>60</v>
      </c>
      <c r="B60" s="7" t="s">
        <v>149</v>
      </c>
      <c r="C60" s="5" t="s">
        <v>3123</v>
      </c>
      <c r="D60" s="7" t="s">
        <v>61</v>
      </c>
      <c r="E60" s="7" t="s">
        <v>62</v>
      </c>
      <c r="F60" s="7" t="s">
        <v>151</v>
      </c>
      <c r="G60" s="53">
        <v>3</v>
      </c>
      <c r="H60" s="7" t="s">
        <v>63</v>
      </c>
      <c r="I60" s="5"/>
      <c r="J60" s="5"/>
      <c r="K60" s="5"/>
      <c r="L60" s="5"/>
      <c r="M60" s="52"/>
      <c r="N60" s="5"/>
      <c r="O60" s="52"/>
      <c r="P60" s="5"/>
      <c r="Q60" s="8">
        <v>3</v>
      </c>
      <c r="R60" s="8">
        <v>3</v>
      </c>
      <c r="S60" s="7" t="s">
        <v>63</v>
      </c>
      <c r="T60" s="53">
        <v>3</v>
      </c>
      <c r="U60" s="7" t="s">
        <v>63</v>
      </c>
      <c r="V60" s="5"/>
      <c r="W60" s="5"/>
      <c r="X60" s="5"/>
      <c r="Y60" s="5"/>
      <c r="Z60" s="52"/>
      <c r="AA60" s="5"/>
      <c r="AB60" s="5"/>
      <c r="AC60" s="5"/>
      <c r="AD60" s="5"/>
      <c r="AE60" s="5"/>
      <c r="AF60" s="5"/>
      <c r="AG60" s="5"/>
      <c r="AH60" s="53">
        <v>6</v>
      </c>
      <c r="AI60" s="7" t="s">
        <v>80</v>
      </c>
      <c r="AJ60" s="52"/>
      <c r="AK60" s="5"/>
      <c r="AL60" s="5"/>
      <c r="AM60" s="5"/>
      <c r="AN60" s="5"/>
      <c r="AO60" s="5"/>
      <c r="AP60" s="5"/>
      <c r="AQ60" s="5"/>
      <c r="AR60" s="5"/>
      <c r="AS60" s="5"/>
      <c r="AT60" s="8">
        <v>18</v>
      </c>
      <c r="AU60" s="7" t="s">
        <v>93</v>
      </c>
      <c r="AV60" s="5"/>
      <c r="AW60" s="5"/>
      <c r="AX60" s="5"/>
      <c r="AY60" s="8">
        <v>2</v>
      </c>
      <c r="AZ60" s="5"/>
    </row>
    <row r="61" spans="1:52" ht="30" x14ac:dyDescent="0.2">
      <c r="A61" s="1">
        <v>61</v>
      </c>
      <c r="B61" s="7" t="s">
        <v>152</v>
      </c>
      <c r="C61" s="5" t="s">
        <v>3123</v>
      </c>
      <c r="D61" s="7" t="s">
        <v>61</v>
      </c>
      <c r="E61" s="7" t="s">
        <v>62</v>
      </c>
      <c r="F61" s="7" t="s">
        <v>151</v>
      </c>
      <c r="G61" s="53">
        <v>3</v>
      </c>
      <c r="H61" s="7" t="s">
        <v>63</v>
      </c>
      <c r="I61" s="5"/>
      <c r="J61" s="5"/>
      <c r="K61" s="5"/>
      <c r="L61" s="5"/>
      <c r="M61" s="52"/>
      <c r="N61" s="5"/>
      <c r="O61" s="52"/>
      <c r="P61" s="5"/>
      <c r="Q61" s="8">
        <v>3</v>
      </c>
      <c r="R61" s="8">
        <v>3</v>
      </c>
      <c r="S61" s="7" t="s">
        <v>63</v>
      </c>
      <c r="T61" s="53">
        <v>3</v>
      </c>
      <c r="U61" s="7" t="s">
        <v>63</v>
      </c>
      <c r="V61" s="5"/>
      <c r="W61" s="5"/>
      <c r="X61" s="5"/>
      <c r="Y61" s="5"/>
      <c r="Z61" s="52"/>
      <c r="AA61" s="5"/>
      <c r="AB61" s="5"/>
      <c r="AC61" s="5"/>
      <c r="AD61" s="5"/>
      <c r="AE61" s="5"/>
      <c r="AF61" s="5"/>
      <c r="AG61" s="5"/>
      <c r="AH61" s="53">
        <v>6</v>
      </c>
      <c r="AI61" s="7" t="s">
        <v>80</v>
      </c>
      <c r="AJ61" s="52"/>
      <c r="AK61" s="5"/>
      <c r="AL61" s="5"/>
      <c r="AM61" s="5"/>
      <c r="AN61" s="5"/>
      <c r="AO61" s="5"/>
      <c r="AP61" s="5"/>
      <c r="AQ61" s="5"/>
      <c r="AR61" s="5"/>
      <c r="AS61" s="5"/>
      <c r="AT61" s="8">
        <v>18</v>
      </c>
      <c r="AU61" s="7" t="s">
        <v>93</v>
      </c>
      <c r="AV61" s="5"/>
      <c r="AW61" s="5"/>
      <c r="AX61" s="5"/>
      <c r="AY61" s="8">
        <v>2</v>
      </c>
      <c r="AZ61" s="5"/>
    </row>
    <row r="62" spans="1:52" ht="30" x14ac:dyDescent="0.2">
      <c r="A62" s="1">
        <v>62</v>
      </c>
      <c r="B62" s="7" t="s">
        <v>153</v>
      </c>
      <c r="C62" s="5" t="s">
        <v>3123</v>
      </c>
      <c r="D62" s="7" t="s">
        <v>61</v>
      </c>
      <c r="E62" s="7" t="s">
        <v>62</v>
      </c>
      <c r="F62" s="7" t="s">
        <v>151</v>
      </c>
      <c r="G62" s="53">
        <v>3</v>
      </c>
      <c r="H62" s="7" t="s">
        <v>63</v>
      </c>
      <c r="I62" s="5"/>
      <c r="J62" s="5"/>
      <c r="K62" s="5"/>
      <c r="L62" s="5"/>
      <c r="M62" s="52"/>
      <c r="N62" s="5"/>
      <c r="O62" s="52"/>
      <c r="P62" s="5"/>
      <c r="Q62" s="8">
        <v>3</v>
      </c>
      <c r="R62" s="8">
        <v>3</v>
      </c>
      <c r="S62" s="7" t="s">
        <v>63</v>
      </c>
      <c r="T62" s="53">
        <v>3</v>
      </c>
      <c r="U62" s="7" t="s">
        <v>63</v>
      </c>
      <c r="V62" s="5"/>
      <c r="W62" s="5"/>
      <c r="X62" s="5"/>
      <c r="Y62" s="5"/>
      <c r="Z62" s="52"/>
      <c r="AA62" s="5"/>
      <c r="AB62" s="5"/>
      <c r="AC62" s="5"/>
      <c r="AD62" s="5"/>
      <c r="AE62" s="5"/>
      <c r="AF62" s="5"/>
      <c r="AG62" s="5"/>
      <c r="AH62" s="53">
        <v>6</v>
      </c>
      <c r="AI62" s="7" t="s">
        <v>80</v>
      </c>
      <c r="AJ62" s="52"/>
      <c r="AK62" s="5"/>
      <c r="AL62" s="5"/>
      <c r="AM62" s="5"/>
      <c r="AN62" s="5"/>
      <c r="AO62" s="5"/>
      <c r="AP62" s="5"/>
      <c r="AQ62" s="5"/>
      <c r="AR62" s="5"/>
      <c r="AS62" s="5"/>
      <c r="AT62" s="8">
        <v>18</v>
      </c>
      <c r="AU62" s="7" t="s">
        <v>93</v>
      </c>
      <c r="AV62" s="5"/>
      <c r="AW62" s="5"/>
      <c r="AX62" s="5"/>
      <c r="AY62" s="8">
        <v>2</v>
      </c>
      <c r="AZ62" s="5"/>
    </row>
    <row r="63" spans="1:52" ht="30" x14ac:dyDescent="0.2">
      <c r="A63" s="1">
        <v>63</v>
      </c>
      <c r="B63" s="7" t="s">
        <v>154</v>
      </c>
      <c r="C63" s="5" t="s">
        <v>3123</v>
      </c>
      <c r="D63" s="7" t="s">
        <v>61</v>
      </c>
      <c r="E63" s="7" t="s">
        <v>62</v>
      </c>
      <c r="F63" s="7" t="s">
        <v>151</v>
      </c>
      <c r="G63" s="53">
        <v>3</v>
      </c>
      <c r="H63" s="7" t="s">
        <v>63</v>
      </c>
      <c r="I63" s="5"/>
      <c r="J63" s="5"/>
      <c r="K63" s="5"/>
      <c r="L63" s="5"/>
      <c r="M63" s="52"/>
      <c r="N63" s="5"/>
      <c r="O63" s="52"/>
      <c r="P63" s="5"/>
      <c r="Q63" s="8">
        <v>3</v>
      </c>
      <c r="R63" s="8">
        <v>3</v>
      </c>
      <c r="S63" s="7" t="s">
        <v>63</v>
      </c>
      <c r="T63" s="53">
        <v>3</v>
      </c>
      <c r="U63" s="7" t="s">
        <v>63</v>
      </c>
      <c r="V63" s="5"/>
      <c r="W63" s="5"/>
      <c r="X63" s="5"/>
      <c r="Y63" s="5"/>
      <c r="Z63" s="52"/>
      <c r="AA63" s="5"/>
      <c r="AB63" s="5"/>
      <c r="AC63" s="5"/>
      <c r="AD63" s="5"/>
      <c r="AE63" s="5"/>
      <c r="AF63" s="5"/>
      <c r="AG63" s="5"/>
      <c r="AH63" s="53">
        <v>6</v>
      </c>
      <c r="AI63" s="7" t="s">
        <v>80</v>
      </c>
      <c r="AJ63" s="52"/>
      <c r="AK63" s="5"/>
      <c r="AL63" s="5"/>
      <c r="AM63" s="5"/>
      <c r="AN63" s="5"/>
      <c r="AO63" s="5"/>
      <c r="AP63" s="5"/>
      <c r="AQ63" s="5"/>
      <c r="AR63" s="5"/>
      <c r="AS63" s="5"/>
      <c r="AT63" s="8">
        <v>18</v>
      </c>
      <c r="AU63" s="7" t="s">
        <v>93</v>
      </c>
      <c r="AV63" s="5"/>
      <c r="AW63" s="5"/>
      <c r="AX63" s="5"/>
      <c r="AY63" s="8">
        <v>2</v>
      </c>
      <c r="AZ63" s="5"/>
    </row>
    <row r="64" spans="1:52" ht="30" x14ac:dyDescent="0.2">
      <c r="A64" s="1">
        <v>64</v>
      </c>
      <c r="B64" s="7" t="s">
        <v>155</v>
      </c>
      <c r="C64" s="5" t="s">
        <v>3124</v>
      </c>
      <c r="D64" s="7" t="s">
        <v>66</v>
      </c>
      <c r="E64" s="7" t="s">
        <v>67</v>
      </c>
      <c r="F64" s="7" t="s">
        <v>151</v>
      </c>
      <c r="G64" s="53">
        <v>3</v>
      </c>
      <c r="H64" s="7" t="s">
        <v>63</v>
      </c>
      <c r="I64" s="5"/>
      <c r="J64" s="5"/>
      <c r="K64" s="5"/>
      <c r="L64" s="5"/>
      <c r="M64" s="52"/>
      <c r="N64" s="5"/>
      <c r="O64" s="52"/>
      <c r="P64" s="5"/>
      <c r="Q64" s="8">
        <v>3</v>
      </c>
      <c r="R64" s="8">
        <v>3</v>
      </c>
      <c r="S64" s="7" t="s">
        <v>63</v>
      </c>
      <c r="T64" s="53">
        <v>3</v>
      </c>
      <c r="U64" s="7" t="s">
        <v>63</v>
      </c>
      <c r="V64" s="5"/>
      <c r="W64" s="5"/>
      <c r="X64" s="5"/>
      <c r="Y64" s="5"/>
      <c r="Z64" s="52"/>
      <c r="AA64" s="5"/>
      <c r="AB64" s="5"/>
      <c r="AC64" s="5"/>
      <c r="AD64" s="5"/>
      <c r="AE64" s="5"/>
      <c r="AF64" s="5"/>
      <c r="AG64" s="5"/>
      <c r="AH64" s="53">
        <v>6</v>
      </c>
      <c r="AI64" s="7" t="s">
        <v>80</v>
      </c>
      <c r="AJ64" s="52"/>
      <c r="AK64" s="5"/>
      <c r="AL64" s="5"/>
      <c r="AM64" s="5"/>
      <c r="AN64" s="5"/>
      <c r="AO64" s="5"/>
      <c r="AP64" s="5"/>
      <c r="AQ64" s="5"/>
      <c r="AR64" s="5"/>
      <c r="AS64" s="5"/>
      <c r="AT64" s="8">
        <v>18</v>
      </c>
      <c r="AU64" s="7" t="s">
        <v>93</v>
      </c>
      <c r="AV64" s="5"/>
      <c r="AW64" s="5"/>
      <c r="AX64" s="5"/>
      <c r="AY64" s="8">
        <v>2</v>
      </c>
      <c r="AZ64" s="5"/>
    </row>
    <row r="65" spans="1:52" ht="30" x14ac:dyDescent="0.2">
      <c r="A65" s="1">
        <v>65</v>
      </c>
      <c r="B65" s="7" t="s">
        <v>157</v>
      </c>
      <c r="C65" s="5" t="s">
        <v>3123</v>
      </c>
      <c r="D65" s="5" t="s">
        <v>3125</v>
      </c>
      <c r="E65" s="5"/>
      <c r="F65" s="5" t="s">
        <v>3126</v>
      </c>
      <c r="G65" s="53">
        <v>3</v>
      </c>
      <c r="H65" s="7" t="s">
        <v>63</v>
      </c>
      <c r="I65" s="5"/>
      <c r="J65" s="5"/>
      <c r="K65" s="5"/>
      <c r="L65" s="5"/>
      <c r="M65" s="52"/>
      <c r="N65" s="5"/>
      <c r="O65" s="52"/>
      <c r="P65" s="5"/>
      <c r="Q65" s="8">
        <v>3</v>
      </c>
      <c r="R65" s="8">
        <v>3</v>
      </c>
      <c r="S65" s="7" t="s">
        <v>63</v>
      </c>
      <c r="T65" s="53">
        <v>3</v>
      </c>
      <c r="U65" s="7" t="s">
        <v>63</v>
      </c>
      <c r="V65" s="5"/>
      <c r="W65" s="5"/>
      <c r="X65" s="5"/>
      <c r="Y65" s="5"/>
      <c r="Z65" s="52"/>
      <c r="AA65" s="5"/>
      <c r="AB65" s="5"/>
      <c r="AC65" s="5"/>
      <c r="AD65" s="5"/>
      <c r="AE65" s="5"/>
      <c r="AF65" s="5"/>
      <c r="AG65" s="5"/>
      <c r="AH65" s="53">
        <v>6</v>
      </c>
      <c r="AI65" s="7" t="s">
        <v>80</v>
      </c>
      <c r="AJ65" s="52"/>
      <c r="AK65" s="5"/>
      <c r="AL65" s="5"/>
      <c r="AM65" s="5"/>
      <c r="AN65" s="5"/>
      <c r="AO65" s="5"/>
      <c r="AP65" s="5"/>
      <c r="AQ65" s="5"/>
      <c r="AR65" s="5"/>
      <c r="AS65" s="5"/>
      <c r="AT65" s="8">
        <v>18</v>
      </c>
      <c r="AU65" s="7" t="s">
        <v>93</v>
      </c>
      <c r="AV65" s="5"/>
      <c r="AW65" s="5"/>
      <c r="AX65" s="8">
        <v>2</v>
      </c>
      <c r="AY65" s="8">
        <v>2</v>
      </c>
      <c r="AZ65" s="5"/>
    </row>
    <row r="66" spans="1:52" ht="30" x14ac:dyDescent="0.2">
      <c r="A66" s="1">
        <v>66</v>
      </c>
      <c r="B66" s="7" t="s">
        <v>160</v>
      </c>
      <c r="C66" s="5" t="s">
        <v>3123</v>
      </c>
      <c r="D66" s="5" t="s">
        <v>3125</v>
      </c>
      <c r="E66" s="5"/>
      <c r="F66" s="5" t="s">
        <v>3126</v>
      </c>
      <c r="G66" s="53">
        <v>3</v>
      </c>
      <c r="H66" s="7" t="s">
        <v>63</v>
      </c>
      <c r="I66" s="5"/>
      <c r="J66" s="5"/>
      <c r="K66" s="5"/>
      <c r="L66" s="5"/>
      <c r="M66" s="52"/>
      <c r="N66" s="5"/>
      <c r="O66" s="52"/>
      <c r="P66" s="5"/>
      <c r="Q66" s="8">
        <v>3</v>
      </c>
      <c r="R66" s="8">
        <v>3</v>
      </c>
      <c r="S66" s="7" t="s">
        <v>63</v>
      </c>
      <c r="T66" s="53">
        <v>3</v>
      </c>
      <c r="U66" s="7" t="s">
        <v>63</v>
      </c>
      <c r="V66" s="5"/>
      <c r="W66" s="5"/>
      <c r="X66" s="5"/>
      <c r="Y66" s="5"/>
      <c r="Z66" s="52"/>
      <c r="AA66" s="5"/>
      <c r="AB66" s="5"/>
      <c r="AC66" s="5"/>
      <c r="AD66" s="5"/>
      <c r="AE66" s="5"/>
      <c r="AF66" s="5"/>
      <c r="AG66" s="5"/>
      <c r="AH66" s="53">
        <v>6</v>
      </c>
      <c r="AI66" s="7" t="s">
        <v>80</v>
      </c>
      <c r="AJ66" s="52"/>
      <c r="AK66" s="5"/>
      <c r="AL66" s="5"/>
      <c r="AM66" s="5"/>
      <c r="AN66" s="5"/>
      <c r="AO66" s="5"/>
      <c r="AP66" s="5"/>
      <c r="AQ66" s="5"/>
      <c r="AR66" s="5"/>
      <c r="AS66" s="5"/>
      <c r="AT66" s="8">
        <v>18</v>
      </c>
      <c r="AU66" s="7" t="s">
        <v>93</v>
      </c>
      <c r="AV66" s="5"/>
      <c r="AW66" s="5"/>
      <c r="AX66" s="8">
        <v>2</v>
      </c>
      <c r="AY66" s="8">
        <v>2</v>
      </c>
      <c r="AZ66" s="5"/>
    </row>
    <row r="67" spans="1:52" ht="30" x14ac:dyDescent="0.2">
      <c r="A67" s="1">
        <v>67</v>
      </c>
      <c r="B67" s="7" t="s">
        <v>161</v>
      </c>
      <c r="C67" s="5" t="s">
        <v>3123</v>
      </c>
      <c r="D67" s="5" t="s">
        <v>3125</v>
      </c>
      <c r="E67" s="5"/>
      <c r="F67" s="5" t="s">
        <v>3126</v>
      </c>
      <c r="G67" s="53">
        <v>3</v>
      </c>
      <c r="H67" s="7" t="s">
        <v>63</v>
      </c>
      <c r="I67" s="5"/>
      <c r="J67" s="5"/>
      <c r="K67" s="5"/>
      <c r="L67" s="5"/>
      <c r="M67" s="52"/>
      <c r="N67" s="5"/>
      <c r="O67" s="52"/>
      <c r="P67" s="5"/>
      <c r="Q67" s="8">
        <v>3</v>
      </c>
      <c r="R67" s="8">
        <v>3</v>
      </c>
      <c r="S67" s="7" t="s">
        <v>63</v>
      </c>
      <c r="T67" s="53">
        <v>3</v>
      </c>
      <c r="U67" s="7" t="s">
        <v>63</v>
      </c>
      <c r="V67" s="5"/>
      <c r="W67" s="5"/>
      <c r="X67" s="5"/>
      <c r="Y67" s="5"/>
      <c r="Z67" s="52"/>
      <c r="AA67" s="5"/>
      <c r="AB67" s="5"/>
      <c r="AC67" s="5"/>
      <c r="AD67" s="5"/>
      <c r="AE67" s="5"/>
      <c r="AF67" s="5"/>
      <c r="AG67" s="5"/>
      <c r="AH67" s="53">
        <v>6</v>
      </c>
      <c r="AI67" s="7" t="s">
        <v>80</v>
      </c>
      <c r="AJ67" s="52"/>
      <c r="AK67" s="5"/>
      <c r="AL67" s="5"/>
      <c r="AM67" s="5"/>
      <c r="AN67" s="5"/>
      <c r="AO67" s="5"/>
      <c r="AP67" s="5"/>
      <c r="AQ67" s="5"/>
      <c r="AR67" s="5"/>
      <c r="AS67" s="5"/>
      <c r="AT67" s="8">
        <v>18</v>
      </c>
      <c r="AU67" s="7" t="s">
        <v>93</v>
      </c>
      <c r="AV67" s="5"/>
      <c r="AW67" s="5"/>
      <c r="AX67" s="8">
        <v>2</v>
      </c>
      <c r="AY67" s="8">
        <v>2</v>
      </c>
      <c r="AZ67" s="5"/>
    </row>
    <row r="68" spans="1:52" x14ac:dyDescent="0.2">
      <c r="A68" s="1">
        <v>68</v>
      </c>
      <c r="B68" s="7" t="s">
        <v>162</v>
      </c>
      <c r="C68" s="5" t="s">
        <v>3127</v>
      </c>
      <c r="D68" s="5" t="s">
        <v>3043</v>
      </c>
      <c r="E68" s="5"/>
      <c r="F68" s="8">
        <v>1600</v>
      </c>
      <c r="G68" s="52"/>
      <c r="H68" s="5"/>
      <c r="I68" s="5"/>
      <c r="J68" s="5"/>
      <c r="K68" s="5"/>
      <c r="L68" s="5"/>
      <c r="M68" s="52"/>
      <c r="N68" s="5"/>
      <c r="O68" s="52"/>
      <c r="P68" s="5"/>
      <c r="Q68" s="5"/>
      <c r="R68" s="5"/>
      <c r="S68" s="5"/>
      <c r="T68" s="52"/>
      <c r="U68" s="5"/>
      <c r="V68" s="5"/>
      <c r="W68" s="5"/>
      <c r="X68" s="5"/>
      <c r="Y68" s="5"/>
      <c r="Z68" s="52"/>
      <c r="AA68" s="5"/>
      <c r="AB68" s="5"/>
      <c r="AC68" s="5"/>
      <c r="AD68" s="5"/>
      <c r="AE68" s="5"/>
      <c r="AF68" s="8">
        <v>1</v>
      </c>
      <c r="AG68" s="7" t="s">
        <v>63</v>
      </c>
      <c r="AH68" s="52"/>
      <c r="AI68" s="5"/>
      <c r="AJ68" s="52"/>
      <c r="AK68" s="5"/>
      <c r="AL68" s="5"/>
      <c r="AM68" s="5"/>
      <c r="AN68" s="5"/>
      <c r="AO68" s="5"/>
      <c r="AP68" s="5"/>
      <c r="AQ68" s="5"/>
      <c r="AR68" s="5"/>
      <c r="AS68" s="5"/>
      <c r="AT68" s="5"/>
      <c r="AU68" s="5"/>
      <c r="AV68" s="5"/>
      <c r="AW68" s="5"/>
      <c r="AX68" s="5"/>
      <c r="AY68" s="5"/>
      <c r="AZ68" s="5"/>
    </row>
    <row r="69" spans="1:52" x14ac:dyDescent="0.2">
      <c r="A69" s="1">
        <v>69</v>
      </c>
      <c r="B69" s="7" t="s">
        <v>165</v>
      </c>
      <c r="C69" s="5" t="s">
        <v>3127</v>
      </c>
      <c r="D69" s="5" t="s">
        <v>3043</v>
      </c>
      <c r="E69" s="5"/>
      <c r="F69" s="8">
        <v>1600</v>
      </c>
      <c r="G69" s="52"/>
      <c r="H69" s="5"/>
      <c r="I69" s="5"/>
      <c r="J69" s="5"/>
      <c r="K69" s="5"/>
      <c r="L69" s="5"/>
      <c r="M69" s="52"/>
      <c r="N69" s="5"/>
      <c r="O69" s="52"/>
      <c r="P69" s="5"/>
      <c r="Q69" s="5"/>
      <c r="R69" s="5"/>
      <c r="S69" s="5"/>
      <c r="T69" s="52"/>
      <c r="U69" s="5"/>
      <c r="V69" s="5"/>
      <c r="W69" s="5"/>
      <c r="X69" s="5"/>
      <c r="Y69" s="5"/>
      <c r="Z69" s="52"/>
      <c r="AA69" s="5"/>
      <c r="AB69" s="5"/>
      <c r="AC69" s="5"/>
      <c r="AD69" s="5"/>
      <c r="AE69" s="5"/>
      <c r="AF69" s="8">
        <v>1</v>
      </c>
      <c r="AG69" s="7" t="s">
        <v>162</v>
      </c>
      <c r="AH69" s="52"/>
      <c r="AI69" s="5"/>
      <c r="AJ69" s="52"/>
      <c r="AK69" s="5"/>
      <c r="AL69" s="5"/>
      <c r="AM69" s="5"/>
      <c r="AN69" s="5"/>
      <c r="AO69" s="5"/>
      <c r="AP69" s="5"/>
      <c r="AQ69" s="5"/>
      <c r="AR69" s="5"/>
      <c r="AS69" s="5"/>
      <c r="AT69" s="5"/>
      <c r="AU69" s="5"/>
      <c r="AV69" s="5"/>
      <c r="AW69" s="5"/>
      <c r="AX69" s="5"/>
      <c r="AY69" s="5"/>
      <c r="AZ69" s="5"/>
    </row>
    <row r="70" spans="1:52" x14ac:dyDescent="0.2">
      <c r="A70" s="1">
        <v>70</v>
      </c>
      <c r="B70" s="7" t="s">
        <v>166</v>
      </c>
      <c r="C70" s="5" t="s">
        <v>3127</v>
      </c>
      <c r="D70" s="5" t="s">
        <v>3043</v>
      </c>
      <c r="E70" s="5"/>
      <c r="F70" s="8">
        <v>1600</v>
      </c>
      <c r="G70" s="52"/>
      <c r="H70" s="5"/>
      <c r="I70" s="5"/>
      <c r="J70" s="5"/>
      <c r="K70" s="5"/>
      <c r="L70" s="5"/>
      <c r="M70" s="52"/>
      <c r="N70" s="5"/>
      <c r="O70" s="52"/>
      <c r="P70" s="5"/>
      <c r="Q70" s="5"/>
      <c r="R70" s="5"/>
      <c r="S70" s="5"/>
      <c r="T70" s="52"/>
      <c r="U70" s="5"/>
      <c r="V70" s="5"/>
      <c r="W70" s="5"/>
      <c r="X70" s="5"/>
      <c r="Y70" s="5"/>
      <c r="Z70" s="52"/>
      <c r="AA70" s="5"/>
      <c r="AB70" s="5"/>
      <c r="AC70" s="5"/>
      <c r="AD70" s="5"/>
      <c r="AE70" s="5"/>
      <c r="AF70" s="8">
        <v>1</v>
      </c>
      <c r="AG70" s="7" t="s">
        <v>63</v>
      </c>
      <c r="AH70" s="52"/>
      <c r="AI70" s="5"/>
      <c r="AJ70" s="52"/>
      <c r="AK70" s="5"/>
      <c r="AL70" s="5"/>
      <c r="AM70" s="5"/>
      <c r="AN70" s="5"/>
      <c r="AO70" s="5"/>
      <c r="AP70" s="5"/>
      <c r="AQ70" s="5"/>
      <c r="AR70" s="5"/>
      <c r="AS70" s="5"/>
      <c r="AT70" s="5"/>
      <c r="AU70" s="5"/>
      <c r="AV70" s="5"/>
      <c r="AW70" s="5"/>
      <c r="AX70" s="5"/>
      <c r="AY70" s="5"/>
      <c r="AZ70" s="5"/>
    </row>
    <row r="71" spans="1:52" x14ac:dyDescent="0.2">
      <c r="A71" s="1">
        <v>71</v>
      </c>
      <c r="B71" s="7" t="s">
        <v>167</v>
      </c>
      <c r="C71" s="5" t="s">
        <v>3127</v>
      </c>
      <c r="D71" s="5" t="s">
        <v>3043</v>
      </c>
      <c r="E71" s="5"/>
      <c r="F71" s="8">
        <v>1600</v>
      </c>
      <c r="G71" s="52"/>
      <c r="H71" s="5"/>
      <c r="I71" s="5"/>
      <c r="J71" s="5"/>
      <c r="K71" s="5"/>
      <c r="L71" s="5"/>
      <c r="M71" s="52"/>
      <c r="N71" s="5"/>
      <c r="O71" s="52"/>
      <c r="P71" s="5"/>
      <c r="Q71" s="5"/>
      <c r="R71" s="5"/>
      <c r="S71" s="5"/>
      <c r="T71" s="52"/>
      <c r="U71" s="5"/>
      <c r="V71" s="5"/>
      <c r="W71" s="5"/>
      <c r="X71" s="5"/>
      <c r="Y71" s="5"/>
      <c r="Z71" s="52"/>
      <c r="AA71" s="5"/>
      <c r="AB71" s="5"/>
      <c r="AC71" s="5"/>
      <c r="AD71" s="5"/>
      <c r="AE71" s="5"/>
      <c r="AF71" s="8">
        <v>1</v>
      </c>
      <c r="AG71" s="7" t="s">
        <v>166</v>
      </c>
      <c r="AH71" s="52"/>
      <c r="AI71" s="5"/>
      <c r="AJ71" s="52"/>
      <c r="AK71" s="5"/>
      <c r="AL71" s="5"/>
      <c r="AM71" s="5"/>
      <c r="AN71" s="5"/>
      <c r="AO71" s="5"/>
      <c r="AP71" s="5"/>
      <c r="AQ71" s="5"/>
      <c r="AR71" s="5"/>
      <c r="AS71" s="5"/>
      <c r="AT71" s="5"/>
      <c r="AU71" s="5"/>
      <c r="AV71" s="5"/>
      <c r="AW71" s="5"/>
      <c r="AX71" s="5"/>
      <c r="AY71" s="5"/>
      <c r="AZ71" s="5"/>
    </row>
    <row r="72" spans="1:52" x14ac:dyDescent="0.2">
      <c r="A72" s="1">
        <v>72</v>
      </c>
      <c r="B72" s="7" t="s">
        <v>168</v>
      </c>
      <c r="C72" s="5" t="s">
        <v>3127</v>
      </c>
      <c r="D72" s="5" t="s">
        <v>3043</v>
      </c>
      <c r="E72" s="5"/>
      <c r="F72" s="8">
        <v>1600</v>
      </c>
      <c r="G72" s="52"/>
      <c r="H72" s="5"/>
      <c r="I72" s="5"/>
      <c r="J72" s="5"/>
      <c r="K72" s="5"/>
      <c r="L72" s="5"/>
      <c r="M72" s="52"/>
      <c r="N72" s="5"/>
      <c r="O72" s="52"/>
      <c r="P72" s="5"/>
      <c r="Q72" s="5"/>
      <c r="R72" s="5"/>
      <c r="S72" s="5"/>
      <c r="T72" s="52"/>
      <c r="U72" s="5"/>
      <c r="V72" s="5"/>
      <c r="W72" s="5"/>
      <c r="X72" s="5"/>
      <c r="Y72" s="5"/>
      <c r="Z72" s="52"/>
      <c r="AA72" s="5"/>
      <c r="AB72" s="5"/>
      <c r="AC72" s="5"/>
      <c r="AD72" s="5"/>
      <c r="AE72" s="5"/>
      <c r="AF72" s="8">
        <v>1</v>
      </c>
      <c r="AG72" s="7" t="s">
        <v>63</v>
      </c>
      <c r="AH72" s="52"/>
      <c r="AI72" s="5"/>
      <c r="AJ72" s="52"/>
      <c r="AK72" s="5"/>
      <c r="AL72" s="5"/>
      <c r="AM72" s="5"/>
      <c r="AN72" s="5"/>
      <c r="AO72" s="5"/>
      <c r="AP72" s="5"/>
      <c r="AQ72" s="5"/>
      <c r="AR72" s="5"/>
      <c r="AS72" s="5"/>
      <c r="AT72" s="5"/>
      <c r="AU72" s="5"/>
      <c r="AV72" s="5"/>
      <c r="AW72" s="5"/>
      <c r="AX72" s="5"/>
      <c r="AY72" s="5"/>
      <c r="AZ72" s="5"/>
    </row>
    <row r="73" spans="1:52" x14ac:dyDescent="0.2">
      <c r="A73" s="1">
        <v>73</v>
      </c>
      <c r="B73" s="7" t="s">
        <v>169</v>
      </c>
      <c r="C73" s="5" t="s">
        <v>3127</v>
      </c>
      <c r="D73" s="5" t="s">
        <v>3043</v>
      </c>
      <c r="E73" s="5"/>
      <c r="F73" s="8">
        <v>1600</v>
      </c>
      <c r="G73" s="52"/>
      <c r="H73" s="5"/>
      <c r="I73" s="5"/>
      <c r="J73" s="5"/>
      <c r="K73" s="5"/>
      <c r="L73" s="5"/>
      <c r="M73" s="52"/>
      <c r="N73" s="5"/>
      <c r="O73" s="52"/>
      <c r="P73" s="5"/>
      <c r="Q73" s="5"/>
      <c r="R73" s="5"/>
      <c r="S73" s="5"/>
      <c r="T73" s="52"/>
      <c r="U73" s="5"/>
      <c r="V73" s="5"/>
      <c r="W73" s="5"/>
      <c r="X73" s="5"/>
      <c r="Y73" s="5"/>
      <c r="Z73" s="52"/>
      <c r="AA73" s="5"/>
      <c r="AB73" s="5"/>
      <c r="AC73" s="5"/>
      <c r="AD73" s="5"/>
      <c r="AE73" s="5"/>
      <c r="AF73" s="8">
        <v>1</v>
      </c>
      <c r="AG73" s="7" t="s">
        <v>168</v>
      </c>
      <c r="AH73" s="52"/>
      <c r="AI73" s="5"/>
      <c r="AJ73" s="52"/>
      <c r="AK73" s="5"/>
      <c r="AL73" s="5"/>
      <c r="AM73" s="5"/>
      <c r="AN73" s="5"/>
      <c r="AO73" s="5"/>
      <c r="AP73" s="5"/>
      <c r="AQ73" s="5"/>
      <c r="AR73" s="5"/>
      <c r="AS73" s="5"/>
      <c r="AT73" s="5"/>
      <c r="AU73" s="5"/>
      <c r="AV73" s="5"/>
      <c r="AW73" s="5"/>
      <c r="AX73" s="5"/>
      <c r="AY73" s="5"/>
      <c r="AZ73" s="5"/>
    </row>
    <row r="74" spans="1:52" ht="30" x14ac:dyDescent="0.2">
      <c r="A74" s="1">
        <v>74</v>
      </c>
      <c r="B74" s="7" t="s">
        <v>170</v>
      </c>
      <c r="C74" s="7" t="s">
        <v>171</v>
      </c>
      <c r="D74" s="5" t="s">
        <v>3128</v>
      </c>
      <c r="E74" s="5"/>
      <c r="F74" s="5" t="s">
        <v>2735</v>
      </c>
      <c r="G74" s="53">
        <v>1</v>
      </c>
      <c r="H74" s="7" t="s">
        <v>63</v>
      </c>
      <c r="I74" s="5"/>
      <c r="J74" s="5"/>
      <c r="K74" s="5"/>
      <c r="L74" s="5"/>
      <c r="M74" s="52"/>
      <c r="N74" s="5"/>
      <c r="O74" s="52"/>
      <c r="P74" s="5"/>
      <c r="Q74" s="8">
        <v>2</v>
      </c>
      <c r="R74" s="5"/>
      <c r="S74" s="7" t="s">
        <v>63</v>
      </c>
      <c r="T74" s="53">
        <v>1</v>
      </c>
      <c r="U74" s="7" t="s">
        <v>63</v>
      </c>
      <c r="V74" s="5"/>
      <c r="W74" s="5"/>
      <c r="X74" s="5"/>
      <c r="Y74" s="5"/>
      <c r="Z74" s="52"/>
      <c r="AA74" s="5"/>
      <c r="AB74" s="5"/>
      <c r="AC74" s="5"/>
      <c r="AD74" s="5"/>
      <c r="AE74" s="5"/>
      <c r="AF74" s="8">
        <v>2</v>
      </c>
      <c r="AG74" s="7" t="s">
        <v>63</v>
      </c>
      <c r="AH74" s="52"/>
      <c r="AI74" s="5"/>
      <c r="AJ74" s="52"/>
      <c r="AK74" s="5"/>
      <c r="AL74" s="5"/>
      <c r="AM74" s="5"/>
      <c r="AN74" s="5"/>
      <c r="AO74" s="5"/>
      <c r="AP74" s="5"/>
      <c r="AQ74" s="5"/>
      <c r="AR74" s="5"/>
      <c r="AS74" s="5"/>
      <c r="AT74" s="5"/>
      <c r="AU74" s="5"/>
      <c r="AV74" s="5"/>
      <c r="AW74" s="5"/>
      <c r="AX74" s="5"/>
      <c r="AY74" s="8">
        <v>1</v>
      </c>
      <c r="AZ74" s="5"/>
    </row>
    <row r="75" spans="1:52" ht="30" x14ac:dyDescent="0.2">
      <c r="A75" s="1">
        <v>75</v>
      </c>
      <c r="B75" s="7" t="s">
        <v>173</v>
      </c>
      <c r="C75" s="7" t="s">
        <v>171</v>
      </c>
      <c r="D75" s="5" t="s">
        <v>3128</v>
      </c>
      <c r="E75" s="5"/>
      <c r="F75" s="5" t="s">
        <v>2735</v>
      </c>
      <c r="G75" s="53">
        <v>1</v>
      </c>
      <c r="H75" s="7" t="s">
        <v>63</v>
      </c>
      <c r="I75" s="5"/>
      <c r="J75" s="5"/>
      <c r="K75" s="5"/>
      <c r="L75" s="5"/>
      <c r="M75" s="52"/>
      <c r="N75" s="5"/>
      <c r="O75" s="52"/>
      <c r="P75" s="5"/>
      <c r="Q75" s="8">
        <v>2</v>
      </c>
      <c r="R75" s="5"/>
      <c r="S75" s="7" t="s">
        <v>63</v>
      </c>
      <c r="T75" s="53">
        <v>1</v>
      </c>
      <c r="U75" s="7" t="s">
        <v>63</v>
      </c>
      <c r="V75" s="5"/>
      <c r="W75" s="5"/>
      <c r="X75" s="5"/>
      <c r="Y75" s="5"/>
      <c r="Z75" s="52"/>
      <c r="AA75" s="5"/>
      <c r="AB75" s="5"/>
      <c r="AC75" s="5"/>
      <c r="AD75" s="5"/>
      <c r="AE75" s="5"/>
      <c r="AF75" s="8">
        <v>2</v>
      </c>
      <c r="AG75" s="7" t="s">
        <v>63</v>
      </c>
      <c r="AH75" s="52"/>
      <c r="AI75" s="5"/>
      <c r="AJ75" s="52"/>
      <c r="AK75" s="5"/>
      <c r="AL75" s="5"/>
      <c r="AM75" s="5"/>
      <c r="AN75" s="5"/>
      <c r="AO75" s="5"/>
      <c r="AP75" s="5"/>
      <c r="AQ75" s="5"/>
      <c r="AR75" s="5"/>
      <c r="AS75" s="5"/>
      <c r="AT75" s="5"/>
      <c r="AU75" s="5"/>
      <c r="AV75" s="5"/>
      <c r="AW75" s="5"/>
      <c r="AX75" s="5"/>
      <c r="AY75" s="8">
        <v>1</v>
      </c>
      <c r="AZ75" s="5"/>
    </row>
    <row r="76" spans="1:52" x14ac:dyDescent="0.2">
      <c r="A76" s="1">
        <v>76</v>
      </c>
      <c r="B76" s="7" t="s">
        <v>174</v>
      </c>
      <c r="C76" s="5" t="s">
        <v>3032</v>
      </c>
      <c r="D76" s="7" t="s">
        <v>66</v>
      </c>
      <c r="E76" s="7" t="s">
        <v>67</v>
      </c>
      <c r="F76" s="7" t="s">
        <v>151</v>
      </c>
      <c r="G76" s="53">
        <v>1</v>
      </c>
      <c r="H76" s="7" t="s">
        <v>63</v>
      </c>
      <c r="I76" s="5"/>
      <c r="J76" s="5"/>
      <c r="K76" s="5"/>
      <c r="L76" s="5"/>
      <c r="M76" s="52"/>
      <c r="N76" s="5"/>
      <c r="O76" s="52"/>
      <c r="P76" s="5"/>
      <c r="Q76" s="8">
        <v>4</v>
      </c>
      <c r="R76" s="5"/>
      <c r="S76" s="7" t="s">
        <v>63</v>
      </c>
      <c r="T76" s="53">
        <v>2</v>
      </c>
      <c r="U76" s="7" t="s">
        <v>63</v>
      </c>
      <c r="V76" s="5"/>
      <c r="W76" s="5"/>
      <c r="X76" s="5"/>
      <c r="Y76" s="5"/>
      <c r="Z76" s="52"/>
      <c r="AA76" s="5"/>
      <c r="AB76" s="5"/>
      <c r="AC76" s="5"/>
      <c r="AD76" s="5"/>
      <c r="AE76" s="5"/>
      <c r="AF76" s="8">
        <v>4</v>
      </c>
      <c r="AG76" s="7" t="s">
        <v>63</v>
      </c>
      <c r="AH76" s="52"/>
      <c r="AI76" s="5"/>
      <c r="AJ76" s="52"/>
      <c r="AK76" s="5"/>
      <c r="AL76" s="5"/>
      <c r="AM76" s="5"/>
      <c r="AN76" s="5"/>
      <c r="AO76" s="5"/>
      <c r="AP76" s="5"/>
      <c r="AQ76" s="5"/>
      <c r="AR76" s="5"/>
      <c r="AS76" s="5"/>
      <c r="AT76" s="5"/>
      <c r="AU76" s="5"/>
      <c r="AV76" s="5"/>
      <c r="AW76" s="5"/>
      <c r="AX76" s="8">
        <v>1</v>
      </c>
      <c r="AY76" s="7" t="s">
        <v>100</v>
      </c>
      <c r="AZ76" s="5"/>
    </row>
    <row r="77" spans="1:52" x14ac:dyDescent="0.2">
      <c r="A77" s="1">
        <v>77</v>
      </c>
      <c r="B77" s="7" t="s">
        <v>176</v>
      </c>
      <c r="C77" s="5" t="s">
        <v>3034</v>
      </c>
      <c r="D77" s="7" t="s">
        <v>66</v>
      </c>
      <c r="E77" s="7" t="s">
        <v>67</v>
      </c>
      <c r="F77" s="7" t="s">
        <v>151</v>
      </c>
      <c r="G77" s="53">
        <v>1</v>
      </c>
      <c r="H77" s="7" t="s">
        <v>63</v>
      </c>
      <c r="I77" s="5"/>
      <c r="J77" s="5"/>
      <c r="K77" s="5"/>
      <c r="L77" s="5"/>
      <c r="M77" s="52"/>
      <c r="N77" s="5"/>
      <c r="O77" s="52"/>
      <c r="P77" s="5"/>
      <c r="Q77" s="8">
        <v>4</v>
      </c>
      <c r="R77" s="5"/>
      <c r="S77" s="7" t="s">
        <v>63</v>
      </c>
      <c r="T77" s="53">
        <v>2</v>
      </c>
      <c r="U77" s="7" t="s">
        <v>63</v>
      </c>
      <c r="V77" s="5"/>
      <c r="W77" s="5"/>
      <c r="X77" s="5"/>
      <c r="Y77" s="5"/>
      <c r="Z77" s="52"/>
      <c r="AA77" s="5"/>
      <c r="AB77" s="5"/>
      <c r="AC77" s="5"/>
      <c r="AD77" s="5"/>
      <c r="AE77" s="5"/>
      <c r="AF77" s="8">
        <v>2</v>
      </c>
      <c r="AG77" s="7" t="s">
        <v>63</v>
      </c>
      <c r="AH77" s="52"/>
      <c r="AI77" s="5"/>
      <c r="AJ77" s="52"/>
      <c r="AK77" s="5"/>
      <c r="AL77" s="5"/>
      <c r="AM77" s="5"/>
      <c r="AN77" s="5"/>
      <c r="AO77" s="5"/>
      <c r="AP77" s="5"/>
      <c r="AQ77" s="5"/>
      <c r="AR77" s="5"/>
      <c r="AS77" s="5"/>
      <c r="AT77" s="5"/>
      <c r="AU77" s="5"/>
      <c r="AV77" s="5"/>
      <c r="AW77" s="5"/>
      <c r="AX77" s="8">
        <v>1</v>
      </c>
      <c r="AY77" s="7" t="s">
        <v>100</v>
      </c>
      <c r="AZ77" s="5"/>
    </row>
    <row r="78" spans="1:52" x14ac:dyDescent="0.2">
      <c r="A78" s="1">
        <v>78</v>
      </c>
      <c r="B78" s="7" t="s">
        <v>178</v>
      </c>
      <c r="C78" s="7" t="s">
        <v>171</v>
      </c>
      <c r="D78" s="7" t="s">
        <v>66</v>
      </c>
      <c r="E78" s="7" t="s">
        <v>67</v>
      </c>
      <c r="F78" s="7" t="s">
        <v>151</v>
      </c>
      <c r="G78" s="53">
        <v>1</v>
      </c>
      <c r="H78" s="7" t="s">
        <v>63</v>
      </c>
      <c r="I78" s="5"/>
      <c r="J78" s="5"/>
      <c r="K78" s="5"/>
      <c r="L78" s="5"/>
      <c r="M78" s="52"/>
      <c r="N78" s="5"/>
      <c r="O78" s="52"/>
      <c r="P78" s="5"/>
      <c r="Q78" s="8">
        <v>4</v>
      </c>
      <c r="R78" s="5"/>
      <c r="S78" s="7" t="s">
        <v>63</v>
      </c>
      <c r="T78" s="53">
        <v>2</v>
      </c>
      <c r="U78" s="7" t="s">
        <v>63</v>
      </c>
      <c r="V78" s="5"/>
      <c r="W78" s="5"/>
      <c r="X78" s="5"/>
      <c r="Y78" s="5"/>
      <c r="Z78" s="52"/>
      <c r="AA78" s="5"/>
      <c r="AB78" s="5"/>
      <c r="AC78" s="5"/>
      <c r="AD78" s="5"/>
      <c r="AE78" s="5"/>
      <c r="AF78" s="8">
        <v>4</v>
      </c>
      <c r="AG78" s="7" t="s">
        <v>63</v>
      </c>
      <c r="AH78" s="52"/>
      <c r="AI78" s="5"/>
      <c r="AJ78" s="52"/>
      <c r="AK78" s="5"/>
      <c r="AL78" s="5"/>
      <c r="AM78" s="5"/>
      <c r="AN78" s="5"/>
      <c r="AO78" s="5"/>
      <c r="AP78" s="5"/>
      <c r="AQ78" s="5"/>
      <c r="AR78" s="5"/>
      <c r="AS78" s="5"/>
      <c r="AT78" s="5"/>
      <c r="AU78" s="5"/>
      <c r="AV78" s="5"/>
      <c r="AW78" s="5"/>
      <c r="AX78" s="8">
        <v>1</v>
      </c>
      <c r="AY78" s="7" t="s">
        <v>100</v>
      </c>
      <c r="AZ78" s="5"/>
    </row>
    <row r="79" spans="1:52" x14ac:dyDescent="0.2">
      <c r="A79" s="1">
        <v>79</v>
      </c>
      <c r="B79" s="7" t="s">
        <v>179</v>
      </c>
      <c r="C79" s="7" t="s">
        <v>171</v>
      </c>
      <c r="D79" s="7" t="s">
        <v>66</v>
      </c>
      <c r="E79" s="7" t="s">
        <v>67</v>
      </c>
      <c r="F79" s="7" t="s">
        <v>151</v>
      </c>
      <c r="G79" s="53">
        <v>1</v>
      </c>
      <c r="H79" s="7" t="s">
        <v>63</v>
      </c>
      <c r="I79" s="5"/>
      <c r="J79" s="5"/>
      <c r="K79" s="5"/>
      <c r="L79" s="5"/>
      <c r="M79" s="52"/>
      <c r="N79" s="5"/>
      <c r="O79" s="52"/>
      <c r="P79" s="5"/>
      <c r="Q79" s="8">
        <v>4</v>
      </c>
      <c r="R79" s="5"/>
      <c r="S79" s="7" t="s">
        <v>63</v>
      </c>
      <c r="T79" s="53">
        <v>2</v>
      </c>
      <c r="U79" s="7" t="s">
        <v>63</v>
      </c>
      <c r="V79" s="5"/>
      <c r="W79" s="5"/>
      <c r="X79" s="5"/>
      <c r="Y79" s="5"/>
      <c r="Z79" s="52"/>
      <c r="AA79" s="5"/>
      <c r="AB79" s="5"/>
      <c r="AC79" s="5"/>
      <c r="AD79" s="5"/>
      <c r="AE79" s="5"/>
      <c r="AF79" s="8">
        <v>4</v>
      </c>
      <c r="AG79" s="7" t="s">
        <v>63</v>
      </c>
      <c r="AH79" s="52"/>
      <c r="AI79" s="5"/>
      <c r="AJ79" s="52"/>
      <c r="AK79" s="5"/>
      <c r="AL79" s="5"/>
      <c r="AM79" s="5"/>
      <c r="AN79" s="5"/>
      <c r="AO79" s="5"/>
      <c r="AP79" s="5"/>
      <c r="AQ79" s="5"/>
      <c r="AR79" s="5"/>
      <c r="AS79" s="5"/>
      <c r="AT79" s="5"/>
      <c r="AU79" s="5"/>
      <c r="AV79" s="5"/>
      <c r="AW79" s="5"/>
      <c r="AX79" s="8">
        <v>1</v>
      </c>
      <c r="AY79" s="7" t="s">
        <v>100</v>
      </c>
      <c r="AZ79" s="5"/>
    </row>
    <row r="80" spans="1:52" x14ac:dyDescent="0.2">
      <c r="A80" s="1">
        <v>80</v>
      </c>
      <c r="B80" s="7" t="s">
        <v>180</v>
      </c>
      <c r="C80" s="7" t="s">
        <v>171</v>
      </c>
      <c r="D80" s="7" t="s">
        <v>66</v>
      </c>
      <c r="E80" s="7" t="s">
        <v>67</v>
      </c>
      <c r="F80" s="7" t="s">
        <v>151</v>
      </c>
      <c r="G80" s="53">
        <v>1</v>
      </c>
      <c r="H80" s="7" t="s">
        <v>63</v>
      </c>
      <c r="I80" s="5"/>
      <c r="J80" s="5"/>
      <c r="K80" s="5"/>
      <c r="L80" s="5"/>
      <c r="M80" s="52"/>
      <c r="N80" s="5"/>
      <c r="O80" s="52"/>
      <c r="P80" s="5"/>
      <c r="Q80" s="8">
        <v>4</v>
      </c>
      <c r="R80" s="5"/>
      <c r="S80" s="7" t="s">
        <v>63</v>
      </c>
      <c r="T80" s="53">
        <v>2</v>
      </c>
      <c r="U80" s="7" t="s">
        <v>63</v>
      </c>
      <c r="V80" s="5"/>
      <c r="W80" s="5"/>
      <c r="X80" s="5"/>
      <c r="Y80" s="5"/>
      <c r="Z80" s="52"/>
      <c r="AA80" s="5"/>
      <c r="AB80" s="5"/>
      <c r="AC80" s="5"/>
      <c r="AD80" s="5"/>
      <c r="AE80" s="5"/>
      <c r="AF80" s="8">
        <v>4</v>
      </c>
      <c r="AG80" s="7" t="s">
        <v>63</v>
      </c>
      <c r="AH80" s="52"/>
      <c r="AI80" s="5"/>
      <c r="AJ80" s="52"/>
      <c r="AK80" s="5"/>
      <c r="AL80" s="5"/>
      <c r="AM80" s="5"/>
      <c r="AN80" s="5"/>
      <c r="AO80" s="5"/>
      <c r="AP80" s="5"/>
      <c r="AQ80" s="5"/>
      <c r="AR80" s="5"/>
      <c r="AS80" s="5"/>
      <c r="AT80" s="5"/>
      <c r="AU80" s="5"/>
      <c r="AV80" s="5"/>
      <c r="AW80" s="5"/>
      <c r="AX80" s="8">
        <v>1</v>
      </c>
      <c r="AY80" s="7" t="s">
        <v>100</v>
      </c>
      <c r="AZ80" s="5"/>
    </row>
    <row r="81" spans="1:52" x14ac:dyDescent="0.2">
      <c r="A81" s="1">
        <v>81</v>
      </c>
      <c r="B81" s="7" t="s">
        <v>181</v>
      </c>
      <c r="C81" s="5" t="s">
        <v>3032</v>
      </c>
      <c r="D81" s="7" t="s">
        <v>66</v>
      </c>
      <c r="E81" s="7" t="s">
        <v>67</v>
      </c>
      <c r="F81" s="7" t="s">
        <v>151</v>
      </c>
      <c r="G81" s="53">
        <v>1</v>
      </c>
      <c r="H81" s="7" t="s">
        <v>63</v>
      </c>
      <c r="I81" s="5"/>
      <c r="J81" s="5"/>
      <c r="K81" s="5"/>
      <c r="L81" s="5"/>
      <c r="M81" s="52"/>
      <c r="N81" s="5"/>
      <c r="O81" s="52"/>
      <c r="P81" s="5"/>
      <c r="Q81" s="8">
        <v>4</v>
      </c>
      <c r="R81" s="5"/>
      <c r="S81" s="7" t="s">
        <v>63</v>
      </c>
      <c r="T81" s="53">
        <v>2</v>
      </c>
      <c r="U81" s="7" t="s">
        <v>63</v>
      </c>
      <c r="V81" s="5"/>
      <c r="W81" s="5"/>
      <c r="X81" s="5"/>
      <c r="Y81" s="5"/>
      <c r="Z81" s="52"/>
      <c r="AA81" s="5"/>
      <c r="AB81" s="5"/>
      <c r="AC81" s="5"/>
      <c r="AD81" s="5"/>
      <c r="AE81" s="5"/>
      <c r="AF81" s="8">
        <v>4</v>
      </c>
      <c r="AG81" s="7" t="s">
        <v>63</v>
      </c>
      <c r="AH81" s="52"/>
      <c r="AI81" s="5"/>
      <c r="AJ81" s="52"/>
      <c r="AK81" s="5"/>
      <c r="AL81" s="5"/>
      <c r="AM81" s="5"/>
      <c r="AN81" s="5"/>
      <c r="AO81" s="5"/>
      <c r="AP81" s="5"/>
      <c r="AQ81" s="5"/>
      <c r="AR81" s="5"/>
      <c r="AS81" s="5"/>
      <c r="AT81" s="5"/>
      <c r="AU81" s="5"/>
      <c r="AV81" s="5"/>
      <c r="AW81" s="5"/>
      <c r="AX81" s="8">
        <v>1</v>
      </c>
      <c r="AY81" s="7" t="s">
        <v>100</v>
      </c>
      <c r="AZ81" s="5"/>
    </row>
    <row r="82" spans="1:52" x14ac:dyDescent="0.2">
      <c r="A82" s="1">
        <v>82</v>
      </c>
      <c r="B82" s="7" t="s">
        <v>182</v>
      </c>
      <c r="C82" s="5" t="s">
        <v>3034</v>
      </c>
      <c r="D82" s="7" t="s">
        <v>66</v>
      </c>
      <c r="E82" s="7" t="s">
        <v>67</v>
      </c>
      <c r="F82" s="7" t="s">
        <v>151</v>
      </c>
      <c r="G82" s="53">
        <v>1</v>
      </c>
      <c r="H82" s="7" t="s">
        <v>63</v>
      </c>
      <c r="I82" s="5"/>
      <c r="J82" s="5"/>
      <c r="K82" s="5"/>
      <c r="L82" s="5"/>
      <c r="M82" s="52"/>
      <c r="N82" s="5"/>
      <c r="O82" s="52"/>
      <c r="P82" s="5"/>
      <c r="Q82" s="8">
        <v>4</v>
      </c>
      <c r="R82" s="5"/>
      <c r="S82" s="7" t="s">
        <v>63</v>
      </c>
      <c r="T82" s="53">
        <v>2</v>
      </c>
      <c r="U82" s="7" t="s">
        <v>63</v>
      </c>
      <c r="V82" s="5"/>
      <c r="W82" s="5"/>
      <c r="X82" s="5"/>
      <c r="Y82" s="5"/>
      <c r="Z82" s="52"/>
      <c r="AA82" s="5"/>
      <c r="AB82" s="5"/>
      <c r="AC82" s="5"/>
      <c r="AD82" s="5"/>
      <c r="AE82" s="5"/>
      <c r="AF82" s="8">
        <v>2</v>
      </c>
      <c r="AG82" s="7" t="s">
        <v>63</v>
      </c>
      <c r="AH82" s="52"/>
      <c r="AI82" s="5"/>
      <c r="AJ82" s="52"/>
      <c r="AK82" s="5"/>
      <c r="AL82" s="5"/>
      <c r="AM82" s="5"/>
      <c r="AN82" s="5"/>
      <c r="AO82" s="5"/>
      <c r="AP82" s="5"/>
      <c r="AQ82" s="5"/>
      <c r="AR82" s="5"/>
      <c r="AS82" s="5"/>
      <c r="AT82" s="5"/>
      <c r="AU82" s="5"/>
      <c r="AV82" s="5"/>
      <c r="AW82" s="5"/>
      <c r="AX82" s="8">
        <v>1</v>
      </c>
      <c r="AY82" s="7" t="s">
        <v>100</v>
      </c>
      <c r="AZ82" s="5"/>
    </row>
    <row r="83" spans="1:52" ht="30" x14ac:dyDescent="0.2">
      <c r="A83" s="1">
        <v>83</v>
      </c>
      <c r="B83" s="7" t="s">
        <v>183</v>
      </c>
      <c r="C83" s="5" t="s">
        <v>2829</v>
      </c>
      <c r="D83" s="5" t="s">
        <v>3129</v>
      </c>
      <c r="E83" s="7" t="s">
        <v>186</v>
      </c>
      <c r="F83" s="8">
        <v>300</v>
      </c>
      <c r="G83" s="53">
        <v>1</v>
      </c>
      <c r="H83" s="7" t="s">
        <v>63</v>
      </c>
      <c r="I83" s="5"/>
      <c r="J83" s="5"/>
      <c r="K83" s="5"/>
      <c r="L83" s="5"/>
      <c r="M83" s="53">
        <v>1</v>
      </c>
      <c r="N83" s="7" t="s">
        <v>63</v>
      </c>
      <c r="O83" s="52"/>
      <c r="P83" s="5"/>
      <c r="Q83" s="8">
        <v>1</v>
      </c>
      <c r="R83" s="8">
        <v>1</v>
      </c>
      <c r="S83" s="7" t="s">
        <v>63</v>
      </c>
      <c r="T83" s="52"/>
      <c r="U83" s="5"/>
      <c r="V83" s="5"/>
      <c r="W83" s="5"/>
      <c r="X83" s="5"/>
      <c r="Y83" s="5"/>
      <c r="Z83" s="52"/>
      <c r="AA83" s="5"/>
      <c r="AB83" s="5"/>
      <c r="AC83" s="5"/>
      <c r="AD83" s="5"/>
      <c r="AE83" s="5"/>
      <c r="AF83" s="5"/>
      <c r="AG83" s="5"/>
      <c r="AH83" s="53">
        <v>4</v>
      </c>
      <c r="AI83" s="7" t="s">
        <v>80</v>
      </c>
      <c r="AJ83" s="52"/>
      <c r="AK83" s="5"/>
      <c r="AL83" s="5"/>
      <c r="AM83" s="5"/>
      <c r="AN83" s="5"/>
      <c r="AO83" s="5"/>
      <c r="AP83" s="5"/>
      <c r="AQ83" s="5"/>
      <c r="AR83" s="5"/>
      <c r="AS83" s="5"/>
      <c r="AT83" s="8">
        <v>2</v>
      </c>
      <c r="AU83" s="7" t="s">
        <v>93</v>
      </c>
      <c r="AV83" s="5"/>
      <c r="AW83" s="5"/>
      <c r="AX83" s="8">
        <v>1</v>
      </c>
      <c r="AY83" s="8">
        <v>1</v>
      </c>
      <c r="AZ83" s="5"/>
    </row>
    <row r="84" spans="1:52" ht="30" x14ac:dyDescent="0.2">
      <c r="A84" s="1">
        <v>84</v>
      </c>
      <c r="B84" s="7" t="s">
        <v>187</v>
      </c>
      <c r="C84" s="5" t="s">
        <v>2829</v>
      </c>
      <c r="D84" s="5" t="s">
        <v>3129</v>
      </c>
      <c r="E84" s="7" t="s">
        <v>186</v>
      </c>
      <c r="F84" s="8">
        <v>300</v>
      </c>
      <c r="G84" s="53">
        <v>1</v>
      </c>
      <c r="H84" s="7" t="s">
        <v>63</v>
      </c>
      <c r="I84" s="5"/>
      <c r="J84" s="5"/>
      <c r="K84" s="5"/>
      <c r="L84" s="5"/>
      <c r="M84" s="53">
        <v>1</v>
      </c>
      <c r="N84" s="7" t="s">
        <v>63</v>
      </c>
      <c r="O84" s="52"/>
      <c r="P84" s="5"/>
      <c r="Q84" s="8">
        <v>1</v>
      </c>
      <c r="R84" s="8">
        <v>1</v>
      </c>
      <c r="S84" s="7" t="s">
        <v>63</v>
      </c>
      <c r="T84" s="52"/>
      <c r="U84" s="5"/>
      <c r="V84" s="8">
        <v>1</v>
      </c>
      <c r="W84" s="7" t="s">
        <v>80</v>
      </c>
      <c r="X84" s="5"/>
      <c r="Y84" s="5"/>
      <c r="Z84" s="52"/>
      <c r="AA84" s="5"/>
      <c r="AB84" s="5"/>
      <c r="AC84" s="5"/>
      <c r="AD84" s="5"/>
      <c r="AE84" s="5"/>
      <c r="AF84" s="5"/>
      <c r="AG84" s="5"/>
      <c r="AH84" s="53">
        <v>2</v>
      </c>
      <c r="AI84" s="7" t="s">
        <v>80</v>
      </c>
      <c r="AJ84" s="52"/>
      <c r="AK84" s="5"/>
      <c r="AL84" s="5"/>
      <c r="AM84" s="5"/>
      <c r="AN84" s="5"/>
      <c r="AO84" s="5"/>
      <c r="AP84" s="5"/>
      <c r="AQ84" s="5"/>
      <c r="AR84" s="5"/>
      <c r="AS84" s="5"/>
      <c r="AT84" s="8">
        <v>2</v>
      </c>
      <c r="AU84" s="7" t="s">
        <v>93</v>
      </c>
      <c r="AV84" s="5"/>
      <c r="AW84" s="5"/>
      <c r="AX84" s="8">
        <v>1</v>
      </c>
      <c r="AY84" s="8">
        <v>1</v>
      </c>
      <c r="AZ84" s="8">
        <v>1</v>
      </c>
    </row>
    <row r="85" spans="1:52" ht="30" x14ac:dyDescent="0.2">
      <c r="A85" s="1">
        <v>85</v>
      </c>
      <c r="B85" s="7" t="s">
        <v>188</v>
      </c>
      <c r="C85" s="5" t="s">
        <v>2829</v>
      </c>
      <c r="D85" s="5" t="s">
        <v>3129</v>
      </c>
      <c r="E85" s="7" t="s">
        <v>186</v>
      </c>
      <c r="F85" s="8">
        <v>300</v>
      </c>
      <c r="G85" s="53">
        <v>1</v>
      </c>
      <c r="H85" s="7" t="s">
        <v>63</v>
      </c>
      <c r="I85" s="5"/>
      <c r="J85" s="5"/>
      <c r="K85" s="5"/>
      <c r="L85" s="5"/>
      <c r="M85" s="53">
        <v>1</v>
      </c>
      <c r="N85" s="7" t="s">
        <v>63</v>
      </c>
      <c r="O85" s="52"/>
      <c r="P85" s="5"/>
      <c r="Q85" s="8">
        <v>1</v>
      </c>
      <c r="R85" s="8">
        <v>1</v>
      </c>
      <c r="S85" s="7" t="s">
        <v>63</v>
      </c>
      <c r="T85" s="52"/>
      <c r="U85" s="5"/>
      <c r="V85" s="5"/>
      <c r="W85" s="5"/>
      <c r="X85" s="5"/>
      <c r="Y85" s="5"/>
      <c r="Z85" s="52"/>
      <c r="AA85" s="5"/>
      <c r="AB85" s="5"/>
      <c r="AC85" s="5"/>
      <c r="AD85" s="5"/>
      <c r="AE85" s="5"/>
      <c r="AF85" s="5"/>
      <c r="AG85" s="5"/>
      <c r="AH85" s="53">
        <v>4</v>
      </c>
      <c r="AI85" s="7" t="s">
        <v>80</v>
      </c>
      <c r="AJ85" s="52"/>
      <c r="AK85" s="5"/>
      <c r="AL85" s="5"/>
      <c r="AM85" s="5"/>
      <c r="AN85" s="5"/>
      <c r="AO85" s="5"/>
      <c r="AP85" s="5"/>
      <c r="AQ85" s="5"/>
      <c r="AR85" s="5"/>
      <c r="AS85" s="5"/>
      <c r="AT85" s="8">
        <v>2</v>
      </c>
      <c r="AU85" s="7" t="s">
        <v>93</v>
      </c>
      <c r="AV85" s="5"/>
      <c r="AW85" s="5"/>
      <c r="AX85" s="8">
        <v>1</v>
      </c>
      <c r="AY85" s="8">
        <v>1</v>
      </c>
      <c r="AZ85" s="5"/>
    </row>
    <row r="86" spans="1:52" ht="30" x14ac:dyDescent="0.2">
      <c r="A86" s="1">
        <v>86</v>
      </c>
      <c r="B86" s="7" t="s">
        <v>189</v>
      </c>
      <c r="C86" s="5" t="s">
        <v>3130</v>
      </c>
      <c r="D86" s="7" t="s">
        <v>61</v>
      </c>
      <c r="E86" s="7" t="s">
        <v>62</v>
      </c>
      <c r="F86" s="8">
        <v>300</v>
      </c>
      <c r="G86" s="53">
        <v>2</v>
      </c>
      <c r="H86" s="7" t="s">
        <v>63</v>
      </c>
      <c r="I86" s="5"/>
      <c r="J86" s="5"/>
      <c r="K86" s="5"/>
      <c r="L86" s="5"/>
      <c r="M86" s="53">
        <v>4</v>
      </c>
      <c r="N86" s="7" t="s">
        <v>63</v>
      </c>
      <c r="O86" s="53">
        <v>2</v>
      </c>
      <c r="P86" s="7" t="s">
        <v>63</v>
      </c>
      <c r="Q86" s="8">
        <v>1</v>
      </c>
      <c r="R86" s="8">
        <v>1</v>
      </c>
      <c r="S86" s="7" t="s">
        <v>63</v>
      </c>
      <c r="T86" s="53">
        <v>1</v>
      </c>
      <c r="U86" s="7" t="s">
        <v>63</v>
      </c>
      <c r="V86" s="8">
        <v>1</v>
      </c>
      <c r="W86" s="7" t="s">
        <v>80</v>
      </c>
      <c r="X86" s="5"/>
      <c r="Y86" s="5"/>
      <c r="Z86" s="53">
        <v>1</v>
      </c>
      <c r="AA86" s="7" t="s">
        <v>63</v>
      </c>
      <c r="AB86" s="5"/>
      <c r="AC86" s="5"/>
      <c r="AD86" s="5"/>
      <c r="AE86" s="5"/>
      <c r="AF86" s="5"/>
      <c r="AG86" s="5"/>
      <c r="AH86" s="53">
        <v>2</v>
      </c>
      <c r="AI86" s="7" t="s">
        <v>80</v>
      </c>
      <c r="AJ86" s="53">
        <v>1</v>
      </c>
      <c r="AK86" s="7" t="s">
        <v>80</v>
      </c>
      <c r="AL86" s="5"/>
      <c r="AM86" s="5"/>
      <c r="AN86" s="5"/>
      <c r="AO86" s="5"/>
      <c r="AP86" s="5"/>
      <c r="AQ86" s="5"/>
      <c r="AR86" s="5"/>
      <c r="AS86" s="5"/>
      <c r="AT86" s="8">
        <v>4</v>
      </c>
      <c r="AU86" s="7" t="s">
        <v>93</v>
      </c>
      <c r="AV86" s="5"/>
      <c r="AW86" s="5"/>
      <c r="AX86" s="8">
        <v>2</v>
      </c>
      <c r="AY86" s="8">
        <v>2</v>
      </c>
      <c r="AZ86" s="5"/>
    </row>
    <row r="87" spans="1:52" x14ac:dyDescent="0.2">
      <c r="A87" s="1">
        <v>87</v>
      </c>
      <c r="B87" s="7" t="s">
        <v>191</v>
      </c>
      <c r="C87" s="5" t="s">
        <v>3130</v>
      </c>
      <c r="D87" s="5" t="s">
        <v>3119</v>
      </c>
      <c r="E87" s="7" t="s">
        <v>130</v>
      </c>
      <c r="F87" s="8">
        <v>300</v>
      </c>
      <c r="G87" s="53">
        <v>2</v>
      </c>
      <c r="H87" s="7" t="s">
        <v>63</v>
      </c>
      <c r="I87" s="5"/>
      <c r="J87" s="5"/>
      <c r="K87" s="5"/>
      <c r="L87" s="5"/>
      <c r="M87" s="53">
        <v>4</v>
      </c>
      <c r="N87" s="7" t="s">
        <v>63</v>
      </c>
      <c r="O87" s="53">
        <v>2</v>
      </c>
      <c r="P87" s="7" t="s">
        <v>63</v>
      </c>
      <c r="Q87" s="8">
        <v>1</v>
      </c>
      <c r="R87" s="8">
        <v>1</v>
      </c>
      <c r="S87" s="7" t="s">
        <v>63</v>
      </c>
      <c r="T87" s="53">
        <v>1</v>
      </c>
      <c r="U87" s="7" t="s">
        <v>63</v>
      </c>
      <c r="V87" s="8">
        <v>1</v>
      </c>
      <c r="W87" s="7" t="s">
        <v>80</v>
      </c>
      <c r="X87" s="5"/>
      <c r="Y87" s="5"/>
      <c r="Z87" s="53">
        <v>1</v>
      </c>
      <c r="AA87" s="7" t="s">
        <v>63</v>
      </c>
      <c r="AB87" s="5"/>
      <c r="AC87" s="5"/>
      <c r="AD87" s="5"/>
      <c r="AE87" s="5"/>
      <c r="AF87" s="5"/>
      <c r="AG87" s="5"/>
      <c r="AH87" s="53">
        <v>2</v>
      </c>
      <c r="AI87" s="7" t="s">
        <v>80</v>
      </c>
      <c r="AJ87" s="53">
        <v>1</v>
      </c>
      <c r="AK87" s="7" t="s">
        <v>80</v>
      </c>
      <c r="AL87" s="5"/>
      <c r="AM87" s="5"/>
      <c r="AN87" s="5"/>
      <c r="AO87" s="5"/>
      <c r="AP87" s="5"/>
      <c r="AQ87" s="5"/>
      <c r="AR87" s="5"/>
      <c r="AS87" s="5"/>
      <c r="AT87" s="5"/>
      <c r="AU87" s="5"/>
      <c r="AV87" s="5"/>
      <c r="AW87" s="5"/>
      <c r="AX87" s="8">
        <v>2</v>
      </c>
      <c r="AY87" s="8">
        <v>2</v>
      </c>
      <c r="AZ87" s="5"/>
    </row>
    <row r="88" spans="1:52" x14ac:dyDescent="0.2">
      <c r="A88" s="1">
        <v>88</v>
      </c>
      <c r="B88" s="7" t="s">
        <v>192</v>
      </c>
      <c r="C88" s="5" t="s">
        <v>3130</v>
      </c>
      <c r="D88" s="7" t="s">
        <v>61</v>
      </c>
      <c r="E88" s="7" t="s">
        <v>62</v>
      </c>
      <c r="F88" s="8">
        <v>300</v>
      </c>
      <c r="G88" s="53">
        <v>2</v>
      </c>
      <c r="H88" s="7" t="s">
        <v>63</v>
      </c>
      <c r="I88" s="5"/>
      <c r="J88" s="5"/>
      <c r="K88" s="5"/>
      <c r="L88" s="5"/>
      <c r="M88" s="53">
        <v>4</v>
      </c>
      <c r="N88" s="7" t="s">
        <v>63</v>
      </c>
      <c r="O88" s="53">
        <v>2</v>
      </c>
      <c r="P88" s="7" t="s">
        <v>63</v>
      </c>
      <c r="Q88" s="8">
        <v>1</v>
      </c>
      <c r="R88" s="8">
        <v>1</v>
      </c>
      <c r="S88" s="7" t="s">
        <v>63</v>
      </c>
      <c r="T88" s="53">
        <v>1</v>
      </c>
      <c r="U88" s="7" t="s">
        <v>63</v>
      </c>
      <c r="V88" s="8">
        <v>1</v>
      </c>
      <c r="W88" s="7" t="s">
        <v>80</v>
      </c>
      <c r="X88" s="5"/>
      <c r="Y88" s="5"/>
      <c r="Z88" s="53">
        <v>1</v>
      </c>
      <c r="AA88" s="7" t="s">
        <v>63</v>
      </c>
      <c r="AB88" s="5"/>
      <c r="AC88" s="5"/>
      <c r="AD88" s="5"/>
      <c r="AE88" s="5"/>
      <c r="AF88" s="5"/>
      <c r="AG88" s="5"/>
      <c r="AH88" s="53">
        <v>2</v>
      </c>
      <c r="AI88" s="7" t="s">
        <v>80</v>
      </c>
      <c r="AJ88" s="53">
        <v>1</v>
      </c>
      <c r="AK88" s="7" t="s">
        <v>80</v>
      </c>
      <c r="AL88" s="5"/>
      <c r="AM88" s="5"/>
      <c r="AN88" s="5"/>
      <c r="AO88" s="5"/>
      <c r="AP88" s="5"/>
      <c r="AQ88" s="5"/>
      <c r="AR88" s="5"/>
      <c r="AS88" s="5"/>
      <c r="AT88" s="8">
        <v>4</v>
      </c>
      <c r="AU88" s="5"/>
      <c r="AV88" s="5"/>
      <c r="AW88" s="5"/>
      <c r="AX88" s="8">
        <v>2</v>
      </c>
      <c r="AY88" s="8">
        <v>2</v>
      </c>
      <c r="AZ88" s="8">
        <v>1</v>
      </c>
    </row>
    <row r="89" spans="1:52" ht="30" x14ac:dyDescent="0.2">
      <c r="A89" s="1">
        <v>89</v>
      </c>
      <c r="B89" s="7" t="s">
        <v>193</v>
      </c>
      <c r="C89" s="5" t="s">
        <v>2829</v>
      </c>
      <c r="D89" s="7" t="s">
        <v>61</v>
      </c>
      <c r="E89" s="7" t="s">
        <v>62</v>
      </c>
      <c r="F89" s="8">
        <v>300</v>
      </c>
      <c r="G89" s="53">
        <v>2</v>
      </c>
      <c r="H89" s="7" t="s">
        <v>63</v>
      </c>
      <c r="I89" s="5"/>
      <c r="J89" s="5"/>
      <c r="K89" s="5"/>
      <c r="L89" s="5"/>
      <c r="M89" s="53">
        <v>2</v>
      </c>
      <c r="N89" s="7" t="s">
        <v>63</v>
      </c>
      <c r="O89" s="52"/>
      <c r="P89" s="5"/>
      <c r="Q89" s="8">
        <v>2</v>
      </c>
      <c r="R89" s="8">
        <v>2</v>
      </c>
      <c r="S89" s="7" t="s">
        <v>63</v>
      </c>
      <c r="T89" s="53">
        <v>2</v>
      </c>
      <c r="U89" s="7" t="s">
        <v>63</v>
      </c>
      <c r="V89" s="8">
        <v>1</v>
      </c>
      <c r="W89" s="7" t="s">
        <v>80</v>
      </c>
      <c r="X89" s="5"/>
      <c r="Y89" s="5"/>
      <c r="Z89" s="52"/>
      <c r="AA89" s="5"/>
      <c r="AB89" s="5"/>
      <c r="AC89" s="5"/>
      <c r="AD89" s="5"/>
      <c r="AE89" s="5"/>
      <c r="AF89" s="5"/>
      <c r="AG89" s="5"/>
      <c r="AH89" s="53">
        <v>2</v>
      </c>
      <c r="AI89" s="7" t="s">
        <v>80</v>
      </c>
      <c r="AJ89" s="52"/>
      <c r="AK89" s="5"/>
      <c r="AL89" s="5"/>
      <c r="AM89" s="5"/>
      <c r="AN89" s="5"/>
      <c r="AO89" s="5"/>
      <c r="AP89" s="5"/>
      <c r="AQ89" s="5"/>
      <c r="AR89" s="5"/>
      <c r="AS89" s="5"/>
      <c r="AT89" s="8">
        <v>4</v>
      </c>
      <c r="AU89" s="7" t="s">
        <v>93</v>
      </c>
      <c r="AV89" s="5"/>
      <c r="AW89" s="5"/>
      <c r="AX89" s="8">
        <v>2</v>
      </c>
      <c r="AY89" s="8">
        <v>2</v>
      </c>
      <c r="AZ89" s="8">
        <v>1</v>
      </c>
    </row>
    <row r="90" spans="1:52" ht="30" x14ac:dyDescent="0.2">
      <c r="A90" s="1">
        <v>90</v>
      </c>
      <c r="B90" s="7" t="s">
        <v>194</v>
      </c>
      <c r="C90" s="5" t="s">
        <v>2829</v>
      </c>
      <c r="D90" s="7" t="s">
        <v>61</v>
      </c>
      <c r="E90" s="7" t="s">
        <v>62</v>
      </c>
      <c r="F90" s="8">
        <v>300</v>
      </c>
      <c r="G90" s="53">
        <v>2</v>
      </c>
      <c r="H90" s="7" t="s">
        <v>63</v>
      </c>
      <c r="I90" s="5"/>
      <c r="J90" s="5"/>
      <c r="K90" s="5"/>
      <c r="L90" s="5"/>
      <c r="M90" s="53">
        <v>2</v>
      </c>
      <c r="N90" s="7" t="s">
        <v>63</v>
      </c>
      <c r="O90" s="52"/>
      <c r="P90" s="5"/>
      <c r="Q90" s="8">
        <v>2</v>
      </c>
      <c r="R90" s="8">
        <v>2</v>
      </c>
      <c r="S90" s="7" t="s">
        <v>63</v>
      </c>
      <c r="T90" s="53">
        <v>2</v>
      </c>
      <c r="U90" s="7" t="s">
        <v>63</v>
      </c>
      <c r="V90" s="8">
        <v>1</v>
      </c>
      <c r="W90" s="7" t="s">
        <v>80</v>
      </c>
      <c r="X90" s="5"/>
      <c r="Y90" s="5"/>
      <c r="Z90" s="52"/>
      <c r="AA90" s="5"/>
      <c r="AB90" s="5"/>
      <c r="AC90" s="5"/>
      <c r="AD90" s="5"/>
      <c r="AE90" s="5"/>
      <c r="AF90" s="5"/>
      <c r="AG90" s="5"/>
      <c r="AH90" s="53">
        <v>2</v>
      </c>
      <c r="AI90" s="7" t="s">
        <v>80</v>
      </c>
      <c r="AJ90" s="52"/>
      <c r="AK90" s="5"/>
      <c r="AL90" s="5"/>
      <c r="AM90" s="5"/>
      <c r="AN90" s="5"/>
      <c r="AO90" s="5"/>
      <c r="AP90" s="5"/>
      <c r="AQ90" s="5"/>
      <c r="AR90" s="5"/>
      <c r="AS90" s="5"/>
      <c r="AT90" s="8">
        <v>4</v>
      </c>
      <c r="AU90" s="7" t="s">
        <v>93</v>
      </c>
      <c r="AV90" s="5"/>
      <c r="AW90" s="5"/>
      <c r="AX90" s="8">
        <v>2</v>
      </c>
      <c r="AY90" s="8">
        <v>2</v>
      </c>
      <c r="AZ90" s="8">
        <v>1</v>
      </c>
    </row>
    <row r="91" spans="1:52" x14ac:dyDescent="0.2">
      <c r="A91" s="1">
        <v>91</v>
      </c>
      <c r="B91" s="7" t="s">
        <v>195</v>
      </c>
      <c r="C91" s="5" t="s">
        <v>3131</v>
      </c>
      <c r="D91" s="7" t="s">
        <v>61</v>
      </c>
      <c r="E91" s="7" t="s">
        <v>62</v>
      </c>
      <c r="F91" s="8">
        <v>300</v>
      </c>
      <c r="G91" s="53">
        <v>1</v>
      </c>
      <c r="H91" s="7" t="s">
        <v>63</v>
      </c>
      <c r="I91" s="5"/>
      <c r="J91" s="5"/>
      <c r="K91" s="5"/>
      <c r="L91" s="5"/>
      <c r="M91" s="52"/>
      <c r="N91" s="5"/>
      <c r="O91" s="52"/>
      <c r="P91" s="5"/>
      <c r="Q91" s="5"/>
      <c r="R91" s="5"/>
      <c r="S91" s="5"/>
      <c r="T91" s="52"/>
      <c r="U91" s="5"/>
      <c r="V91" s="5"/>
      <c r="W91" s="5"/>
      <c r="X91" s="5"/>
      <c r="Y91" s="5"/>
      <c r="Z91" s="52"/>
      <c r="AA91" s="5"/>
      <c r="AB91" s="5"/>
      <c r="AC91" s="5"/>
      <c r="AD91" s="5"/>
      <c r="AE91" s="5"/>
      <c r="AF91" s="5"/>
      <c r="AG91" s="5"/>
      <c r="AH91" s="52"/>
      <c r="AI91" s="5"/>
      <c r="AJ91" s="52"/>
      <c r="AK91" s="5"/>
      <c r="AL91" s="5"/>
      <c r="AM91" s="5"/>
      <c r="AN91" s="5"/>
      <c r="AO91" s="5"/>
      <c r="AP91" s="5"/>
      <c r="AQ91" s="5"/>
      <c r="AR91" s="5"/>
      <c r="AS91" s="5"/>
      <c r="AT91" s="5"/>
      <c r="AU91" s="5"/>
      <c r="AV91" s="5"/>
      <c r="AW91" s="5"/>
      <c r="AX91" s="5"/>
      <c r="AY91" s="5"/>
      <c r="AZ91" s="7" t="s">
        <v>197</v>
      </c>
    </row>
    <row r="92" spans="1:52" ht="30" x14ac:dyDescent="0.2">
      <c r="A92" s="1">
        <v>92</v>
      </c>
      <c r="B92" s="7" t="s">
        <v>198</v>
      </c>
      <c r="C92" s="5" t="s">
        <v>2829</v>
      </c>
      <c r="D92" s="7" t="s">
        <v>199</v>
      </c>
      <c r="E92" s="7" t="s">
        <v>200</v>
      </c>
      <c r="F92" s="8">
        <v>300</v>
      </c>
      <c r="G92" s="53">
        <v>2</v>
      </c>
      <c r="H92" s="7" t="s">
        <v>63</v>
      </c>
      <c r="I92" s="5"/>
      <c r="J92" s="5"/>
      <c r="K92" s="5"/>
      <c r="L92" s="5"/>
      <c r="M92" s="53">
        <v>2</v>
      </c>
      <c r="N92" s="7" t="s">
        <v>63</v>
      </c>
      <c r="O92" s="52"/>
      <c r="P92" s="5"/>
      <c r="Q92" s="8">
        <v>2</v>
      </c>
      <c r="R92" s="8">
        <v>8</v>
      </c>
      <c r="S92" s="7" t="s">
        <v>63</v>
      </c>
      <c r="T92" s="53">
        <v>2</v>
      </c>
      <c r="U92" s="7" t="s">
        <v>63</v>
      </c>
      <c r="V92" s="8">
        <v>2</v>
      </c>
      <c r="W92" s="7" t="s">
        <v>80</v>
      </c>
      <c r="X92" s="5"/>
      <c r="Y92" s="5"/>
      <c r="Z92" s="52"/>
      <c r="AA92" s="5"/>
      <c r="AB92" s="5"/>
      <c r="AC92" s="5"/>
      <c r="AD92" s="5"/>
      <c r="AE92" s="5"/>
      <c r="AF92" s="8">
        <v>2</v>
      </c>
      <c r="AG92" s="7" t="s">
        <v>63</v>
      </c>
      <c r="AH92" s="53">
        <v>2</v>
      </c>
      <c r="AI92" s="7" t="s">
        <v>80</v>
      </c>
      <c r="AJ92" s="52"/>
      <c r="AK92" s="5"/>
      <c r="AL92" s="5"/>
      <c r="AM92" s="5"/>
      <c r="AN92" s="5"/>
      <c r="AO92" s="5"/>
      <c r="AP92" s="5"/>
      <c r="AQ92" s="5"/>
      <c r="AR92" s="5"/>
      <c r="AS92" s="5"/>
      <c r="AT92" s="8">
        <v>4</v>
      </c>
      <c r="AU92" s="7" t="s">
        <v>93</v>
      </c>
      <c r="AV92" s="5"/>
      <c r="AW92" s="5"/>
      <c r="AX92" s="8">
        <v>2</v>
      </c>
      <c r="AY92" s="8">
        <v>2</v>
      </c>
      <c r="AZ92" s="5"/>
    </row>
    <row r="93" spans="1:52" ht="30" x14ac:dyDescent="0.2">
      <c r="A93" s="1">
        <v>93</v>
      </c>
      <c r="B93" s="7" t="s">
        <v>201</v>
      </c>
      <c r="C93" s="5" t="s">
        <v>2829</v>
      </c>
      <c r="D93" s="7" t="s">
        <v>199</v>
      </c>
      <c r="E93" s="7" t="s">
        <v>200</v>
      </c>
      <c r="F93" s="8">
        <v>300</v>
      </c>
      <c r="G93" s="53">
        <v>2</v>
      </c>
      <c r="H93" s="7" t="s">
        <v>63</v>
      </c>
      <c r="I93" s="5"/>
      <c r="J93" s="5"/>
      <c r="K93" s="5"/>
      <c r="L93" s="5"/>
      <c r="M93" s="53">
        <v>2</v>
      </c>
      <c r="N93" s="7" t="s">
        <v>63</v>
      </c>
      <c r="O93" s="52"/>
      <c r="P93" s="5"/>
      <c r="Q93" s="8">
        <v>2</v>
      </c>
      <c r="R93" s="8">
        <v>8</v>
      </c>
      <c r="S93" s="7" t="s">
        <v>63</v>
      </c>
      <c r="T93" s="53">
        <v>2</v>
      </c>
      <c r="U93" s="7" t="s">
        <v>63</v>
      </c>
      <c r="V93" s="8">
        <v>2</v>
      </c>
      <c r="W93" s="7" t="s">
        <v>80</v>
      </c>
      <c r="X93" s="5"/>
      <c r="Y93" s="5"/>
      <c r="Z93" s="52"/>
      <c r="AA93" s="5"/>
      <c r="AB93" s="5"/>
      <c r="AC93" s="5"/>
      <c r="AD93" s="5"/>
      <c r="AE93" s="5"/>
      <c r="AF93" s="8">
        <v>2</v>
      </c>
      <c r="AG93" s="7" t="s">
        <v>63</v>
      </c>
      <c r="AH93" s="53">
        <v>2</v>
      </c>
      <c r="AI93" s="7" t="s">
        <v>80</v>
      </c>
      <c r="AJ93" s="52"/>
      <c r="AK93" s="5"/>
      <c r="AL93" s="5"/>
      <c r="AM93" s="5"/>
      <c r="AN93" s="5"/>
      <c r="AO93" s="5"/>
      <c r="AP93" s="5"/>
      <c r="AQ93" s="5"/>
      <c r="AR93" s="5"/>
      <c r="AS93" s="5"/>
      <c r="AT93" s="8">
        <v>4</v>
      </c>
      <c r="AU93" s="7" t="s">
        <v>93</v>
      </c>
      <c r="AV93" s="5"/>
      <c r="AW93" s="5"/>
      <c r="AX93" s="8">
        <v>2</v>
      </c>
      <c r="AY93" s="8">
        <v>2</v>
      </c>
      <c r="AZ93" s="5"/>
    </row>
    <row r="94" spans="1:52" ht="30" x14ac:dyDescent="0.2">
      <c r="A94" s="1">
        <v>94</v>
      </c>
      <c r="B94" s="7" t="s">
        <v>202</v>
      </c>
      <c r="C94" s="5" t="s">
        <v>2829</v>
      </c>
      <c r="D94" s="5" t="s">
        <v>3033</v>
      </c>
      <c r="E94" s="8">
        <v>218</v>
      </c>
      <c r="F94" s="8">
        <v>300</v>
      </c>
      <c r="G94" s="53">
        <v>2</v>
      </c>
      <c r="H94" s="7" t="s">
        <v>63</v>
      </c>
      <c r="I94" s="5"/>
      <c r="J94" s="5"/>
      <c r="K94" s="5"/>
      <c r="L94" s="5"/>
      <c r="M94" s="53">
        <v>2</v>
      </c>
      <c r="N94" s="7" t="s">
        <v>63</v>
      </c>
      <c r="O94" s="52"/>
      <c r="P94" s="5"/>
      <c r="Q94" s="8">
        <v>2</v>
      </c>
      <c r="R94" s="8">
        <v>2</v>
      </c>
      <c r="S94" s="7" t="s">
        <v>63</v>
      </c>
      <c r="T94" s="53">
        <v>1</v>
      </c>
      <c r="U94" s="7" t="s">
        <v>63</v>
      </c>
      <c r="V94" s="8">
        <v>1</v>
      </c>
      <c r="W94" s="7" t="s">
        <v>80</v>
      </c>
      <c r="X94" s="5"/>
      <c r="Y94" s="5"/>
      <c r="Z94" s="52"/>
      <c r="AA94" s="5"/>
      <c r="AB94" s="5"/>
      <c r="AC94" s="5"/>
      <c r="AD94" s="5"/>
      <c r="AE94" s="5"/>
      <c r="AF94" s="5"/>
      <c r="AG94" s="5"/>
      <c r="AH94" s="53">
        <v>2</v>
      </c>
      <c r="AI94" s="7" t="s">
        <v>80</v>
      </c>
      <c r="AJ94" s="52"/>
      <c r="AK94" s="5"/>
      <c r="AL94" s="5"/>
      <c r="AM94" s="5"/>
      <c r="AN94" s="5"/>
      <c r="AO94" s="5"/>
      <c r="AP94" s="5"/>
      <c r="AQ94" s="5"/>
      <c r="AR94" s="5"/>
      <c r="AS94" s="5"/>
      <c r="AT94" s="8">
        <v>6</v>
      </c>
      <c r="AU94" s="7" t="s">
        <v>93</v>
      </c>
      <c r="AV94" s="5"/>
      <c r="AW94" s="5"/>
      <c r="AX94" s="8">
        <v>2</v>
      </c>
      <c r="AY94" s="8">
        <v>2</v>
      </c>
      <c r="AZ94" s="5"/>
    </row>
    <row r="95" spans="1:52" ht="30" x14ac:dyDescent="0.2">
      <c r="A95" s="1">
        <v>95</v>
      </c>
      <c r="B95" s="7" t="s">
        <v>203</v>
      </c>
      <c r="C95" s="5" t="s">
        <v>2829</v>
      </c>
      <c r="D95" s="5" t="s">
        <v>3033</v>
      </c>
      <c r="E95" s="8">
        <v>219</v>
      </c>
      <c r="F95" s="8">
        <v>300</v>
      </c>
      <c r="G95" s="53">
        <v>2</v>
      </c>
      <c r="H95" s="7" t="s">
        <v>63</v>
      </c>
      <c r="I95" s="5"/>
      <c r="J95" s="5"/>
      <c r="K95" s="5"/>
      <c r="L95" s="5"/>
      <c r="M95" s="53">
        <v>2</v>
      </c>
      <c r="N95" s="7" t="s">
        <v>63</v>
      </c>
      <c r="O95" s="52"/>
      <c r="P95" s="5"/>
      <c r="Q95" s="8">
        <v>2</v>
      </c>
      <c r="R95" s="8">
        <v>2</v>
      </c>
      <c r="S95" s="7" t="s">
        <v>63</v>
      </c>
      <c r="T95" s="53">
        <v>1</v>
      </c>
      <c r="U95" s="7" t="s">
        <v>63</v>
      </c>
      <c r="V95" s="8">
        <v>1</v>
      </c>
      <c r="W95" s="7" t="s">
        <v>80</v>
      </c>
      <c r="X95" s="5"/>
      <c r="Y95" s="5"/>
      <c r="Z95" s="52"/>
      <c r="AA95" s="5"/>
      <c r="AB95" s="5"/>
      <c r="AC95" s="5"/>
      <c r="AD95" s="5"/>
      <c r="AE95" s="5"/>
      <c r="AF95" s="5"/>
      <c r="AG95" s="5"/>
      <c r="AH95" s="53">
        <v>2</v>
      </c>
      <c r="AI95" s="7" t="s">
        <v>80</v>
      </c>
      <c r="AJ95" s="52"/>
      <c r="AK95" s="5"/>
      <c r="AL95" s="5"/>
      <c r="AM95" s="5"/>
      <c r="AN95" s="5"/>
      <c r="AO95" s="5"/>
      <c r="AP95" s="5"/>
      <c r="AQ95" s="5"/>
      <c r="AR95" s="5"/>
      <c r="AS95" s="5"/>
      <c r="AT95" s="8">
        <v>6</v>
      </c>
      <c r="AU95" s="7" t="s">
        <v>93</v>
      </c>
      <c r="AV95" s="5"/>
      <c r="AW95" s="5"/>
      <c r="AX95" s="8">
        <v>2</v>
      </c>
      <c r="AY95" s="8">
        <v>2</v>
      </c>
      <c r="AZ95" s="8">
        <v>1</v>
      </c>
    </row>
    <row r="96" spans="1:52" ht="30" x14ac:dyDescent="0.2">
      <c r="A96" s="1">
        <v>96</v>
      </c>
      <c r="B96" s="7" t="s">
        <v>204</v>
      </c>
      <c r="C96" s="5" t="s">
        <v>2829</v>
      </c>
      <c r="D96" s="5" t="s">
        <v>3033</v>
      </c>
      <c r="E96" s="8">
        <v>218</v>
      </c>
      <c r="F96" s="8">
        <v>300</v>
      </c>
      <c r="G96" s="53">
        <v>2</v>
      </c>
      <c r="H96" s="7" t="s">
        <v>63</v>
      </c>
      <c r="I96" s="5"/>
      <c r="J96" s="5"/>
      <c r="K96" s="5"/>
      <c r="L96" s="5"/>
      <c r="M96" s="53">
        <v>2</v>
      </c>
      <c r="N96" s="7" t="s">
        <v>63</v>
      </c>
      <c r="O96" s="52"/>
      <c r="P96" s="5"/>
      <c r="Q96" s="8">
        <v>2</v>
      </c>
      <c r="R96" s="8">
        <v>2</v>
      </c>
      <c r="S96" s="7" t="s">
        <v>63</v>
      </c>
      <c r="T96" s="53">
        <v>1</v>
      </c>
      <c r="U96" s="7" t="s">
        <v>63</v>
      </c>
      <c r="V96" s="8">
        <v>1</v>
      </c>
      <c r="W96" s="7" t="s">
        <v>80</v>
      </c>
      <c r="X96" s="5"/>
      <c r="Y96" s="5"/>
      <c r="Z96" s="52"/>
      <c r="AA96" s="5"/>
      <c r="AB96" s="5"/>
      <c r="AC96" s="5"/>
      <c r="AD96" s="5"/>
      <c r="AE96" s="5"/>
      <c r="AF96" s="5"/>
      <c r="AG96" s="5"/>
      <c r="AH96" s="53">
        <v>2</v>
      </c>
      <c r="AI96" s="7" t="s">
        <v>80</v>
      </c>
      <c r="AJ96" s="52"/>
      <c r="AK96" s="5"/>
      <c r="AL96" s="5"/>
      <c r="AM96" s="5"/>
      <c r="AN96" s="5"/>
      <c r="AO96" s="5"/>
      <c r="AP96" s="5"/>
      <c r="AQ96" s="5"/>
      <c r="AR96" s="5"/>
      <c r="AS96" s="5"/>
      <c r="AT96" s="8">
        <v>6</v>
      </c>
      <c r="AU96" s="7" t="s">
        <v>93</v>
      </c>
      <c r="AV96" s="5"/>
      <c r="AW96" s="5"/>
      <c r="AX96" s="8">
        <v>2</v>
      </c>
      <c r="AY96" s="8">
        <v>2</v>
      </c>
      <c r="AZ96" s="5"/>
    </row>
    <row r="97" spans="1:52" ht="30" x14ac:dyDescent="0.2">
      <c r="A97" s="1">
        <v>97</v>
      </c>
      <c r="B97" s="7" t="s">
        <v>205</v>
      </c>
      <c r="C97" s="5" t="s">
        <v>2829</v>
      </c>
      <c r="D97" s="5" t="s">
        <v>3033</v>
      </c>
      <c r="E97" s="8">
        <v>219</v>
      </c>
      <c r="F97" s="8">
        <v>300</v>
      </c>
      <c r="G97" s="53">
        <v>2</v>
      </c>
      <c r="H97" s="7" t="s">
        <v>63</v>
      </c>
      <c r="I97" s="5"/>
      <c r="J97" s="5"/>
      <c r="K97" s="5"/>
      <c r="L97" s="5"/>
      <c r="M97" s="53">
        <v>2</v>
      </c>
      <c r="N97" s="7" t="s">
        <v>63</v>
      </c>
      <c r="O97" s="52"/>
      <c r="P97" s="5"/>
      <c r="Q97" s="8">
        <v>2</v>
      </c>
      <c r="R97" s="8">
        <v>2</v>
      </c>
      <c r="S97" s="7" t="s">
        <v>63</v>
      </c>
      <c r="T97" s="53">
        <v>1</v>
      </c>
      <c r="U97" s="7" t="s">
        <v>63</v>
      </c>
      <c r="V97" s="8">
        <v>1</v>
      </c>
      <c r="W97" s="7" t="s">
        <v>80</v>
      </c>
      <c r="X97" s="5"/>
      <c r="Y97" s="5"/>
      <c r="Z97" s="52"/>
      <c r="AA97" s="5"/>
      <c r="AB97" s="5"/>
      <c r="AC97" s="5"/>
      <c r="AD97" s="5"/>
      <c r="AE97" s="5"/>
      <c r="AF97" s="5"/>
      <c r="AG97" s="5"/>
      <c r="AH97" s="53">
        <v>2</v>
      </c>
      <c r="AI97" s="7" t="s">
        <v>80</v>
      </c>
      <c r="AJ97" s="52"/>
      <c r="AK97" s="5"/>
      <c r="AL97" s="5"/>
      <c r="AM97" s="5"/>
      <c r="AN97" s="5"/>
      <c r="AO97" s="5"/>
      <c r="AP97" s="5"/>
      <c r="AQ97" s="5"/>
      <c r="AR97" s="5"/>
      <c r="AS97" s="5"/>
      <c r="AT97" s="8">
        <v>6</v>
      </c>
      <c r="AU97" s="7" t="s">
        <v>93</v>
      </c>
      <c r="AV97" s="5"/>
      <c r="AW97" s="5"/>
      <c r="AX97" s="8">
        <v>2</v>
      </c>
      <c r="AY97" s="8">
        <v>2</v>
      </c>
      <c r="AZ97" s="8">
        <v>1</v>
      </c>
    </row>
    <row r="98" spans="1:52" ht="30" x14ac:dyDescent="0.2">
      <c r="A98" s="1">
        <v>98</v>
      </c>
      <c r="B98" s="7" t="s">
        <v>206</v>
      </c>
      <c r="C98" s="5" t="s">
        <v>2829</v>
      </c>
      <c r="D98" s="5" t="s">
        <v>3132</v>
      </c>
      <c r="E98" s="5"/>
      <c r="F98" s="8">
        <v>300</v>
      </c>
      <c r="G98" s="53">
        <v>2</v>
      </c>
      <c r="H98" s="7" t="s">
        <v>63</v>
      </c>
      <c r="I98" s="5"/>
      <c r="J98" s="5"/>
      <c r="K98" s="5"/>
      <c r="L98" s="5"/>
      <c r="M98" s="52"/>
      <c r="N98" s="5"/>
      <c r="O98" s="52"/>
      <c r="P98" s="5"/>
      <c r="Q98" s="5"/>
      <c r="R98" s="5"/>
      <c r="S98" s="5"/>
      <c r="T98" s="52"/>
      <c r="U98" s="5"/>
      <c r="V98" s="8">
        <v>1</v>
      </c>
      <c r="W98" s="7" t="s">
        <v>80</v>
      </c>
      <c r="X98" s="5"/>
      <c r="Y98" s="5"/>
      <c r="Z98" s="52"/>
      <c r="AA98" s="5"/>
      <c r="AB98" s="5"/>
      <c r="AC98" s="5"/>
      <c r="AD98" s="5"/>
      <c r="AE98" s="5"/>
      <c r="AF98" s="5"/>
      <c r="AG98" s="5"/>
      <c r="AH98" s="53">
        <v>2</v>
      </c>
      <c r="AI98" s="7" t="s">
        <v>80</v>
      </c>
      <c r="AJ98" s="52"/>
      <c r="AK98" s="5"/>
      <c r="AL98" s="5"/>
      <c r="AM98" s="5"/>
      <c r="AN98" s="5"/>
      <c r="AO98" s="5"/>
      <c r="AP98" s="5"/>
      <c r="AQ98" s="5"/>
      <c r="AR98" s="5"/>
      <c r="AS98" s="5"/>
      <c r="AT98" s="8">
        <v>4</v>
      </c>
      <c r="AU98" s="7" t="s">
        <v>93</v>
      </c>
      <c r="AV98" s="5"/>
      <c r="AW98" s="5"/>
      <c r="AX98" s="8">
        <v>2</v>
      </c>
      <c r="AY98" s="5"/>
      <c r="AZ98" s="5"/>
    </row>
    <row r="99" spans="1:52" ht="30" x14ac:dyDescent="0.2">
      <c r="A99" s="1">
        <v>99</v>
      </c>
      <c r="B99" s="7" t="s">
        <v>208</v>
      </c>
      <c r="C99" s="5" t="s">
        <v>2829</v>
      </c>
      <c r="D99" s="5" t="s">
        <v>3132</v>
      </c>
      <c r="E99" s="5"/>
      <c r="F99" s="8">
        <v>300</v>
      </c>
      <c r="G99" s="53">
        <v>2</v>
      </c>
      <c r="H99" s="7" t="s">
        <v>63</v>
      </c>
      <c r="I99" s="5"/>
      <c r="J99" s="5"/>
      <c r="K99" s="5"/>
      <c r="L99" s="5"/>
      <c r="M99" s="52"/>
      <c r="N99" s="5"/>
      <c r="O99" s="52"/>
      <c r="P99" s="5"/>
      <c r="Q99" s="5"/>
      <c r="R99" s="5"/>
      <c r="S99" s="5"/>
      <c r="T99" s="52"/>
      <c r="U99" s="5"/>
      <c r="V99" s="8">
        <v>1</v>
      </c>
      <c r="W99" s="7" t="s">
        <v>80</v>
      </c>
      <c r="X99" s="5"/>
      <c r="Y99" s="5"/>
      <c r="Z99" s="52"/>
      <c r="AA99" s="5"/>
      <c r="AB99" s="5"/>
      <c r="AC99" s="5"/>
      <c r="AD99" s="5"/>
      <c r="AE99" s="5"/>
      <c r="AF99" s="5"/>
      <c r="AG99" s="5"/>
      <c r="AH99" s="53">
        <v>2</v>
      </c>
      <c r="AI99" s="7" t="s">
        <v>80</v>
      </c>
      <c r="AJ99" s="52"/>
      <c r="AK99" s="5"/>
      <c r="AL99" s="5"/>
      <c r="AM99" s="5"/>
      <c r="AN99" s="5"/>
      <c r="AO99" s="5"/>
      <c r="AP99" s="5"/>
      <c r="AQ99" s="5"/>
      <c r="AR99" s="5"/>
      <c r="AS99" s="5"/>
      <c r="AT99" s="8">
        <v>4</v>
      </c>
      <c r="AU99" s="7" t="s">
        <v>93</v>
      </c>
      <c r="AV99" s="5"/>
      <c r="AW99" s="5"/>
      <c r="AX99" s="8">
        <v>2</v>
      </c>
      <c r="AY99" s="5"/>
      <c r="AZ99" s="5"/>
    </row>
    <row r="100" spans="1:52" ht="30" x14ac:dyDescent="0.2">
      <c r="A100" s="1">
        <v>100</v>
      </c>
      <c r="B100" s="7" t="s">
        <v>209</v>
      </c>
      <c r="C100" s="5" t="s">
        <v>2829</v>
      </c>
      <c r="D100" s="5" t="s">
        <v>3132</v>
      </c>
      <c r="E100" s="5"/>
      <c r="F100" s="8">
        <v>300</v>
      </c>
      <c r="G100" s="53">
        <v>2</v>
      </c>
      <c r="H100" s="7" t="s">
        <v>63</v>
      </c>
      <c r="I100" s="8">
        <v>1</v>
      </c>
      <c r="J100" s="7" t="s">
        <v>63</v>
      </c>
      <c r="K100" s="5"/>
      <c r="L100" s="5"/>
      <c r="M100" s="52"/>
      <c r="N100" s="5"/>
      <c r="O100" s="52"/>
      <c r="P100" s="5"/>
      <c r="Q100" s="5"/>
      <c r="R100" s="5"/>
      <c r="S100" s="5"/>
      <c r="T100" s="52"/>
      <c r="U100" s="5"/>
      <c r="V100" s="8">
        <v>1</v>
      </c>
      <c r="W100" s="7" t="s">
        <v>80</v>
      </c>
      <c r="X100" s="5"/>
      <c r="Y100" s="5"/>
      <c r="Z100" s="52"/>
      <c r="AA100" s="5"/>
      <c r="AB100" s="5"/>
      <c r="AC100" s="5"/>
      <c r="AD100" s="5"/>
      <c r="AE100" s="5"/>
      <c r="AF100" s="5"/>
      <c r="AG100" s="5"/>
      <c r="AH100" s="53">
        <v>2</v>
      </c>
      <c r="AI100" s="7" t="s">
        <v>80</v>
      </c>
      <c r="AJ100" s="52"/>
      <c r="AK100" s="5"/>
      <c r="AL100" s="5"/>
      <c r="AM100" s="5"/>
      <c r="AN100" s="5"/>
      <c r="AO100" s="5"/>
      <c r="AP100" s="5"/>
      <c r="AQ100" s="5"/>
      <c r="AR100" s="5"/>
      <c r="AS100" s="5"/>
      <c r="AT100" s="8">
        <v>4</v>
      </c>
      <c r="AU100" s="7" t="s">
        <v>93</v>
      </c>
      <c r="AV100" s="5"/>
      <c r="AW100" s="5"/>
      <c r="AX100" s="8">
        <v>2</v>
      </c>
      <c r="AY100" s="5"/>
      <c r="AZ100" s="8">
        <v>1</v>
      </c>
    </row>
    <row r="101" spans="1:52" ht="30" x14ac:dyDescent="0.2">
      <c r="A101" s="1">
        <v>101</v>
      </c>
      <c r="B101" s="7" t="s">
        <v>210</v>
      </c>
      <c r="C101" s="5" t="s">
        <v>2829</v>
      </c>
      <c r="D101" s="5" t="s">
        <v>3132</v>
      </c>
      <c r="E101" s="5"/>
      <c r="F101" s="8">
        <v>300</v>
      </c>
      <c r="G101" s="53">
        <v>2</v>
      </c>
      <c r="H101" s="7" t="s">
        <v>63</v>
      </c>
      <c r="I101" s="8">
        <v>1</v>
      </c>
      <c r="J101" s="7" t="s">
        <v>63</v>
      </c>
      <c r="K101" s="5"/>
      <c r="L101" s="5"/>
      <c r="M101" s="52"/>
      <c r="N101" s="5"/>
      <c r="O101" s="52"/>
      <c r="P101" s="5"/>
      <c r="Q101" s="5"/>
      <c r="R101" s="5"/>
      <c r="S101" s="5"/>
      <c r="T101" s="52"/>
      <c r="U101" s="5"/>
      <c r="V101" s="8">
        <v>1</v>
      </c>
      <c r="W101" s="7" t="s">
        <v>80</v>
      </c>
      <c r="X101" s="5"/>
      <c r="Y101" s="5"/>
      <c r="Z101" s="52"/>
      <c r="AA101" s="5"/>
      <c r="AB101" s="5"/>
      <c r="AC101" s="5"/>
      <c r="AD101" s="5"/>
      <c r="AE101" s="5"/>
      <c r="AF101" s="5"/>
      <c r="AG101" s="5"/>
      <c r="AH101" s="53">
        <v>2</v>
      </c>
      <c r="AI101" s="7" t="s">
        <v>80</v>
      </c>
      <c r="AJ101" s="52"/>
      <c r="AK101" s="5"/>
      <c r="AL101" s="5"/>
      <c r="AM101" s="5"/>
      <c r="AN101" s="5"/>
      <c r="AO101" s="5"/>
      <c r="AP101" s="5"/>
      <c r="AQ101" s="5"/>
      <c r="AR101" s="5"/>
      <c r="AS101" s="5"/>
      <c r="AT101" s="8">
        <v>4</v>
      </c>
      <c r="AU101" s="7" t="s">
        <v>93</v>
      </c>
      <c r="AV101" s="5"/>
      <c r="AW101" s="5"/>
      <c r="AX101" s="8">
        <v>2</v>
      </c>
      <c r="AY101" s="5"/>
      <c r="AZ101" s="8">
        <v>1</v>
      </c>
    </row>
    <row r="102" spans="1:52" ht="30" x14ac:dyDescent="0.2">
      <c r="A102" s="1">
        <v>102</v>
      </c>
      <c r="B102" s="7" t="s">
        <v>211</v>
      </c>
      <c r="C102" s="5" t="s">
        <v>2829</v>
      </c>
      <c r="D102" s="5" t="s">
        <v>3125</v>
      </c>
      <c r="E102" s="5"/>
      <c r="F102" s="8">
        <v>300</v>
      </c>
      <c r="G102" s="53">
        <v>4</v>
      </c>
      <c r="H102" s="7" t="s">
        <v>63</v>
      </c>
      <c r="I102" s="5"/>
      <c r="J102" s="5"/>
      <c r="K102" s="5"/>
      <c r="L102" s="5"/>
      <c r="M102" s="52"/>
      <c r="N102" s="5"/>
      <c r="O102" s="52"/>
      <c r="P102" s="5"/>
      <c r="Q102" s="8">
        <v>1</v>
      </c>
      <c r="R102" s="8">
        <v>1</v>
      </c>
      <c r="S102" s="7" t="s">
        <v>63</v>
      </c>
      <c r="T102" s="53">
        <v>1</v>
      </c>
      <c r="U102" s="7" t="s">
        <v>63</v>
      </c>
      <c r="V102" s="8">
        <v>1</v>
      </c>
      <c r="W102" s="7" t="s">
        <v>80</v>
      </c>
      <c r="X102" s="5"/>
      <c r="Y102" s="5"/>
      <c r="Z102" s="52"/>
      <c r="AA102" s="5"/>
      <c r="AB102" s="5"/>
      <c r="AC102" s="5"/>
      <c r="AD102" s="5"/>
      <c r="AE102" s="5"/>
      <c r="AF102" s="5"/>
      <c r="AG102" s="5"/>
      <c r="AH102" s="53">
        <v>2</v>
      </c>
      <c r="AI102" s="7" t="s">
        <v>80</v>
      </c>
      <c r="AJ102" s="52"/>
      <c r="AK102" s="5"/>
      <c r="AL102" s="5"/>
      <c r="AM102" s="5"/>
      <c r="AN102" s="5"/>
      <c r="AO102" s="5"/>
      <c r="AP102" s="5"/>
      <c r="AQ102" s="5"/>
      <c r="AR102" s="5"/>
      <c r="AS102" s="5"/>
      <c r="AT102" s="8">
        <v>4</v>
      </c>
      <c r="AU102" s="7" t="s">
        <v>93</v>
      </c>
      <c r="AV102" s="5"/>
      <c r="AW102" s="5"/>
      <c r="AX102" s="8">
        <v>2</v>
      </c>
      <c r="AY102" s="8">
        <v>2</v>
      </c>
      <c r="AZ102" s="5"/>
    </row>
    <row r="103" spans="1:52" ht="30" x14ac:dyDescent="0.2">
      <c r="A103" s="1">
        <v>103</v>
      </c>
      <c r="B103" s="7" t="s">
        <v>212</v>
      </c>
      <c r="C103" s="5" t="s">
        <v>2829</v>
      </c>
      <c r="D103" s="5" t="s">
        <v>3125</v>
      </c>
      <c r="E103" s="5"/>
      <c r="F103" s="8">
        <v>300</v>
      </c>
      <c r="G103" s="53">
        <v>4</v>
      </c>
      <c r="H103" s="7" t="s">
        <v>63</v>
      </c>
      <c r="I103" s="5"/>
      <c r="J103" s="5"/>
      <c r="K103" s="5"/>
      <c r="L103" s="5"/>
      <c r="M103" s="52"/>
      <c r="N103" s="5"/>
      <c r="O103" s="52"/>
      <c r="P103" s="5"/>
      <c r="Q103" s="8">
        <v>1</v>
      </c>
      <c r="R103" s="8">
        <v>1</v>
      </c>
      <c r="S103" s="7" t="s">
        <v>63</v>
      </c>
      <c r="T103" s="53">
        <v>1</v>
      </c>
      <c r="U103" s="7" t="s">
        <v>63</v>
      </c>
      <c r="V103" s="8">
        <v>1</v>
      </c>
      <c r="W103" s="7" t="s">
        <v>80</v>
      </c>
      <c r="X103" s="5"/>
      <c r="Y103" s="5"/>
      <c r="Z103" s="52"/>
      <c r="AA103" s="5"/>
      <c r="AB103" s="5"/>
      <c r="AC103" s="5"/>
      <c r="AD103" s="5"/>
      <c r="AE103" s="5"/>
      <c r="AF103" s="5"/>
      <c r="AG103" s="5"/>
      <c r="AH103" s="53">
        <v>2</v>
      </c>
      <c r="AI103" s="7" t="s">
        <v>80</v>
      </c>
      <c r="AJ103" s="52"/>
      <c r="AK103" s="5"/>
      <c r="AL103" s="5"/>
      <c r="AM103" s="5"/>
      <c r="AN103" s="5"/>
      <c r="AO103" s="5"/>
      <c r="AP103" s="5"/>
      <c r="AQ103" s="5"/>
      <c r="AR103" s="5"/>
      <c r="AS103" s="5"/>
      <c r="AT103" s="8">
        <v>4</v>
      </c>
      <c r="AU103" s="7" t="s">
        <v>93</v>
      </c>
      <c r="AV103" s="5"/>
      <c r="AW103" s="5"/>
      <c r="AX103" s="8">
        <v>2</v>
      </c>
      <c r="AY103" s="8">
        <v>2</v>
      </c>
      <c r="AZ103" s="5"/>
    </row>
    <row r="104" spans="1:52" ht="30" x14ac:dyDescent="0.2">
      <c r="A104" s="1">
        <v>104</v>
      </c>
      <c r="B104" s="7" t="s">
        <v>213</v>
      </c>
      <c r="C104" s="5" t="s">
        <v>2829</v>
      </c>
      <c r="D104" s="5" t="s">
        <v>3125</v>
      </c>
      <c r="E104" s="5"/>
      <c r="F104" s="8">
        <v>300</v>
      </c>
      <c r="G104" s="53">
        <v>4</v>
      </c>
      <c r="H104" s="7" t="s">
        <v>63</v>
      </c>
      <c r="I104" s="8">
        <v>1</v>
      </c>
      <c r="J104" s="7" t="s">
        <v>63</v>
      </c>
      <c r="K104" s="5"/>
      <c r="L104" s="5"/>
      <c r="M104" s="52"/>
      <c r="N104" s="5"/>
      <c r="O104" s="52"/>
      <c r="P104" s="5"/>
      <c r="Q104" s="8">
        <v>1</v>
      </c>
      <c r="R104" s="8">
        <v>1</v>
      </c>
      <c r="S104" s="7" t="s">
        <v>63</v>
      </c>
      <c r="T104" s="53">
        <v>1</v>
      </c>
      <c r="U104" s="7" t="s">
        <v>63</v>
      </c>
      <c r="V104" s="8">
        <v>1</v>
      </c>
      <c r="W104" s="7" t="s">
        <v>80</v>
      </c>
      <c r="X104" s="5"/>
      <c r="Y104" s="5"/>
      <c r="Z104" s="52"/>
      <c r="AA104" s="5"/>
      <c r="AB104" s="5"/>
      <c r="AC104" s="5"/>
      <c r="AD104" s="5"/>
      <c r="AE104" s="5"/>
      <c r="AF104" s="5"/>
      <c r="AG104" s="5"/>
      <c r="AH104" s="53">
        <v>2</v>
      </c>
      <c r="AI104" s="7" t="s">
        <v>80</v>
      </c>
      <c r="AJ104" s="52"/>
      <c r="AK104" s="5"/>
      <c r="AL104" s="5"/>
      <c r="AM104" s="5"/>
      <c r="AN104" s="5"/>
      <c r="AO104" s="5"/>
      <c r="AP104" s="5"/>
      <c r="AQ104" s="5"/>
      <c r="AR104" s="5"/>
      <c r="AS104" s="5"/>
      <c r="AT104" s="8">
        <v>4</v>
      </c>
      <c r="AU104" s="7" t="s">
        <v>93</v>
      </c>
      <c r="AV104" s="5"/>
      <c r="AW104" s="5"/>
      <c r="AX104" s="8">
        <v>2</v>
      </c>
      <c r="AY104" s="8">
        <v>2</v>
      </c>
      <c r="AZ104" s="8">
        <v>1</v>
      </c>
    </row>
    <row r="105" spans="1:52" ht="30" x14ac:dyDescent="0.2">
      <c r="A105" s="1">
        <v>105</v>
      </c>
      <c r="B105" s="7" t="s">
        <v>214</v>
      </c>
      <c r="C105" s="5" t="s">
        <v>2829</v>
      </c>
      <c r="D105" s="5" t="s">
        <v>3125</v>
      </c>
      <c r="E105" s="5"/>
      <c r="F105" s="8">
        <v>300</v>
      </c>
      <c r="G105" s="53">
        <v>4</v>
      </c>
      <c r="H105" s="7" t="s">
        <v>63</v>
      </c>
      <c r="I105" s="8">
        <v>1</v>
      </c>
      <c r="J105" s="7" t="s">
        <v>63</v>
      </c>
      <c r="K105" s="5"/>
      <c r="L105" s="5"/>
      <c r="M105" s="52"/>
      <c r="N105" s="5"/>
      <c r="O105" s="52"/>
      <c r="P105" s="5"/>
      <c r="Q105" s="8">
        <v>1</v>
      </c>
      <c r="R105" s="8">
        <v>1</v>
      </c>
      <c r="S105" s="7" t="s">
        <v>63</v>
      </c>
      <c r="T105" s="53">
        <v>1</v>
      </c>
      <c r="U105" s="7" t="s">
        <v>63</v>
      </c>
      <c r="V105" s="8">
        <v>1</v>
      </c>
      <c r="W105" s="7" t="s">
        <v>80</v>
      </c>
      <c r="X105" s="5"/>
      <c r="Y105" s="5"/>
      <c r="Z105" s="52"/>
      <c r="AA105" s="5"/>
      <c r="AB105" s="5"/>
      <c r="AC105" s="5"/>
      <c r="AD105" s="5"/>
      <c r="AE105" s="5"/>
      <c r="AF105" s="5"/>
      <c r="AG105" s="5"/>
      <c r="AH105" s="53">
        <v>2</v>
      </c>
      <c r="AI105" s="7" t="s">
        <v>80</v>
      </c>
      <c r="AJ105" s="52"/>
      <c r="AK105" s="5"/>
      <c r="AL105" s="5"/>
      <c r="AM105" s="5"/>
      <c r="AN105" s="5"/>
      <c r="AO105" s="5"/>
      <c r="AP105" s="5"/>
      <c r="AQ105" s="5"/>
      <c r="AR105" s="5"/>
      <c r="AS105" s="5"/>
      <c r="AT105" s="8">
        <v>4</v>
      </c>
      <c r="AU105" s="7" t="s">
        <v>93</v>
      </c>
      <c r="AV105" s="5"/>
      <c r="AW105" s="5"/>
      <c r="AX105" s="8">
        <v>2</v>
      </c>
      <c r="AY105" s="8">
        <v>2</v>
      </c>
      <c r="AZ105" s="8">
        <v>1</v>
      </c>
    </row>
    <row r="106" spans="1:52" ht="30" x14ac:dyDescent="0.2">
      <c r="A106" s="1">
        <v>106</v>
      </c>
      <c r="B106" s="7" t="s">
        <v>215</v>
      </c>
      <c r="C106" s="5" t="s">
        <v>3133</v>
      </c>
      <c r="D106" s="5" t="s">
        <v>3074</v>
      </c>
      <c r="E106" s="5"/>
      <c r="F106" s="8">
        <v>500</v>
      </c>
      <c r="G106" s="52"/>
      <c r="H106" s="5"/>
      <c r="I106" s="5"/>
      <c r="J106" s="5"/>
      <c r="K106" s="5"/>
      <c r="L106" s="5"/>
      <c r="M106" s="52"/>
      <c r="N106" s="5"/>
      <c r="O106" s="52"/>
      <c r="P106" s="5"/>
      <c r="Q106" s="5"/>
      <c r="R106" s="5"/>
      <c r="S106" s="5"/>
      <c r="T106" s="52"/>
      <c r="U106" s="5"/>
      <c r="V106" s="5"/>
      <c r="W106" s="5"/>
      <c r="X106" s="5"/>
      <c r="Y106" s="5"/>
      <c r="Z106" s="52"/>
      <c r="AA106" s="5"/>
      <c r="AB106" s="5"/>
      <c r="AC106" s="5"/>
      <c r="AD106" s="5"/>
      <c r="AE106" s="5"/>
      <c r="AF106" s="5"/>
      <c r="AG106" s="5"/>
      <c r="AH106" s="52"/>
      <c r="AI106" s="5"/>
      <c r="AJ106" s="52"/>
      <c r="AK106" s="5"/>
      <c r="AL106" s="5"/>
      <c r="AM106" s="5"/>
      <c r="AN106" s="5"/>
      <c r="AO106" s="5"/>
      <c r="AP106" s="5"/>
      <c r="AQ106" s="5"/>
      <c r="AR106" s="5"/>
      <c r="AS106" s="5"/>
      <c r="AT106" s="5"/>
      <c r="AU106" s="5"/>
      <c r="AV106" s="5"/>
      <c r="AW106" s="5"/>
      <c r="AX106" s="5"/>
      <c r="AY106" s="5"/>
      <c r="AZ106" s="8">
        <v>4</v>
      </c>
    </row>
    <row r="107" spans="1:52" ht="30" x14ac:dyDescent="0.2">
      <c r="A107" s="1">
        <v>107</v>
      </c>
      <c r="B107" s="7" t="s">
        <v>218</v>
      </c>
      <c r="C107" s="5" t="s">
        <v>3134</v>
      </c>
      <c r="D107" s="7" t="s">
        <v>61</v>
      </c>
      <c r="E107" s="7" t="s">
        <v>62</v>
      </c>
      <c r="F107" s="8">
        <v>300</v>
      </c>
      <c r="G107" s="52"/>
      <c r="H107" s="5"/>
      <c r="I107" s="5"/>
      <c r="J107" s="5"/>
      <c r="K107" s="5"/>
      <c r="L107" s="5"/>
      <c r="M107" s="52"/>
      <c r="N107" s="5"/>
      <c r="O107" s="52"/>
      <c r="P107" s="5"/>
      <c r="Q107" s="5"/>
      <c r="R107" s="5"/>
      <c r="S107" s="5"/>
      <c r="T107" s="52"/>
      <c r="U107" s="5"/>
      <c r="V107" s="5"/>
      <c r="W107" s="5"/>
      <c r="X107" s="5"/>
      <c r="Y107" s="5"/>
      <c r="Z107" s="52"/>
      <c r="AA107" s="5"/>
      <c r="AB107" s="5"/>
      <c r="AC107" s="5"/>
      <c r="AD107" s="5"/>
      <c r="AE107" s="5"/>
      <c r="AF107" s="5"/>
      <c r="AG107" s="5"/>
      <c r="AH107" s="52"/>
      <c r="AI107" s="5"/>
      <c r="AJ107" s="52"/>
      <c r="AK107" s="5"/>
      <c r="AL107" s="8">
        <v>4</v>
      </c>
      <c r="AM107" s="7" t="s">
        <v>215</v>
      </c>
      <c r="AN107" s="5"/>
      <c r="AO107" s="5"/>
      <c r="AP107" s="5"/>
      <c r="AQ107" s="5"/>
      <c r="AR107" s="5"/>
      <c r="AS107" s="5"/>
      <c r="AT107" s="5"/>
      <c r="AU107" s="5"/>
      <c r="AV107" s="5"/>
      <c r="AW107" s="5"/>
      <c r="AX107" s="5"/>
      <c r="AY107" s="5"/>
      <c r="AZ107" s="5"/>
    </row>
    <row r="108" spans="1:52" ht="30" x14ac:dyDescent="0.2">
      <c r="A108" s="1">
        <v>108</v>
      </c>
      <c r="B108" s="7" t="s">
        <v>220</v>
      </c>
      <c r="C108" s="5" t="s">
        <v>3135</v>
      </c>
      <c r="D108" s="5" t="s">
        <v>3033</v>
      </c>
      <c r="E108" s="8">
        <v>218</v>
      </c>
      <c r="F108" s="7" t="s">
        <v>222</v>
      </c>
      <c r="G108" s="52"/>
      <c r="H108" s="5"/>
      <c r="I108" s="5"/>
      <c r="J108" s="5"/>
      <c r="K108" s="5"/>
      <c r="L108" s="5"/>
      <c r="M108" s="52"/>
      <c r="N108" s="5"/>
      <c r="O108" s="52"/>
      <c r="P108" s="5"/>
      <c r="Q108" s="5"/>
      <c r="R108" s="5"/>
      <c r="S108" s="5"/>
      <c r="T108" s="52"/>
      <c r="U108" s="5"/>
      <c r="V108" s="5"/>
      <c r="W108" s="5"/>
      <c r="X108" s="5"/>
      <c r="Y108" s="5"/>
      <c r="Z108" s="52"/>
      <c r="AA108" s="5"/>
      <c r="AB108" s="5"/>
      <c r="AC108" s="5"/>
      <c r="AD108" s="5"/>
      <c r="AE108" s="5"/>
      <c r="AF108" s="5"/>
      <c r="AG108" s="5"/>
      <c r="AH108" s="52"/>
      <c r="AI108" s="5"/>
      <c r="AJ108" s="52"/>
      <c r="AK108" s="5"/>
      <c r="AL108" s="8">
        <v>1</v>
      </c>
      <c r="AM108" s="7" t="s">
        <v>223</v>
      </c>
      <c r="AN108" s="5"/>
      <c r="AO108" s="5"/>
      <c r="AP108" s="5"/>
      <c r="AQ108" s="5"/>
      <c r="AR108" s="5"/>
      <c r="AS108" s="5"/>
      <c r="AT108" s="5"/>
      <c r="AU108" s="5"/>
      <c r="AV108" s="5"/>
      <c r="AW108" s="5"/>
      <c r="AX108" s="5"/>
      <c r="AY108" s="5"/>
      <c r="AZ108" s="5"/>
    </row>
    <row r="109" spans="1:52" ht="30" x14ac:dyDescent="0.2">
      <c r="A109" s="1">
        <v>109</v>
      </c>
      <c r="B109" s="7" t="s">
        <v>223</v>
      </c>
      <c r="C109" s="5" t="s">
        <v>3136</v>
      </c>
      <c r="D109" s="5" t="s">
        <v>3033</v>
      </c>
      <c r="E109" s="8">
        <v>218</v>
      </c>
      <c r="F109" s="5" t="s">
        <v>3137</v>
      </c>
      <c r="G109" s="52"/>
      <c r="H109" s="5"/>
      <c r="I109" s="5"/>
      <c r="J109" s="5"/>
      <c r="K109" s="5"/>
      <c r="L109" s="5"/>
      <c r="M109" s="52"/>
      <c r="N109" s="5"/>
      <c r="O109" s="52"/>
      <c r="P109" s="5"/>
      <c r="Q109" s="5"/>
      <c r="R109" s="5"/>
      <c r="S109" s="5"/>
      <c r="T109" s="52"/>
      <c r="U109" s="5"/>
      <c r="V109" s="5"/>
      <c r="W109" s="5"/>
      <c r="X109" s="5"/>
      <c r="Y109" s="5"/>
      <c r="Z109" s="52"/>
      <c r="AA109" s="5"/>
      <c r="AB109" s="5"/>
      <c r="AC109" s="5"/>
      <c r="AD109" s="5"/>
      <c r="AE109" s="5"/>
      <c r="AF109" s="5"/>
      <c r="AG109" s="5"/>
      <c r="AH109" s="52"/>
      <c r="AI109" s="5"/>
      <c r="AJ109" s="52"/>
      <c r="AK109" s="5"/>
      <c r="AL109" s="5"/>
      <c r="AM109" s="5"/>
      <c r="AN109" s="5"/>
      <c r="AO109" s="5"/>
      <c r="AP109" s="5"/>
      <c r="AQ109" s="5"/>
      <c r="AR109" s="5"/>
      <c r="AS109" s="5"/>
      <c r="AT109" s="5"/>
      <c r="AU109" s="5"/>
      <c r="AV109" s="5"/>
      <c r="AW109" s="5"/>
      <c r="AX109" s="7" t="s">
        <v>124</v>
      </c>
      <c r="AY109" s="5"/>
      <c r="AZ109" s="5"/>
    </row>
    <row r="110" spans="1:52" ht="30" x14ac:dyDescent="0.2">
      <c r="A110" s="1">
        <v>110</v>
      </c>
      <c r="B110" s="7" t="s">
        <v>226</v>
      </c>
      <c r="C110" s="5" t="s">
        <v>3135</v>
      </c>
      <c r="D110" s="5" t="s">
        <v>3033</v>
      </c>
      <c r="E110" s="8">
        <v>218</v>
      </c>
      <c r="F110" s="7" t="s">
        <v>222</v>
      </c>
      <c r="G110" s="52"/>
      <c r="H110" s="5"/>
      <c r="I110" s="5"/>
      <c r="J110" s="5"/>
      <c r="K110" s="5"/>
      <c r="L110" s="5"/>
      <c r="M110" s="52"/>
      <c r="N110" s="5"/>
      <c r="O110" s="52"/>
      <c r="P110" s="5"/>
      <c r="Q110" s="5"/>
      <c r="R110" s="5"/>
      <c r="S110" s="5"/>
      <c r="T110" s="52"/>
      <c r="U110" s="5"/>
      <c r="V110" s="5"/>
      <c r="W110" s="5"/>
      <c r="X110" s="5"/>
      <c r="Y110" s="5"/>
      <c r="Z110" s="52"/>
      <c r="AA110" s="5"/>
      <c r="AB110" s="5"/>
      <c r="AC110" s="5"/>
      <c r="AD110" s="5"/>
      <c r="AE110" s="5"/>
      <c r="AF110" s="5"/>
      <c r="AG110" s="5"/>
      <c r="AH110" s="52"/>
      <c r="AI110" s="5"/>
      <c r="AJ110" s="52"/>
      <c r="AK110" s="5"/>
      <c r="AL110" s="8">
        <v>1</v>
      </c>
      <c r="AM110" s="7" t="s">
        <v>227</v>
      </c>
      <c r="AN110" s="5"/>
      <c r="AO110" s="5"/>
      <c r="AP110" s="5"/>
      <c r="AQ110" s="5"/>
      <c r="AR110" s="5"/>
      <c r="AS110" s="5"/>
      <c r="AT110" s="5"/>
      <c r="AU110" s="5"/>
      <c r="AV110" s="5"/>
      <c r="AW110" s="5"/>
      <c r="AX110" s="5"/>
      <c r="AY110" s="5"/>
      <c r="AZ110" s="5"/>
    </row>
    <row r="111" spans="1:52" ht="30" x14ac:dyDescent="0.2">
      <c r="A111" s="1">
        <v>111</v>
      </c>
      <c r="B111" s="7" t="s">
        <v>227</v>
      </c>
      <c r="C111" s="5" t="s">
        <v>3136</v>
      </c>
      <c r="D111" s="5" t="s">
        <v>3033</v>
      </c>
      <c r="E111" s="8">
        <v>218</v>
      </c>
      <c r="F111" s="5" t="s">
        <v>3137</v>
      </c>
      <c r="G111" s="52"/>
      <c r="H111" s="5"/>
      <c r="I111" s="5"/>
      <c r="J111" s="5"/>
      <c r="K111" s="5"/>
      <c r="L111" s="5"/>
      <c r="M111" s="52"/>
      <c r="N111" s="5"/>
      <c r="O111" s="52"/>
      <c r="P111" s="5"/>
      <c r="Q111" s="5"/>
      <c r="R111" s="5"/>
      <c r="S111" s="5"/>
      <c r="T111" s="52"/>
      <c r="U111" s="5"/>
      <c r="V111" s="5"/>
      <c r="W111" s="5"/>
      <c r="X111" s="5"/>
      <c r="Y111" s="5"/>
      <c r="Z111" s="52"/>
      <c r="AA111" s="5"/>
      <c r="AB111" s="5"/>
      <c r="AC111" s="5"/>
      <c r="AD111" s="5"/>
      <c r="AE111" s="5"/>
      <c r="AF111" s="5"/>
      <c r="AG111" s="5"/>
      <c r="AH111" s="52"/>
      <c r="AI111" s="5"/>
      <c r="AJ111" s="52"/>
      <c r="AK111" s="5"/>
      <c r="AL111" s="5"/>
      <c r="AM111" s="5"/>
      <c r="AN111" s="5"/>
      <c r="AO111" s="5"/>
      <c r="AP111" s="5"/>
      <c r="AQ111" s="5"/>
      <c r="AR111" s="5"/>
      <c r="AS111" s="5"/>
      <c r="AT111" s="5"/>
      <c r="AU111" s="5"/>
      <c r="AV111" s="5"/>
      <c r="AW111" s="5"/>
      <c r="AX111" s="7" t="s">
        <v>124</v>
      </c>
      <c r="AY111" s="5"/>
      <c r="AZ111" s="5"/>
    </row>
    <row r="112" spans="1:52" ht="30" x14ac:dyDescent="0.2">
      <c r="A112" s="1">
        <v>112</v>
      </c>
      <c r="B112" s="7" t="s">
        <v>228</v>
      </c>
      <c r="C112" s="5" t="s">
        <v>3135</v>
      </c>
      <c r="D112" s="5" t="s">
        <v>3033</v>
      </c>
      <c r="E112" s="8">
        <v>218</v>
      </c>
      <c r="F112" s="7" t="s">
        <v>222</v>
      </c>
      <c r="G112" s="52"/>
      <c r="H112" s="5"/>
      <c r="I112" s="5"/>
      <c r="J112" s="5"/>
      <c r="K112" s="5"/>
      <c r="L112" s="5"/>
      <c r="M112" s="52"/>
      <c r="N112" s="5"/>
      <c r="O112" s="52"/>
      <c r="P112" s="5"/>
      <c r="Q112" s="5"/>
      <c r="R112" s="5"/>
      <c r="S112" s="5"/>
      <c r="T112" s="52"/>
      <c r="U112" s="5"/>
      <c r="V112" s="5"/>
      <c r="W112" s="5"/>
      <c r="X112" s="5"/>
      <c r="Y112" s="5"/>
      <c r="Z112" s="52"/>
      <c r="AA112" s="5"/>
      <c r="AB112" s="5"/>
      <c r="AC112" s="5"/>
      <c r="AD112" s="5"/>
      <c r="AE112" s="5"/>
      <c r="AF112" s="5"/>
      <c r="AG112" s="5"/>
      <c r="AH112" s="52"/>
      <c r="AI112" s="5"/>
      <c r="AJ112" s="52"/>
      <c r="AK112" s="5"/>
      <c r="AL112" s="8">
        <v>1</v>
      </c>
      <c r="AM112" s="7" t="s">
        <v>229</v>
      </c>
      <c r="AN112" s="5"/>
      <c r="AO112" s="5"/>
      <c r="AP112" s="5"/>
      <c r="AQ112" s="5"/>
      <c r="AR112" s="5"/>
      <c r="AS112" s="5"/>
      <c r="AT112" s="5"/>
      <c r="AU112" s="5"/>
      <c r="AV112" s="5"/>
      <c r="AW112" s="5"/>
      <c r="AX112" s="5"/>
      <c r="AY112" s="5"/>
      <c r="AZ112" s="5"/>
    </row>
    <row r="113" spans="1:52" ht="30" x14ac:dyDescent="0.2">
      <c r="A113" s="1">
        <v>113</v>
      </c>
      <c r="B113" s="7" t="s">
        <v>229</v>
      </c>
      <c r="C113" s="5" t="s">
        <v>3136</v>
      </c>
      <c r="D113" s="5" t="s">
        <v>3033</v>
      </c>
      <c r="E113" s="8">
        <v>218</v>
      </c>
      <c r="F113" s="5" t="s">
        <v>3137</v>
      </c>
      <c r="G113" s="52"/>
      <c r="H113" s="5"/>
      <c r="I113" s="5"/>
      <c r="J113" s="5"/>
      <c r="K113" s="5"/>
      <c r="L113" s="5"/>
      <c r="M113" s="52"/>
      <c r="N113" s="5"/>
      <c r="O113" s="52"/>
      <c r="P113" s="5"/>
      <c r="Q113" s="5"/>
      <c r="R113" s="5"/>
      <c r="S113" s="5"/>
      <c r="T113" s="52"/>
      <c r="U113" s="5"/>
      <c r="V113" s="5"/>
      <c r="W113" s="5"/>
      <c r="X113" s="5"/>
      <c r="Y113" s="5"/>
      <c r="Z113" s="52"/>
      <c r="AA113" s="5"/>
      <c r="AB113" s="5"/>
      <c r="AC113" s="5"/>
      <c r="AD113" s="5"/>
      <c r="AE113" s="5"/>
      <c r="AF113" s="5"/>
      <c r="AG113" s="5"/>
      <c r="AH113" s="52"/>
      <c r="AI113" s="5"/>
      <c r="AJ113" s="52"/>
      <c r="AK113" s="5"/>
      <c r="AL113" s="5"/>
      <c r="AM113" s="5"/>
      <c r="AN113" s="5"/>
      <c r="AO113" s="5"/>
      <c r="AP113" s="5"/>
      <c r="AQ113" s="5"/>
      <c r="AR113" s="5"/>
      <c r="AS113" s="5"/>
      <c r="AT113" s="5"/>
      <c r="AU113" s="5"/>
      <c r="AV113" s="5"/>
      <c r="AW113" s="5"/>
      <c r="AX113" s="7" t="s">
        <v>124</v>
      </c>
      <c r="AY113" s="5"/>
      <c r="AZ113" s="5"/>
    </row>
    <row r="114" spans="1:52" ht="30" x14ac:dyDescent="0.2">
      <c r="A114" s="1">
        <v>114</v>
      </c>
      <c r="B114" s="7" t="s">
        <v>230</v>
      </c>
      <c r="C114" s="5" t="s">
        <v>3135</v>
      </c>
      <c r="D114" s="5" t="s">
        <v>3033</v>
      </c>
      <c r="E114" s="8">
        <v>218</v>
      </c>
      <c r="F114" s="7" t="s">
        <v>222</v>
      </c>
      <c r="G114" s="52"/>
      <c r="H114" s="5"/>
      <c r="I114" s="5"/>
      <c r="J114" s="5"/>
      <c r="K114" s="5"/>
      <c r="L114" s="5"/>
      <c r="M114" s="52"/>
      <c r="N114" s="5"/>
      <c r="O114" s="52"/>
      <c r="P114" s="5"/>
      <c r="Q114" s="5"/>
      <c r="R114" s="5"/>
      <c r="S114" s="5"/>
      <c r="T114" s="52"/>
      <c r="U114" s="5"/>
      <c r="V114" s="5"/>
      <c r="W114" s="5"/>
      <c r="X114" s="5"/>
      <c r="Y114" s="5"/>
      <c r="Z114" s="52"/>
      <c r="AA114" s="5"/>
      <c r="AB114" s="5"/>
      <c r="AC114" s="5"/>
      <c r="AD114" s="5"/>
      <c r="AE114" s="5"/>
      <c r="AF114" s="5"/>
      <c r="AG114" s="5"/>
      <c r="AH114" s="52"/>
      <c r="AI114" s="5"/>
      <c r="AJ114" s="52"/>
      <c r="AK114" s="5"/>
      <c r="AL114" s="8">
        <v>1</v>
      </c>
      <c r="AM114" s="7" t="s">
        <v>231</v>
      </c>
      <c r="AN114" s="5"/>
      <c r="AO114" s="5"/>
      <c r="AP114" s="5"/>
      <c r="AQ114" s="5"/>
      <c r="AR114" s="5"/>
      <c r="AS114" s="5"/>
      <c r="AT114" s="5"/>
      <c r="AU114" s="5"/>
      <c r="AV114" s="5"/>
      <c r="AW114" s="5"/>
      <c r="AX114" s="5"/>
      <c r="AY114" s="5"/>
      <c r="AZ114" s="5"/>
    </row>
    <row r="115" spans="1:52" ht="30" x14ac:dyDescent="0.2">
      <c r="A115" s="1">
        <v>115</v>
      </c>
      <c r="B115" s="7" t="s">
        <v>231</v>
      </c>
      <c r="C115" s="5" t="s">
        <v>3136</v>
      </c>
      <c r="D115" s="5" t="s">
        <v>3033</v>
      </c>
      <c r="E115" s="8">
        <v>218</v>
      </c>
      <c r="F115" s="5" t="s">
        <v>3137</v>
      </c>
      <c r="G115" s="52"/>
      <c r="H115" s="5"/>
      <c r="I115" s="5"/>
      <c r="J115" s="5"/>
      <c r="K115" s="5"/>
      <c r="L115" s="5"/>
      <c r="M115" s="52"/>
      <c r="N115" s="5"/>
      <c r="O115" s="52"/>
      <c r="P115" s="5"/>
      <c r="Q115" s="5"/>
      <c r="R115" s="5"/>
      <c r="S115" s="5"/>
      <c r="T115" s="52"/>
      <c r="U115" s="5"/>
      <c r="V115" s="5"/>
      <c r="W115" s="5"/>
      <c r="X115" s="5"/>
      <c r="Y115" s="5"/>
      <c r="Z115" s="52"/>
      <c r="AA115" s="5"/>
      <c r="AB115" s="5"/>
      <c r="AC115" s="5"/>
      <c r="AD115" s="5"/>
      <c r="AE115" s="5"/>
      <c r="AF115" s="5"/>
      <c r="AG115" s="5"/>
      <c r="AH115" s="52"/>
      <c r="AI115" s="5"/>
      <c r="AJ115" s="52"/>
      <c r="AK115" s="5"/>
      <c r="AL115" s="5"/>
      <c r="AM115" s="5"/>
      <c r="AN115" s="5"/>
      <c r="AO115" s="5"/>
      <c r="AP115" s="5"/>
      <c r="AQ115" s="5"/>
      <c r="AR115" s="5"/>
      <c r="AS115" s="5"/>
      <c r="AT115" s="5"/>
      <c r="AU115" s="5"/>
      <c r="AV115" s="5"/>
      <c r="AW115" s="5"/>
      <c r="AX115" s="7" t="s">
        <v>124</v>
      </c>
      <c r="AY115" s="5"/>
      <c r="AZ115" s="5"/>
    </row>
    <row r="116" spans="1:52" ht="30" x14ac:dyDescent="0.2">
      <c r="A116" s="1">
        <v>116</v>
      </c>
      <c r="B116" s="7" t="s">
        <v>232</v>
      </c>
      <c r="C116" s="5" t="s">
        <v>3135</v>
      </c>
      <c r="D116" s="5" t="s">
        <v>3033</v>
      </c>
      <c r="E116" s="8">
        <v>218</v>
      </c>
      <c r="F116" s="7" t="s">
        <v>222</v>
      </c>
      <c r="G116" s="52"/>
      <c r="H116" s="5"/>
      <c r="I116" s="5"/>
      <c r="J116" s="5"/>
      <c r="K116" s="5"/>
      <c r="L116" s="5"/>
      <c r="M116" s="52"/>
      <c r="N116" s="5"/>
      <c r="O116" s="52"/>
      <c r="P116" s="5"/>
      <c r="Q116" s="5"/>
      <c r="R116" s="5"/>
      <c r="S116" s="5"/>
      <c r="T116" s="52"/>
      <c r="U116" s="5"/>
      <c r="V116" s="5"/>
      <c r="W116" s="5"/>
      <c r="X116" s="5"/>
      <c r="Y116" s="5"/>
      <c r="Z116" s="52"/>
      <c r="AA116" s="5"/>
      <c r="AB116" s="5"/>
      <c r="AC116" s="5"/>
      <c r="AD116" s="5"/>
      <c r="AE116" s="5"/>
      <c r="AF116" s="5"/>
      <c r="AG116" s="5"/>
      <c r="AH116" s="52"/>
      <c r="AI116" s="5"/>
      <c r="AJ116" s="52"/>
      <c r="AK116" s="5"/>
      <c r="AL116" s="8">
        <v>1</v>
      </c>
      <c r="AM116" s="7" t="s">
        <v>233</v>
      </c>
      <c r="AN116" s="5"/>
      <c r="AO116" s="5"/>
      <c r="AP116" s="5"/>
      <c r="AQ116" s="5"/>
      <c r="AR116" s="5"/>
      <c r="AS116" s="5"/>
      <c r="AT116" s="5"/>
      <c r="AU116" s="5"/>
      <c r="AV116" s="5"/>
      <c r="AW116" s="5"/>
      <c r="AX116" s="5"/>
      <c r="AY116" s="5"/>
      <c r="AZ116" s="5"/>
    </row>
    <row r="117" spans="1:52" ht="30" x14ac:dyDescent="0.2">
      <c r="A117" s="1">
        <v>117</v>
      </c>
      <c r="B117" s="7" t="s">
        <v>233</v>
      </c>
      <c r="C117" s="5" t="s">
        <v>3136</v>
      </c>
      <c r="D117" s="5" t="s">
        <v>3033</v>
      </c>
      <c r="E117" s="8">
        <v>218</v>
      </c>
      <c r="F117" s="5" t="s">
        <v>3137</v>
      </c>
      <c r="G117" s="52"/>
      <c r="H117" s="5"/>
      <c r="I117" s="5"/>
      <c r="J117" s="5"/>
      <c r="K117" s="5"/>
      <c r="L117" s="5"/>
      <c r="M117" s="52"/>
      <c r="N117" s="5"/>
      <c r="O117" s="52"/>
      <c r="P117" s="5"/>
      <c r="Q117" s="5"/>
      <c r="R117" s="5"/>
      <c r="S117" s="5"/>
      <c r="T117" s="52"/>
      <c r="U117" s="5"/>
      <c r="V117" s="5"/>
      <c r="W117" s="5"/>
      <c r="X117" s="5"/>
      <c r="Y117" s="5"/>
      <c r="Z117" s="52"/>
      <c r="AA117" s="5"/>
      <c r="AB117" s="5"/>
      <c r="AC117" s="5"/>
      <c r="AD117" s="5"/>
      <c r="AE117" s="5"/>
      <c r="AF117" s="5"/>
      <c r="AG117" s="5"/>
      <c r="AH117" s="52"/>
      <c r="AI117" s="5"/>
      <c r="AJ117" s="52"/>
      <c r="AK117" s="5"/>
      <c r="AL117" s="5"/>
      <c r="AM117" s="5"/>
      <c r="AN117" s="5"/>
      <c r="AO117" s="5"/>
      <c r="AP117" s="5"/>
      <c r="AQ117" s="5"/>
      <c r="AR117" s="5"/>
      <c r="AS117" s="5"/>
      <c r="AT117" s="5"/>
      <c r="AU117" s="5"/>
      <c r="AV117" s="5"/>
      <c r="AW117" s="5"/>
      <c r="AX117" s="7" t="s">
        <v>124</v>
      </c>
      <c r="AY117" s="5"/>
      <c r="AZ117" s="5"/>
    </row>
    <row r="118" spans="1:52" ht="30" x14ac:dyDescent="0.2">
      <c r="A118" s="1">
        <v>118</v>
      </c>
      <c r="B118" s="7" t="s">
        <v>234</v>
      </c>
      <c r="C118" s="5" t="s">
        <v>3135</v>
      </c>
      <c r="D118" s="5" t="s">
        <v>3033</v>
      </c>
      <c r="E118" s="8">
        <v>218</v>
      </c>
      <c r="F118" s="7" t="s">
        <v>222</v>
      </c>
      <c r="G118" s="52"/>
      <c r="H118" s="5"/>
      <c r="I118" s="5"/>
      <c r="J118" s="5"/>
      <c r="K118" s="5"/>
      <c r="L118" s="5"/>
      <c r="M118" s="52"/>
      <c r="N118" s="5"/>
      <c r="O118" s="52"/>
      <c r="P118" s="5"/>
      <c r="Q118" s="5"/>
      <c r="R118" s="5"/>
      <c r="S118" s="5"/>
      <c r="T118" s="52"/>
      <c r="U118" s="5"/>
      <c r="V118" s="5"/>
      <c r="W118" s="5"/>
      <c r="X118" s="5"/>
      <c r="Y118" s="5"/>
      <c r="Z118" s="52"/>
      <c r="AA118" s="5"/>
      <c r="AB118" s="5"/>
      <c r="AC118" s="5"/>
      <c r="AD118" s="5"/>
      <c r="AE118" s="5"/>
      <c r="AF118" s="5"/>
      <c r="AG118" s="5"/>
      <c r="AH118" s="52"/>
      <c r="AI118" s="5"/>
      <c r="AJ118" s="52"/>
      <c r="AK118" s="5"/>
      <c r="AL118" s="8">
        <v>1</v>
      </c>
      <c r="AM118" s="7" t="s">
        <v>235</v>
      </c>
      <c r="AN118" s="5"/>
      <c r="AO118" s="5"/>
      <c r="AP118" s="5"/>
      <c r="AQ118" s="5"/>
      <c r="AR118" s="5"/>
      <c r="AS118" s="5"/>
      <c r="AT118" s="5"/>
      <c r="AU118" s="5"/>
      <c r="AV118" s="5"/>
      <c r="AW118" s="5"/>
      <c r="AX118" s="5"/>
      <c r="AY118" s="5"/>
      <c r="AZ118" s="5"/>
    </row>
    <row r="119" spans="1:52" ht="30" x14ac:dyDescent="0.2">
      <c r="A119" s="1">
        <v>119</v>
      </c>
      <c r="B119" s="7" t="s">
        <v>235</v>
      </c>
      <c r="C119" s="5" t="s">
        <v>3136</v>
      </c>
      <c r="D119" s="5" t="s">
        <v>3033</v>
      </c>
      <c r="E119" s="8">
        <v>218</v>
      </c>
      <c r="F119" s="5" t="s">
        <v>3137</v>
      </c>
      <c r="G119" s="52"/>
      <c r="H119" s="5"/>
      <c r="I119" s="5"/>
      <c r="J119" s="5"/>
      <c r="K119" s="5"/>
      <c r="L119" s="5"/>
      <c r="M119" s="52"/>
      <c r="N119" s="5"/>
      <c r="O119" s="52"/>
      <c r="P119" s="5"/>
      <c r="Q119" s="5"/>
      <c r="R119" s="5"/>
      <c r="S119" s="5"/>
      <c r="T119" s="52"/>
      <c r="U119" s="5"/>
      <c r="V119" s="5"/>
      <c r="W119" s="5"/>
      <c r="X119" s="5"/>
      <c r="Y119" s="5"/>
      <c r="Z119" s="52"/>
      <c r="AA119" s="5"/>
      <c r="AB119" s="5"/>
      <c r="AC119" s="5"/>
      <c r="AD119" s="5"/>
      <c r="AE119" s="5"/>
      <c r="AF119" s="5"/>
      <c r="AG119" s="5"/>
      <c r="AH119" s="52"/>
      <c r="AI119" s="5"/>
      <c r="AJ119" s="52"/>
      <c r="AK119" s="5"/>
      <c r="AL119" s="5"/>
      <c r="AM119" s="5"/>
      <c r="AN119" s="5"/>
      <c r="AO119" s="5"/>
      <c r="AP119" s="5"/>
      <c r="AQ119" s="5"/>
      <c r="AR119" s="5"/>
      <c r="AS119" s="5"/>
      <c r="AT119" s="5"/>
      <c r="AU119" s="5"/>
      <c r="AV119" s="5"/>
      <c r="AW119" s="5"/>
      <c r="AX119" s="7" t="s">
        <v>124</v>
      </c>
      <c r="AY119" s="5"/>
      <c r="AZ119" s="5"/>
    </row>
    <row r="120" spans="1:52" ht="30" x14ac:dyDescent="0.2">
      <c r="A120" s="1">
        <v>120</v>
      </c>
      <c r="B120" s="7" t="s">
        <v>236</v>
      </c>
      <c r="C120" s="5" t="s">
        <v>3135</v>
      </c>
      <c r="D120" s="5" t="s">
        <v>3033</v>
      </c>
      <c r="E120" s="8">
        <v>218</v>
      </c>
      <c r="F120" s="7" t="s">
        <v>222</v>
      </c>
      <c r="G120" s="52"/>
      <c r="H120" s="5"/>
      <c r="I120" s="5"/>
      <c r="J120" s="5"/>
      <c r="K120" s="5"/>
      <c r="L120" s="5"/>
      <c r="M120" s="52"/>
      <c r="N120" s="5"/>
      <c r="O120" s="52"/>
      <c r="P120" s="5"/>
      <c r="Q120" s="5"/>
      <c r="R120" s="5"/>
      <c r="S120" s="5"/>
      <c r="T120" s="52"/>
      <c r="U120" s="5"/>
      <c r="V120" s="5"/>
      <c r="W120" s="5"/>
      <c r="X120" s="5"/>
      <c r="Y120" s="5"/>
      <c r="Z120" s="52"/>
      <c r="AA120" s="5"/>
      <c r="AB120" s="5"/>
      <c r="AC120" s="5"/>
      <c r="AD120" s="5"/>
      <c r="AE120" s="5"/>
      <c r="AF120" s="5"/>
      <c r="AG120" s="5"/>
      <c r="AH120" s="52"/>
      <c r="AI120" s="5"/>
      <c r="AJ120" s="52"/>
      <c r="AK120" s="5"/>
      <c r="AL120" s="8">
        <v>1</v>
      </c>
      <c r="AM120" s="7" t="s">
        <v>237</v>
      </c>
      <c r="AN120" s="5"/>
      <c r="AO120" s="5"/>
      <c r="AP120" s="5"/>
      <c r="AQ120" s="5"/>
      <c r="AR120" s="5"/>
      <c r="AS120" s="5"/>
      <c r="AT120" s="5"/>
      <c r="AU120" s="5"/>
      <c r="AV120" s="5"/>
      <c r="AW120" s="5"/>
      <c r="AX120" s="5"/>
      <c r="AY120" s="5"/>
      <c r="AZ120" s="5"/>
    </row>
    <row r="121" spans="1:52" ht="30" x14ac:dyDescent="0.2">
      <c r="A121" s="1">
        <v>121</v>
      </c>
      <c r="B121" s="7" t="s">
        <v>237</v>
      </c>
      <c r="C121" s="5" t="s">
        <v>3136</v>
      </c>
      <c r="D121" s="5" t="s">
        <v>3033</v>
      </c>
      <c r="E121" s="8">
        <v>218</v>
      </c>
      <c r="F121" s="5" t="s">
        <v>3137</v>
      </c>
      <c r="G121" s="52"/>
      <c r="H121" s="5"/>
      <c r="I121" s="5"/>
      <c r="J121" s="5"/>
      <c r="K121" s="5"/>
      <c r="L121" s="5"/>
      <c r="M121" s="52"/>
      <c r="N121" s="5"/>
      <c r="O121" s="52"/>
      <c r="P121" s="5"/>
      <c r="Q121" s="5"/>
      <c r="R121" s="5"/>
      <c r="S121" s="5"/>
      <c r="T121" s="52"/>
      <c r="U121" s="5"/>
      <c r="V121" s="5"/>
      <c r="W121" s="5"/>
      <c r="X121" s="5"/>
      <c r="Y121" s="5"/>
      <c r="Z121" s="52"/>
      <c r="AA121" s="5"/>
      <c r="AB121" s="5"/>
      <c r="AC121" s="5"/>
      <c r="AD121" s="5"/>
      <c r="AE121" s="5"/>
      <c r="AF121" s="5"/>
      <c r="AG121" s="5"/>
      <c r="AH121" s="52"/>
      <c r="AI121" s="5"/>
      <c r="AJ121" s="52"/>
      <c r="AK121" s="5"/>
      <c r="AL121" s="5"/>
      <c r="AM121" s="5"/>
      <c r="AN121" s="5"/>
      <c r="AO121" s="5"/>
      <c r="AP121" s="5"/>
      <c r="AQ121" s="5"/>
      <c r="AR121" s="5"/>
      <c r="AS121" s="5"/>
      <c r="AT121" s="5"/>
      <c r="AU121" s="5"/>
      <c r="AV121" s="5"/>
      <c r="AW121" s="5"/>
      <c r="AX121" s="7" t="s">
        <v>124</v>
      </c>
      <c r="AY121" s="5"/>
      <c r="AZ121" s="5"/>
    </row>
    <row r="122" spans="1:52" ht="30" x14ac:dyDescent="0.2">
      <c r="A122" s="1">
        <v>122</v>
      </c>
      <c r="B122" s="7" t="s">
        <v>238</v>
      </c>
      <c r="C122" s="5" t="s">
        <v>3135</v>
      </c>
      <c r="D122" s="5" t="s">
        <v>3033</v>
      </c>
      <c r="E122" s="8">
        <v>218</v>
      </c>
      <c r="F122" s="7" t="s">
        <v>222</v>
      </c>
      <c r="G122" s="52"/>
      <c r="H122" s="5"/>
      <c r="I122" s="5"/>
      <c r="J122" s="5"/>
      <c r="K122" s="5"/>
      <c r="L122" s="5"/>
      <c r="M122" s="52"/>
      <c r="N122" s="5"/>
      <c r="O122" s="52"/>
      <c r="P122" s="5"/>
      <c r="Q122" s="5"/>
      <c r="R122" s="5"/>
      <c r="S122" s="5"/>
      <c r="T122" s="52"/>
      <c r="U122" s="5"/>
      <c r="V122" s="5"/>
      <c r="W122" s="5"/>
      <c r="X122" s="5"/>
      <c r="Y122" s="5"/>
      <c r="Z122" s="52"/>
      <c r="AA122" s="5"/>
      <c r="AB122" s="5"/>
      <c r="AC122" s="5"/>
      <c r="AD122" s="5"/>
      <c r="AE122" s="5"/>
      <c r="AF122" s="5"/>
      <c r="AG122" s="5"/>
      <c r="AH122" s="52"/>
      <c r="AI122" s="5"/>
      <c r="AJ122" s="52"/>
      <c r="AK122" s="5"/>
      <c r="AL122" s="8">
        <v>1</v>
      </c>
      <c r="AM122" s="7" t="s">
        <v>239</v>
      </c>
      <c r="AN122" s="5"/>
      <c r="AO122" s="5"/>
      <c r="AP122" s="5"/>
      <c r="AQ122" s="5"/>
      <c r="AR122" s="5"/>
      <c r="AS122" s="5"/>
      <c r="AT122" s="5"/>
      <c r="AU122" s="5"/>
      <c r="AV122" s="5"/>
      <c r="AW122" s="5"/>
      <c r="AX122" s="5"/>
      <c r="AY122" s="5"/>
      <c r="AZ122" s="5"/>
    </row>
    <row r="123" spans="1:52" ht="30" x14ac:dyDescent="0.2">
      <c r="A123" s="1">
        <v>123</v>
      </c>
      <c r="B123" s="7" t="s">
        <v>239</v>
      </c>
      <c r="C123" s="5" t="s">
        <v>3136</v>
      </c>
      <c r="D123" s="5" t="s">
        <v>3033</v>
      </c>
      <c r="E123" s="8">
        <v>218</v>
      </c>
      <c r="F123" s="5" t="s">
        <v>3137</v>
      </c>
      <c r="G123" s="52"/>
      <c r="H123" s="5"/>
      <c r="I123" s="5"/>
      <c r="J123" s="5"/>
      <c r="K123" s="5"/>
      <c r="L123" s="5"/>
      <c r="M123" s="52"/>
      <c r="N123" s="5"/>
      <c r="O123" s="52"/>
      <c r="P123" s="5"/>
      <c r="Q123" s="5"/>
      <c r="R123" s="5"/>
      <c r="S123" s="5"/>
      <c r="T123" s="52"/>
      <c r="U123" s="5"/>
      <c r="V123" s="5"/>
      <c r="W123" s="5"/>
      <c r="X123" s="5"/>
      <c r="Y123" s="5"/>
      <c r="Z123" s="52"/>
      <c r="AA123" s="5"/>
      <c r="AB123" s="5"/>
      <c r="AC123" s="5"/>
      <c r="AD123" s="5"/>
      <c r="AE123" s="5"/>
      <c r="AF123" s="5"/>
      <c r="AG123" s="5"/>
      <c r="AH123" s="52"/>
      <c r="AI123" s="5"/>
      <c r="AJ123" s="52"/>
      <c r="AK123" s="5"/>
      <c r="AL123" s="5"/>
      <c r="AM123" s="5"/>
      <c r="AN123" s="5"/>
      <c r="AO123" s="5"/>
      <c r="AP123" s="5"/>
      <c r="AQ123" s="5"/>
      <c r="AR123" s="5"/>
      <c r="AS123" s="5"/>
      <c r="AT123" s="5"/>
      <c r="AU123" s="5"/>
      <c r="AV123" s="5"/>
      <c r="AW123" s="5"/>
      <c r="AX123" s="7" t="s">
        <v>124</v>
      </c>
      <c r="AY123" s="5"/>
      <c r="AZ123" s="5"/>
    </row>
    <row r="124" spans="1:52" ht="30" x14ac:dyDescent="0.2">
      <c r="A124" s="1">
        <v>124</v>
      </c>
      <c r="B124" s="7" t="s">
        <v>240</v>
      </c>
      <c r="C124" s="5" t="s">
        <v>3135</v>
      </c>
      <c r="D124" s="5" t="s">
        <v>3033</v>
      </c>
      <c r="E124" s="8">
        <v>218</v>
      </c>
      <c r="F124" s="7" t="s">
        <v>222</v>
      </c>
      <c r="G124" s="52"/>
      <c r="H124" s="5"/>
      <c r="I124" s="5"/>
      <c r="J124" s="5"/>
      <c r="K124" s="5"/>
      <c r="L124" s="5"/>
      <c r="M124" s="52"/>
      <c r="N124" s="5"/>
      <c r="O124" s="52"/>
      <c r="P124" s="5"/>
      <c r="Q124" s="5"/>
      <c r="R124" s="5"/>
      <c r="S124" s="5"/>
      <c r="T124" s="52"/>
      <c r="U124" s="5"/>
      <c r="V124" s="5"/>
      <c r="W124" s="5"/>
      <c r="X124" s="5"/>
      <c r="Y124" s="5"/>
      <c r="Z124" s="52"/>
      <c r="AA124" s="5"/>
      <c r="AB124" s="5"/>
      <c r="AC124" s="5"/>
      <c r="AD124" s="5"/>
      <c r="AE124" s="5"/>
      <c r="AF124" s="5"/>
      <c r="AG124" s="5"/>
      <c r="AH124" s="52"/>
      <c r="AI124" s="5"/>
      <c r="AJ124" s="52"/>
      <c r="AK124" s="5"/>
      <c r="AL124" s="8">
        <v>1</v>
      </c>
      <c r="AM124" s="7" t="s">
        <v>241</v>
      </c>
      <c r="AN124" s="5"/>
      <c r="AO124" s="5"/>
      <c r="AP124" s="5"/>
      <c r="AQ124" s="5"/>
      <c r="AR124" s="5"/>
      <c r="AS124" s="5"/>
      <c r="AT124" s="5"/>
      <c r="AU124" s="5"/>
      <c r="AV124" s="5"/>
      <c r="AW124" s="5"/>
      <c r="AX124" s="5"/>
      <c r="AY124" s="5"/>
      <c r="AZ124" s="5"/>
    </row>
    <row r="125" spans="1:52" ht="30" x14ac:dyDescent="0.2">
      <c r="A125" s="1">
        <v>125</v>
      </c>
      <c r="B125" s="7" t="s">
        <v>241</v>
      </c>
      <c r="C125" s="5" t="s">
        <v>3136</v>
      </c>
      <c r="D125" s="5" t="s">
        <v>3033</v>
      </c>
      <c r="E125" s="8">
        <v>218</v>
      </c>
      <c r="F125" s="5" t="s">
        <v>3137</v>
      </c>
      <c r="G125" s="52"/>
      <c r="H125" s="5"/>
      <c r="I125" s="5"/>
      <c r="J125" s="5"/>
      <c r="K125" s="5"/>
      <c r="L125" s="5"/>
      <c r="M125" s="52"/>
      <c r="N125" s="5"/>
      <c r="O125" s="52"/>
      <c r="P125" s="5"/>
      <c r="Q125" s="5"/>
      <c r="R125" s="5"/>
      <c r="S125" s="5"/>
      <c r="T125" s="52"/>
      <c r="U125" s="5"/>
      <c r="V125" s="5"/>
      <c r="W125" s="5"/>
      <c r="X125" s="5"/>
      <c r="Y125" s="5"/>
      <c r="Z125" s="52"/>
      <c r="AA125" s="5"/>
      <c r="AB125" s="5"/>
      <c r="AC125" s="5"/>
      <c r="AD125" s="5"/>
      <c r="AE125" s="5"/>
      <c r="AF125" s="5"/>
      <c r="AG125" s="5"/>
      <c r="AH125" s="52"/>
      <c r="AI125" s="5"/>
      <c r="AJ125" s="52"/>
      <c r="AK125" s="5"/>
      <c r="AL125" s="5"/>
      <c r="AM125" s="5"/>
      <c r="AN125" s="5"/>
      <c r="AO125" s="5"/>
      <c r="AP125" s="5"/>
      <c r="AQ125" s="5"/>
      <c r="AR125" s="5"/>
      <c r="AS125" s="5"/>
      <c r="AT125" s="5"/>
      <c r="AU125" s="5"/>
      <c r="AV125" s="5"/>
      <c r="AW125" s="5"/>
      <c r="AX125" s="7" t="s">
        <v>124</v>
      </c>
      <c r="AY125" s="5"/>
      <c r="AZ125" s="5"/>
    </row>
    <row r="126" spans="1:52" ht="30" x14ac:dyDescent="0.2">
      <c r="A126" s="1">
        <v>126</v>
      </c>
      <c r="B126" s="7" t="s">
        <v>242</v>
      </c>
      <c r="C126" s="5" t="s">
        <v>3135</v>
      </c>
      <c r="D126" s="5" t="s">
        <v>3033</v>
      </c>
      <c r="E126" s="8">
        <v>218</v>
      </c>
      <c r="F126" s="7" t="s">
        <v>222</v>
      </c>
      <c r="G126" s="52"/>
      <c r="H126" s="5"/>
      <c r="I126" s="5"/>
      <c r="J126" s="5"/>
      <c r="K126" s="5"/>
      <c r="L126" s="5"/>
      <c r="M126" s="52"/>
      <c r="N126" s="5"/>
      <c r="O126" s="52"/>
      <c r="P126" s="5"/>
      <c r="Q126" s="5"/>
      <c r="R126" s="5"/>
      <c r="S126" s="5"/>
      <c r="T126" s="52"/>
      <c r="U126" s="5"/>
      <c r="V126" s="5"/>
      <c r="W126" s="5"/>
      <c r="X126" s="5"/>
      <c r="Y126" s="5"/>
      <c r="Z126" s="52"/>
      <c r="AA126" s="5"/>
      <c r="AB126" s="5"/>
      <c r="AC126" s="5"/>
      <c r="AD126" s="5"/>
      <c r="AE126" s="5"/>
      <c r="AF126" s="5"/>
      <c r="AG126" s="5"/>
      <c r="AH126" s="52"/>
      <c r="AI126" s="5"/>
      <c r="AJ126" s="52"/>
      <c r="AK126" s="5"/>
      <c r="AL126" s="8">
        <v>1</v>
      </c>
      <c r="AM126" s="7" t="s">
        <v>243</v>
      </c>
      <c r="AN126" s="5"/>
      <c r="AO126" s="5"/>
      <c r="AP126" s="5"/>
      <c r="AQ126" s="5"/>
      <c r="AR126" s="5"/>
      <c r="AS126" s="5"/>
      <c r="AT126" s="5"/>
      <c r="AU126" s="5"/>
      <c r="AV126" s="5"/>
      <c r="AW126" s="5"/>
      <c r="AX126" s="5"/>
      <c r="AY126" s="5"/>
      <c r="AZ126" s="5"/>
    </row>
    <row r="127" spans="1:52" ht="30" x14ac:dyDescent="0.2">
      <c r="A127" s="1">
        <v>127</v>
      </c>
      <c r="B127" s="7" t="s">
        <v>243</v>
      </c>
      <c r="C127" s="5" t="s">
        <v>3136</v>
      </c>
      <c r="D127" s="5" t="s">
        <v>3033</v>
      </c>
      <c r="E127" s="8">
        <v>218</v>
      </c>
      <c r="F127" s="5" t="s">
        <v>3137</v>
      </c>
      <c r="G127" s="52"/>
      <c r="H127" s="5"/>
      <c r="I127" s="5"/>
      <c r="J127" s="5"/>
      <c r="K127" s="5"/>
      <c r="L127" s="5"/>
      <c r="M127" s="52"/>
      <c r="N127" s="5"/>
      <c r="O127" s="52"/>
      <c r="P127" s="5"/>
      <c r="Q127" s="5"/>
      <c r="R127" s="5"/>
      <c r="S127" s="5"/>
      <c r="T127" s="52"/>
      <c r="U127" s="5"/>
      <c r="V127" s="5"/>
      <c r="W127" s="5"/>
      <c r="X127" s="5"/>
      <c r="Y127" s="5"/>
      <c r="Z127" s="52"/>
      <c r="AA127" s="5"/>
      <c r="AB127" s="5"/>
      <c r="AC127" s="5"/>
      <c r="AD127" s="5"/>
      <c r="AE127" s="5"/>
      <c r="AF127" s="5"/>
      <c r="AG127" s="5"/>
      <c r="AH127" s="52"/>
      <c r="AI127" s="5"/>
      <c r="AJ127" s="52"/>
      <c r="AK127" s="5"/>
      <c r="AL127" s="5"/>
      <c r="AM127" s="5"/>
      <c r="AN127" s="5"/>
      <c r="AO127" s="5"/>
      <c r="AP127" s="5"/>
      <c r="AQ127" s="5"/>
      <c r="AR127" s="5"/>
      <c r="AS127" s="5"/>
      <c r="AT127" s="5"/>
      <c r="AU127" s="5"/>
      <c r="AV127" s="5"/>
      <c r="AW127" s="5"/>
      <c r="AX127" s="7" t="s">
        <v>124</v>
      </c>
      <c r="AY127" s="5"/>
      <c r="AZ127" s="5"/>
    </row>
    <row r="128" spans="1:52" ht="30" x14ac:dyDescent="0.2">
      <c r="A128" s="1">
        <v>128</v>
      </c>
      <c r="B128" s="7" t="s">
        <v>244</v>
      </c>
      <c r="C128" s="5" t="s">
        <v>3135</v>
      </c>
      <c r="D128" s="5" t="s">
        <v>3033</v>
      </c>
      <c r="E128" s="8">
        <v>218</v>
      </c>
      <c r="F128" s="7" t="s">
        <v>222</v>
      </c>
      <c r="G128" s="52"/>
      <c r="H128" s="5"/>
      <c r="I128" s="5"/>
      <c r="J128" s="5"/>
      <c r="K128" s="5"/>
      <c r="L128" s="5"/>
      <c r="M128" s="52"/>
      <c r="N128" s="5"/>
      <c r="O128" s="52"/>
      <c r="P128" s="5"/>
      <c r="Q128" s="5"/>
      <c r="R128" s="5"/>
      <c r="S128" s="5"/>
      <c r="T128" s="52"/>
      <c r="U128" s="5"/>
      <c r="V128" s="5"/>
      <c r="W128" s="5"/>
      <c r="X128" s="5"/>
      <c r="Y128" s="5"/>
      <c r="Z128" s="52"/>
      <c r="AA128" s="5"/>
      <c r="AB128" s="5"/>
      <c r="AC128" s="5"/>
      <c r="AD128" s="5"/>
      <c r="AE128" s="5"/>
      <c r="AF128" s="5"/>
      <c r="AG128" s="5"/>
      <c r="AH128" s="52"/>
      <c r="AI128" s="5"/>
      <c r="AJ128" s="52"/>
      <c r="AK128" s="5"/>
      <c r="AL128" s="8">
        <v>1</v>
      </c>
      <c r="AM128" s="7" t="s">
        <v>245</v>
      </c>
      <c r="AN128" s="5"/>
      <c r="AO128" s="5"/>
      <c r="AP128" s="5"/>
      <c r="AQ128" s="5"/>
      <c r="AR128" s="5"/>
      <c r="AS128" s="5"/>
      <c r="AT128" s="5"/>
      <c r="AU128" s="5"/>
      <c r="AV128" s="5"/>
      <c r="AW128" s="5"/>
      <c r="AX128" s="5"/>
      <c r="AY128" s="5"/>
      <c r="AZ128" s="5"/>
    </row>
    <row r="129" spans="1:52" ht="30" x14ac:dyDescent="0.2">
      <c r="A129" s="1">
        <v>129</v>
      </c>
      <c r="B129" s="7" t="s">
        <v>245</v>
      </c>
      <c r="C129" s="5" t="s">
        <v>3136</v>
      </c>
      <c r="D129" s="5" t="s">
        <v>3033</v>
      </c>
      <c r="E129" s="8">
        <v>218</v>
      </c>
      <c r="F129" s="5" t="s">
        <v>3137</v>
      </c>
      <c r="G129" s="52"/>
      <c r="H129" s="5"/>
      <c r="I129" s="5"/>
      <c r="J129" s="5"/>
      <c r="K129" s="5"/>
      <c r="L129" s="5"/>
      <c r="M129" s="52"/>
      <c r="N129" s="5"/>
      <c r="O129" s="52"/>
      <c r="P129" s="5"/>
      <c r="Q129" s="5"/>
      <c r="R129" s="5"/>
      <c r="S129" s="5"/>
      <c r="T129" s="52"/>
      <c r="U129" s="5"/>
      <c r="V129" s="5"/>
      <c r="W129" s="5"/>
      <c r="X129" s="5"/>
      <c r="Y129" s="5"/>
      <c r="Z129" s="52"/>
      <c r="AA129" s="5"/>
      <c r="AB129" s="5"/>
      <c r="AC129" s="5"/>
      <c r="AD129" s="5"/>
      <c r="AE129" s="5"/>
      <c r="AF129" s="5"/>
      <c r="AG129" s="5"/>
      <c r="AH129" s="52"/>
      <c r="AI129" s="5"/>
      <c r="AJ129" s="52"/>
      <c r="AK129" s="5"/>
      <c r="AL129" s="5"/>
      <c r="AM129" s="5"/>
      <c r="AN129" s="5"/>
      <c r="AO129" s="5"/>
      <c r="AP129" s="5"/>
      <c r="AQ129" s="5"/>
      <c r="AR129" s="5"/>
      <c r="AS129" s="5"/>
      <c r="AT129" s="5"/>
      <c r="AU129" s="5"/>
      <c r="AV129" s="5"/>
      <c r="AW129" s="5"/>
      <c r="AX129" s="7" t="s">
        <v>124</v>
      </c>
      <c r="AY129" s="5"/>
      <c r="AZ129" s="5"/>
    </row>
    <row r="130" spans="1:52" ht="30" x14ac:dyDescent="0.2">
      <c r="A130" s="1">
        <v>130</v>
      </c>
      <c r="B130" s="7" t="s">
        <v>246</v>
      </c>
      <c r="C130" s="5" t="s">
        <v>3135</v>
      </c>
      <c r="D130" s="5" t="s">
        <v>3033</v>
      </c>
      <c r="E130" s="8">
        <v>218</v>
      </c>
      <c r="F130" s="7" t="s">
        <v>222</v>
      </c>
      <c r="G130" s="52"/>
      <c r="H130" s="5"/>
      <c r="I130" s="5"/>
      <c r="J130" s="5"/>
      <c r="K130" s="5"/>
      <c r="L130" s="5"/>
      <c r="M130" s="52"/>
      <c r="N130" s="5"/>
      <c r="O130" s="52"/>
      <c r="P130" s="5"/>
      <c r="Q130" s="5"/>
      <c r="R130" s="5"/>
      <c r="S130" s="5"/>
      <c r="T130" s="52"/>
      <c r="U130" s="5"/>
      <c r="V130" s="5"/>
      <c r="W130" s="5"/>
      <c r="X130" s="5"/>
      <c r="Y130" s="5"/>
      <c r="Z130" s="52"/>
      <c r="AA130" s="5"/>
      <c r="AB130" s="5"/>
      <c r="AC130" s="5"/>
      <c r="AD130" s="5"/>
      <c r="AE130" s="5"/>
      <c r="AF130" s="5"/>
      <c r="AG130" s="5"/>
      <c r="AH130" s="52"/>
      <c r="AI130" s="5"/>
      <c r="AJ130" s="52"/>
      <c r="AK130" s="5"/>
      <c r="AL130" s="8">
        <v>1</v>
      </c>
      <c r="AM130" s="7" t="s">
        <v>247</v>
      </c>
      <c r="AN130" s="5"/>
      <c r="AO130" s="5"/>
      <c r="AP130" s="5"/>
      <c r="AQ130" s="5"/>
      <c r="AR130" s="5"/>
      <c r="AS130" s="5"/>
      <c r="AT130" s="5"/>
      <c r="AU130" s="5"/>
      <c r="AV130" s="5"/>
      <c r="AW130" s="5"/>
      <c r="AX130" s="5"/>
      <c r="AY130" s="5"/>
      <c r="AZ130" s="5"/>
    </row>
    <row r="131" spans="1:52" ht="30" x14ac:dyDescent="0.2">
      <c r="A131" s="1">
        <v>131</v>
      </c>
      <c r="B131" s="7" t="s">
        <v>247</v>
      </c>
      <c r="C131" s="5" t="s">
        <v>3136</v>
      </c>
      <c r="D131" s="5" t="s">
        <v>3033</v>
      </c>
      <c r="E131" s="8">
        <v>218</v>
      </c>
      <c r="F131" s="5" t="s">
        <v>3137</v>
      </c>
      <c r="G131" s="52"/>
      <c r="H131" s="5"/>
      <c r="I131" s="5"/>
      <c r="J131" s="5"/>
      <c r="K131" s="5"/>
      <c r="L131" s="5"/>
      <c r="M131" s="52"/>
      <c r="N131" s="5"/>
      <c r="O131" s="52"/>
      <c r="P131" s="5"/>
      <c r="Q131" s="5"/>
      <c r="R131" s="5"/>
      <c r="S131" s="5"/>
      <c r="T131" s="52"/>
      <c r="U131" s="5"/>
      <c r="V131" s="5"/>
      <c r="W131" s="5"/>
      <c r="X131" s="5"/>
      <c r="Y131" s="5"/>
      <c r="Z131" s="52"/>
      <c r="AA131" s="5"/>
      <c r="AB131" s="5"/>
      <c r="AC131" s="5"/>
      <c r="AD131" s="5"/>
      <c r="AE131" s="5"/>
      <c r="AF131" s="5"/>
      <c r="AG131" s="5"/>
      <c r="AH131" s="52"/>
      <c r="AI131" s="5"/>
      <c r="AJ131" s="52"/>
      <c r="AK131" s="5"/>
      <c r="AL131" s="5"/>
      <c r="AM131" s="5"/>
      <c r="AN131" s="5"/>
      <c r="AO131" s="5"/>
      <c r="AP131" s="5"/>
      <c r="AQ131" s="5"/>
      <c r="AR131" s="5"/>
      <c r="AS131" s="5"/>
      <c r="AT131" s="5"/>
      <c r="AU131" s="5"/>
      <c r="AV131" s="5"/>
      <c r="AW131" s="5"/>
      <c r="AX131" s="7" t="s">
        <v>124</v>
      </c>
      <c r="AY131" s="5"/>
      <c r="AZ131" s="5"/>
    </row>
    <row r="132" spans="1:52" ht="30" x14ac:dyDescent="0.2">
      <c r="A132" s="1">
        <v>132</v>
      </c>
      <c r="B132" s="7" t="s">
        <v>248</v>
      </c>
      <c r="C132" s="5" t="s">
        <v>3135</v>
      </c>
      <c r="D132" s="5" t="s">
        <v>3033</v>
      </c>
      <c r="E132" s="8">
        <v>218</v>
      </c>
      <c r="F132" s="7" t="s">
        <v>222</v>
      </c>
      <c r="G132" s="52"/>
      <c r="H132" s="5"/>
      <c r="I132" s="5"/>
      <c r="J132" s="5"/>
      <c r="K132" s="5"/>
      <c r="L132" s="5"/>
      <c r="M132" s="52"/>
      <c r="N132" s="5"/>
      <c r="O132" s="52"/>
      <c r="P132" s="5"/>
      <c r="Q132" s="5"/>
      <c r="R132" s="5"/>
      <c r="S132" s="5"/>
      <c r="T132" s="52"/>
      <c r="U132" s="5"/>
      <c r="V132" s="5"/>
      <c r="W132" s="5"/>
      <c r="X132" s="5"/>
      <c r="Y132" s="5"/>
      <c r="Z132" s="52"/>
      <c r="AA132" s="5"/>
      <c r="AB132" s="5"/>
      <c r="AC132" s="5"/>
      <c r="AD132" s="5"/>
      <c r="AE132" s="5"/>
      <c r="AF132" s="5"/>
      <c r="AG132" s="5"/>
      <c r="AH132" s="52"/>
      <c r="AI132" s="5"/>
      <c r="AJ132" s="52"/>
      <c r="AK132" s="5"/>
      <c r="AL132" s="8">
        <v>1</v>
      </c>
      <c r="AM132" s="7" t="s">
        <v>249</v>
      </c>
      <c r="AN132" s="5"/>
      <c r="AO132" s="5"/>
      <c r="AP132" s="5"/>
      <c r="AQ132" s="5"/>
      <c r="AR132" s="5"/>
      <c r="AS132" s="5"/>
      <c r="AT132" s="5"/>
      <c r="AU132" s="5"/>
      <c r="AV132" s="5"/>
      <c r="AW132" s="5"/>
      <c r="AX132" s="5"/>
      <c r="AY132" s="5"/>
      <c r="AZ132" s="5"/>
    </row>
    <row r="133" spans="1:52" ht="30" x14ac:dyDescent="0.2">
      <c r="A133" s="1">
        <v>133</v>
      </c>
      <c r="B133" s="7" t="s">
        <v>249</v>
      </c>
      <c r="C133" s="5" t="s">
        <v>3136</v>
      </c>
      <c r="D133" s="5" t="s">
        <v>3033</v>
      </c>
      <c r="E133" s="8">
        <v>218</v>
      </c>
      <c r="F133" s="5" t="s">
        <v>3137</v>
      </c>
      <c r="G133" s="52"/>
      <c r="H133" s="5"/>
      <c r="I133" s="5"/>
      <c r="J133" s="5"/>
      <c r="K133" s="5"/>
      <c r="L133" s="5"/>
      <c r="M133" s="52"/>
      <c r="N133" s="5"/>
      <c r="O133" s="52"/>
      <c r="P133" s="5"/>
      <c r="Q133" s="5"/>
      <c r="R133" s="5"/>
      <c r="S133" s="5"/>
      <c r="T133" s="52"/>
      <c r="U133" s="5"/>
      <c r="V133" s="5"/>
      <c r="W133" s="5"/>
      <c r="X133" s="5"/>
      <c r="Y133" s="5"/>
      <c r="Z133" s="52"/>
      <c r="AA133" s="5"/>
      <c r="AB133" s="5"/>
      <c r="AC133" s="5"/>
      <c r="AD133" s="5"/>
      <c r="AE133" s="5"/>
      <c r="AF133" s="5"/>
      <c r="AG133" s="5"/>
      <c r="AH133" s="52"/>
      <c r="AI133" s="5"/>
      <c r="AJ133" s="52"/>
      <c r="AK133" s="5"/>
      <c r="AL133" s="5"/>
      <c r="AM133" s="5"/>
      <c r="AN133" s="5"/>
      <c r="AO133" s="5"/>
      <c r="AP133" s="5"/>
      <c r="AQ133" s="5"/>
      <c r="AR133" s="5"/>
      <c r="AS133" s="5"/>
      <c r="AT133" s="5"/>
      <c r="AU133" s="5"/>
      <c r="AV133" s="5"/>
      <c r="AW133" s="5"/>
      <c r="AX133" s="7" t="s">
        <v>124</v>
      </c>
      <c r="AY133" s="5"/>
      <c r="AZ133" s="5"/>
    </row>
    <row r="134" spans="1:52" ht="30" x14ac:dyDescent="0.2">
      <c r="A134" s="1">
        <v>134</v>
      </c>
      <c r="B134" s="7" t="s">
        <v>250</v>
      </c>
      <c r="C134" s="5" t="s">
        <v>3135</v>
      </c>
      <c r="D134" s="5" t="s">
        <v>3033</v>
      </c>
      <c r="E134" s="8">
        <v>218</v>
      </c>
      <c r="F134" s="7" t="s">
        <v>222</v>
      </c>
      <c r="G134" s="52"/>
      <c r="H134" s="5"/>
      <c r="I134" s="5"/>
      <c r="J134" s="5"/>
      <c r="K134" s="5"/>
      <c r="L134" s="5"/>
      <c r="M134" s="52"/>
      <c r="N134" s="5"/>
      <c r="O134" s="52"/>
      <c r="P134" s="5"/>
      <c r="Q134" s="5"/>
      <c r="R134" s="5"/>
      <c r="S134" s="5"/>
      <c r="T134" s="52"/>
      <c r="U134" s="5"/>
      <c r="V134" s="5"/>
      <c r="W134" s="5"/>
      <c r="X134" s="5"/>
      <c r="Y134" s="5"/>
      <c r="Z134" s="52"/>
      <c r="AA134" s="5"/>
      <c r="AB134" s="5"/>
      <c r="AC134" s="5"/>
      <c r="AD134" s="5"/>
      <c r="AE134" s="5"/>
      <c r="AF134" s="5"/>
      <c r="AG134" s="5"/>
      <c r="AH134" s="52"/>
      <c r="AI134" s="5"/>
      <c r="AJ134" s="52"/>
      <c r="AK134" s="5"/>
      <c r="AL134" s="8">
        <v>1</v>
      </c>
      <c r="AM134" s="7" t="s">
        <v>251</v>
      </c>
      <c r="AN134" s="5"/>
      <c r="AO134" s="5"/>
      <c r="AP134" s="5"/>
      <c r="AQ134" s="5"/>
      <c r="AR134" s="5"/>
      <c r="AS134" s="5"/>
      <c r="AT134" s="5"/>
      <c r="AU134" s="5"/>
      <c r="AV134" s="5"/>
      <c r="AW134" s="5"/>
      <c r="AX134" s="5"/>
      <c r="AY134" s="5"/>
      <c r="AZ134" s="5"/>
    </row>
    <row r="135" spans="1:52" ht="30" x14ac:dyDescent="0.2">
      <c r="A135" s="1">
        <v>135</v>
      </c>
      <c r="B135" s="7" t="s">
        <v>251</v>
      </c>
      <c r="C135" s="5" t="s">
        <v>3136</v>
      </c>
      <c r="D135" s="5" t="s">
        <v>3033</v>
      </c>
      <c r="E135" s="8">
        <v>218</v>
      </c>
      <c r="F135" s="5" t="s">
        <v>3137</v>
      </c>
      <c r="G135" s="52"/>
      <c r="H135" s="5"/>
      <c r="I135" s="5"/>
      <c r="J135" s="5"/>
      <c r="K135" s="5"/>
      <c r="L135" s="5"/>
      <c r="M135" s="52"/>
      <c r="N135" s="5"/>
      <c r="O135" s="52"/>
      <c r="P135" s="5"/>
      <c r="Q135" s="5"/>
      <c r="R135" s="5"/>
      <c r="S135" s="5"/>
      <c r="T135" s="52"/>
      <c r="U135" s="5"/>
      <c r="V135" s="5"/>
      <c r="W135" s="5"/>
      <c r="X135" s="5"/>
      <c r="Y135" s="5"/>
      <c r="Z135" s="52"/>
      <c r="AA135" s="5"/>
      <c r="AB135" s="5"/>
      <c r="AC135" s="5"/>
      <c r="AD135" s="5"/>
      <c r="AE135" s="5"/>
      <c r="AF135" s="5"/>
      <c r="AG135" s="5"/>
      <c r="AH135" s="52"/>
      <c r="AI135" s="5"/>
      <c r="AJ135" s="52"/>
      <c r="AK135" s="5"/>
      <c r="AL135" s="5"/>
      <c r="AM135" s="5"/>
      <c r="AN135" s="5"/>
      <c r="AO135" s="5"/>
      <c r="AP135" s="5"/>
      <c r="AQ135" s="5"/>
      <c r="AR135" s="5"/>
      <c r="AS135" s="5"/>
      <c r="AT135" s="5"/>
      <c r="AU135" s="5"/>
      <c r="AV135" s="5"/>
      <c r="AW135" s="5"/>
      <c r="AX135" s="7" t="s">
        <v>124</v>
      </c>
      <c r="AY135" s="5"/>
      <c r="AZ135" s="5"/>
    </row>
    <row r="136" spans="1:52" ht="30" x14ac:dyDescent="0.2">
      <c r="A136" s="1">
        <v>136</v>
      </c>
      <c r="B136" s="7" t="s">
        <v>252</v>
      </c>
      <c r="C136" s="5" t="s">
        <v>3135</v>
      </c>
      <c r="D136" s="5" t="s">
        <v>3033</v>
      </c>
      <c r="E136" s="8">
        <v>218</v>
      </c>
      <c r="F136" s="7" t="s">
        <v>222</v>
      </c>
      <c r="G136" s="52"/>
      <c r="H136" s="5"/>
      <c r="I136" s="5"/>
      <c r="J136" s="5"/>
      <c r="K136" s="5"/>
      <c r="L136" s="5"/>
      <c r="M136" s="52"/>
      <c r="N136" s="5"/>
      <c r="O136" s="52"/>
      <c r="P136" s="5"/>
      <c r="Q136" s="5"/>
      <c r="R136" s="5"/>
      <c r="S136" s="5"/>
      <c r="T136" s="52"/>
      <c r="U136" s="5"/>
      <c r="V136" s="5"/>
      <c r="W136" s="5"/>
      <c r="X136" s="5"/>
      <c r="Y136" s="5"/>
      <c r="Z136" s="52"/>
      <c r="AA136" s="5"/>
      <c r="AB136" s="5"/>
      <c r="AC136" s="5"/>
      <c r="AD136" s="5"/>
      <c r="AE136" s="5"/>
      <c r="AF136" s="5"/>
      <c r="AG136" s="5"/>
      <c r="AH136" s="52"/>
      <c r="AI136" s="5"/>
      <c r="AJ136" s="52"/>
      <c r="AK136" s="5"/>
      <c r="AL136" s="8">
        <v>1</v>
      </c>
      <c r="AM136" s="7" t="s">
        <v>253</v>
      </c>
      <c r="AN136" s="5"/>
      <c r="AO136" s="5"/>
      <c r="AP136" s="5"/>
      <c r="AQ136" s="5"/>
      <c r="AR136" s="5"/>
      <c r="AS136" s="5"/>
      <c r="AT136" s="5"/>
      <c r="AU136" s="5"/>
      <c r="AV136" s="5"/>
      <c r="AW136" s="5"/>
      <c r="AX136" s="5"/>
      <c r="AY136" s="5"/>
      <c r="AZ136" s="5"/>
    </row>
    <row r="137" spans="1:52" ht="30" x14ac:dyDescent="0.2">
      <c r="A137" s="1">
        <v>137</v>
      </c>
      <c r="B137" s="7" t="s">
        <v>253</v>
      </c>
      <c r="C137" s="5" t="s">
        <v>3136</v>
      </c>
      <c r="D137" s="5" t="s">
        <v>3033</v>
      </c>
      <c r="E137" s="8">
        <v>218</v>
      </c>
      <c r="F137" s="5" t="s">
        <v>3137</v>
      </c>
      <c r="G137" s="52"/>
      <c r="H137" s="5"/>
      <c r="I137" s="5"/>
      <c r="J137" s="5"/>
      <c r="K137" s="5"/>
      <c r="L137" s="5"/>
      <c r="M137" s="52"/>
      <c r="N137" s="5"/>
      <c r="O137" s="52"/>
      <c r="P137" s="5"/>
      <c r="Q137" s="5"/>
      <c r="R137" s="5"/>
      <c r="S137" s="5"/>
      <c r="T137" s="52"/>
      <c r="U137" s="5"/>
      <c r="V137" s="5"/>
      <c r="W137" s="5"/>
      <c r="X137" s="5"/>
      <c r="Y137" s="5"/>
      <c r="Z137" s="52"/>
      <c r="AA137" s="5"/>
      <c r="AB137" s="5"/>
      <c r="AC137" s="5"/>
      <c r="AD137" s="5"/>
      <c r="AE137" s="5"/>
      <c r="AF137" s="5"/>
      <c r="AG137" s="5"/>
      <c r="AH137" s="52"/>
      <c r="AI137" s="5"/>
      <c r="AJ137" s="52"/>
      <c r="AK137" s="5"/>
      <c r="AL137" s="5"/>
      <c r="AM137" s="5"/>
      <c r="AN137" s="5"/>
      <c r="AO137" s="5"/>
      <c r="AP137" s="5"/>
      <c r="AQ137" s="5"/>
      <c r="AR137" s="5"/>
      <c r="AS137" s="5"/>
      <c r="AT137" s="5"/>
      <c r="AU137" s="5"/>
      <c r="AV137" s="5"/>
      <c r="AW137" s="5"/>
      <c r="AX137" s="7" t="s">
        <v>124</v>
      </c>
      <c r="AY137" s="5"/>
      <c r="AZ137" s="5"/>
    </row>
    <row r="138" spans="1:52" ht="30" x14ac:dyDescent="0.2">
      <c r="A138" s="1">
        <v>138</v>
      </c>
      <c r="B138" s="7" t="s">
        <v>254</v>
      </c>
      <c r="C138" s="5" t="s">
        <v>3135</v>
      </c>
      <c r="D138" s="5" t="s">
        <v>3033</v>
      </c>
      <c r="E138" s="8">
        <v>218</v>
      </c>
      <c r="F138" s="7" t="s">
        <v>222</v>
      </c>
      <c r="G138" s="52"/>
      <c r="H138" s="5"/>
      <c r="I138" s="5"/>
      <c r="J138" s="5"/>
      <c r="K138" s="5"/>
      <c r="L138" s="5"/>
      <c r="M138" s="52"/>
      <c r="N138" s="5"/>
      <c r="O138" s="52"/>
      <c r="P138" s="5"/>
      <c r="Q138" s="5"/>
      <c r="R138" s="5"/>
      <c r="S138" s="5"/>
      <c r="T138" s="52"/>
      <c r="U138" s="5"/>
      <c r="V138" s="5"/>
      <c r="W138" s="5"/>
      <c r="X138" s="5"/>
      <c r="Y138" s="5"/>
      <c r="Z138" s="52"/>
      <c r="AA138" s="5"/>
      <c r="AB138" s="5"/>
      <c r="AC138" s="5"/>
      <c r="AD138" s="5"/>
      <c r="AE138" s="5"/>
      <c r="AF138" s="5"/>
      <c r="AG138" s="5"/>
      <c r="AH138" s="52"/>
      <c r="AI138" s="5"/>
      <c r="AJ138" s="52"/>
      <c r="AK138" s="5"/>
      <c r="AL138" s="8">
        <v>1</v>
      </c>
      <c r="AM138" s="7" t="s">
        <v>255</v>
      </c>
      <c r="AN138" s="5"/>
      <c r="AO138" s="5"/>
      <c r="AP138" s="5"/>
      <c r="AQ138" s="5"/>
      <c r="AR138" s="5"/>
      <c r="AS138" s="5"/>
      <c r="AT138" s="5"/>
      <c r="AU138" s="5"/>
      <c r="AV138" s="5"/>
      <c r="AW138" s="5"/>
      <c r="AX138" s="5"/>
      <c r="AY138" s="5"/>
      <c r="AZ138" s="5"/>
    </row>
    <row r="139" spans="1:52" ht="30" x14ac:dyDescent="0.2">
      <c r="A139" s="1">
        <v>139</v>
      </c>
      <c r="B139" s="7" t="s">
        <v>255</v>
      </c>
      <c r="C139" s="5" t="s">
        <v>3136</v>
      </c>
      <c r="D139" s="5" t="s">
        <v>3033</v>
      </c>
      <c r="E139" s="8">
        <v>218</v>
      </c>
      <c r="F139" s="5" t="s">
        <v>3137</v>
      </c>
      <c r="G139" s="52"/>
      <c r="H139" s="5"/>
      <c r="I139" s="5"/>
      <c r="J139" s="5"/>
      <c r="K139" s="5"/>
      <c r="L139" s="5"/>
      <c r="M139" s="52"/>
      <c r="N139" s="5"/>
      <c r="O139" s="52"/>
      <c r="P139" s="5"/>
      <c r="Q139" s="5"/>
      <c r="R139" s="5"/>
      <c r="S139" s="5"/>
      <c r="T139" s="52"/>
      <c r="U139" s="5"/>
      <c r="V139" s="5"/>
      <c r="W139" s="5"/>
      <c r="X139" s="5"/>
      <c r="Y139" s="5"/>
      <c r="Z139" s="52"/>
      <c r="AA139" s="5"/>
      <c r="AB139" s="5"/>
      <c r="AC139" s="5"/>
      <c r="AD139" s="5"/>
      <c r="AE139" s="5"/>
      <c r="AF139" s="5"/>
      <c r="AG139" s="5"/>
      <c r="AH139" s="52"/>
      <c r="AI139" s="5"/>
      <c r="AJ139" s="52"/>
      <c r="AK139" s="5"/>
      <c r="AL139" s="5"/>
      <c r="AM139" s="5"/>
      <c r="AN139" s="5"/>
      <c r="AO139" s="5"/>
      <c r="AP139" s="5"/>
      <c r="AQ139" s="5"/>
      <c r="AR139" s="5"/>
      <c r="AS139" s="5"/>
      <c r="AT139" s="5"/>
      <c r="AU139" s="5"/>
      <c r="AV139" s="5"/>
      <c r="AW139" s="5"/>
      <c r="AX139" s="7" t="s">
        <v>124</v>
      </c>
      <c r="AY139" s="5"/>
      <c r="AZ139" s="5"/>
    </row>
    <row r="140" spans="1:52" ht="30" x14ac:dyDescent="0.2">
      <c r="A140" s="1">
        <v>140</v>
      </c>
      <c r="B140" s="7" t="s">
        <v>256</v>
      </c>
      <c r="C140" s="5" t="s">
        <v>3135</v>
      </c>
      <c r="D140" s="5" t="s">
        <v>3033</v>
      </c>
      <c r="E140" s="8">
        <v>218</v>
      </c>
      <c r="F140" s="7" t="s">
        <v>222</v>
      </c>
      <c r="G140" s="52"/>
      <c r="H140" s="5"/>
      <c r="I140" s="5"/>
      <c r="J140" s="5"/>
      <c r="K140" s="5"/>
      <c r="L140" s="5"/>
      <c r="M140" s="52"/>
      <c r="N140" s="5"/>
      <c r="O140" s="52"/>
      <c r="P140" s="5"/>
      <c r="Q140" s="5"/>
      <c r="R140" s="5"/>
      <c r="S140" s="5"/>
      <c r="T140" s="52"/>
      <c r="U140" s="5"/>
      <c r="V140" s="5"/>
      <c r="W140" s="5"/>
      <c r="X140" s="5"/>
      <c r="Y140" s="5"/>
      <c r="Z140" s="52"/>
      <c r="AA140" s="5"/>
      <c r="AB140" s="5"/>
      <c r="AC140" s="5"/>
      <c r="AD140" s="5"/>
      <c r="AE140" s="5"/>
      <c r="AF140" s="5"/>
      <c r="AG140" s="5"/>
      <c r="AH140" s="52"/>
      <c r="AI140" s="5"/>
      <c r="AJ140" s="52"/>
      <c r="AK140" s="5"/>
      <c r="AL140" s="8">
        <v>1</v>
      </c>
      <c r="AM140" s="7" t="s">
        <v>257</v>
      </c>
      <c r="AN140" s="5"/>
      <c r="AO140" s="5"/>
      <c r="AP140" s="5"/>
      <c r="AQ140" s="5"/>
      <c r="AR140" s="5"/>
      <c r="AS140" s="5"/>
      <c r="AT140" s="5"/>
      <c r="AU140" s="5"/>
      <c r="AV140" s="5"/>
      <c r="AW140" s="5"/>
      <c r="AX140" s="5"/>
      <c r="AY140" s="5"/>
      <c r="AZ140" s="5"/>
    </row>
    <row r="141" spans="1:52" ht="30" x14ac:dyDescent="0.2">
      <c r="A141" s="1">
        <v>141</v>
      </c>
      <c r="B141" s="7" t="s">
        <v>257</v>
      </c>
      <c r="C141" s="5" t="s">
        <v>3136</v>
      </c>
      <c r="D141" s="5" t="s">
        <v>3033</v>
      </c>
      <c r="E141" s="8">
        <v>218</v>
      </c>
      <c r="F141" s="5" t="s">
        <v>3137</v>
      </c>
      <c r="G141" s="52"/>
      <c r="H141" s="5"/>
      <c r="I141" s="5"/>
      <c r="J141" s="5"/>
      <c r="K141" s="5"/>
      <c r="L141" s="5"/>
      <c r="M141" s="52"/>
      <c r="N141" s="5"/>
      <c r="O141" s="52"/>
      <c r="P141" s="5"/>
      <c r="Q141" s="5"/>
      <c r="R141" s="5"/>
      <c r="S141" s="5"/>
      <c r="T141" s="52"/>
      <c r="U141" s="5"/>
      <c r="V141" s="5"/>
      <c r="W141" s="5"/>
      <c r="X141" s="5"/>
      <c r="Y141" s="5"/>
      <c r="Z141" s="52"/>
      <c r="AA141" s="5"/>
      <c r="AB141" s="5"/>
      <c r="AC141" s="5"/>
      <c r="AD141" s="5"/>
      <c r="AE141" s="5"/>
      <c r="AF141" s="5"/>
      <c r="AG141" s="5"/>
      <c r="AH141" s="52"/>
      <c r="AI141" s="5"/>
      <c r="AJ141" s="52"/>
      <c r="AK141" s="5"/>
      <c r="AL141" s="5"/>
      <c r="AM141" s="5"/>
      <c r="AN141" s="5"/>
      <c r="AO141" s="5"/>
      <c r="AP141" s="5"/>
      <c r="AQ141" s="5"/>
      <c r="AR141" s="5"/>
      <c r="AS141" s="5"/>
      <c r="AT141" s="5"/>
      <c r="AU141" s="5"/>
      <c r="AV141" s="5"/>
      <c r="AW141" s="5"/>
      <c r="AX141" s="7" t="s">
        <v>124</v>
      </c>
      <c r="AY141" s="5"/>
      <c r="AZ141" s="5"/>
    </row>
    <row r="142" spans="1:52" ht="30" x14ac:dyDescent="0.2">
      <c r="A142" s="1">
        <v>142</v>
      </c>
      <c r="B142" s="7" t="s">
        <v>258</v>
      </c>
      <c r="C142" s="5" t="s">
        <v>3135</v>
      </c>
      <c r="D142" s="5" t="s">
        <v>3033</v>
      </c>
      <c r="E142" s="8">
        <v>218</v>
      </c>
      <c r="F142" s="7" t="s">
        <v>222</v>
      </c>
      <c r="G142" s="52"/>
      <c r="H142" s="5"/>
      <c r="I142" s="5"/>
      <c r="J142" s="5"/>
      <c r="K142" s="5"/>
      <c r="L142" s="5"/>
      <c r="M142" s="52"/>
      <c r="N142" s="5"/>
      <c r="O142" s="52"/>
      <c r="P142" s="5"/>
      <c r="Q142" s="5"/>
      <c r="R142" s="5"/>
      <c r="S142" s="5"/>
      <c r="T142" s="52"/>
      <c r="U142" s="5"/>
      <c r="V142" s="5"/>
      <c r="W142" s="5"/>
      <c r="X142" s="5"/>
      <c r="Y142" s="5"/>
      <c r="Z142" s="52"/>
      <c r="AA142" s="5"/>
      <c r="AB142" s="5"/>
      <c r="AC142" s="5"/>
      <c r="AD142" s="5"/>
      <c r="AE142" s="5"/>
      <c r="AF142" s="5"/>
      <c r="AG142" s="5"/>
      <c r="AH142" s="52"/>
      <c r="AI142" s="5"/>
      <c r="AJ142" s="52"/>
      <c r="AK142" s="5"/>
      <c r="AL142" s="8">
        <v>1</v>
      </c>
      <c r="AM142" s="7" t="s">
        <v>259</v>
      </c>
      <c r="AN142" s="5"/>
      <c r="AO142" s="5"/>
      <c r="AP142" s="5"/>
      <c r="AQ142" s="5"/>
      <c r="AR142" s="5"/>
      <c r="AS142" s="5"/>
      <c r="AT142" s="5"/>
      <c r="AU142" s="5"/>
      <c r="AV142" s="5"/>
      <c r="AW142" s="5"/>
      <c r="AX142" s="5"/>
      <c r="AY142" s="5"/>
      <c r="AZ142" s="5"/>
    </row>
    <row r="143" spans="1:52" ht="30" x14ac:dyDescent="0.2">
      <c r="A143" s="1">
        <v>143</v>
      </c>
      <c r="B143" s="7" t="s">
        <v>259</v>
      </c>
      <c r="C143" s="5" t="s">
        <v>3136</v>
      </c>
      <c r="D143" s="5" t="s">
        <v>3033</v>
      </c>
      <c r="E143" s="8">
        <v>218</v>
      </c>
      <c r="F143" s="5" t="s">
        <v>3137</v>
      </c>
      <c r="G143" s="52"/>
      <c r="H143" s="5"/>
      <c r="I143" s="5"/>
      <c r="J143" s="5"/>
      <c r="K143" s="5"/>
      <c r="L143" s="5"/>
      <c r="M143" s="52"/>
      <c r="N143" s="5"/>
      <c r="O143" s="52"/>
      <c r="P143" s="5"/>
      <c r="Q143" s="5"/>
      <c r="R143" s="5"/>
      <c r="S143" s="5"/>
      <c r="T143" s="52"/>
      <c r="U143" s="5"/>
      <c r="V143" s="5"/>
      <c r="W143" s="5"/>
      <c r="X143" s="5"/>
      <c r="Y143" s="5"/>
      <c r="Z143" s="52"/>
      <c r="AA143" s="5"/>
      <c r="AB143" s="5"/>
      <c r="AC143" s="5"/>
      <c r="AD143" s="5"/>
      <c r="AE143" s="5"/>
      <c r="AF143" s="5"/>
      <c r="AG143" s="5"/>
      <c r="AH143" s="52"/>
      <c r="AI143" s="5"/>
      <c r="AJ143" s="52"/>
      <c r="AK143" s="5"/>
      <c r="AL143" s="5"/>
      <c r="AM143" s="5"/>
      <c r="AN143" s="5"/>
      <c r="AO143" s="5"/>
      <c r="AP143" s="5"/>
      <c r="AQ143" s="5"/>
      <c r="AR143" s="5"/>
      <c r="AS143" s="5"/>
      <c r="AT143" s="5"/>
      <c r="AU143" s="5"/>
      <c r="AV143" s="5"/>
      <c r="AW143" s="5"/>
      <c r="AX143" s="7" t="s">
        <v>124</v>
      </c>
      <c r="AY143" s="5"/>
      <c r="AZ143" s="5"/>
    </row>
    <row r="144" spans="1:52" ht="30" x14ac:dyDescent="0.2">
      <c r="A144" s="1">
        <v>144</v>
      </c>
      <c r="B144" s="7" t="s">
        <v>260</v>
      </c>
      <c r="C144" s="7" t="s">
        <v>261</v>
      </c>
      <c r="D144" s="1093" t="s">
        <v>3138</v>
      </c>
      <c r="E144" s="1093"/>
      <c r="F144" s="7" t="s">
        <v>263</v>
      </c>
      <c r="G144" s="52"/>
      <c r="H144" s="5"/>
      <c r="I144" s="5"/>
      <c r="J144" s="5"/>
      <c r="K144" s="5"/>
      <c r="L144" s="5"/>
      <c r="M144" s="52"/>
      <c r="N144" s="5"/>
      <c r="O144" s="52"/>
      <c r="P144" s="5"/>
      <c r="Q144" s="5"/>
      <c r="R144" s="5"/>
      <c r="S144" s="5"/>
      <c r="T144" s="52"/>
      <c r="U144" s="5"/>
      <c r="V144" s="5"/>
      <c r="W144" s="5"/>
      <c r="X144" s="5"/>
      <c r="Y144" s="5"/>
      <c r="Z144" s="52"/>
      <c r="AA144" s="5"/>
      <c r="AB144" s="5"/>
      <c r="AC144" s="5"/>
      <c r="AD144" s="5"/>
      <c r="AE144" s="5"/>
      <c r="AF144" s="5"/>
      <c r="AG144" s="5"/>
      <c r="AH144" s="52"/>
      <c r="AI144" s="5"/>
      <c r="AJ144" s="52"/>
      <c r="AK144" s="5"/>
      <c r="AL144" s="8">
        <v>1</v>
      </c>
      <c r="AM144" s="7" t="s">
        <v>255</v>
      </c>
      <c r="AN144" s="5"/>
      <c r="AO144" s="5"/>
      <c r="AP144" s="5"/>
      <c r="AQ144" s="5"/>
      <c r="AR144" s="5"/>
      <c r="AS144" s="5"/>
      <c r="AT144" s="5"/>
      <c r="AU144" s="5"/>
      <c r="AV144" s="5"/>
      <c r="AW144" s="5"/>
      <c r="AX144" s="5"/>
      <c r="AY144" s="5"/>
      <c r="AZ144" s="5"/>
    </row>
    <row r="145" spans="1:52" ht="30" x14ac:dyDescent="0.2">
      <c r="A145" s="1">
        <v>145</v>
      </c>
      <c r="B145" s="7" t="s">
        <v>264</v>
      </c>
      <c r="C145" s="7" t="s">
        <v>261</v>
      </c>
      <c r="D145" s="1093" t="s">
        <v>3138</v>
      </c>
      <c r="E145" s="1093"/>
      <c r="F145" s="7" t="s">
        <v>263</v>
      </c>
      <c r="G145" s="52"/>
      <c r="H145" s="5"/>
      <c r="I145" s="5"/>
      <c r="J145" s="5"/>
      <c r="K145" s="5"/>
      <c r="L145" s="5"/>
      <c r="M145" s="52"/>
      <c r="N145" s="5"/>
      <c r="O145" s="52"/>
      <c r="P145" s="5"/>
      <c r="Q145" s="5"/>
      <c r="R145" s="5"/>
      <c r="S145" s="5"/>
      <c r="T145" s="52"/>
      <c r="U145" s="5"/>
      <c r="V145" s="5"/>
      <c r="W145" s="5"/>
      <c r="X145" s="5"/>
      <c r="Y145" s="5"/>
      <c r="Z145" s="52"/>
      <c r="AA145" s="5"/>
      <c r="AB145" s="5"/>
      <c r="AC145" s="5"/>
      <c r="AD145" s="5"/>
      <c r="AE145" s="5"/>
      <c r="AF145" s="5"/>
      <c r="AG145" s="5"/>
      <c r="AH145" s="52"/>
      <c r="AI145" s="5"/>
      <c r="AJ145" s="52"/>
      <c r="AK145" s="5"/>
      <c r="AL145" s="8">
        <v>1</v>
      </c>
      <c r="AM145" s="7" t="s">
        <v>257</v>
      </c>
      <c r="AN145" s="5"/>
      <c r="AO145" s="5"/>
      <c r="AP145" s="5"/>
      <c r="AQ145" s="5"/>
      <c r="AR145" s="5"/>
      <c r="AS145" s="5"/>
      <c r="AT145" s="5"/>
      <c r="AU145" s="5"/>
      <c r="AV145" s="5"/>
      <c r="AW145" s="5"/>
      <c r="AX145" s="5"/>
      <c r="AY145" s="5"/>
      <c r="AZ145" s="5"/>
    </row>
    <row r="146" spans="1:52" ht="30" x14ac:dyDescent="0.2">
      <c r="A146" s="1">
        <v>146</v>
      </c>
      <c r="B146" s="7" t="s">
        <v>265</v>
      </c>
      <c r="C146" s="7" t="s">
        <v>261</v>
      </c>
      <c r="D146" s="1093" t="s">
        <v>3138</v>
      </c>
      <c r="E146" s="1093"/>
      <c r="F146" s="7" t="s">
        <v>263</v>
      </c>
      <c r="G146" s="52"/>
      <c r="H146" s="5"/>
      <c r="I146" s="5"/>
      <c r="J146" s="5"/>
      <c r="K146" s="5"/>
      <c r="L146" s="5"/>
      <c r="M146" s="52"/>
      <c r="N146" s="5"/>
      <c r="O146" s="52"/>
      <c r="P146" s="5"/>
      <c r="Q146" s="5"/>
      <c r="R146" s="5"/>
      <c r="S146" s="5"/>
      <c r="T146" s="52"/>
      <c r="U146" s="5"/>
      <c r="V146" s="5"/>
      <c r="W146" s="5"/>
      <c r="X146" s="5"/>
      <c r="Y146" s="5"/>
      <c r="Z146" s="52"/>
      <c r="AA146" s="5"/>
      <c r="AB146" s="5"/>
      <c r="AC146" s="5"/>
      <c r="AD146" s="5"/>
      <c r="AE146" s="5"/>
      <c r="AF146" s="5"/>
      <c r="AG146" s="5"/>
      <c r="AH146" s="52"/>
      <c r="AI146" s="5"/>
      <c r="AJ146" s="52"/>
      <c r="AK146" s="5"/>
      <c r="AL146" s="8">
        <v>1</v>
      </c>
      <c r="AM146" s="7" t="s">
        <v>259</v>
      </c>
      <c r="AN146" s="5"/>
      <c r="AO146" s="5"/>
      <c r="AP146" s="5"/>
      <c r="AQ146" s="5"/>
      <c r="AR146" s="5"/>
      <c r="AS146" s="5"/>
      <c r="AT146" s="5"/>
      <c r="AU146" s="5"/>
      <c r="AV146" s="5"/>
      <c r="AW146" s="5"/>
      <c r="AX146" s="5"/>
      <c r="AY146" s="5"/>
      <c r="AZ146" s="5"/>
    </row>
    <row r="147" spans="1:52" ht="30" x14ac:dyDescent="0.2">
      <c r="A147" s="1">
        <v>147</v>
      </c>
      <c r="B147" s="7" t="s">
        <v>266</v>
      </c>
      <c r="C147" s="5" t="s">
        <v>3139</v>
      </c>
      <c r="D147" s="1093" t="s">
        <v>3138</v>
      </c>
      <c r="E147" s="1093"/>
      <c r="F147" s="7" t="s">
        <v>68</v>
      </c>
      <c r="G147" s="52"/>
      <c r="H147" s="5"/>
      <c r="I147" s="5"/>
      <c r="J147" s="5"/>
      <c r="K147" s="5"/>
      <c r="L147" s="5"/>
      <c r="M147" s="52"/>
      <c r="N147" s="5"/>
      <c r="O147" s="52"/>
      <c r="P147" s="5"/>
      <c r="Q147" s="5"/>
      <c r="R147" s="5"/>
      <c r="S147" s="5"/>
      <c r="T147" s="52"/>
      <c r="U147" s="5"/>
      <c r="V147" s="5"/>
      <c r="W147" s="5"/>
      <c r="X147" s="5"/>
      <c r="Y147" s="5"/>
      <c r="Z147" s="52"/>
      <c r="AA147" s="5"/>
      <c r="AB147" s="5"/>
      <c r="AC147" s="5"/>
      <c r="AD147" s="5"/>
      <c r="AE147" s="5"/>
      <c r="AF147" s="5"/>
      <c r="AG147" s="5"/>
      <c r="AH147" s="52"/>
      <c r="AI147" s="5"/>
      <c r="AJ147" s="52"/>
      <c r="AK147" s="5"/>
      <c r="AL147" s="8">
        <v>1</v>
      </c>
      <c r="AM147" s="7" t="s">
        <v>215</v>
      </c>
      <c r="AN147" s="5"/>
      <c r="AO147" s="5"/>
      <c r="AP147" s="5"/>
      <c r="AQ147" s="5"/>
      <c r="AR147" s="5"/>
      <c r="AS147" s="5"/>
      <c r="AT147" s="5"/>
      <c r="AU147" s="5"/>
      <c r="AV147" s="5"/>
      <c r="AW147" s="5"/>
      <c r="AX147" s="5"/>
      <c r="AY147" s="5"/>
      <c r="AZ147" s="5"/>
    </row>
    <row r="148" spans="1:52" ht="30" x14ac:dyDescent="0.2">
      <c r="A148" s="1">
        <v>148</v>
      </c>
      <c r="B148" s="7" t="s">
        <v>268</v>
      </c>
      <c r="C148" s="5" t="s">
        <v>3139</v>
      </c>
      <c r="D148" s="1093" t="s">
        <v>3138</v>
      </c>
      <c r="E148" s="1093"/>
      <c r="F148" s="7" t="s">
        <v>68</v>
      </c>
      <c r="G148" s="52"/>
      <c r="H148" s="5"/>
      <c r="I148" s="5"/>
      <c r="J148" s="5"/>
      <c r="K148" s="5"/>
      <c r="L148" s="5"/>
      <c r="M148" s="52"/>
      <c r="N148" s="5"/>
      <c r="O148" s="52"/>
      <c r="P148" s="5"/>
      <c r="Q148" s="5"/>
      <c r="R148" s="5"/>
      <c r="S148" s="5"/>
      <c r="T148" s="52"/>
      <c r="U148" s="5"/>
      <c r="V148" s="5"/>
      <c r="W148" s="5"/>
      <c r="X148" s="5"/>
      <c r="Y148" s="5"/>
      <c r="Z148" s="52"/>
      <c r="AA148" s="5"/>
      <c r="AB148" s="5"/>
      <c r="AC148" s="5"/>
      <c r="AD148" s="5"/>
      <c r="AE148" s="5"/>
      <c r="AF148" s="5"/>
      <c r="AG148" s="5"/>
      <c r="AH148" s="52"/>
      <c r="AI148" s="5"/>
      <c r="AJ148" s="52"/>
      <c r="AK148" s="5"/>
      <c r="AL148" s="8">
        <v>1</v>
      </c>
      <c r="AM148" s="7" t="s">
        <v>215</v>
      </c>
      <c r="AN148" s="5"/>
      <c r="AO148" s="5"/>
      <c r="AP148" s="5"/>
      <c r="AQ148" s="5"/>
      <c r="AR148" s="5"/>
      <c r="AS148" s="5"/>
      <c r="AT148" s="5"/>
      <c r="AU148" s="5"/>
      <c r="AV148" s="5"/>
      <c r="AW148" s="5"/>
      <c r="AX148" s="5"/>
      <c r="AY148" s="5"/>
      <c r="AZ148" s="5"/>
    </row>
    <row r="149" spans="1:52" ht="30" x14ac:dyDescent="0.2">
      <c r="A149" s="1">
        <v>149</v>
      </c>
      <c r="B149" s="7" t="s">
        <v>269</v>
      </c>
      <c r="C149" s="5" t="s">
        <v>3139</v>
      </c>
      <c r="D149" s="1093" t="s">
        <v>3138</v>
      </c>
      <c r="E149" s="1093"/>
      <c r="F149" s="7" t="s">
        <v>68</v>
      </c>
      <c r="G149" s="52"/>
      <c r="H149" s="5"/>
      <c r="I149" s="5"/>
      <c r="J149" s="5"/>
      <c r="K149" s="5"/>
      <c r="L149" s="5"/>
      <c r="M149" s="52"/>
      <c r="N149" s="5"/>
      <c r="O149" s="52"/>
      <c r="P149" s="5"/>
      <c r="Q149" s="5"/>
      <c r="R149" s="5"/>
      <c r="S149" s="5"/>
      <c r="T149" s="52"/>
      <c r="U149" s="5"/>
      <c r="V149" s="5"/>
      <c r="W149" s="5"/>
      <c r="X149" s="5"/>
      <c r="Y149" s="5"/>
      <c r="Z149" s="52"/>
      <c r="AA149" s="5"/>
      <c r="AB149" s="5"/>
      <c r="AC149" s="5"/>
      <c r="AD149" s="5"/>
      <c r="AE149" s="5"/>
      <c r="AF149" s="5"/>
      <c r="AG149" s="5"/>
      <c r="AH149" s="52"/>
      <c r="AI149" s="5"/>
      <c r="AJ149" s="52"/>
      <c r="AK149" s="5"/>
      <c r="AL149" s="8">
        <v>1</v>
      </c>
      <c r="AM149" s="7" t="s">
        <v>215</v>
      </c>
      <c r="AN149" s="5"/>
      <c r="AO149" s="5"/>
      <c r="AP149" s="5"/>
      <c r="AQ149" s="5"/>
      <c r="AR149" s="5"/>
      <c r="AS149" s="5"/>
      <c r="AT149" s="5"/>
      <c r="AU149" s="5"/>
      <c r="AV149" s="5"/>
      <c r="AW149" s="5"/>
      <c r="AX149" s="5"/>
      <c r="AY149" s="5"/>
      <c r="AZ149" s="5"/>
    </row>
    <row r="150" spans="1:52" ht="30" x14ac:dyDescent="0.2">
      <c r="A150" s="1">
        <v>150</v>
      </c>
      <c r="B150" s="7" t="s">
        <v>270</v>
      </c>
      <c r="C150" s="5" t="s">
        <v>3139</v>
      </c>
      <c r="D150" s="1093" t="s">
        <v>3138</v>
      </c>
      <c r="E150" s="1093"/>
      <c r="F150" s="7" t="s">
        <v>68</v>
      </c>
      <c r="G150" s="52"/>
      <c r="H150" s="5"/>
      <c r="I150" s="5"/>
      <c r="J150" s="5"/>
      <c r="K150" s="5"/>
      <c r="L150" s="5"/>
      <c r="M150" s="52"/>
      <c r="N150" s="5"/>
      <c r="O150" s="52"/>
      <c r="P150" s="5"/>
      <c r="Q150" s="5"/>
      <c r="R150" s="5"/>
      <c r="S150" s="5"/>
      <c r="T150" s="52"/>
      <c r="U150" s="5"/>
      <c r="V150" s="5"/>
      <c r="W150" s="5"/>
      <c r="X150" s="5"/>
      <c r="Y150" s="5"/>
      <c r="Z150" s="52"/>
      <c r="AA150" s="5"/>
      <c r="AB150" s="5"/>
      <c r="AC150" s="5"/>
      <c r="AD150" s="5"/>
      <c r="AE150" s="5"/>
      <c r="AF150" s="5"/>
      <c r="AG150" s="5"/>
      <c r="AH150" s="52"/>
      <c r="AI150" s="5"/>
      <c r="AJ150" s="52"/>
      <c r="AK150" s="5"/>
      <c r="AL150" s="8">
        <v>1</v>
      </c>
      <c r="AM150" s="7" t="s">
        <v>215</v>
      </c>
      <c r="AN150" s="5"/>
      <c r="AO150" s="5"/>
      <c r="AP150" s="5"/>
      <c r="AQ150" s="5"/>
      <c r="AR150" s="5"/>
      <c r="AS150" s="5"/>
      <c r="AT150" s="5"/>
      <c r="AU150" s="5"/>
      <c r="AV150" s="5"/>
      <c r="AW150" s="5"/>
      <c r="AX150" s="5"/>
      <c r="AY150" s="5"/>
      <c r="AZ150" s="5"/>
    </row>
    <row r="151" spans="1:52" ht="30" x14ac:dyDescent="0.2">
      <c r="A151" s="1">
        <v>151</v>
      </c>
      <c r="B151" s="7" t="s">
        <v>271</v>
      </c>
      <c r="C151" s="5" t="s">
        <v>3035</v>
      </c>
      <c r="D151" s="1093" t="s">
        <v>3074</v>
      </c>
      <c r="E151" s="1093"/>
      <c r="F151" s="7" t="s">
        <v>151</v>
      </c>
      <c r="G151" s="52"/>
      <c r="H151" s="5"/>
      <c r="I151" s="5"/>
      <c r="J151" s="5"/>
      <c r="K151" s="5"/>
      <c r="L151" s="5"/>
      <c r="M151" s="52"/>
      <c r="N151" s="5"/>
      <c r="O151" s="52"/>
      <c r="P151" s="5"/>
      <c r="Q151" s="5"/>
      <c r="R151" s="5"/>
      <c r="S151" s="5"/>
      <c r="T151" s="52"/>
      <c r="U151" s="5"/>
      <c r="V151" s="5"/>
      <c r="W151" s="5"/>
      <c r="X151" s="5"/>
      <c r="Y151" s="5"/>
      <c r="Z151" s="52"/>
      <c r="AA151" s="5"/>
      <c r="AB151" s="5"/>
      <c r="AC151" s="5"/>
      <c r="AD151" s="5"/>
      <c r="AE151" s="5"/>
      <c r="AF151" s="5"/>
      <c r="AG151" s="5"/>
      <c r="AH151" s="52"/>
      <c r="AI151" s="5"/>
      <c r="AJ151" s="52"/>
      <c r="AK151" s="5"/>
      <c r="AL151" s="8">
        <v>1</v>
      </c>
      <c r="AM151" s="7" t="s">
        <v>215</v>
      </c>
      <c r="AN151" s="5"/>
      <c r="AO151" s="5"/>
      <c r="AP151" s="5"/>
      <c r="AQ151" s="5"/>
      <c r="AR151" s="5"/>
      <c r="AS151" s="5"/>
      <c r="AT151" s="5"/>
      <c r="AU151" s="5"/>
      <c r="AV151" s="5"/>
      <c r="AW151" s="5"/>
      <c r="AX151" s="5"/>
      <c r="AY151" s="5"/>
      <c r="AZ151" s="5"/>
    </row>
    <row r="152" spans="1:52" ht="30" x14ac:dyDescent="0.2">
      <c r="A152" s="1">
        <v>152</v>
      </c>
      <c r="B152" s="7" t="s">
        <v>273</v>
      </c>
      <c r="C152" s="5" t="s">
        <v>3036</v>
      </c>
      <c r="D152" s="1093" t="s">
        <v>3074</v>
      </c>
      <c r="E152" s="1093"/>
      <c r="F152" s="7" t="s">
        <v>151</v>
      </c>
      <c r="G152" s="52"/>
      <c r="H152" s="5"/>
      <c r="I152" s="5"/>
      <c r="J152" s="5"/>
      <c r="K152" s="5"/>
      <c r="L152" s="5"/>
      <c r="M152" s="52"/>
      <c r="N152" s="5"/>
      <c r="O152" s="52"/>
      <c r="P152" s="5"/>
      <c r="Q152" s="5"/>
      <c r="R152" s="5"/>
      <c r="S152" s="5"/>
      <c r="T152" s="52"/>
      <c r="U152" s="5"/>
      <c r="V152" s="5"/>
      <c r="W152" s="5"/>
      <c r="X152" s="5"/>
      <c r="Y152" s="5"/>
      <c r="Z152" s="52"/>
      <c r="AA152" s="5"/>
      <c r="AB152" s="5"/>
      <c r="AC152" s="5"/>
      <c r="AD152" s="5"/>
      <c r="AE152" s="5"/>
      <c r="AF152" s="5"/>
      <c r="AG152" s="5"/>
      <c r="AH152" s="52"/>
      <c r="AI152" s="5"/>
      <c r="AJ152" s="52"/>
      <c r="AK152" s="5"/>
      <c r="AL152" s="8">
        <v>1</v>
      </c>
      <c r="AM152" s="7" t="s">
        <v>215</v>
      </c>
      <c r="AN152" s="5"/>
      <c r="AO152" s="5"/>
      <c r="AP152" s="5"/>
      <c r="AQ152" s="5"/>
      <c r="AR152" s="5"/>
      <c r="AS152" s="5"/>
      <c r="AT152" s="5"/>
      <c r="AU152" s="5"/>
      <c r="AV152" s="5"/>
      <c r="AW152" s="5"/>
      <c r="AX152" s="5"/>
      <c r="AY152" s="5"/>
      <c r="AZ152" s="5"/>
    </row>
    <row r="153" spans="1:52" ht="30" x14ac:dyDescent="0.2">
      <c r="A153" s="1">
        <v>153</v>
      </c>
      <c r="B153" s="7" t="s">
        <v>275</v>
      </c>
      <c r="C153" s="5" t="s">
        <v>3037</v>
      </c>
      <c r="D153" s="1093" t="s">
        <v>3074</v>
      </c>
      <c r="E153" s="1093"/>
      <c r="F153" s="7" t="s">
        <v>151</v>
      </c>
      <c r="G153" s="52"/>
      <c r="H153" s="5"/>
      <c r="I153" s="5"/>
      <c r="J153" s="5"/>
      <c r="K153" s="5"/>
      <c r="L153" s="5"/>
      <c r="M153" s="52"/>
      <c r="N153" s="5"/>
      <c r="O153" s="52"/>
      <c r="P153" s="5"/>
      <c r="Q153" s="5"/>
      <c r="R153" s="5"/>
      <c r="S153" s="5"/>
      <c r="T153" s="52"/>
      <c r="U153" s="5"/>
      <c r="V153" s="5"/>
      <c r="W153" s="5"/>
      <c r="X153" s="5"/>
      <c r="Y153" s="5"/>
      <c r="Z153" s="52"/>
      <c r="AA153" s="5"/>
      <c r="AB153" s="5"/>
      <c r="AC153" s="5"/>
      <c r="AD153" s="5"/>
      <c r="AE153" s="5"/>
      <c r="AF153" s="5"/>
      <c r="AG153" s="5"/>
      <c r="AH153" s="52"/>
      <c r="AI153" s="5"/>
      <c r="AJ153" s="52"/>
      <c r="AK153" s="5"/>
      <c r="AL153" s="8">
        <v>1</v>
      </c>
      <c r="AM153" s="7" t="s">
        <v>215</v>
      </c>
      <c r="AN153" s="5"/>
      <c r="AO153" s="5"/>
      <c r="AP153" s="5"/>
      <c r="AQ153" s="5"/>
      <c r="AR153" s="5"/>
      <c r="AS153" s="5"/>
      <c r="AT153" s="5"/>
      <c r="AU153" s="5"/>
      <c r="AV153" s="5"/>
      <c r="AW153" s="5"/>
      <c r="AX153" s="5"/>
      <c r="AY153" s="5"/>
      <c r="AZ153" s="5"/>
    </row>
    <row r="154" spans="1:52" ht="30" x14ac:dyDescent="0.2">
      <c r="A154" s="1">
        <v>154</v>
      </c>
      <c r="B154" s="7" t="s">
        <v>277</v>
      </c>
      <c r="C154" s="5" t="s">
        <v>3037</v>
      </c>
      <c r="D154" s="1093" t="s">
        <v>3074</v>
      </c>
      <c r="E154" s="1093"/>
      <c r="F154" s="7" t="s">
        <v>151</v>
      </c>
      <c r="G154" s="52"/>
      <c r="H154" s="5"/>
      <c r="I154" s="5"/>
      <c r="J154" s="5"/>
      <c r="K154" s="5"/>
      <c r="L154" s="5"/>
      <c r="M154" s="52"/>
      <c r="N154" s="5"/>
      <c r="O154" s="52"/>
      <c r="P154" s="5"/>
      <c r="Q154" s="5"/>
      <c r="R154" s="5"/>
      <c r="S154" s="5"/>
      <c r="T154" s="52"/>
      <c r="U154" s="5"/>
      <c r="V154" s="5"/>
      <c r="W154" s="5"/>
      <c r="X154" s="5"/>
      <c r="Y154" s="5"/>
      <c r="Z154" s="52"/>
      <c r="AA154" s="5"/>
      <c r="AB154" s="5"/>
      <c r="AC154" s="5"/>
      <c r="AD154" s="5"/>
      <c r="AE154" s="5"/>
      <c r="AF154" s="5"/>
      <c r="AG154" s="5"/>
      <c r="AH154" s="52"/>
      <c r="AI154" s="5"/>
      <c r="AJ154" s="52"/>
      <c r="AK154" s="5"/>
      <c r="AL154" s="8">
        <v>1</v>
      </c>
      <c r="AM154" s="7" t="s">
        <v>215</v>
      </c>
      <c r="AN154" s="5"/>
      <c r="AO154" s="5"/>
      <c r="AP154" s="5"/>
      <c r="AQ154" s="5"/>
      <c r="AR154" s="5"/>
      <c r="AS154" s="5"/>
      <c r="AT154" s="5"/>
      <c r="AU154" s="5"/>
      <c r="AV154" s="5"/>
      <c r="AW154" s="5"/>
      <c r="AX154" s="5"/>
      <c r="AY154" s="5"/>
      <c r="AZ154" s="5"/>
    </row>
    <row r="155" spans="1:52" ht="30" x14ac:dyDescent="0.2">
      <c r="A155" s="1">
        <v>155</v>
      </c>
      <c r="B155" s="7" t="s">
        <v>278</v>
      </c>
      <c r="C155" s="5" t="s">
        <v>3037</v>
      </c>
      <c r="D155" s="1093" t="s">
        <v>3074</v>
      </c>
      <c r="E155" s="1093"/>
      <c r="F155" s="7" t="s">
        <v>151</v>
      </c>
      <c r="G155" s="52"/>
      <c r="H155" s="5"/>
      <c r="I155" s="5"/>
      <c r="J155" s="5"/>
      <c r="K155" s="5"/>
      <c r="L155" s="5"/>
      <c r="M155" s="52"/>
      <c r="N155" s="5"/>
      <c r="O155" s="52"/>
      <c r="P155" s="5"/>
      <c r="Q155" s="5"/>
      <c r="R155" s="5"/>
      <c r="S155" s="5"/>
      <c r="T155" s="52"/>
      <c r="U155" s="5"/>
      <c r="V155" s="5"/>
      <c r="W155" s="5"/>
      <c r="X155" s="5"/>
      <c r="Y155" s="5"/>
      <c r="Z155" s="52"/>
      <c r="AA155" s="5"/>
      <c r="AB155" s="5"/>
      <c r="AC155" s="5"/>
      <c r="AD155" s="5"/>
      <c r="AE155" s="5"/>
      <c r="AF155" s="5"/>
      <c r="AG155" s="5"/>
      <c r="AH155" s="52"/>
      <c r="AI155" s="5"/>
      <c r="AJ155" s="52"/>
      <c r="AK155" s="5"/>
      <c r="AL155" s="8">
        <v>1</v>
      </c>
      <c r="AM155" s="7" t="s">
        <v>215</v>
      </c>
      <c r="AN155" s="5"/>
      <c r="AO155" s="5"/>
      <c r="AP155" s="5"/>
      <c r="AQ155" s="5"/>
      <c r="AR155" s="5"/>
      <c r="AS155" s="5"/>
      <c r="AT155" s="5"/>
      <c r="AU155" s="5"/>
      <c r="AV155" s="5"/>
      <c r="AW155" s="5"/>
      <c r="AX155" s="5"/>
      <c r="AY155" s="5"/>
      <c r="AZ155" s="5"/>
    </row>
    <row r="156" spans="1:52" ht="30" x14ac:dyDescent="0.2">
      <c r="A156" s="1">
        <v>156</v>
      </c>
      <c r="B156" s="7" t="s">
        <v>279</v>
      </c>
      <c r="C156" s="5" t="s">
        <v>3035</v>
      </c>
      <c r="D156" s="1093" t="s">
        <v>3074</v>
      </c>
      <c r="E156" s="1093"/>
      <c r="F156" s="7" t="s">
        <v>151</v>
      </c>
      <c r="G156" s="52"/>
      <c r="H156" s="5"/>
      <c r="I156" s="5"/>
      <c r="J156" s="5"/>
      <c r="K156" s="5"/>
      <c r="L156" s="5"/>
      <c r="M156" s="52"/>
      <c r="N156" s="5"/>
      <c r="O156" s="52"/>
      <c r="P156" s="5"/>
      <c r="Q156" s="5"/>
      <c r="R156" s="5"/>
      <c r="S156" s="5"/>
      <c r="T156" s="52"/>
      <c r="U156" s="5"/>
      <c r="V156" s="5"/>
      <c r="W156" s="5"/>
      <c r="X156" s="5"/>
      <c r="Y156" s="5"/>
      <c r="Z156" s="52"/>
      <c r="AA156" s="5"/>
      <c r="AB156" s="5"/>
      <c r="AC156" s="5"/>
      <c r="AD156" s="5"/>
      <c r="AE156" s="5"/>
      <c r="AF156" s="5"/>
      <c r="AG156" s="5"/>
      <c r="AH156" s="52"/>
      <c r="AI156" s="5"/>
      <c r="AJ156" s="52"/>
      <c r="AK156" s="5"/>
      <c r="AL156" s="8">
        <v>1</v>
      </c>
      <c r="AM156" s="7" t="s">
        <v>215</v>
      </c>
      <c r="AN156" s="5"/>
      <c r="AO156" s="5"/>
      <c r="AP156" s="5"/>
      <c r="AQ156" s="5"/>
      <c r="AR156" s="5"/>
      <c r="AS156" s="5"/>
      <c r="AT156" s="5"/>
      <c r="AU156" s="5"/>
      <c r="AV156" s="5"/>
      <c r="AW156" s="5"/>
      <c r="AX156" s="5"/>
      <c r="AY156" s="5"/>
      <c r="AZ156" s="5"/>
    </row>
    <row r="157" spans="1:52" ht="30" x14ac:dyDescent="0.2">
      <c r="A157" s="1">
        <v>157</v>
      </c>
      <c r="B157" s="7" t="s">
        <v>280</v>
      </c>
      <c r="C157" s="5" t="s">
        <v>3036</v>
      </c>
      <c r="D157" s="1093" t="s">
        <v>3074</v>
      </c>
      <c r="E157" s="1093"/>
      <c r="F157" s="7" t="s">
        <v>151</v>
      </c>
      <c r="G157" s="52"/>
      <c r="H157" s="5"/>
      <c r="I157" s="5"/>
      <c r="J157" s="5"/>
      <c r="K157" s="5"/>
      <c r="L157" s="5"/>
      <c r="M157" s="52"/>
      <c r="N157" s="5"/>
      <c r="O157" s="52"/>
      <c r="P157" s="5"/>
      <c r="Q157" s="5"/>
      <c r="R157" s="5"/>
      <c r="S157" s="5"/>
      <c r="T157" s="52"/>
      <c r="U157" s="5"/>
      <c r="V157" s="5"/>
      <c r="W157" s="5"/>
      <c r="X157" s="5"/>
      <c r="Y157" s="5"/>
      <c r="Z157" s="52"/>
      <c r="AA157" s="5"/>
      <c r="AB157" s="5"/>
      <c r="AC157" s="5"/>
      <c r="AD157" s="5"/>
      <c r="AE157" s="5"/>
      <c r="AF157" s="5"/>
      <c r="AG157" s="5"/>
      <c r="AH157" s="52"/>
      <c r="AI157" s="5"/>
      <c r="AJ157" s="52"/>
      <c r="AK157" s="5"/>
      <c r="AL157" s="8">
        <v>1</v>
      </c>
      <c r="AM157" s="7" t="s">
        <v>215</v>
      </c>
      <c r="AN157" s="5"/>
      <c r="AO157" s="5"/>
      <c r="AP157" s="5"/>
      <c r="AQ157" s="5"/>
      <c r="AR157" s="5"/>
      <c r="AS157" s="5"/>
      <c r="AT157" s="5"/>
      <c r="AU157" s="5"/>
      <c r="AV157" s="5"/>
      <c r="AW157" s="5"/>
      <c r="AX157" s="5"/>
      <c r="AY157" s="5"/>
      <c r="AZ157" s="5"/>
    </row>
    <row r="158" spans="1:52" x14ac:dyDescent="0.2">
      <c r="A158" s="1">
        <v>158</v>
      </c>
      <c r="B158" s="7" t="s">
        <v>281</v>
      </c>
      <c r="C158" s="5" t="s">
        <v>3040</v>
      </c>
      <c r="D158" s="1093" t="s">
        <v>3074</v>
      </c>
      <c r="E158" s="1093"/>
      <c r="F158" s="7" t="s">
        <v>151</v>
      </c>
      <c r="G158" s="52"/>
      <c r="H158" s="5"/>
      <c r="I158" s="5"/>
      <c r="J158" s="5"/>
      <c r="K158" s="5"/>
      <c r="L158" s="5"/>
      <c r="M158" s="52"/>
      <c r="N158" s="5"/>
      <c r="O158" s="52"/>
      <c r="P158" s="5"/>
      <c r="Q158" s="5"/>
      <c r="R158" s="5"/>
      <c r="S158" s="5"/>
      <c r="T158" s="52"/>
      <c r="U158" s="5"/>
      <c r="V158" s="5"/>
      <c r="W158" s="5"/>
      <c r="X158" s="5"/>
      <c r="Y158" s="5"/>
      <c r="Z158" s="52"/>
      <c r="AA158" s="5"/>
      <c r="AB158" s="5"/>
      <c r="AC158" s="5"/>
      <c r="AD158" s="5"/>
      <c r="AE158" s="5"/>
      <c r="AF158" s="5"/>
      <c r="AG158" s="5"/>
      <c r="AH158" s="52"/>
      <c r="AI158" s="5"/>
      <c r="AJ158" s="52"/>
      <c r="AK158" s="5"/>
      <c r="AL158" s="8">
        <v>1</v>
      </c>
      <c r="AM158" s="7" t="s">
        <v>215</v>
      </c>
      <c r="AN158" s="5"/>
      <c r="AO158" s="5"/>
      <c r="AP158" s="5"/>
      <c r="AQ158" s="5"/>
      <c r="AR158" s="5"/>
      <c r="AS158" s="5"/>
      <c r="AT158" s="5"/>
      <c r="AU158" s="5"/>
      <c r="AV158" s="5"/>
      <c r="AW158" s="5"/>
      <c r="AX158" s="5"/>
      <c r="AY158" s="5"/>
      <c r="AZ158" s="5"/>
    </row>
    <row r="159" spans="1:52" x14ac:dyDescent="0.2">
      <c r="A159" s="1">
        <v>159</v>
      </c>
      <c r="B159" s="7" t="s">
        <v>283</v>
      </c>
      <c r="C159" s="5" t="s">
        <v>3040</v>
      </c>
      <c r="D159" s="1093" t="s">
        <v>3074</v>
      </c>
      <c r="E159" s="1093"/>
      <c r="F159" s="7" t="s">
        <v>151</v>
      </c>
      <c r="G159" s="52"/>
      <c r="H159" s="5"/>
      <c r="I159" s="5"/>
      <c r="J159" s="5"/>
      <c r="K159" s="5"/>
      <c r="L159" s="5"/>
      <c r="M159" s="52"/>
      <c r="N159" s="5"/>
      <c r="O159" s="52"/>
      <c r="P159" s="5"/>
      <c r="Q159" s="5"/>
      <c r="R159" s="5"/>
      <c r="S159" s="5"/>
      <c r="T159" s="52"/>
      <c r="U159" s="5"/>
      <c r="V159" s="5"/>
      <c r="W159" s="5"/>
      <c r="X159" s="5"/>
      <c r="Y159" s="5"/>
      <c r="Z159" s="52"/>
      <c r="AA159" s="5"/>
      <c r="AB159" s="5"/>
      <c r="AC159" s="5"/>
      <c r="AD159" s="5"/>
      <c r="AE159" s="5"/>
      <c r="AF159" s="5"/>
      <c r="AG159" s="5"/>
      <c r="AH159" s="52"/>
      <c r="AI159" s="5"/>
      <c r="AJ159" s="52"/>
      <c r="AK159" s="5"/>
      <c r="AL159" s="8">
        <v>1</v>
      </c>
      <c r="AM159" s="7" t="s">
        <v>215</v>
      </c>
      <c r="AN159" s="5"/>
      <c r="AO159" s="5"/>
      <c r="AP159" s="5"/>
      <c r="AQ159" s="5"/>
      <c r="AR159" s="5"/>
      <c r="AS159" s="5"/>
      <c r="AT159" s="5"/>
      <c r="AU159" s="5"/>
      <c r="AV159" s="5"/>
      <c r="AW159" s="5"/>
      <c r="AX159" s="5"/>
      <c r="AY159" s="5"/>
      <c r="AZ159" s="5"/>
    </row>
    <row r="160" spans="1:52" ht="30" x14ac:dyDescent="0.2">
      <c r="A160" s="1">
        <v>160</v>
      </c>
      <c r="B160" s="7" t="s">
        <v>284</v>
      </c>
      <c r="C160" s="7" t="s">
        <v>261</v>
      </c>
      <c r="D160" s="1093" t="s">
        <v>3138</v>
      </c>
      <c r="E160" s="1093"/>
      <c r="F160" s="7" t="s">
        <v>263</v>
      </c>
      <c r="G160" s="52"/>
      <c r="H160" s="5"/>
      <c r="I160" s="5"/>
      <c r="J160" s="5"/>
      <c r="K160" s="5"/>
      <c r="L160" s="5"/>
      <c r="M160" s="52"/>
      <c r="N160" s="5"/>
      <c r="O160" s="52"/>
      <c r="P160" s="5"/>
      <c r="Q160" s="5"/>
      <c r="R160" s="5"/>
      <c r="S160" s="5"/>
      <c r="T160" s="52"/>
      <c r="U160" s="5"/>
      <c r="V160" s="5"/>
      <c r="W160" s="5"/>
      <c r="X160" s="5"/>
      <c r="Y160" s="5"/>
      <c r="Z160" s="52"/>
      <c r="AA160" s="5"/>
      <c r="AB160" s="5"/>
      <c r="AC160" s="5"/>
      <c r="AD160" s="5"/>
      <c r="AE160" s="5"/>
      <c r="AF160" s="5"/>
      <c r="AG160" s="5"/>
      <c r="AH160" s="52"/>
      <c r="AI160" s="5"/>
      <c r="AJ160" s="52"/>
      <c r="AK160" s="5"/>
      <c r="AL160" s="8">
        <v>1</v>
      </c>
      <c r="AM160" s="7" t="s">
        <v>223</v>
      </c>
      <c r="AN160" s="5"/>
      <c r="AO160" s="5"/>
      <c r="AP160" s="5"/>
      <c r="AQ160" s="5"/>
      <c r="AR160" s="5"/>
      <c r="AS160" s="5"/>
      <c r="AT160" s="5"/>
      <c r="AU160" s="5"/>
      <c r="AV160" s="5"/>
      <c r="AW160" s="5"/>
      <c r="AX160" s="5"/>
      <c r="AY160" s="5"/>
      <c r="AZ160" s="5"/>
    </row>
    <row r="161" spans="1:52" ht="30" x14ac:dyDescent="0.2">
      <c r="A161" s="1">
        <v>161</v>
      </c>
      <c r="B161" s="7" t="s">
        <v>285</v>
      </c>
      <c r="C161" s="7" t="s">
        <v>261</v>
      </c>
      <c r="D161" s="1093" t="s">
        <v>3138</v>
      </c>
      <c r="E161" s="1093"/>
      <c r="F161" s="7" t="s">
        <v>263</v>
      </c>
      <c r="G161" s="52"/>
      <c r="H161" s="5"/>
      <c r="I161" s="5"/>
      <c r="J161" s="5"/>
      <c r="K161" s="5"/>
      <c r="L161" s="5"/>
      <c r="M161" s="52"/>
      <c r="N161" s="5"/>
      <c r="O161" s="52"/>
      <c r="P161" s="5"/>
      <c r="Q161" s="5"/>
      <c r="R161" s="5"/>
      <c r="S161" s="5"/>
      <c r="T161" s="52"/>
      <c r="U161" s="5"/>
      <c r="V161" s="5"/>
      <c r="W161" s="5"/>
      <c r="X161" s="5"/>
      <c r="Y161" s="5"/>
      <c r="Z161" s="52"/>
      <c r="AA161" s="5"/>
      <c r="AB161" s="5"/>
      <c r="AC161" s="5"/>
      <c r="AD161" s="5"/>
      <c r="AE161" s="5"/>
      <c r="AF161" s="5"/>
      <c r="AG161" s="5"/>
      <c r="AH161" s="52"/>
      <c r="AI161" s="5"/>
      <c r="AJ161" s="52"/>
      <c r="AK161" s="5"/>
      <c r="AL161" s="8">
        <v>1</v>
      </c>
      <c r="AM161" s="7" t="s">
        <v>227</v>
      </c>
      <c r="AN161" s="5"/>
      <c r="AO161" s="5"/>
      <c r="AP161" s="5"/>
      <c r="AQ161" s="5"/>
      <c r="AR161" s="5"/>
      <c r="AS161" s="5"/>
      <c r="AT161" s="5"/>
      <c r="AU161" s="5"/>
      <c r="AV161" s="5"/>
      <c r="AW161" s="5"/>
      <c r="AX161" s="5"/>
      <c r="AY161" s="5"/>
      <c r="AZ161" s="5"/>
    </row>
    <row r="162" spans="1:52" ht="30" x14ac:dyDescent="0.2">
      <c r="A162" s="1">
        <v>162</v>
      </c>
      <c r="B162" s="7" t="s">
        <v>286</v>
      </c>
      <c r="C162" s="7" t="s">
        <v>261</v>
      </c>
      <c r="D162" s="1093" t="s">
        <v>3138</v>
      </c>
      <c r="E162" s="1093"/>
      <c r="F162" s="7" t="s">
        <v>263</v>
      </c>
      <c r="G162" s="52"/>
      <c r="H162" s="5"/>
      <c r="I162" s="5"/>
      <c r="J162" s="5"/>
      <c r="K162" s="5"/>
      <c r="L162" s="5"/>
      <c r="M162" s="52"/>
      <c r="N162" s="5"/>
      <c r="O162" s="52"/>
      <c r="P162" s="5"/>
      <c r="Q162" s="5"/>
      <c r="R162" s="5"/>
      <c r="S162" s="5"/>
      <c r="T162" s="52"/>
      <c r="U162" s="5"/>
      <c r="V162" s="5"/>
      <c r="W162" s="5"/>
      <c r="X162" s="5"/>
      <c r="Y162" s="5"/>
      <c r="Z162" s="52"/>
      <c r="AA162" s="5"/>
      <c r="AB162" s="5"/>
      <c r="AC162" s="5"/>
      <c r="AD162" s="5"/>
      <c r="AE162" s="5"/>
      <c r="AF162" s="5"/>
      <c r="AG162" s="5"/>
      <c r="AH162" s="52"/>
      <c r="AI162" s="5"/>
      <c r="AJ162" s="52"/>
      <c r="AK162" s="5"/>
      <c r="AL162" s="8">
        <v>1</v>
      </c>
      <c r="AM162" s="7" t="s">
        <v>229</v>
      </c>
      <c r="AN162" s="5"/>
      <c r="AO162" s="5"/>
      <c r="AP162" s="5"/>
      <c r="AQ162" s="5"/>
      <c r="AR162" s="5"/>
      <c r="AS162" s="5"/>
      <c r="AT162" s="5"/>
      <c r="AU162" s="5"/>
      <c r="AV162" s="5"/>
      <c r="AW162" s="5"/>
      <c r="AX162" s="5"/>
      <c r="AY162" s="5"/>
      <c r="AZ162" s="5"/>
    </row>
    <row r="163" spans="1:52" ht="30" x14ac:dyDescent="0.2">
      <c r="A163" s="1">
        <v>163</v>
      </c>
      <c r="B163" s="7" t="s">
        <v>287</v>
      </c>
      <c r="C163" s="7" t="s">
        <v>261</v>
      </c>
      <c r="D163" s="1093" t="s">
        <v>3138</v>
      </c>
      <c r="E163" s="1093"/>
      <c r="F163" s="7" t="s">
        <v>263</v>
      </c>
      <c r="G163" s="52"/>
      <c r="H163" s="5"/>
      <c r="I163" s="5"/>
      <c r="J163" s="5"/>
      <c r="K163" s="5"/>
      <c r="L163" s="5"/>
      <c r="M163" s="52"/>
      <c r="N163" s="5"/>
      <c r="O163" s="52"/>
      <c r="P163" s="5"/>
      <c r="Q163" s="5"/>
      <c r="R163" s="5"/>
      <c r="S163" s="5"/>
      <c r="T163" s="52"/>
      <c r="U163" s="5"/>
      <c r="V163" s="5"/>
      <c r="W163" s="5"/>
      <c r="X163" s="5"/>
      <c r="Y163" s="5"/>
      <c r="Z163" s="52"/>
      <c r="AA163" s="5"/>
      <c r="AB163" s="5"/>
      <c r="AC163" s="5"/>
      <c r="AD163" s="5"/>
      <c r="AE163" s="5"/>
      <c r="AF163" s="5"/>
      <c r="AG163" s="5"/>
      <c r="AH163" s="52"/>
      <c r="AI163" s="5"/>
      <c r="AJ163" s="52"/>
      <c r="AK163" s="5"/>
      <c r="AL163" s="8">
        <v>1</v>
      </c>
      <c r="AM163" s="7" t="s">
        <v>231</v>
      </c>
      <c r="AN163" s="5"/>
      <c r="AO163" s="5"/>
      <c r="AP163" s="5"/>
      <c r="AQ163" s="5"/>
      <c r="AR163" s="5"/>
      <c r="AS163" s="5"/>
      <c r="AT163" s="5"/>
      <c r="AU163" s="5"/>
      <c r="AV163" s="5"/>
      <c r="AW163" s="5"/>
      <c r="AX163" s="5"/>
      <c r="AY163" s="5"/>
      <c r="AZ163" s="5"/>
    </row>
    <row r="164" spans="1:52" ht="30" x14ac:dyDescent="0.2">
      <c r="A164" s="1">
        <v>164</v>
      </c>
      <c r="B164" s="7" t="s">
        <v>288</v>
      </c>
      <c r="C164" s="7" t="s">
        <v>261</v>
      </c>
      <c r="D164" s="1093" t="s">
        <v>3138</v>
      </c>
      <c r="E164" s="1093"/>
      <c r="F164" s="7" t="s">
        <v>263</v>
      </c>
      <c r="G164" s="52"/>
      <c r="H164" s="5"/>
      <c r="I164" s="5"/>
      <c r="J164" s="5"/>
      <c r="K164" s="5"/>
      <c r="L164" s="5"/>
      <c r="M164" s="52"/>
      <c r="N164" s="5"/>
      <c r="O164" s="52"/>
      <c r="P164" s="5"/>
      <c r="Q164" s="5"/>
      <c r="R164" s="5"/>
      <c r="S164" s="5"/>
      <c r="T164" s="52"/>
      <c r="U164" s="5"/>
      <c r="V164" s="5"/>
      <c r="W164" s="5"/>
      <c r="X164" s="5"/>
      <c r="Y164" s="5"/>
      <c r="Z164" s="52"/>
      <c r="AA164" s="5"/>
      <c r="AB164" s="5"/>
      <c r="AC164" s="5"/>
      <c r="AD164" s="5"/>
      <c r="AE164" s="5"/>
      <c r="AF164" s="5"/>
      <c r="AG164" s="5"/>
      <c r="AH164" s="52"/>
      <c r="AI164" s="5"/>
      <c r="AJ164" s="52"/>
      <c r="AK164" s="5"/>
      <c r="AL164" s="8">
        <v>1</v>
      </c>
      <c r="AM164" s="7" t="s">
        <v>233</v>
      </c>
      <c r="AN164" s="5"/>
      <c r="AO164" s="5"/>
      <c r="AP164" s="5"/>
      <c r="AQ164" s="5"/>
      <c r="AR164" s="5"/>
      <c r="AS164" s="5"/>
      <c r="AT164" s="5"/>
      <c r="AU164" s="5"/>
      <c r="AV164" s="5"/>
      <c r="AW164" s="5"/>
      <c r="AX164" s="5"/>
      <c r="AY164" s="5"/>
      <c r="AZ164" s="5"/>
    </row>
    <row r="165" spans="1:52" ht="30" x14ac:dyDescent="0.2">
      <c r="A165" s="1">
        <v>165</v>
      </c>
      <c r="B165" s="7" t="s">
        <v>289</v>
      </c>
      <c r="C165" s="7" t="s">
        <v>261</v>
      </c>
      <c r="D165" s="1093" t="s">
        <v>3138</v>
      </c>
      <c r="E165" s="1093"/>
      <c r="F165" s="7" t="s">
        <v>263</v>
      </c>
      <c r="G165" s="52"/>
      <c r="H165" s="5"/>
      <c r="I165" s="5"/>
      <c r="J165" s="5"/>
      <c r="K165" s="5"/>
      <c r="L165" s="5"/>
      <c r="M165" s="52"/>
      <c r="N165" s="5"/>
      <c r="O165" s="52"/>
      <c r="P165" s="5"/>
      <c r="Q165" s="5"/>
      <c r="R165" s="5"/>
      <c r="S165" s="5"/>
      <c r="T165" s="52"/>
      <c r="U165" s="5"/>
      <c r="V165" s="5"/>
      <c r="W165" s="5"/>
      <c r="X165" s="5"/>
      <c r="Y165" s="5"/>
      <c r="Z165" s="52"/>
      <c r="AA165" s="5"/>
      <c r="AB165" s="5"/>
      <c r="AC165" s="5"/>
      <c r="AD165" s="5"/>
      <c r="AE165" s="5"/>
      <c r="AF165" s="5"/>
      <c r="AG165" s="5"/>
      <c r="AH165" s="52"/>
      <c r="AI165" s="5"/>
      <c r="AJ165" s="52"/>
      <c r="AK165" s="5"/>
      <c r="AL165" s="8">
        <v>1</v>
      </c>
      <c r="AM165" s="7" t="s">
        <v>235</v>
      </c>
      <c r="AN165" s="5"/>
      <c r="AO165" s="5"/>
      <c r="AP165" s="5"/>
      <c r="AQ165" s="5"/>
      <c r="AR165" s="5"/>
      <c r="AS165" s="5"/>
      <c r="AT165" s="5"/>
      <c r="AU165" s="5"/>
      <c r="AV165" s="5"/>
      <c r="AW165" s="5"/>
      <c r="AX165" s="5"/>
      <c r="AY165" s="5"/>
      <c r="AZ165" s="5"/>
    </row>
    <row r="166" spans="1:52" ht="30" x14ac:dyDescent="0.2">
      <c r="A166" s="1">
        <v>166</v>
      </c>
      <c r="B166" s="7" t="s">
        <v>290</v>
      </c>
      <c r="C166" s="7" t="s">
        <v>261</v>
      </c>
      <c r="D166" s="1093" t="s">
        <v>3138</v>
      </c>
      <c r="E166" s="1093"/>
      <c r="F166" s="7" t="s">
        <v>263</v>
      </c>
      <c r="G166" s="52"/>
      <c r="H166" s="5"/>
      <c r="I166" s="5"/>
      <c r="J166" s="5"/>
      <c r="K166" s="5"/>
      <c r="L166" s="5"/>
      <c r="M166" s="52"/>
      <c r="N166" s="5"/>
      <c r="O166" s="52"/>
      <c r="P166" s="5"/>
      <c r="Q166" s="5"/>
      <c r="R166" s="5"/>
      <c r="S166" s="5"/>
      <c r="T166" s="52"/>
      <c r="U166" s="5"/>
      <c r="V166" s="5"/>
      <c r="W166" s="5"/>
      <c r="X166" s="5"/>
      <c r="Y166" s="5"/>
      <c r="Z166" s="52"/>
      <c r="AA166" s="5"/>
      <c r="AB166" s="5"/>
      <c r="AC166" s="5"/>
      <c r="AD166" s="5"/>
      <c r="AE166" s="5"/>
      <c r="AF166" s="5"/>
      <c r="AG166" s="5"/>
      <c r="AH166" s="52"/>
      <c r="AI166" s="5"/>
      <c r="AJ166" s="52"/>
      <c r="AK166" s="5"/>
      <c r="AL166" s="8">
        <v>1</v>
      </c>
      <c r="AM166" s="7" t="s">
        <v>237</v>
      </c>
      <c r="AN166" s="5"/>
      <c r="AO166" s="5"/>
      <c r="AP166" s="5"/>
      <c r="AQ166" s="5"/>
      <c r="AR166" s="5"/>
      <c r="AS166" s="5"/>
      <c r="AT166" s="5"/>
      <c r="AU166" s="5"/>
      <c r="AV166" s="5"/>
      <c r="AW166" s="5"/>
      <c r="AX166" s="5"/>
      <c r="AY166" s="5"/>
      <c r="AZ166" s="5"/>
    </row>
    <row r="167" spans="1:52" ht="30" x14ac:dyDescent="0.2">
      <c r="A167" s="1">
        <v>167</v>
      </c>
      <c r="B167" s="7" t="s">
        <v>291</v>
      </c>
      <c r="C167" s="7" t="s">
        <v>261</v>
      </c>
      <c r="D167" s="1093" t="s">
        <v>3138</v>
      </c>
      <c r="E167" s="1093"/>
      <c r="F167" s="7" t="s">
        <v>263</v>
      </c>
      <c r="G167" s="52"/>
      <c r="H167" s="5"/>
      <c r="I167" s="5"/>
      <c r="J167" s="5"/>
      <c r="K167" s="5"/>
      <c r="L167" s="5"/>
      <c r="M167" s="52"/>
      <c r="N167" s="5"/>
      <c r="O167" s="52"/>
      <c r="P167" s="5"/>
      <c r="Q167" s="5"/>
      <c r="R167" s="5"/>
      <c r="S167" s="5"/>
      <c r="T167" s="52"/>
      <c r="U167" s="5"/>
      <c r="V167" s="5"/>
      <c r="W167" s="5"/>
      <c r="X167" s="5"/>
      <c r="Y167" s="5"/>
      <c r="Z167" s="52"/>
      <c r="AA167" s="5"/>
      <c r="AB167" s="5"/>
      <c r="AC167" s="5"/>
      <c r="AD167" s="5"/>
      <c r="AE167" s="5"/>
      <c r="AF167" s="5"/>
      <c r="AG167" s="5"/>
      <c r="AH167" s="52"/>
      <c r="AI167" s="5"/>
      <c r="AJ167" s="52"/>
      <c r="AK167" s="5"/>
      <c r="AL167" s="8">
        <v>1</v>
      </c>
      <c r="AM167" s="7" t="s">
        <v>239</v>
      </c>
      <c r="AN167" s="5"/>
      <c r="AO167" s="5"/>
      <c r="AP167" s="5"/>
      <c r="AQ167" s="5"/>
      <c r="AR167" s="5"/>
      <c r="AS167" s="5"/>
      <c r="AT167" s="5"/>
      <c r="AU167" s="5"/>
      <c r="AV167" s="5"/>
      <c r="AW167" s="5"/>
      <c r="AX167" s="5"/>
      <c r="AY167" s="5"/>
      <c r="AZ167" s="5"/>
    </row>
    <row r="168" spans="1:52" ht="30" x14ac:dyDescent="0.2">
      <c r="A168" s="1">
        <v>168</v>
      </c>
      <c r="B168" s="7" t="s">
        <v>292</v>
      </c>
      <c r="C168" s="7" t="s">
        <v>261</v>
      </c>
      <c r="D168" s="1093" t="s">
        <v>3138</v>
      </c>
      <c r="E168" s="1093"/>
      <c r="F168" s="7" t="s">
        <v>263</v>
      </c>
      <c r="G168" s="52"/>
      <c r="H168" s="5"/>
      <c r="I168" s="5"/>
      <c r="J168" s="5"/>
      <c r="K168" s="5"/>
      <c r="L168" s="5"/>
      <c r="M168" s="52"/>
      <c r="N168" s="5"/>
      <c r="O168" s="52"/>
      <c r="P168" s="5"/>
      <c r="Q168" s="5"/>
      <c r="R168" s="5"/>
      <c r="S168" s="5"/>
      <c r="T168" s="52"/>
      <c r="U168" s="5"/>
      <c r="V168" s="5"/>
      <c r="W168" s="5"/>
      <c r="X168" s="5"/>
      <c r="Y168" s="5"/>
      <c r="Z168" s="52"/>
      <c r="AA168" s="5"/>
      <c r="AB168" s="5"/>
      <c r="AC168" s="5"/>
      <c r="AD168" s="5"/>
      <c r="AE168" s="5"/>
      <c r="AF168" s="5"/>
      <c r="AG168" s="5"/>
      <c r="AH168" s="52"/>
      <c r="AI168" s="5"/>
      <c r="AJ168" s="52"/>
      <c r="AK168" s="5"/>
      <c r="AL168" s="8">
        <v>1</v>
      </c>
      <c r="AM168" s="7" t="s">
        <v>241</v>
      </c>
      <c r="AN168" s="5"/>
      <c r="AO168" s="5"/>
      <c r="AP168" s="5"/>
      <c r="AQ168" s="5"/>
      <c r="AR168" s="5"/>
      <c r="AS168" s="5"/>
      <c r="AT168" s="5"/>
      <c r="AU168" s="5"/>
      <c r="AV168" s="5"/>
      <c r="AW168" s="5"/>
      <c r="AX168" s="5"/>
      <c r="AY168" s="5"/>
      <c r="AZ168" s="5"/>
    </row>
    <row r="169" spans="1:52" ht="30" x14ac:dyDescent="0.2">
      <c r="A169" s="1">
        <v>169</v>
      </c>
      <c r="B169" s="7" t="s">
        <v>293</v>
      </c>
      <c r="C169" s="7" t="s">
        <v>261</v>
      </c>
      <c r="D169" s="1093" t="s">
        <v>3138</v>
      </c>
      <c r="E169" s="1093"/>
      <c r="F169" s="7" t="s">
        <v>263</v>
      </c>
      <c r="G169" s="52"/>
      <c r="H169" s="5"/>
      <c r="I169" s="5"/>
      <c r="J169" s="5"/>
      <c r="K169" s="5"/>
      <c r="L169" s="5"/>
      <c r="M169" s="52"/>
      <c r="N169" s="5"/>
      <c r="O169" s="52"/>
      <c r="P169" s="5"/>
      <c r="Q169" s="5"/>
      <c r="R169" s="5"/>
      <c r="S169" s="5"/>
      <c r="T169" s="52"/>
      <c r="U169" s="5"/>
      <c r="V169" s="5"/>
      <c r="W169" s="5"/>
      <c r="X169" s="5"/>
      <c r="Y169" s="5"/>
      <c r="Z169" s="52"/>
      <c r="AA169" s="5"/>
      <c r="AB169" s="5"/>
      <c r="AC169" s="5"/>
      <c r="AD169" s="5"/>
      <c r="AE169" s="5"/>
      <c r="AF169" s="5"/>
      <c r="AG169" s="5"/>
      <c r="AH169" s="52"/>
      <c r="AI169" s="5"/>
      <c r="AJ169" s="52"/>
      <c r="AK169" s="5"/>
      <c r="AL169" s="8">
        <v>1</v>
      </c>
      <c r="AM169" s="7" t="s">
        <v>243</v>
      </c>
      <c r="AN169" s="5"/>
      <c r="AO169" s="5"/>
      <c r="AP169" s="5"/>
      <c r="AQ169" s="5"/>
      <c r="AR169" s="5"/>
      <c r="AS169" s="5"/>
      <c r="AT169" s="5"/>
      <c r="AU169" s="5"/>
      <c r="AV169" s="5"/>
      <c r="AW169" s="5"/>
      <c r="AX169" s="5"/>
      <c r="AY169" s="5"/>
      <c r="AZ169" s="5"/>
    </row>
    <row r="170" spans="1:52" ht="30" x14ac:dyDescent="0.2">
      <c r="A170" s="1">
        <v>170</v>
      </c>
      <c r="B170" s="7" t="s">
        <v>294</v>
      </c>
      <c r="C170" s="7" t="s">
        <v>261</v>
      </c>
      <c r="D170" s="1093" t="s">
        <v>3138</v>
      </c>
      <c r="E170" s="1093"/>
      <c r="F170" s="7" t="s">
        <v>263</v>
      </c>
      <c r="G170" s="52"/>
      <c r="H170" s="5"/>
      <c r="I170" s="5"/>
      <c r="J170" s="5"/>
      <c r="K170" s="5"/>
      <c r="L170" s="5"/>
      <c r="M170" s="52"/>
      <c r="N170" s="5"/>
      <c r="O170" s="52"/>
      <c r="P170" s="5"/>
      <c r="Q170" s="5"/>
      <c r="R170" s="5"/>
      <c r="S170" s="5"/>
      <c r="T170" s="52"/>
      <c r="U170" s="5"/>
      <c r="V170" s="5"/>
      <c r="W170" s="5"/>
      <c r="X170" s="5"/>
      <c r="Y170" s="5"/>
      <c r="Z170" s="52"/>
      <c r="AA170" s="5"/>
      <c r="AB170" s="5"/>
      <c r="AC170" s="5"/>
      <c r="AD170" s="5"/>
      <c r="AE170" s="5"/>
      <c r="AF170" s="5"/>
      <c r="AG170" s="5"/>
      <c r="AH170" s="52"/>
      <c r="AI170" s="5"/>
      <c r="AJ170" s="52"/>
      <c r="AK170" s="5"/>
      <c r="AL170" s="8">
        <v>1</v>
      </c>
      <c r="AM170" s="7" t="s">
        <v>245</v>
      </c>
      <c r="AN170" s="5"/>
      <c r="AO170" s="5"/>
      <c r="AP170" s="5"/>
      <c r="AQ170" s="5"/>
      <c r="AR170" s="5"/>
      <c r="AS170" s="5"/>
      <c r="AT170" s="5"/>
      <c r="AU170" s="5"/>
      <c r="AV170" s="5"/>
      <c r="AW170" s="5"/>
      <c r="AX170" s="5"/>
      <c r="AY170" s="5"/>
      <c r="AZ170" s="5"/>
    </row>
    <row r="171" spans="1:52" ht="30" x14ac:dyDescent="0.2">
      <c r="A171" s="1">
        <v>171</v>
      </c>
      <c r="B171" s="7" t="s">
        <v>295</v>
      </c>
      <c r="C171" s="7" t="s">
        <v>261</v>
      </c>
      <c r="D171" s="1093" t="s">
        <v>3138</v>
      </c>
      <c r="E171" s="1093"/>
      <c r="F171" s="7" t="s">
        <v>263</v>
      </c>
      <c r="G171" s="52"/>
      <c r="H171" s="5"/>
      <c r="I171" s="5"/>
      <c r="J171" s="5"/>
      <c r="K171" s="5"/>
      <c r="L171" s="5"/>
      <c r="M171" s="52"/>
      <c r="N171" s="5"/>
      <c r="O171" s="52"/>
      <c r="P171" s="5"/>
      <c r="Q171" s="5"/>
      <c r="R171" s="5"/>
      <c r="S171" s="5"/>
      <c r="T171" s="52"/>
      <c r="U171" s="5"/>
      <c r="V171" s="5"/>
      <c r="W171" s="5"/>
      <c r="X171" s="5"/>
      <c r="Y171" s="5"/>
      <c r="Z171" s="52"/>
      <c r="AA171" s="5"/>
      <c r="AB171" s="5"/>
      <c r="AC171" s="5"/>
      <c r="AD171" s="5"/>
      <c r="AE171" s="5"/>
      <c r="AF171" s="5"/>
      <c r="AG171" s="5"/>
      <c r="AH171" s="52"/>
      <c r="AI171" s="5"/>
      <c r="AJ171" s="52"/>
      <c r="AK171" s="5"/>
      <c r="AL171" s="8">
        <v>1</v>
      </c>
      <c r="AM171" s="7" t="s">
        <v>247</v>
      </c>
      <c r="AN171" s="5"/>
      <c r="AO171" s="5"/>
      <c r="AP171" s="5"/>
      <c r="AQ171" s="5"/>
      <c r="AR171" s="5"/>
      <c r="AS171" s="5"/>
      <c r="AT171" s="5"/>
      <c r="AU171" s="5"/>
      <c r="AV171" s="5"/>
      <c r="AW171" s="5"/>
      <c r="AX171" s="5"/>
      <c r="AY171" s="5"/>
      <c r="AZ171" s="5"/>
    </row>
    <row r="172" spans="1:52" ht="30" x14ac:dyDescent="0.2">
      <c r="A172" s="1">
        <v>172</v>
      </c>
      <c r="B172" s="7" t="s">
        <v>296</v>
      </c>
      <c r="C172" s="7" t="s">
        <v>261</v>
      </c>
      <c r="D172" s="1093" t="s">
        <v>3138</v>
      </c>
      <c r="E172" s="1093"/>
      <c r="F172" s="7" t="s">
        <v>263</v>
      </c>
      <c r="G172" s="52"/>
      <c r="H172" s="5"/>
      <c r="I172" s="5"/>
      <c r="J172" s="5"/>
      <c r="K172" s="5"/>
      <c r="L172" s="5"/>
      <c r="M172" s="52"/>
      <c r="N172" s="5"/>
      <c r="O172" s="52"/>
      <c r="P172" s="5"/>
      <c r="Q172" s="5"/>
      <c r="R172" s="5"/>
      <c r="S172" s="5"/>
      <c r="T172" s="52"/>
      <c r="U172" s="5"/>
      <c r="V172" s="5"/>
      <c r="W172" s="5"/>
      <c r="X172" s="5"/>
      <c r="Y172" s="5"/>
      <c r="Z172" s="52"/>
      <c r="AA172" s="5"/>
      <c r="AB172" s="5"/>
      <c r="AC172" s="5"/>
      <c r="AD172" s="5"/>
      <c r="AE172" s="5"/>
      <c r="AF172" s="5"/>
      <c r="AG172" s="5"/>
      <c r="AH172" s="52"/>
      <c r="AI172" s="5"/>
      <c r="AJ172" s="52"/>
      <c r="AK172" s="5"/>
      <c r="AL172" s="8">
        <v>1</v>
      </c>
      <c r="AM172" s="7" t="s">
        <v>249</v>
      </c>
      <c r="AN172" s="5"/>
      <c r="AO172" s="5"/>
      <c r="AP172" s="5"/>
      <c r="AQ172" s="5"/>
      <c r="AR172" s="5"/>
      <c r="AS172" s="5"/>
      <c r="AT172" s="5"/>
      <c r="AU172" s="5"/>
      <c r="AV172" s="5"/>
      <c r="AW172" s="5"/>
      <c r="AX172" s="5"/>
      <c r="AY172" s="5"/>
      <c r="AZ172" s="5"/>
    </row>
    <row r="173" spans="1:52" ht="30" x14ac:dyDescent="0.2">
      <c r="A173" s="1">
        <v>173</v>
      </c>
      <c r="B173" s="7" t="s">
        <v>297</v>
      </c>
      <c r="C173" s="7" t="s">
        <v>261</v>
      </c>
      <c r="D173" s="1093" t="s">
        <v>3138</v>
      </c>
      <c r="E173" s="1093"/>
      <c r="F173" s="7" t="s">
        <v>263</v>
      </c>
      <c r="G173" s="52"/>
      <c r="H173" s="5"/>
      <c r="I173" s="5"/>
      <c r="J173" s="5"/>
      <c r="K173" s="5"/>
      <c r="L173" s="5"/>
      <c r="M173" s="52"/>
      <c r="N173" s="5"/>
      <c r="O173" s="52"/>
      <c r="P173" s="5"/>
      <c r="Q173" s="5"/>
      <c r="R173" s="5"/>
      <c r="S173" s="5"/>
      <c r="T173" s="52"/>
      <c r="U173" s="5"/>
      <c r="V173" s="5"/>
      <c r="W173" s="5"/>
      <c r="X173" s="5"/>
      <c r="Y173" s="5"/>
      <c r="Z173" s="52"/>
      <c r="AA173" s="5"/>
      <c r="AB173" s="5"/>
      <c r="AC173" s="5"/>
      <c r="AD173" s="5"/>
      <c r="AE173" s="5"/>
      <c r="AF173" s="5"/>
      <c r="AG173" s="5"/>
      <c r="AH173" s="52"/>
      <c r="AI173" s="5"/>
      <c r="AJ173" s="52"/>
      <c r="AK173" s="5"/>
      <c r="AL173" s="8">
        <v>1</v>
      </c>
      <c r="AM173" s="7" t="s">
        <v>251</v>
      </c>
      <c r="AN173" s="5"/>
      <c r="AO173" s="5"/>
      <c r="AP173" s="5"/>
      <c r="AQ173" s="5"/>
      <c r="AR173" s="5"/>
      <c r="AS173" s="5"/>
      <c r="AT173" s="5"/>
      <c r="AU173" s="5"/>
      <c r="AV173" s="5"/>
      <c r="AW173" s="5"/>
      <c r="AX173" s="5"/>
      <c r="AY173" s="5"/>
      <c r="AZ173" s="5"/>
    </row>
    <row r="174" spans="1:52" ht="30" x14ac:dyDescent="0.2">
      <c r="A174" s="1">
        <v>174</v>
      </c>
      <c r="B174" s="7" t="s">
        <v>298</v>
      </c>
      <c r="C174" s="7" t="s">
        <v>261</v>
      </c>
      <c r="D174" s="1093" t="s">
        <v>3138</v>
      </c>
      <c r="E174" s="1093"/>
      <c r="F174" s="7" t="s">
        <v>263</v>
      </c>
      <c r="G174" s="52"/>
      <c r="H174" s="5"/>
      <c r="I174" s="5"/>
      <c r="J174" s="5"/>
      <c r="K174" s="5"/>
      <c r="L174" s="5"/>
      <c r="M174" s="52"/>
      <c r="N174" s="5"/>
      <c r="O174" s="52"/>
      <c r="P174" s="5"/>
      <c r="Q174" s="5"/>
      <c r="R174" s="5"/>
      <c r="S174" s="5"/>
      <c r="T174" s="52"/>
      <c r="U174" s="5"/>
      <c r="V174" s="5"/>
      <c r="W174" s="5"/>
      <c r="X174" s="5"/>
      <c r="Y174" s="5"/>
      <c r="Z174" s="52"/>
      <c r="AA174" s="5"/>
      <c r="AB174" s="5"/>
      <c r="AC174" s="5"/>
      <c r="AD174" s="5"/>
      <c r="AE174" s="5"/>
      <c r="AF174" s="5"/>
      <c r="AG174" s="5"/>
      <c r="AH174" s="52"/>
      <c r="AI174" s="5"/>
      <c r="AJ174" s="52"/>
      <c r="AK174" s="5"/>
      <c r="AL174" s="8">
        <v>1</v>
      </c>
      <c r="AM174" s="7" t="s">
        <v>253</v>
      </c>
      <c r="AN174" s="5"/>
      <c r="AO174" s="5"/>
      <c r="AP174" s="5"/>
      <c r="AQ174" s="5"/>
      <c r="AR174" s="5"/>
      <c r="AS174" s="5"/>
      <c r="AT174" s="5"/>
      <c r="AU174" s="5"/>
      <c r="AV174" s="5"/>
      <c r="AW174" s="5"/>
      <c r="AX174" s="5"/>
      <c r="AY174" s="5"/>
      <c r="AZ174" s="5"/>
    </row>
    <row r="175" spans="1:52" x14ac:dyDescent="0.2">
      <c r="A175" s="1">
        <v>175</v>
      </c>
      <c r="B175" s="1091" t="s">
        <v>3140</v>
      </c>
      <c r="C175" s="1091"/>
      <c r="D175" s="1091"/>
      <c r="E175" s="1091"/>
      <c r="F175" s="1091"/>
      <c r="G175" s="1091"/>
      <c r="H175" s="1091"/>
      <c r="I175" s="1091"/>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row>
    <row r="176" spans="1:52" x14ac:dyDescent="0.2">
      <c r="A176" s="1">
        <v>176</v>
      </c>
      <c r="B176" s="7" t="s">
        <v>300</v>
      </c>
      <c r="C176" s="7" t="s">
        <v>301</v>
      </c>
      <c r="D176" s="1093" t="s">
        <v>2809</v>
      </c>
      <c r="E176" s="1093"/>
      <c r="F176" s="8">
        <v>2000</v>
      </c>
      <c r="G176" s="52"/>
      <c r="H176" s="5"/>
      <c r="I176" s="5"/>
      <c r="J176" s="5"/>
      <c r="K176" s="5"/>
      <c r="L176" s="5"/>
      <c r="M176" s="53">
        <v>1</v>
      </c>
      <c r="N176" s="7" t="s">
        <v>63</v>
      </c>
      <c r="O176" s="53">
        <v>1</v>
      </c>
      <c r="P176" s="7" t="s">
        <v>63</v>
      </c>
      <c r="Q176" s="5"/>
      <c r="R176" s="5"/>
      <c r="S176" s="5"/>
      <c r="T176" s="52"/>
      <c r="U176" s="5"/>
      <c r="V176" s="5"/>
      <c r="W176" s="5"/>
      <c r="X176" s="5"/>
      <c r="Y176" s="5"/>
      <c r="Z176" s="52"/>
      <c r="AA176" s="5"/>
      <c r="AB176" s="5"/>
      <c r="AC176" s="5"/>
      <c r="AD176" s="5"/>
      <c r="AE176" s="5"/>
      <c r="AF176" s="5"/>
      <c r="AG176" s="5"/>
      <c r="AH176" s="52"/>
      <c r="AI176" s="5"/>
      <c r="AJ176" s="52"/>
      <c r="AK176" s="5"/>
      <c r="AL176" s="5"/>
      <c r="AM176" s="5"/>
      <c r="AN176" s="5"/>
      <c r="AO176" s="5"/>
      <c r="AP176" s="5"/>
      <c r="AQ176" s="5"/>
      <c r="AR176" s="5"/>
      <c r="AS176" s="5"/>
      <c r="AT176" s="5"/>
      <c r="AU176" s="5"/>
      <c r="AV176" s="5"/>
      <c r="AW176" s="5"/>
      <c r="AX176" s="8">
        <v>1</v>
      </c>
      <c r="AY176" s="5"/>
      <c r="AZ176" s="5"/>
    </row>
    <row r="177" spans="1:52" x14ac:dyDescent="0.2">
      <c r="A177" s="1">
        <v>177</v>
      </c>
      <c r="B177" s="7" t="s">
        <v>304</v>
      </c>
      <c r="C177" s="5" t="s">
        <v>3141</v>
      </c>
      <c r="D177" s="1093" t="s">
        <v>2809</v>
      </c>
      <c r="E177" s="1093"/>
      <c r="F177" s="8">
        <v>1200</v>
      </c>
      <c r="G177" s="52"/>
      <c r="H177" s="5"/>
      <c r="I177" s="5"/>
      <c r="J177" s="5"/>
      <c r="K177" s="5"/>
      <c r="L177" s="5"/>
      <c r="M177" s="52"/>
      <c r="N177" s="5"/>
      <c r="O177" s="53">
        <v>1</v>
      </c>
      <c r="P177" s="7" t="s">
        <v>63</v>
      </c>
      <c r="Q177" s="5"/>
      <c r="R177" s="5"/>
      <c r="S177" s="5"/>
      <c r="T177" s="52"/>
      <c r="U177" s="5"/>
      <c r="V177" s="5"/>
      <c r="W177" s="5"/>
      <c r="X177" s="5"/>
      <c r="Y177" s="5"/>
      <c r="Z177" s="52"/>
      <c r="AA177" s="5"/>
      <c r="AB177" s="5"/>
      <c r="AC177" s="5"/>
      <c r="AD177" s="8">
        <v>1</v>
      </c>
      <c r="AE177" s="7" t="s">
        <v>63</v>
      </c>
      <c r="AF177" s="5"/>
      <c r="AG177" s="5"/>
      <c r="AH177" s="52"/>
      <c r="AI177" s="5"/>
      <c r="AJ177" s="52"/>
      <c r="AK177" s="5"/>
      <c r="AL177" s="5"/>
      <c r="AM177" s="5"/>
      <c r="AN177" s="5"/>
      <c r="AO177" s="5"/>
      <c r="AP177" s="5"/>
      <c r="AQ177" s="5"/>
      <c r="AR177" s="5"/>
      <c r="AS177" s="5"/>
      <c r="AT177" s="5"/>
      <c r="AU177" s="5"/>
      <c r="AV177" s="5"/>
      <c r="AW177" s="5"/>
      <c r="AX177" s="5"/>
      <c r="AY177" s="5"/>
      <c r="AZ177" s="5"/>
    </row>
    <row r="178" spans="1:52" x14ac:dyDescent="0.2">
      <c r="A178" s="1">
        <v>178</v>
      </c>
      <c r="B178" s="7" t="s">
        <v>307</v>
      </c>
      <c r="C178" s="7" t="s">
        <v>301</v>
      </c>
      <c r="D178" s="1093" t="s">
        <v>2811</v>
      </c>
      <c r="E178" s="1093"/>
      <c r="F178" s="8">
        <v>2000</v>
      </c>
      <c r="G178" s="52"/>
      <c r="H178" s="5"/>
      <c r="I178" s="5"/>
      <c r="J178" s="5"/>
      <c r="K178" s="5"/>
      <c r="L178" s="5"/>
      <c r="M178" s="53">
        <v>1</v>
      </c>
      <c r="N178" s="7" t="s">
        <v>63</v>
      </c>
      <c r="O178" s="53">
        <v>1</v>
      </c>
      <c r="P178" s="7" t="s">
        <v>63</v>
      </c>
      <c r="Q178" s="5"/>
      <c r="R178" s="5"/>
      <c r="S178" s="5"/>
      <c r="T178" s="52"/>
      <c r="U178" s="5"/>
      <c r="V178" s="5"/>
      <c r="W178" s="5"/>
      <c r="X178" s="5"/>
      <c r="Y178" s="5"/>
      <c r="Z178" s="52"/>
      <c r="AA178" s="5"/>
      <c r="AB178" s="5"/>
      <c r="AC178" s="5"/>
      <c r="AD178" s="5"/>
      <c r="AE178" s="5"/>
      <c r="AF178" s="5"/>
      <c r="AG178" s="5"/>
      <c r="AH178" s="52"/>
      <c r="AI178" s="5"/>
      <c r="AJ178" s="52"/>
      <c r="AK178" s="5"/>
      <c r="AL178" s="5"/>
      <c r="AM178" s="5"/>
      <c r="AN178" s="5"/>
      <c r="AO178" s="5"/>
      <c r="AP178" s="5"/>
      <c r="AQ178" s="5"/>
      <c r="AR178" s="5"/>
      <c r="AS178" s="5"/>
      <c r="AT178" s="5"/>
      <c r="AU178" s="5"/>
      <c r="AV178" s="5"/>
      <c r="AW178" s="5"/>
      <c r="AX178" s="8">
        <v>1</v>
      </c>
      <c r="AY178" s="5"/>
      <c r="AZ178" s="5"/>
    </row>
    <row r="179" spans="1:52" x14ac:dyDescent="0.2">
      <c r="A179" s="1">
        <v>179</v>
      </c>
      <c r="B179" s="7" t="s">
        <v>309</v>
      </c>
      <c r="C179" s="5" t="s">
        <v>3141</v>
      </c>
      <c r="D179" s="1093" t="s">
        <v>2811</v>
      </c>
      <c r="E179" s="1093"/>
      <c r="F179" s="8">
        <v>1200</v>
      </c>
      <c r="G179" s="52"/>
      <c r="H179" s="5"/>
      <c r="I179" s="5"/>
      <c r="J179" s="5"/>
      <c r="K179" s="5"/>
      <c r="L179" s="5"/>
      <c r="M179" s="52"/>
      <c r="N179" s="5"/>
      <c r="O179" s="53">
        <v>1</v>
      </c>
      <c r="P179" s="7" t="s">
        <v>63</v>
      </c>
      <c r="Q179" s="5"/>
      <c r="R179" s="5"/>
      <c r="S179" s="5"/>
      <c r="T179" s="52"/>
      <c r="U179" s="5"/>
      <c r="V179" s="5"/>
      <c r="W179" s="5"/>
      <c r="X179" s="5"/>
      <c r="Y179" s="5"/>
      <c r="Z179" s="52"/>
      <c r="AA179" s="5"/>
      <c r="AB179" s="5"/>
      <c r="AC179" s="5"/>
      <c r="AD179" s="8">
        <v>1</v>
      </c>
      <c r="AE179" s="7" t="s">
        <v>63</v>
      </c>
      <c r="AF179" s="5"/>
      <c r="AG179" s="5"/>
      <c r="AH179" s="52"/>
      <c r="AI179" s="5"/>
      <c r="AJ179" s="52"/>
      <c r="AK179" s="5"/>
      <c r="AL179" s="5"/>
      <c r="AM179" s="5"/>
      <c r="AN179" s="5"/>
      <c r="AO179" s="5"/>
      <c r="AP179" s="5"/>
      <c r="AQ179" s="5"/>
      <c r="AR179" s="5"/>
      <c r="AS179" s="5"/>
      <c r="AT179" s="5"/>
      <c r="AU179" s="5"/>
      <c r="AV179" s="5"/>
      <c r="AW179" s="5"/>
      <c r="AX179" s="5"/>
      <c r="AY179" s="5"/>
      <c r="AZ179" s="5"/>
    </row>
    <row r="180" spans="1:52" x14ac:dyDescent="0.2">
      <c r="A180" s="1">
        <v>180</v>
      </c>
      <c r="B180" s="7" t="s">
        <v>310</v>
      </c>
      <c r="C180" s="7" t="s">
        <v>301</v>
      </c>
      <c r="D180" s="1093" t="s">
        <v>2813</v>
      </c>
      <c r="E180" s="1093"/>
      <c r="F180" s="8">
        <v>2000</v>
      </c>
      <c r="G180" s="52"/>
      <c r="H180" s="5"/>
      <c r="I180" s="5"/>
      <c r="J180" s="5"/>
      <c r="K180" s="5"/>
      <c r="L180" s="5"/>
      <c r="M180" s="53">
        <v>1</v>
      </c>
      <c r="N180" s="7" t="s">
        <v>63</v>
      </c>
      <c r="O180" s="53">
        <v>1</v>
      </c>
      <c r="P180" s="7" t="s">
        <v>63</v>
      </c>
      <c r="Q180" s="5"/>
      <c r="R180" s="5"/>
      <c r="S180" s="5"/>
      <c r="T180" s="52"/>
      <c r="U180" s="5"/>
      <c r="V180" s="5"/>
      <c r="W180" s="5"/>
      <c r="X180" s="5"/>
      <c r="Y180" s="5"/>
      <c r="Z180" s="52"/>
      <c r="AA180" s="5"/>
      <c r="AB180" s="5"/>
      <c r="AC180" s="5"/>
      <c r="AD180" s="5"/>
      <c r="AE180" s="5"/>
      <c r="AF180" s="5"/>
      <c r="AG180" s="5"/>
      <c r="AH180" s="52"/>
      <c r="AI180" s="5"/>
      <c r="AJ180" s="52"/>
      <c r="AK180" s="5"/>
      <c r="AL180" s="5"/>
      <c r="AM180" s="5"/>
      <c r="AN180" s="5"/>
      <c r="AO180" s="5"/>
      <c r="AP180" s="5"/>
      <c r="AQ180" s="5"/>
      <c r="AR180" s="5"/>
      <c r="AS180" s="5"/>
      <c r="AT180" s="5"/>
      <c r="AU180" s="5"/>
      <c r="AV180" s="5"/>
      <c r="AW180" s="5"/>
      <c r="AX180" s="8">
        <v>1</v>
      </c>
      <c r="AY180" s="5"/>
      <c r="AZ180" s="5"/>
    </row>
    <row r="181" spans="1:52" x14ac:dyDescent="0.2">
      <c r="A181" s="1">
        <v>181</v>
      </c>
      <c r="B181" s="7" t="s">
        <v>312</v>
      </c>
      <c r="C181" s="5" t="s">
        <v>3141</v>
      </c>
      <c r="D181" s="1093" t="s">
        <v>2813</v>
      </c>
      <c r="E181" s="1093"/>
      <c r="F181" s="8">
        <v>1200</v>
      </c>
      <c r="G181" s="52"/>
      <c r="H181" s="5"/>
      <c r="I181" s="5"/>
      <c r="J181" s="5"/>
      <c r="K181" s="5"/>
      <c r="L181" s="5"/>
      <c r="M181" s="52"/>
      <c r="N181" s="5"/>
      <c r="O181" s="53">
        <v>1</v>
      </c>
      <c r="P181" s="7" t="s">
        <v>63</v>
      </c>
      <c r="Q181" s="5"/>
      <c r="R181" s="5"/>
      <c r="S181" s="5"/>
      <c r="T181" s="52"/>
      <c r="U181" s="5"/>
      <c r="V181" s="5"/>
      <c r="W181" s="5"/>
      <c r="X181" s="5"/>
      <c r="Y181" s="5"/>
      <c r="Z181" s="52"/>
      <c r="AA181" s="5"/>
      <c r="AB181" s="5"/>
      <c r="AC181" s="5"/>
      <c r="AD181" s="8">
        <v>1</v>
      </c>
      <c r="AE181" s="7" t="s">
        <v>63</v>
      </c>
      <c r="AF181" s="5"/>
      <c r="AG181" s="5"/>
      <c r="AH181" s="52"/>
      <c r="AI181" s="5"/>
      <c r="AJ181" s="52"/>
      <c r="AK181" s="5"/>
      <c r="AL181" s="5"/>
      <c r="AM181" s="5"/>
      <c r="AN181" s="5"/>
      <c r="AO181" s="5"/>
      <c r="AP181" s="5"/>
      <c r="AQ181" s="5"/>
      <c r="AR181" s="5"/>
      <c r="AS181" s="5"/>
      <c r="AT181" s="5"/>
      <c r="AU181" s="5"/>
      <c r="AV181" s="5"/>
      <c r="AW181" s="5"/>
      <c r="AX181" s="5"/>
      <c r="AY181" s="5"/>
      <c r="AZ181" s="5"/>
    </row>
    <row r="182" spans="1:52" x14ac:dyDescent="0.2">
      <c r="A182" s="1">
        <v>182</v>
      </c>
      <c r="B182" s="7" t="s">
        <v>313</v>
      </c>
      <c r="C182" s="7" t="s">
        <v>301</v>
      </c>
      <c r="D182" s="1093" t="s">
        <v>2815</v>
      </c>
      <c r="E182" s="1093"/>
      <c r="F182" s="8">
        <v>2000</v>
      </c>
      <c r="G182" s="52"/>
      <c r="H182" s="5"/>
      <c r="I182" s="5"/>
      <c r="J182" s="5"/>
      <c r="K182" s="5"/>
      <c r="L182" s="5"/>
      <c r="M182" s="53">
        <v>1</v>
      </c>
      <c r="N182" s="7" t="s">
        <v>63</v>
      </c>
      <c r="O182" s="53">
        <v>1</v>
      </c>
      <c r="P182" s="7" t="s">
        <v>63</v>
      </c>
      <c r="Q182" s="5"/>
      <c r="R182" s="5"/>
      <c r="S182" s="5"/>
      <c r="T182" s="52"/>
      <c r="U182" s="5"/>
      <c r="V182" s="5"/>
      <c r="W182" s="5"/>
      <c r="X182" s="5"/>
      <c r="Y182" s="5"/>
      <c r="Z182" s="52"/>
      <c r="AA182" s="5"/>
      <c r="AB182" s="5"/>
      <c r="AC182" s="5"/>
      <c r="AD182" s="5"/>
      <c r="AE182" s="5"/>
      <c r="AF182" s="5"/>
      <c r="AG182" s="5"/>
      <c r="AH182" s="52"/>
      <c r="AI182" s="5"/>
      <c r="AJ182" s="52"/>
      <c r="AK182" s="5"/>
      <c r="AL182" s="5"/>
      <c r="AM182" s="5"/>
      <c r="AN182" s="5"/>
      <c r="AO182" s="5"/>
      <c r="AP182" s="5"/>
      <c r="AQ182" s="5"/>
      <c r="AR182" s="5"/>
      <c r="AS182" s="5"/>
      <c r="AT182" s="5"/>
      <c r="AU182" s="5"/>
      <c r="AV182" s="5"/>
      <c r="AW182" s="5"/>
      <c r="AX182" s="8">
        <v>1</v>
      </c>
      <c r="AY182" s="5"/>
      <c r="AZ182" s="5"/>
    </row>
    <row r="183" spans="1:52" x14ac:dyDescent="0.2">
      <c r="A183" s="1">
        <v>183</v>
      </c>
      <c r="B183" s="7" t="s">
        <v>315</v>
      </c>
      <c r="C183" s="5" t="s">
        <v>3141</v>
      </c>
      <c r="D183" s="1093" t="s">
        <v>2815</v>
      </c>
      <c r="E183" s="1093"/>
      <c r="F183" s="8">
        <v>1200</v>
      </c>
      <c r="G183" s="52"/>
      <c r="H183" s="5"/>
      <c r="I183" s="5"/>
      <c r="J183" s="5"/>
      <c r="K183" s="5"/>
      <c r="L183" s="5"/>
      <c r="M183" s="52"/>
      <c r="N183" s="5"/>
      <c r="O183" s="53">
        <v>1</v>
      </c>
      <c r="P183" s="7" t="s">
        <v>63</v>
      </c>
      <c r="Q183" s="5"/>
      <c r="R183" s="5"/>
      <c r="S183" s="5"/>
      <c r="T183" s="52"/>
      <c r="U183" s="5"/>
      <c r="V183" s="5"/>
      <c r="W183" s="5"/>
      <c r="X183" s="5"/>
      <c r="Y183" s="5"/>
      <c r="Z183" s="52"/>
      <c r="AA183" s="5"/>
      <c r="AB183" s="5"/>
      <c r="AC183" s="5"/>
      <c r="AD183" s="8">
        <v>1</v>
      </c>
      <c r="AE183" s="7" t="s">
        <v>63</v>
      </c>
      <c r="AF183" s="5"/>
      <c r="AG183" s="5"/>
      <c r="AH183" s="52"/>
      <c r="AI183" s="5"/>
      <c r="AJ183" s="52"/>
      <c r="AK183" s="5"/>
      <c r="AL183" s="5"/>
      <c r="AM183" s="5"/>
      <c r="AN183" s="5"/>
      <c r="AO183" s="5"/>
      <c r="AP183" s="5"/>
      <c r="AQ183" s="5"/>
      <c r="AR183" s="5"/>
      <c r="AS183" s="5"/>
      <c r="AT183" s="5"/>
      <c r="AU183" s="5"/>
      <c r="AV183" s="5"/>
      <c r="AW183" s="5"/>
      <c r="AX183" s="5"/>
      <c r="AY183" s="5"/>
      <c r="AZ183" s="5"/>
    </row>
    <row r="184" spans="1:52" x14ac:dyDescent="0.2">
      <c r="A184" s="1">
        <v>184</v>
      </c>
      <c r="B184" s="7" t="s">
        <v>316</v>
      </c>
      <c r="C184" s="7" t="s">
        <v>301</v>
      </c>
      <c r="D184" s="1093" t="s">
        <v>2817</v>
      </c>
      <c r="E184" s="1093"/>
      <c r="F184" s="8">
        <v>2000</v>
      </c>
      <c r="G184" s="52"/>
      <c r="H184" s="5"/>
      <c r="I184" s="5"/>
      <c r="J184" s="5"/>
      <c r="K184" s="5"/>
      <c r="L184" s="5"/>
      <c r="M184" s="53">
        <v>1</v>
      </c>
      <c r="N184" s="7" t="s">
        <v>63</v>
      </c>
      <c r="O184" s="53">
        <v>1</v>
      </c>
      <c r="P184" s="7" t="s">
        <v>63</v>
      </c>
      <c r="Q184" s="5"/>
      <c r="R184" s="5"/>
      <c r="S184" s="5"/>
      <c r="T184" s="52"/>
      <c r="U184" s="5"/>
      <c r="V184" s="5"/>
      <c r="W184" s="5"/>
      <c r="X184" s="5"/>
      <c r="Y184" s="5"/>
      <c r="Z184" s="52"/>
      <c r="AA184" s="5"/>
      <c r="AB184" s="5"/>
      <c r="AC184" s="5"/>
      <c r="AD184" s="5"/>
      <c r="AE184" s="5"/>
      <c r="AF184" s="5"/>
      <c r="AG184" s="5"/>
      <c r="AH184" s="52"/>
      <c r="AI184" s="5"/>
      <c r="AJ184" s="52"/>
      <c r="AK184" s="5"/>
      <c r="AL184" s="5"/>
      <c r="AM184" s="5"/>
      <c r="AN184" s="5"/>
      <c r="AO184" s="5"/>
      <c r="AP184" s="5"/>
      <c r="AQ184" s="5"/>
      <c r="AR184" s="5"/>
      <c r="AS184" s="5"/>
      <c r="AT184" s="5"/>
      <c r="AU184" s="5"/>
      <c r="AV184" s="5"/>
      <c r="AW184" s="5"/>
      <c r="AX184" s="8">
        <v>1</v>
      </c>
      <c r="AY184" s="5"/>
      <c r="AZ184" s="5"/>
    </row>
    <row r="185" spans="1:52" x14ac:dyDescent="0.2">
      <c r="A185" s="1">
        <v>185</v>
      </c>
      <c r="B185" s="7" t="s">
        <v>318</v>
      </c>
      <c r="C185" s="5" t="s">
        <v>3141</v>
      </c>
      <c r="D185" s="1093" t="s">
        <v>2817</v>
      </c>
      <c r="E185" s="1093"/>
      <c r="F185" s="8">
        <v>1200</v>
      </c>
      <c r="G185" s="52"/>
      <c r="H185" s="5"/>
      <c r="I185" s="5"/>
      <c r="J185" s="5"/>
      <c r="K185" s="5"/>
      <c r="L185" s="5"/>
      <c r="M185" s="52"/>
      <c r="N185" s="5"/>
      <c r="O185" s="53">
        <v>1</v>
      </c>
      <c r="P185" s="7" t="s">
        <v>63</v>
      </c>
      <c r="Q185" s="5"/>
      <c r="R185" s="5"/>
      <c r="S185" s="5"/>
      <c r="T185" s="52"/>
      <c r="U185" s="5"/>
      <c r="V185" s="5"/>
      <c r="W185" s="5"/>
      <c r="X185" s="5"/>
      <c r="Y185" s="5"/>
      <c r="Z185" s="52"/>
      <c r="AA185" s="5"/>
      <c r="AB185" s="5"/>
      <c r="AC185" s="5"/>
      <c r="AD185" s="8">
        <v>1</v>
      </c>
      <c r="AE185" s="7" t="s">
        <v>63</v>
      </c>
      <c r="AF185" s="5"/>
      <c r="AG185" s="5"/>
      <c r="AH185" s="52"/>
      <c r="AI185" s="5"/>
      <c r="AJ185" s="52"/>
      <c r="AK185" s="5"/>
      <c r="AL185" s="5"/>
      <c r="AM185" s="5"/>
      <c r="AN185" s="5"/>
      <c r="AO185" s="5"/>
      <c r="AP185" s="5"/>
      <c r="AQ185" s="5"/>
      <c r="AR185" s="5"/>
      <c r="AS185" s="5"/>
      <c r="AT185" s="5"/>
      <c r="AU185" s="5"/>
      <c r="AV185" s="5"/>
      <c r="AW185" s="5"/>
      <c r="AX185" s="5"/>
      <c r="AY185" s="5"/>
      <c r="AZ185" s="5"/>
    </row>
    <row r="186" spans="1:52" x14ac:dyDescent="0.2">
      <c r="A186" s="1">
        <v>186</v>
      </c>
      <c r="B186" s="7" t="s">
        <v>319</v>
      </c>
      <c r="C186" s="7" t="s">
        <v>301</v>
      </c>
      <c r="D186" s="1093" t="s">
        <v>2819</v>
      </c>
      <c r="E186" s="1093"/>
      <c r="F186" s="8">
        <v>2000</v>
      </c>
      <c r="G186" s="52"/>
      <c r="H186" s="5"/>
      <c r="I186" s="5"/>
      <c r="J186" s="5"/>
      <c r="K186" s="5"/>
      <c r="L186" s="5"/>
      <c r="M186" s="53">
        <v>1</v>
      </c>
      <c r="N186" s="7" t="s">
        <v>63</v>
      </c>
      <c r="O186" s="53">
        <v>1</v>
      </c>
      <c r="P186" s="7" t="s">
        <v>63</v>
      </c>
      <c r="Q186" s="5"/>
      <c r="R186" s="5"/>
      <c r="S186" s="5"/>
      <c r="T186" s="52"/>
      <c r="U186" s="5"/>
      <c r="V186" s="5"/>
      <c r="W186" s="5"/>
      <c r="X186" s="5"/>
      <c r="Y186" s="5"/>
      <c r="Z186" s="52"/>
      <c r="AA186" s="5"/>
      <c r="AB186" s="5"/>
      <c r="AC186" s="5"/>
      <c r="AD186" s="5"/>
      <c r="AE186" s="5"/>
      <c r="AF186" s="5"/>
      <c r="AG186" s="5"/>
      <c r="AH186" s="52"/>
      <c r="AI186" s="5"/>
      <c r="AJ186" s="52"/>
      <c r="AK186" s="5"/>
      <c r="AL186" s="5"/>
      <c r="AM186" s="5"/>
      <c r="AN186" s="5"/>
      <c r="AO186" s="5"/>
      <c r="AP186" s="5"/>
      <c r="AQ186" s="5"/>
      <c r="AR186" s="5"/>
      <c r="AS186" s="5"/>
      <c r="AT186" s="5"/>
      <c r="AU186" s="5"/>
      <c r="AV186" s="5"/>
      <c r="AW186" s="5"/>
      <c r="AX186" s="8">
        <v>1</v>
      </c>
      <c r="AY186" s="5"/>
      <c r="AZ186" s="5"/>
    </row>
    <row r="187" spans="1:52" x14ac:dyDescent="0.2">
      <c r="A187" s="1">
        <v>187</v>
      </c>
      <c r="B187" s="7" t="s">
        <v>321</v>
      </c>
      <c r="C187" s="5" t="s">
        <v>3141</v>
      </c>
      <c r="D187" s="1093" t="s">
        <v>2819</v>
      </c>
      <c r="E187" s="1093"/>
      <c r="F187" s="8">
        <v>1200</v>
      </c>
      <c r="G187" s="52"/>
      <c r="H187" s="5"/>
      <c r="I187" s="5"/>
      <c r="J187" s="5"/>
      <c r="K187" s="5"/>
      <c r="L187" s="5"/>
      <c r="M187" s="52"/>
      <c r="N187" s="5"/>
      <c r="O187" s="53">
        <v>1</v>
      </c>
      <c r="P187" s="7" t="s">
        <v>63</v>
      </c>
      <c r="Q187" s="5"/>
      <c r="R187" s="5"/>
      <c r="S187" s="5"/>
      <c r="T187" s="52"/>
      <c r="U187" s="5"/>
      <c r="V187" s="5"/>
      <c r="W187" s="5"/>
      <c r="X187" s="5"/>
      <c r="Y187" s="5"/>
      <c r="Z187" s="52"/>
      <c r="AA187" s="5"/>
      <c r="AB187" s="5"/>
      <c r="AC187" s="5"/>
      <c r="AD187" s="8">
        <v>1</v>
      </c>
      <c r="AE187" s="7" t="s">
        <v>63</v>
      </c>
      <c r="AF187" s="5"/>
      <c r="AG187" s="5"/>
      <c r="AH187" s="52"/>
      <c r="AI187" s="5"/>
      <c r="AJ187" s="52"/>
      <c r="AK187" s="5"/>
      <c r="AL187" s="5"/>
      <c r="AM187" s="5"/>
      <c r="AN187" s="5"/>
      <c r="AO187" s="5"/>
      <c r="AP187" s="5"/>
      <c r="AQ187" s="5"/>
      <c r="AR187" s="5"/>
      <c r="AS187" s="5"/>
      <c r="AT187" s="5"/>
      <c r="AU187" s="5"/>
      <c r="AV187" s="5"/>
      <c r="AW187" s="5"/>
      <c r="AX187" s="5"/>
      <c r="AY187" s="5"/>
      <c r="AZ187" s="5"/>
    </row>
    <row r="188" spans="1:52" x14ac:dyDescent="0.2">
      <c r="A188" s="1">
        <v>188</v>
      </c>
      <c r="B188" s="7" t="s">
        <v>322</v>
      </c>
      <c r="C188" s="7" t="s">
        <v>301</v>
      </c>
      <c r="D188" s="1093" t="s">
        <v>2821</v>
      </c>
      <c r="E188" s="1093"/>
      <c r="F188" s="8">
        <v>2000</v>
      </c>
      <c r="G188" s="52"/>
      <c r="H188" s="5"/>
      <c r="I188" s="5"/>
      <c r="J188" s="5"/>
      <c r="K188" s="5"/>
      <c r="L188" s="5"/>
      <c r="M188" s="53">
        <v>1</v>
      </c>
      <c r="N188" s="7" t="s">
        <v>63</v>
      </c>
      <c r="O188" s="53">
        <v>1</v>
      </c>
      <c r="P188" s="7" t="s">
        <v>63</v>
      </c>
      <c r="Q188" s="5"/>
      <c r="R188" s="5"/>
      <c r="S188" s="5"/>
      <c r="T188" s="52"/>
      <c r="U188" s="5"/>
      <c r="V188" s="5"/>
      <c r="W188" s="5"/>
      <c r="X188" s="5"/>
      <c r="Y188" s="5"/>
      <c r="Z188" s="52"/>
      <c r="AA188" s="5"/>
      <c r="AB188" s="5"/>
      <c r="AC188" s="5"/>
      <c r="AD188" s="5"/>
      <c r="AE188" s="5"/>
      <c r="AF188" s="5"/>
      <c r="AG188" s="5"/>
      <c r="AH188" s="52"/>
      <c r="AI188" s="5"/>
      <c r="AJ188" s="52"/>
      <c r="AK188" s="5"/>
      <c r="AL188" s="5"/>
      <c r="AM188" s="5"/>
      <c r="AN188" s="5"/>
      <c r="AO188" s="5"/>
      <c r="AP188" s="5"/>
      <c r="AQ188" s="5"/>
      <c r="AR188" s="5"/>
      <c r="AS188" s="5"/>
      <c r="AT188" s="5"/>
      <c r="AU188" s="5"/>
      <c r="AV188" s="5"/>
      <c r="AW188" s="5"/>
      <c r="AX188" s="8">
        <v>1</v>
      </c>
      <c r="AY188" s="5"/>
      <c r="AZ188" s="5"/>
    </row>
    <row r="189" spans="1:52" x14ac:dyDescent="0.2">
      <c r="A189" s="1">
        <v>189</v>
      </c>
      <c r="B189" s="7" t="s">
        <v>324</v>
      </c>
      <c r="C189" s="7" t="s">
        <v>301</v>
      </c>
      <c r="D189" s="1093" t="s">
        <v>2823</v>
      </c>
      <c r="E189" s="1093"/>
      <c r="F189" s="8">
        <v>2500</v>
      </c>
      <c r="G189" s="52"/>
      <c r="H189" s="5"/>
      <c r="I189" s="5"/>
      <c r="J189" s="5"/>
      <c r="K189" s="5"/>
      <c r="L189" s="5"/>
      <c r="M189" s="53">
        <v>1</v>
      </c>
      <c r="N189" s="7" t="s">
        <v>63</v>
      </c>
      <c r="O189" s="53">
        <v>1</v>
      </c>
      <c r="P189" s="7" t="s">
        <v>63</v>
      </c>
      <c r="Q189" s="5"/>
      <c r="R189" s="5"/>
      <c r="S189" s="5"/>
      <c r="T189" s="52"/>
      <c r="U189" s="5"/>
      <c r="V189" s="5"/>
      <c r="W189" s="5"/>
      <c r="X189" s="5"/>
      <c r="Y189" s="5"/>
      <c r="Z189" s="52"/>
      <c r="AA189" s="5"/>
      <c r="AB189" s="5"/>
      <c r="AC189" s="5"/>
      <c r="AD189" s="5"/>
      <c r="AE189" s="5"/>
      <c r="AF189" s="5"/>
      <c r="AG189" s="5"/>
      <c r="AH189" s="52"/>
      <c r="AI189" s="5"/>
      <c r="AJ189" s="52"/>
      <c r="AK189" s="5"/>
      <c r="AL189" s="5"/>
      <c r="AM189" s="5"/>
      <c r="AN189" s="5"/>
      <c r="AO189" s="5"/>
      <c r="AP189" s="5"/>
      <c r="AQ189" s="5"/>
      <c r="AR189" s="5"/>
      <c r="AS189" s="5"/>
      <c r="AT189" s="5"/>
      <c r="AU189" s="5"/>
      <c r="AV189" s="5"/>
      <c r="AW189" s="5"/>
      <c r="AX189" s="8">
        <v>1</v>
      </c>
      <c r="AY189" s="5"/>
      <c r="AZ189" s="5"/>
    </row>
    <row r="190" spans="1:52" x14ac:dyDescent="0.2">
      <c r="A190" s="1">
        <v>190</v>
      </c>
      <c r="B190" s="7" t="s">
        <v>326</v>
      </c>
      <c r="C190" s="7" t="s">
        <v>301</v>
      </c>
      <c r="D190" s="1093" t="s">
        <v>2825</v>
      </c>
      <c r="E190" s="1093"/>
      <c r="F190" s="8">
        <v>2000</v>
      </c>
      <c r="G190" s="52"/>
      <c r="H190" s="5"/>
      <c r="I190" s="5"/>
      <c r="J190" s="5"/>
      <c r="K190" s="5"/>
      <c r="L190" s="5"/>
      <c r="M190" s="53">
        <v>1</v>
      </c>
      <c r="N190" s="7" t="s">
        <v>63</v>
      </c>
      <c r="O190" s="53">
        <v>1</v>
      </c>
      <c r="P190" s="7" t="s">
        <v>63</v>
      </c>
      <c r="Q190" s="5"/>
      <c r="R190" s="5"/>
      <c r="S190" s="5"/>
      <c r="T190" s="52"/>
      <c r="U190" s="5"/>
      <c r="V190" s="5"/>
      <c r="W190" s="5"/>
      <c r="X190" s="5"/>
      <c r="Y190" s="5"/>
      <c r="Z190" s="52"/>
      <c r="AA190" s="5"/>
      <c r="AB190" s="5"/>
      <c r="AC190" s="5"/>
      <c r="AD190" s="5"/>
      <c r="AE190" s="5"/>
      <c r="AF190" s="5"/>
      <c r="AG190" s="5"/>
      <c r="AH190" s="52"/>
      <c r="AI190" s="5"/>
      <c r="AJ190" s="52"/>
      <c r="AK190" s="5"/>
      <c r="AL190" s="5"/>
      <c r="AM190" s="5"/>
      <c r="AN190" s="5"/>
      <c r="AO190" s="5"/>
      <c r="AP190" s="5"/>
      <c r="AQ190" s="5"/>
      <c r="AR190" s="5"/>
      <c r="AS190" s="5"/>
      <c r="AT190" s="5"/>
      <c r="AU190" s="5"/>
      <c r="AV190" s="5"/>
      <c r="AW190" s="5"/>
      <c r="AX190" s="8">
        <v>1</v>
      </c>
      <c r="AY190" s="5"/>
      <c r="AZ190" s="5"/>
    </row>
    <row r="191" spans="1:52" x14ac:dyDescent="0.2">
      <c r="A191" s="1">
        <v>191</v>
      </c>
      <c r="B191" s="7" t="s">
        <v>328</v>
      </c>
      <c r="C191" s="5" t="s">
        <v>3141</v>
      </c>
      <c r="D191" s="1093" t="s">
        <v>2825</v>
      </c>
      <c r="E191" s="1093"/>
      <c r="F191" s="8">
        <v>1200</v>
      </c>
      <c r="G191" s="52"/>
      <c r="H191" s="5"/>
      <c r="I191" s="5"/>
      <c r="J191" s="5"/>
      <c r="K191" s="5"/>
      <c r="L191" s="5"/>
      <c r="M191" s="52"/>
      <c r="N191" s="5"/>
      <c r="O191" s="53">
        <v>1</v>
      </c>
      <c r="P191" s="7" t="s">
        <v>63</v>
      </c>
      <c r="Q191" s="5"/>
      <c r="R191" s="5"/>
      <c r="S191" s="5"/>
      <c r="T191" s="52"/>
      <c r="U191" s="5"/>
      <c r="V191" s="5"/>
      <c r="W191" s="5"/>
      <c r="X191" s="5"/>
      <c r="Y191" s="5"/>
      <c r="Z191" s="52"/>
      <c r="AA191" s="5"/>
      <c r="AB191" s="5"/>
      <c r="AC191" s="5"/>
      <c r="AD191" s="8">
        <v>1</v>
      </c>
      <c r="AE191" s="7" t="s">
        <v>63</v>
      </c>
      <c r="AF191" s="5"/>
      <c r="AG191" s="5"/>
      <c r="AH191" s="52"/>
      <c r="AI191" s="5"/>
      <c r="AJ191" s="52"/>
      <c r="AK191" s="5"/>
      <c r="AL191" s="5"/>
      <c r="AM191" s="5"/>
      <c r="AN191" s="5"/>
      <c r="AO191" s="5"/>
      <c r="AP191" s="5"/>
      <c r="AQ191" s="5"/>
      <c r="AR191" s="5"/>
      <c r="AS191" s="5"/>
      <c r="AT191" s="5"/>
      <c r="AU191" s="5"/>
      <c r="AV191" s="5"/>
      <c r="AW191" s="5"/>
      <c r="AX191" s="5"/>
      <c r="AY191" s="5"/>
      <c r="AZ191" s="5"/>
    </row>
    <row r="192" spans="1:52" ht="30" x14ac:dyDescent="0.2">
      <c r="A192" s="1">
        <v>192</v>
      </c>
      <c r="B192" s="7" t="s">
        <v>329</v>
      </c>
      <c r="C192" s="5" t="s">
        <v>2829</v>
      </c>
      <c r="D192" s="1093" t="s">
        <v>2825</v>
      </c>
      <c r="E192" s="1093"/>
      <c r="F192" s="8">
        <v>1200</v>
      </c>
      <c r="G192" s="53">
        <v>6</v>
      </c>
      <c r="H192" s="7" t="s">
        <v>63</v>
      </c>
      <c r="I192" s="5"/>
      <c r="J192" s="5"/>
      <c r="K192" s="5"/>
      <c r="L192" s="5"/>
      <c r="M192" s="53">
        <v>2</v>
      </c>
      <c r="N192" s="7" t="s">
        <v>63</v>
      </c>
      <c r="O192" s="53">
        <v>1</v>
      </c>
      <c r="P192" s="7" t="s">
        <v>63</v>
      </c>
      <c r="Q192" s="8">
        <v>2</v>
      </c>
      <c r="R192" s="8">
        <v>2</v>
      </c>
      <c r="S192" s="7" t="s">
        <v>63</v>
      </c>
      <c r="T192" s="53">
        <v>2</v>
      </c>
      <c r="U192" s="7" t="s">
        <v>63</v>
      </c>
      <c r="V192" s="8">
        <v>1</v>
      </c>
      <c r="W192" s="7" t="s">
        <v>80</v>
      </c>
      <c r="X192" s="5"/>
      <c r="Y192" s="5"/>
      <c r="Z192" s="52"/>
      <c r="AA192" s="5"/>
      <c r="AB192" s="5"/>
      <c r="AC192" s="5"/>
      <c r="AD192" s="5"/>
      <c r="AE192" s="5"/>
      <c r="AF192" s="5"/>
      <c r="AG192" s="5"/>
      <c r="AH192" s="53">
        <v>2</v>
      </c>
      <c r="AI192" s="7" t="s">
        <v>80</v>
      </c>
      <c r="AJ192" s="52"/>
      <c r="AK192" s="5"/>
      <c r="AL192" s="5"/>
      <c r="AM192" s="5"/>
      <c r="AN192" s="5"/>
      <c r="AO192" s="5"/>
      <c r="AP192" s="5"/>
      <c r="AQ192" s="5"/>
      <c r="AR192" s="5"/>
      <c r="AS192" s="5"/>
      <c r="AT192" s="8">
        <v>1</v>
      </c>
      <c r="AU192" s="7" t="s">
        <v>93</v>
      </c>
      <c r="AV192" s="5"/>
      <c r="AW192" s="5"/>
      <c r="AX192" s="8">
        <v>4</v>
      </c>
      <c r="AY192" s="8">
        <v>3</v>
      </c>
      <c r="AZ192" s="8">
        <v>1</v>
      </c>
    </row>
    <row r="193" spans="1:52" x14ac:dyDescent="0.2">
      <c r="A193" s="1">
        <v>193</v>
      </c>
      <c r="B193" s="7" t="s">
        <v>330</v>
      </c>
      <c r="C193" s="5" t="s">
        <v>2829</v>
      </c>
      <c r="D193" s="1093" t="s">
        <v>2823</v>
      </c>
      <c r="E193" s="1093"/>
      <c r="F193" s="8">
        <v>500</v>
      </c>
      <c r="G193" s="53">
        <v>4</v>
      </c>
      <c r="H193" s="7" t="s">
        <v>63</v>
      </c>
      <c r="I193" s="5"/>
      <c r="J193" s="5"/>
      <c r="K193" s="5"/>
      <c r="L193" s="5"/>
      <c r="M193" s="53">
        <v>2</v>
      </c>
      <c r="N193" s="7" t="s">
        <v>63</v>
      </c>
      <c r="O193" s="52"/>
      <c r="P193" s="5"/>
      <c r="Q193" s="8">
        <v>2</v>
      </c>
      <c r="R193" s="8">
        <v>2</v>
      </c>
      <c r="S193" s="7" t="s">
        <v>63</v>
      </c>
      <c r="T193" s="53">
        <v>2</v>
      </c>
      <c r="U193" s="7" t="s">
        <v>63</v>
      </c>
      <c r="V193" s="8">
        <v>1</v>
      </c>
      <c r="W193" s="7" t="s">
        <v>80</v>
      </c>
      <c r="X193" s="5"/>
      <c r="Y193" s="5"/>
      <c r="Z193" s="52"/>
      <c r="AA193" s="5"/>
      <c r="AB193" s="5"/>
      <c r="AC193" s="5"/>
      <c r="AD193" s="5"/>
      <c r="AE193" s="5"/>
      <c r="AF193" s="5"/>
      <c r="AG193" s="5"/>
      <c r="AH193" s="53">
        <v>2</v>
      </c>
      <c r="AI193" s="7" t="s">
        <v>80</v>
      </c>
      <c r="AJ193" s="52"/>
      <c r="AK193" s="5"/>
      <c r="AL193" s="5"/>
      <c r="AM193" s="5"/>
      <c r="AN193" s="5"/>
      <c r="AO193" s="5"/>
      <c r="AP193" s="5"/>
      <c r="AQ193" s="5"/>
      <c r="AR193" s="5"/>
      <c r="AS193" s="5"/>
      <c r="AT193" s="5"/>
      <c r="AU193" s="5"/>
      <c r="AV193" s="5"/>
      <c r="AW193" s="5"/>
      <c r="AX193" s="8">
        <v>2</v>
      </c>
      <c r="AY193" s="8">
        <v>2</v>
      </c>
      <c r="AZ193" s="8">
        <v>4</v>
      </c>
    </row>
    <row r="194" spans="1:52" x14ac:dyDescent="0.2">
      <c r="A194" s="1">
        <v>194</v>
      </c>
      <c r="B194" s="7" t="s">
        <v>331</v>
      </c>
      <c r="C194" s="7" t="s">
        <v>301</v>
      </c>
      <c r="D194" s="1093" t="s">
        <v>2832</v>
      </c>
      <c r="E194" s="1093"/>
      <c r="F194" s="8">
        <v>2000</v>
      </c>
      <c r="G194" s="52"/>
      <c r="H194" s="5"/>
      <c r="I194" s="5"/>
      <c r="J194" s="5"/>
      <c r="K194" s="5"/>
      <c r="L194" s="5"/>
      <c r="M194" s="53">
        <v>1</v>
      </c>
      <c r="N194" s="7" t="s">
        <v>63</v>
      </c>
      <c r="O194" s="53">
        <v>1</v>
      </c>
      <c r="P194" s="7" t="s">
        <v>63</v>
      </c>
      <c r="Q194" s="5"/>
      <c r="R194" s="5"/>
      <c r="S194" s="5"/>
      <c r="T194" s="52"/>
      <c r="U194" s="5"/>
      <c r="V194" s="5"/>
      <c r="W194" s="5"/>
      <c r="X194" s="5"/>
      <c r="Y194" s="5"/>
      <c r="Z194" s="52"/>
      <c r="AA194" s="5"/>
      <c r="AB194" s="5"/>
      <c r="AC194" s="5"/>
      <c r="AD194" s="5"/>
      <c r="AE194" s="5"/>
      <c r="AF194" s="5"/>
      <c r="AG194" s="5"/>
      <c r="AH194" s="52"/>
      <c r="AI194" s="5"/>
      <c r="AJ194" s="52"/>
      <c r="AK194" s="5"/>
      <c r="AL194" s="5"/>
      <c r="AM194" s="5"/>
      <c r="AN194" s="5"/>
      <c r="AO194" s="5"/>
      <c r="AP194" s="5"/>
      <c r="AQ194" s="5"/>
      <c r="AR194" s="5"/>
      <c r="AS194" s="5"/>
      <c r="AT194" s="5"/>
      <c r="AU194" s="5"/>
      <c r="AV194" s="5"/>
      <c r="AW194" s="5"/>
      <c r="AX194" s="8">
        <v>1</v>
      </c>
      <c r="AY194" s="5"/>
      <c r="AZ194" s="5"/>
    </row>
    <row r="195" spans="1:52" x14ac:dyDescent="0.2">
      <c r="A195" s="1">
        <v>195</v>
      </c>
      <c r="B195" s="7" t="s">
        <v>333</v>
      </c>
      <c r="C195" s="5" t="s">
        <v>2829</v>
      </c>
      <c r="D195" s="1093" t="s">
        <v>2832</v>
      </c>
      <c r="E195" s="1093"/>
      <c r="F195" s="8">
        <v>1100</v>
      </c>
      <c r="G195" s="52"/>
      <c r="H195" s="5"/>
      <c r="I195" s="5"/>
      <c r="J195" s="5"/>
      <c r="K195" s="5"/>
      <c r="L195" s="5"/>
      <c r="M195" s="52"/>
      <c r="N195" s="5"/>
      <c r="O195" s="53">
        <v>1</v>
      </c>
      <c r="P195" s="7" t="s">
        <v>63</v>
      </c>
      <c r="Q195" s="5"/>
      <c r="R195" s="5"/>
      <c r="S195" s="5"/>
      <c r="T195" s="53">
        <v>1</v>
      </c>
      <c r="U195" s="7" t="s">
        <v>63</v>
      </c>
      <c r="V195" s="5"/>
      <c r="W195" s="5"/>
      <c r="X195" s="5"/>
      <c r="Y195" s="5"/>
      <c r="Z195" s="52"/>
      <c r="AA195" s="5"/>
      <c r="AB195" s="5"/>
      <c r="AC195" s="5"/>
      <c r="AD195" s="5"/>
      <c r="AE195" s="5"/>
      <c r="AF195" s="5"/>
      <c r="AG195" s="5"/>
      <c r="AH195" s="52"/>
      <c r="AI195" s="5"/>
      <c r="AJ195" s="52"/>
      <c r="AK195" s="5"/>
      <c r="AL195" s="5"/>
      <c r="AM195" s="5"/>
      <c r="AN195" s="5"/>
      <c r="AO195" s="5"/>
      <c r="AP195" s="5"/>
      <c r="AQ195" s="5"/>
      <c r="AR195" s="5"/>
      <c r="AS195" s="5"/>
      <c r="AT195" s="5"/>
      <c r="AU195" s="5"/>
      <c r="AV195" s="5"/>
      <c r="AW195" s="5"/>
      <c r="AX195" s="5"/>
      <c r="AY195" s="5"/>
      <c r="AZ195" s="5"/>
    </row>
    <row r="196" spans="1:52" x14ac:dyDescent="0.2">
      <c r="A196" s="1">
        <v>196</v>
      </c>
      <c r="B196" s="7" t="s">
        <v>334</v>
      </c>
      <c r="C196" s="5" t="s">
        <v>3141</v>
      </c>
      <c r="D196" s="1093" t="s">
        <v>3142</v>
      </c>
      <c r="E196" s="1093"/>
      <c r="F196" s="8">
        <v>1200</v>
      </c>
      <c r="G196" s="52"/>
      <c r="H196" s="5"/>
      <c r="I196" s="5"/>
      <c r="J196" s="5"/>
      <c r="K196" s="5"/>
      <c r="L196" s="5"/>
      <c r="M196" s="52"/>
      <c r="N196" s="5"/>
      <c r="O196" s="53">
        <v>1</v>
      </c>
      <c r="P196" s="7" t="s">
        <v>63</v>
      </c>
      <c r="Q196" s="5"/>
      <c r="R196" s="5"/>
      <c r="S196" s="5"/>
      <c r="T196" s="52"/>
      <c r="U196" s="5"/>
      <c r="V196" s="5"/>
      <c r="W196" s="5"/>
      <c r="X196" s="5"/>
      <c r="Y196" s="5"/>
      <c r="Z196" s="52"/>
      <c r="AA196" s="5"/>
      <c r="AB196" s="5"/>
      <c r="AC196" s="5"/>
      <c r="AD196" s="8">
        <v>1</v>
      </c>
      <c r="AE196" s="7" t="s">
        <v>63</v>
      </c>
      <c r="AF196" s="5"/>
      <c r="AG196" s="5"/>
      <c r="AH196" s="52"/>
      <c r="AI196" s="5"/>
      <c r="AJ196" s="52"/>
      <c r="AK196" s="5"/>
      <c r="AL196" s="5"/>
      <c r="AM196" s="5"/>
      <c r="AN196" s="5"/>
      <c r="AO196" s="5"/>
      <c r="AP196" s="5"/>
      <c r="AQ196" s="5"/>
      <c r="AR196" s="5"/>
      <c r="AS196" s="5"/>
      <c r="AT196" s="5"/>
      <c r="AU196" s="5"/>
      <c r="AV196" s="5"/>
      <c r="AW196" s="5"/>
      <c r="AX196" s="5"/>
      <c r="AY196" s="5"/>
      <c r="AZ196" s="5"/>
    </row>
    <row r="197" spans="1:52" x14ac:dyDescent="0.2">
      <c r="A197" s="1">
        <v>197</v>
      </c>
      <c r="B197" s="1092" t="s">
        <v>336</v>
      </c>
      <c r="C197" s="1092"/>
      <c r="D197" s="1092"/>
      <c r="E197" s="1092"/>
      <c r="F197" s="1092"/>
      <c r="G197" s="1091"/>
      <c r="H197" s="1091"/>
      <c r="I197" s="1091"/>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row>
    <row r="198" spans="1:52" ht="30" x14ac:dyDescent="0.2">
      <c r="A198" s="1">
        <v>198</v>
      </c>
      <c r="B198" s="7" t="s">
        <v>337</v>
      </c>
      <c r="C198" s="5" t="s">
        <v>2930</v>
      </c>
      <c r="D198" s="5" t="s">
        <v>2944</v>
      </c>
      <c r="E198" s="8">
        <v>206</v>
      </c>
      <c r="F198" s="8">
        <v>1100</v>
      </c>
      <c r="G198" s="53">
        <v>1</v>
      </c>
      <c r="H198" s="129" t="s">
        <v>339</v>
      </c>
      <c r="I198" s="5"/>
      <c r="J198" s="5"/>
      <c r="K198" s="5"/>
      <c r="L198" s="5"/>
      <c r="M198" s="52"/>
      <c r="N198" s="5"/>
      <c r="O198" s="53">
        <v>1</v>
      </c>
      <c r="P198" s="129" t="s">
        <v>339</v>
      </c>
      <c r="Q198" s="5"/>
      <c r="R198" s="5"/>
      <c r="S198" s="5"/>
      <c r="T198" s="52"/>
      <c r="U198" s="5"/>
      <c r="V198" s="5"/>
      <c r="W198" s="5"/>
      <c r="X198" s="5"/>
      <c r="Y198" s="5"/>
      <c r="Z198" s="52"/>
      <c r="AA198" s="5"/>
      <c r="AB198" s="5"/>
      <c r="AC198" s="5"/>
      <c r="AD198" s="5"/>
      <c r="AE198" s="5"/>
      <c r="AF198" s="5"/>
      <c r="AG198" s="5"/>
      <c r="AH198" s="52"/>
      <c r="AI198" s="5"/>
      <c r="AJ198" s="52"/>
      <c r="AK198" s="5"/>
      <c r="AL198" s="5"/>
      <c r="AM198" s="5"/>
      <c r="AN198" s="5"/>
      <c r="AO198" s="5"/>
      <c r="AP198" s="5"/>
      <c r="AQ198" s="5"/>
      <c r="AR198" s="5"/>
      <c r="AS198" s="5"/>
      <c r="AT198" s="5"/>
      <c r="AU198" s="5"/>
      <c r="AV198" s="5"/>
      <c r="AW198" s="5"/>
      <c r="AX198" s="5"/>
      <c r="AY198" s="5"/>
      <c r="AZ198" s="5"/>
    </row>
    <row r="199" spans="1:52" ht="30" x14ac:dyDescent="0.2">
      <c r="A199" s="1">
        <v>199</v>
      </c>
      <c r="B199" s="7" t="s">
        <v>340</v>
      </c>
      <c r="C199" s="5" t="s">
        <v>2829</v>
      </c>
      <c r="D199" s="5" t="s">
        <v>2944</v>
      </c>
      <c r="E199" s="8">
        <v>206</v>
      </c>
      <c r="F199" s="8">
        <v>300</v>
      </c>
      <c r="G199" s="53">
        <v>4</v>
      </c>
      <c r="H199" s="7" t="s">
        <v>341</v>
      </c>
      <c r="I199" s="5"/>
      <c r="J199" s="5"/>
      <c r="K199" s="5"/>
      <c r="L199" s="5"/>
      <c r="M199" s="53">
        <v>4</v>
      </c>
      <c r="N199" s="7" t="s">
        <v>341</v>
      </c>
      <c r="O199" s="52"/>
      <c r="P199" s="5"/>
      <c r="Q199" s="8">
        <v>8</v>
      </c>
      <c r="R199" s="8">
        <v>8</v>
      </c>
      <c r="S199" s="7" t="s">
        <v>341</v>
      </c>
      <c r="T199" s="53">
        <v>2</v>
      </c>
      <c r="U199" s="7" t="s">
        <v>341</v>
      </c>
      <c r="V199" s="8">
        <v>1</v>
      </c>
      <c r="W199" s="7" t="s">
        <v>341</v>
      </c>
      <c r="X199" s="5"/>
      <c r="Y199" s="5"/>
      <c r="Z199" s="52"/>
      <c r="AA199" s="5"/>
      <c r="AB199" s="5"/>
      <c r="AC199" s="5"/>
      <c r="AD199" s="5"/>
      <c r="AE199" s="5"/>
      <c r="AF199" s="5"/>
      <c r="AG199" s="5"/>
      <c r="AH199" s="53">
        <v>2</v>
      </c>
      <c r="AI199" s="7" t="s">
        <v>341</v>
      </c>
      <c r="AJ199" s="52"/>
      <c r="AK199" s="5"/>
      <c r="AL199" s="5"/>
      <c r="AM199" s="5"/>
      <c r="AN199" s="5"/>
      <c r="AO199" s="5"/>
      <c r="AP199" s="5"/>
      <c r="AQ199" s="5"/>
      <c r="AR199" s="5"/>
      <c r="AS199" s="5"/>
      <c r="AT199" s="8">
        <v>2</v>
      </c>
      <c r="AU199" s="7" t="s">
        <v>342</v>
      </c>
      <c r="AV199" s="5"/>
      <c r="AW199" s="5"/>
      <c r="AX199" s="8">
        <v>2</v>
      </c>
      <c r="AY199" s="8">
        <v>2</v>
      </c>
      <c r="AZ199" s="5"/>
    </row>
    <row r="200" spans="1:52" ht="30" x14ac:dyDescent="0.2">
      <c r="A200" s="1">
        <v>200</v>
      </c>
      <c r="B200" s="7" t="s">
        <v>343</v>
      </c>
      <c r="C200" s="5" t="s">
        <v>2829</v>
      </c>
      <c r="D200" s="5" t="s">
        <v>2944</v>
      </c>
      <c r="E200" s="8">
        <v>206</v>
      </c>
      <c r="F200" s="8">
        <v>0</v>
      </c>
      <c r="G200" s="53">
        <v>4</v>
      </c>
      <c r="H200" s="7" t="s">
        <v>341</v>
      </c>
      <c r="I200" s="5"/>
      <c r="J200" s="5"/>
      <c r="K200" s="5"/>
      <c r="L200" s="5"/>
      <c r="M200" s="53">
        <v>4</v>
      </c>
      <c r="N200" s="7" t="s">
        <v>341</v>
      </c>
      <c r="O200" s="52"/>
      <c r="P200" s="5"/>
      <c r="Q200" s="8">
        <v>8</v>
      </c>
      <c r="R200" s="8">
        <v>8</v>
      </c>
      <c r="S200" s="7" t="s">
        <v>341</v>
      </c>
      <c r="T200" s="53">
        <v>2</v>
      </c>
      <c r="U200" s="7" t="s">
        <v>341</v>
      </c>
      <c r="V200" s="8">
        <v>1</v>
      </c>
      <c r="W200" s="7" t="s">
        <v>341</v>
      </c>
      <c r="X200" s="5"/>
      <c r="Y200" s="5"/>
      <c r="Z200" s="52"/>
      <c r="AA200" s="5"/>
      <c r="AB200" s="5"/>
      <c r="AC200" s="5"/>
      <c r="AD200" s="5"/>
      <c r="AE200" s="5"/>
      <c r="AF200" s="5"/>
      <c r="AG200" s="5"/>
      <c r="AH200" s="53">
        <v>2</v>
      </c>
      <c r="AI200" s="7" t="s">
        <v>341</v>
      </c>
      <c r="AJ200" s="52"/>
      <c r="AK200" s="5"/>
      <c r="AL200" s="5"/>
      <c r="AM200" s="5"/>
      <c r="AN200" s="5"/>
      <c r="AO200" s="5"/>
      <c r="AP200" s="5"/>
      <c r="AQ200" s="5"/>
      <c r="AR200" s="5"/>
      <c r="AS200" s="5"/>
      <c r="AT200" s="8">
        <v>2</v>
      </c>
      <c r="AU200" s="7" t="s">
        <v>342</v>
      </c>
      <c r="AV200" s="5"/>
      <c r="AW200" s="5"/>
      <c r="AX200" s="8">
        <v>2</v>
      </c>
      <c r="AY200" s="8">
        <v>2</v>
      </c>
      <c r="AZ200" s="8">
        <v>1</v>
      </c>
    </row>
    <row r="201" spans="1:52" ht="30" x14ac:dyDescent="0.2">
      <c r="A201" s="1">
        <v>201</v>
      </c>
      <c r="B201" s="7" t="s">
        <v>345</v>
      </c>
      <c r="C201" s="5" t="s">
        <v>2930</v>
      </c>
      <c r="D201" s="5" t="s">
        <v>2952</v>
      </c>
      <c r="E201" s="8">
        <v>205</v>
      </c>
      <c r="F201" s="8">
        <v>1100</v>
      </c>
      <c r="G201" s="53">
        <v>1</v>
      </c>
      <c r="H201" s="129" t="s">
        <v>339</v>
      </c>
      <c r="I201" s="5"/>
      <c r="J201" s="5"/>
      <c r="K201" s="5"/>
      <c r="L201" s="5"/>
      <c r="M201" s="52"/>
      <c r="N201" s="5"/>
      <c r="O201" s="53">
        <v>1</v>
      </c>
      <c r="P201" s="129" t="s">
        <v>339</v>
      </c>
      <c r="Q201" s="5"/>
      <c r="R201" s="5"/>
      <c r="S201" s="5"/>
      <c r="T201" s="52"/>
      <c r="U201" s="5"/>
      <c r="V201" s="5"/>
      <c r="W201" s="5"/>
      <c r="X201" s="5"/>
      <c r="Y201" s="5"/>
      <c r="Z201" s="52"/>
      <c r="AA201" s="5"/>
      <c r="AB201" s="5"/>
      <c r="AC201" s="5"/>
      <c r="AD201" s="5"/>
      <c r="AE201" s="5"/>
      <c r="AF201" s="5"/>
      <c r="AG201" s="5"/>
      <c r="AH201" s="52"/>
      <c r="AI201" s="5"/>
      <c r="AJ201" s="52"/>
      <c r="AK201" s="5"/>
      <c r="AL201" s="5"/>
      <c r="AM201" s="5"/>
      <c r="AN201" s="5"/>
      <c r="AO201" s="5"/>
      <c r="AP201" s="5"/>
      <c r="AQ201" s="5"/>
      <c r="AR201" s="5"/>
      <c r="AS201" s="5"/>
      <c r="AT201" s="5"/>
      <c r="AU201" s="5"/>
      <c r="AV201" s="5"/>
      <c r="AW201" s="5"/>
      <c r="AX201" s="5"/>
      <c r="AY201" s="5"/>
      <c r="AZ201" s="5"/>
    </row>
    <row r="202" spans="1:52" ht="30" x14ac:dyDescent="0.2">
      <c r="A202" s="1">
        <v>202</v>
      </c>
      <c r="B202" s="7" t="s">
        <v>347</v>
      </c>
      <c r="C202" s="5" t="s">
        <v>2829</v>
      </c>
      <c r="D202" s="5" t="s">
        <v>2952</v>
      </c>
      <c r="E202" s="8">
        <v>205</v>
      </c>
      <c r="F202" s="8">
        <v>0</v>
      </c>
      <c r="G202" s="53">
        <v>4</v>
      </c>
      <c r="H202" s="7" t="s">
        <v>341</v>
      </c>
      <c r="I202" s="5"/>
      <c r="J202" s="5"/>
      <c r="K202" s="5"/>
      <c r="L202" s="5"/>
      <c r="M202" s="53">
        <v>4</v>
      </c>
      <c r="N202" s="7" t="s">
        <v>341</v>
      </c>
      <c r="O202" s="52"/>
      <c r="P202" s="5"/>
      <c r="Q202" s="8">
        <v>8</v>
      </c>
      <c r="R202" s="8">
        <v>8</v>
      </c>
      <c r="S202" s="7" t="s">
        <v>341</v>
      </c>
      <c r="T202" s="53">
        <v>2</v>
      </c>
      <c r="U202" s="7" t="s">
        <v>341</v>
      </c>
      <c r="V202" s="8">
        <v>1</v>
      </c>
      <c r="W202" s="7" t="s">
        <v>341</v>
      </c>
      <c r="X202" s="5"/>
      <c r="Y202" s="5"/>
      <c r="Z202" s="52"/>
      <c r="AA202" s="5"/>
      <c r="AB202" s="5"/>
      <c r="AC202" s="5"/>
      <c r="AD202" s="5"/>
      <c r="AE202" s="5"/>
      <c r="AF202" s="5"/>
      <c r="AG202" s="5"/>
      <c r="AH202" s="53">
        <v>2</v>
      </c>
      <c r="AI202" s="7" t="s">
        <v>341</v>
      </c>
      <c r="AJ202" s="52"/>
      <c r="AK202" s="5"/>
      <c r="AL202" s="5"/>
      <c r="AM202" s="5"/>
      <c r="AN202" s="5"/>
      <c r="AO202" s="5"/>
      <c r="AP202" s="5"/>
      <c r="AQ202" s="5"/>
      <c r="AR202" s="5"/>
      <c r="AS202" s="5"/>
      <c r="AT202" s="8">
        <v>2</v>
      </c>
      <c r="AU202" s="7" t="s">
        <v>342</v>
      </c>
      <c r="AV202" s="5"/>
      <c r="AW202" s="5"/>
      <c r="AX202" s="8">
        <v>2</v>
      </c>
      <c r="AY202" s="8">
        <v>2</v>
      </c>
      <c r="AZ202" s="8">
        <v>1</v>
      </c>
    </row>
    <row r="203" spans="1:52" ht="30" x14ac:dyDescent="0.2">
      <c r="A203" s="1">
        <v>203</v>
      </c>
      <c r="B203" s="7" t="s">
        <v>348</v>
      </c>
      <c r="C203" s="5" t="s">
        <v>2829</v>
      </c>
      <c r="D203" s="5" t="s">
        <v>2952</v>
      </c>
      <c r="E203" s="8">
        <v>205</v>
      </c>
      <c r="F203" s="8">
        <v>0</v>
      </c>
      <c r="G203" s="53">
        <v>4</v>
      </c>
      <c r="H203" s="7" t="s">
        <v>341</v>
      </c>
      <c r="I203" s="5"/>
      <c r="J203" s="5"/>
      <c r="K203" s="5"/>
      <c r="L203" s="5"/>
      <c r="M203" s="53">
        <v>4</v>
      </c>
      <c r="N203" s="7" t="s">
        <v>341</v>
      </c>
      <c r="O203" s="52"/>
      <c r="P203" s="5"/>
      <c r="Q203" s="8">
        <v>8</v>
      </c>
      <c r="R203" s="8">
        <v>8</v>
      </c>
      <c r="S203" s="7" t="s">
        <v>341</v>
      </c>
      <c r="T203" s="53">
        <v>2</v>
      </c>
      <c r="U203" s="7" t="s">
        <v>341</v>
      </c>
      <c r="V203" s="8">
        <v>1</v>
      </c>
      <c r="W203" s="7" t="s">
        <v>341</v>
      </c>
      <c r="X203" s="5"/>
      <c r="Y203" s="5"/>
      <c r="Z203" s="52"/>
      <c r="AA203" s="5"/>
      <c r="AB203" s="5"/>
      <c r="AC203" s="5"/>
      <c r="AD203" s="5"/>
      <c r="AE203" s="5"/>
      <c r="AF203" s="5"/>
      <c r="AG203" s="5"/>
      <c r="AH203" s="53">
        <v>2</v>
      </c>
      <c r="AI203" s="7" t="s">
        <v>341</v>
      </c>
      <c r="AJ203" s="52"/>
      <c r="AK203" s="5"/>
      <c r="AL203" s="5"/>
      <c r="AM203" s="5"/>
      <c r="AN203" s="5"/>
      <c r="AO203" s="5"/>
      <c r="AP203" s="5"/>
      <c r="AQ203" s="5"/>
      <c r="AR203" s="5"/>
      <c r="AS203" s="5"/>
      <c r="AT203" s="8">
        <v>2</v>
      </c>
      <c r="AU203" s="7" t="s">
        <v>342</v>
      </c>
      <c r="AV203" s="5"/>
      <c r="AW203" s="5"/>
      <c r="AX203" s="8">
        <v>2</v>
      </c>
      <c r="AY203" s="8">
        <v>2</v>
      </c>
      <c r="AZ203" s="5"/>
    </row>
    <row r="204" spans="1:52" ht="30" x14ac:dyDescent="0.2">
      <c r="A204" s="1">
        <v>204</v>
      </c>
      <c r="B204" s="7" t="s">
        <v>349</v>
      </c>
      <c r="C204" s="7" t="s">
        <v>350</v>
      </c>
      <c r="D204" s="5" t="s">
        <v>2944</v>
      </c>
      <c r="E204" s="8">
        <v>206</v>
      </c>
      <c r="F204" s="5" t="s">
        <v>2945</v>
      </c>
      <c r="G204" s="53">
        <v>1</v>
      </c>
      <c r="H204" s="129" t="s">
        <v>339</v>
      </c>
      <c r="I204" s="5"/>
      <c r="J204" s="5"/>
      <c r="K204" s="5"/>
      <c r="L204" s="5"/>
      <c r="M204" s="52"/>
      <c r="N204" s="5"/>
      <c r="O204" s="52"/>
      <c r="P204" s="5"/>
      <c r="Q204" s="5"/>
      <c r="R204" s="5"/>
      <c r="S204" s="5"/>
      <c r="T204" s="52"/>
      <c r="U204" s="5"/>
      <c r="V204" s="5"/>
      <c r="W204" s="5"/>
      <c r="X204" s="5"/>
      <c r="Y204" s="5"/>
      <c r="Z204" s="52"/>
      <c r="AA204" s="5"/>
      <c r="AB204" s="5"/>
      <c r="AC204" s="5"/>
      <c r="AD204" s="5"/>
      <c r="AE204" s="5"/>
      <c r="AF204" s="5"/>
      <c r="AG204" s="5"/>
      <c r="AH204" s="53">
        <v>2</v>
      </c>
      <c r="AI204" s="129" t="s">
        <v>339</v>
      </c>
      <c r="AJ204" s="52"/>
      <c r="AK204" s="5"/>
      <c r="AL204" s="5"/>
      <c r="AM204" s="5"/>
      <c r="AN204" s="5"/>
      <c r="AO204" s="5"/>
      <c r="AP204" s="5"/>
      <c r="AQ204" s="5"/>
      <c r="AR204" s="5"/>
      <c r="AS204" s="5"/>
      <c r="AT204" s="8">
        <v>4</v>
      </c>
      <c r="AU204" s="7" t="s">
        <v>342</v>
      </c>
      <c r="AV204" s="5"/>
      <c r="AW204" s="5"/>
      <c r="AX204" s="5"/>
      <c r="AY204" s="5"/>
      <c r="AZ204" s="5"/>
    </row>
    <row r="205" spans="1:52" ht="30" x14ac:dyDescent="0.2">
      <c r="A205" s="1">
        <v>205</v>
      </c>
      <c r="B205" s="7" t="s">
        <v>352</v>
      </c>
      <c r="C205" s="7" t="s">
        <v>350</v>
      </c>
      <c r="D205" s="5" t="s">
        <v>2944</v>
      </c>
      <c r="E205" s="8">
        <v>206</v>
      </c>
      <c r="F205" s="5" t="s">
        <v>2945</v>
      </c>
      <c r="G205" s="53">
        <v>1</v>
      </c>
      <c r="H205" s="129" t="s">
        <v>339</v>
      </c>
      <c r="I205" s="5"/>
      <c r="J205" s="5"/>
      <c r="K205" s="5"/>
      <c r="L205" s="5"/>
      <c r="M205" s="52"/>
      <c r="N205" s="5"/>
      <c r="O205" s="52"/>
      <c r="P205" s="5"/>
      <c r="Q205" s="5"/>
      <c r="R205" s="5"/>
      <c r="S205" s="5"/>
      <c r="T205" s="52"/>
      <c r="U205" s="5"/>
      <c r="V205" s="5"/>
      <c r="W205" s="5"/>
      <c r="X205" s="5"/>
      <c r="Y205" s="5"/>
      <c r="Z205" s="52"/>
      <c r="AA205" s="5"/>
      <c r="AB205" s="5"/>
      <c r="AC205" s="5"/>
      <c r="AD205" s="5"/>
      <c r="AE205" s="5"/>
      <c r="AF205" s="5"/>
      <c r="AG205" s="5"/>
      <c r="AH205" s="53">
        <v>2</v>
      </c>
      <c r="AI205" s="129" t="s">
        <v>339</v>
      </c>
      <c r="AJ205" s="52"/>
      <c r="AK205" s="5"/>
      <c r="AL205" s="5"/>
      <c r="AM205" s="5"/>
      <c r="AN205" s="5"/>
      <c r="AO205" s="5"/>
      <c r="AP205" s="5"/>
      <c r="AQ205" s="5"/>
      <c r="AR205" s="5"/>
      <c r="AS205" s="5"/>
      <c r="AT205" s="8">
        <v>4</v>
      </c>
      <c r="AU205" s="7" t="s">
        <v>342</v>
      </c>
      <c r="AV205" s="5"/>
      <c r="AW205" s="5"/>
      <c r="AX205" s="8">
        <v>1</v>
      </c>
      <c r="AY205" s="5"/>
      <c r="AZ205" s="5"/>
    </row>
    <row r="206" spans="1:52" ht="30" x14ac:dyDescent="0.2">
      <c r="A206" s="1">
        <v>206</v>
      </c>
      <c r="B206" s="7" t="s">
        <v>353</v>
      </c>
      <c r="C206" s="7" t="s">
        <v>350</v>
      </c>
      <c r="D206" s="5" t="s">
        <v>2944</v>
      </c>
      <c r="E206" s="8">
        <v>206</v>
      </c>
      <c r="F206" s="5" t="s">
        <v>2945</v>
      </c>
      <c r="G206" s="53">
        <v>1</v>
      </c>
      <c r="H206" s="129" t="s">
        <v>339</v>
      </c>
      <c r="I206" s="5"/>
      <c r="J206" s="5"/>
      <c r="K206" s="5"/>
      <c r="L206" s="5"/>
      <c r="M206" s="52"/>
      <c r="N206" s="5"/>
      <c r="O206" s="52"/>
      <c r="P206" s="5"/>
      <c r="Q206" s="5"/>
      <c r="R206" s="5"/>
      <c r="S206" s="5"/>
      <c r="T206" s="52"/>
      <c r="U206" s="5"/>
      <c r="V206" s="5"/>
      <c r="W206" s="5"/>
      <c r="X206" s="5"/>
      <c r="Y206" s="5"/>
      <c r="Z206" s="52"/>
      <c r="AA206" s="5"/>
      <c r="AB206" s="5"/>
      <c r="AC206" s="5"/>
      <c r="AD206" s="5"/>
      <c r="AE206" s="5"/>
      <c r="AF206" s="5"/>
      <c r="AG206" s="5"/>
      <c r="AH206" s="53">
        <v>2</v>
      </c>
      <c r="AI206" s="129" t="s">
        <v>339</v>
      </c>
      <c r="AJ206" s="52"/>
      <c r="AK206" s="5"/>
      <c r="AL206" s="5"/>
      <c r="AM206" s="5"/>
      <c r="AN206" s="5"/>
      <c r="AO206" s="5"/>
      <c r="AP206" s="5"/>
      <c r="AQ206" s="5"/>
      <c r="AR206" s="5"/>
      <c r="AS206" s="5"/>
      <c r="AT206" s="8">
        <v>4</v>
      </c>
      <c r="AU206" s="7" t="s">
        <v>342</v>
      </c>
      <c r="AV206" s="5"/>
      <c r="AW206" s="5"/>
      <c r="AX206" s="5"/>
      <c r="AY206" s="5"/>
      <c r="AZ206" s="5"/>
    </row>
    <row r="207" spans="1:52" ht="30" x14ac:dyDescent="0.2">
      <c r="A207" s="1">
        <v>207</v>
      </c>
      <c r="B207" s="7" t="s">
        <v>354</v>
      </c>
      <c r="C207" s="7" t="s">
        <v>350</v>
      </c>
      <c r="D207" s="5" t="s">
        <v>2944</v>
      </c>
      <c r="E207" s="8">
        <v>206</v>
      </c>
      <c r="F207" s="5" t="s">
        <v>2945</v>
      </c>
      <c r="G207" s="53">
        <v>1</v>
      </c>
      <c r="H207" s="129" t="s">
        <v>339</v>
      </c>
      <c r="I207" s="5"/>
      <c r="J207" s="5"/>
      <c r="K207" s="5"/>
      <c r="L207" s="5"/>
      <c r="M207" s="52"/>
      <c r="N207" s="5"/>
      <c r="O207" s="52"/>
      <c r="P207" s="5"/>
      <c r="Q207" s="5"/>
      <c r="R207" s="5"/>
      <c r="S207" s="5"/>
      <c r="T207" s="52"/>
      <c r="U207" s="5"/>
      <c r="V207" s="5"/>
      <c r="W207" s="5"/>
      <c r="X207" s="5"/>
      <c r="Y207" s="5"/>
      <c r="Z207" s="52"/>
      <c r="AA207" s="5"/>
      <c r="AB207" s="5"/>
      <c r="AC207" s="5"/>
      <c r="AD207" s="5"/>
      <c r="AE207" s="5"/>
      <c r="AF207" s="5"/>
      <c r="AG207" s="5"/>
      <c r="AH207" s="53">
        <v>2</v>
      </c>
      <c r="AI207" s="129" t="s">
        <v>339</v>
      </c>
      <c r="AJ207" s="52"/>
      <c r="AK207" s="5"/>
      <c r="AL207" s="5"/>
      <c r="AM207" s="5"/>
      <c r="AN207" s="5"/>
      <c r="AO207" s="5"/>
      <c r="AP207" s="5"/>
      <c r="AQ207" s="5"/>
      <c r="AR207" s="5"/>
      <c r="AS207" s="5"/>
      <c r="AT207" s="8">
        <v>4</v>
      </c>
      <c r="AU207" s="7" t="s">
        <v>342</v>
      </c>
      <c r="AV207" s="5"/>
      <c r="AW207" s="5"/>
      <c r="AX207" s="8">
        <v>1</v>
      </c>
      <c r="AY207" s="5"/>
      <c r="AZ207" s="5"/>
    </row>
    <row r="208" spans="1:52" ht="30" x14ac:dyDescent="0.2">
      <c r="A208" s="1">
        <v>208</v>
      </c>
      <c r="B208" s="7" t="s">
        <v>355</v>
      </c>
      <c r="C208" s="7" t="s">
        <v>350</v>
      </c>
      <c r="D208" s="5" t="s">
        <v>2944</v>
      </c>
      <c r="E208" s="8">
        <v>206</v>
      </c>
      <c r="F208" s="5" t="s">
        <v>2945</v>
      </c>
      <c r="G208" s="53">
        <v>1</v>
      </c>
      <c r="H208" s="129" t="s">
        <v>339</v>
      </c>
      <c r="I208" s="5"/>
      <c r="J208" s="5"/>
      <c r="K208" s="5"/>
      <c r="L208" s="5"/>
      <c r="M208" s="52"/>
      <c r="N208" s="5"/>
      <c r="O208" s="52"/>
      <c r="P208" s="5"/>
      <c r="Q208" s="5"/>
      <c r="R208" s="5"/>
      <c r="S208" s="5"/>
      <c r="T208" s="52"/>
      <c r="U208" s="5"/>
      <c r="V208" s="5"/>
      <c r="W208" s="5"/>
      <c r="X208" s="5"/>
      <c r="Y208" s="5"/>
      <c r="Z208" s="52"/>
      <c r="AA208" s="5"/>
      <c r="AB208" s="5"/>
      <c r="AC208" s="5"/>
      <c r="AD208" s="5"/>
      <c r="AE208" s="5"/>
      <c r="AF208" s="5"/>
      <c r="AG208" s="5"/>
      <c r="AH208" s="53">
        <v>2</v>
      </c>
      <c r="AI208" s="129" t="s">
        <v>339</v>
      </c>
      <c r="AJ208" s="52"/>
      <c r="AK208" s="5"/>
      <c r="AL208" s="5"/>
      <c r="AM208" s="5"/>
      <c r="AN208" s="5"/>
      <c r="AO208" s="5"/>
      <c r="AP208" s="5"/>
      <c r="AQ208" s="5"/>
      <c r="AR208" s="5"/>
      <c r="AS208" s="5"/>
      <c r="AT208" s="8">
        <v>4</v>
      </c>
      <c r="AU208" s="7" t="s">
        <v>342</v>
      </c>
      <c r="AV208" s="5"/>
      <c r="AW208" s="5"/>
      <c r="AX208" s="5"/>
      <c r="AY208" s="5"/>
      <c r="AZ208" s="5"/>
    </row>
    <row r="209" spans="1:52" ht="30" x14ac:dyDescent="0.2">
      <c r="A209" s="1">
        <v>209</v>
      </c>
      <c r="B209" s="7" t="s">
        <v>356</v>
      </c>
      <c r="C209" s="7" t="s">
        <v>350</v>
      </c>
      <c r="D209" s="5" t="s">
        <v>2944</v>
      </c>
      <c r="E209" s="8">
        <v>206</v>
      </c>
      <c r="F209" s="5" t="s">
        <v>2945</v>
      </c>
      <c r="G209" s="53">
        <v>1</v>
      </c>
      <c r="H209" s="129" t="s">
        <v>339</v>
      </c>
      <c r="I209" s="5"/>
      <c r="J209" s="5"/>
      <c r="K209" s="5"/>
      <c r="L209" s="5"/>
      <c r="M209" s="52"/>
      <c r="N209" s="5"/>
      <c r="O209" s="52"/>
      <c r="P209" s="5"/>
      <c r="Q209" s="5"/>
      <c r="R209" s="5"/>
      <c r="S209" s="5"/>
      <c r="T209" s="52"/>
      <c r="U209" s="5"/>
      <c r="V209" s="5"/>
      <c r="W209" s="5"/>
      <c r="X209" s="5"/>
      <c r="Y209" s="5"/>
      <c r="Z209" s="52"/>
      <c r="AA209" s="5"/>
      <c r="AB209" s="5"/>
      <c r="AC209" s="5"/>
      <c r="AD209" s="5"/>
      <c r="AE209" s="5"/>
      <c r="AF209" s="5"/>
      <c r="AG209" s="5"/>
      <c r="AH209" s="53">
        <v>2</v>
      </c>
      <c r="AI209" s="129" t="s">
        <v>339</v>
      </c>
      <c r="AJ209" s="52"/>
      <c r="AK209" s="5"/>
      <c r="AL209" s="5"/>
      <c r="AM209" s="5"/>
      <c r="AN209" s="5"/>
      <c r="AO209" s="5"/>
      <c r="AP209" s="5"/>
      <c r="AQ209" s="5"/>
      <c r="AR209" s="5"/>
      <c r="AS209" s="5"/>
      <c r="AT209" s="8">
        <v>4</v>
      </c>
      <c r="AU209" s="7" t="s">
        <v>342</v>
      </c>
      <c r="AV209" s="5"/>
      <c r="AW209" s="5"/>
      <c r="AX209" s="8">
        <v>1</v>
      </c>
      <c r="AY209" s="5"/>
      <c r="AZ209" s="5"/>
    </row>
    <row r="210" spans="1:52" ht="30" x14ac:dyDescent="0.2">
      <c r="A210" s="1">
        <v>210</v>
      </c>
      <c r="B210" s="7" t="s">
        <v>357</v>
      </c>
      <c r="C210" s="7" t="s">
        <v>350</v>
      </c>
      <c r="D210" s="5" t="s">
        <v>2944</v>
      </c>
      <c r="E210" s="8">
        <v>206</v>
      </c>
      <c r="F210" s="5" t="s">
        <v>2945</v>
      </c>
      <c r="G210" s="53">
        <v>1</v>
      </c>
      <c r="H210" s="129" t="s">
        <v>339</v>
      </c>
      <c r="I210" s="5"/>
      <c r="J210" s="5"/>
      <c r="K210" s="5"/>
      <c r="L210" s="5"/>
      <c r="M210" s="52"/>
      <c r="N210" s="5"/>
      <c r="O210" s="52"/>
      <c r="P210" s="5"/>
      <c r="Q210" s="5"/>
      <c r="R210" s="5"/>
      <c r="S210" s="5"/>
      <c r="T210" s="52"/>
      <c r="U210" s="5"/>
      <c r="V210" s="5"/>
      <c r="W210" s="5"/>
      <c r="X210" s="5"/>
      <c r="Y210" s="5"/>
      <c r="Z210" s="52"/>
      <c r="AA210" s="5"/>
      <c r="AB210" s="5"/>
      <c r="AC210" s="5"/>
      <c r="AD210" s="5"/>
      <c r="AE210" s="5"/>
      <c r="AF210" s="5"/>
      <c r="AG210" s="5"/>
      <c r="AH210" s="53">
        <v>2</v>
      </c>
      <c r="AI210" s="129" t="s">
        <v>339</v>
      </c>
      <c r="AJ210" s="52"/>
      <c r="AK210" s="5"/>
      <c r="AL210" s="5"/>
      <c r="AM210" s="5"/>
      <c r="AN210" s="5"/>
      <c r="AO210" s="5"/>
      <c r="AP210" s="5"/>
      <c r="AQ210" s="5"/>
      <c r="AR210" s="5"/>
      <c r="AS210" s="5"/>
      <c r="AT210" s="8">
        <v>4</v>
      </c>
      <c r="AU210" s="7" t="s">
        <v>342</v>
      </c>
      <c r="AV210" s="5"/>
      <c r="AW210" s="5"/>
      <c r="AX210" s="5"/>
      <c r="AY210" s="5"/>
      <c r="AZ210" s="5"/>
    </row>
    <row r="211" spans="1:52" ht="30" x14ac:dyDescent="0.2">
      <c r="A211" s="1">
        <v>211</v>
      </c>
      <c r="B211" s="7" t="s">
        <v>358</v>
      </c>
      <c r="C211" s="7" t="s">
        <v>350</v>
      </c>
      <c r="D211" s="5" t="s">
        <v>2944</v>
      </c>
      <c r="E211" s="8">
        <v>206</v>
      </c>
      <c r="F211" s="5" t="s">
        <v>2945</v>
      </c>
      <c r="G211" s="53">
        <v>1</v>
      </c>
      <c r="H211" s="129" t="s">
        <v>339</v>
      </c>
      <c r="I211" s="5"/>
      <c r="J211" s="5"/>
      <c r="K211" s="5"/>
      <c r="L211" s="5"/>
      <c r="M211" s="52"/>
      <c r="N211" s="5"/>
      <c r="O211" s="52"/>
      <c r="P211" s="5"/>
      <c r="Q211" s="5"/>
      <c r="R211" s="8">
        <v>1</v>
      </c>
      <c r="S211" s="129" t="s">
        <v>339</v>
      </c>
      <c r="T211" s="53">
        <v>1</v>
      </c>
      <c r="U211" s="129" t="s">
        <v>339</v>
      </c>
      <c r="V211" s="5"/>
      <c r="W211" s="5"/>
      <c r="X211" s="5"/>
      <c r="Y211" s="5"/>
      <c r="Z211" s="52"/>
      <c r="AA211" s="5"/>
      <c r="AB211" s="5"/>
      <c r="AC211" s="5"/>
      <c r="AD211" s="5"/>
      <c r="AE211" s="5"/>
      <c r="AF211" s="5"/>
      <c r="AG211" s="5"/>
      <c r="AH211" s="53">
        <v>2</v>
      </c>
      <c r="AI211" s="129" t="s">
        <v>339</v>
      </c>
      <c r="AJ211" s="52"/>
      <c r="AK211" s="5"/>
      <c r="AL211" s="5"/>
      <c r="AM211" s="5"/>
      <c r="AN211" s="5"/>
      <c r="AO211" s="5"/>
      <c r="AP211" s="5"/>
      <c r="AQ211" s="5"/>
      <c r="AR211" s="5"/>
      <c r="AS211" s="5"/>
      <c r="AT211" s="8">
        <v>4</v>
      </c>
      <c r="AU211" s="7" t="s">
        <v>342</v>
      </c>
      <c r="AV211" s="5"/>
      <c r="AW211" s="5"/>
      <c r="AX211" s="5"/>
      <c r="AY211" s="8">
        <v>1</v>
      </c>
      <c r="AZ211" s="5"/>
    </row>
    <row r="212" spans="1:52" ht="30" x14ac:dyDescent="0.2">
      <c r="A212" s="1">
        <v>212</v>
      </c>
      <c r="B212" s="7" t="s">
        <v>359</v>
      </c>
      <c r="C212" s="5" t="s">
        <v>2943</v>
      </c>
      <c r="D212" s="5" t="s">
        <v>2944</v>
      </c>
      <c r="E212" s="8">
        <v>206</v>
      </c>
      <c r="F212" s="5" t="s">
        <v>2945</v>
      </c>
      <c r="G212" s="53">
        <v>1</v>
      </c>
      <c r="H212" s="129" t="s">
        <v>339</v>
      </c>
      <c r="I212" s="5"/>
      <c r="J212" s="5"/>
      <c r="K212" s="5"/>
      <c r="L212" s="5"/>
      <c r="M212" s="53">
        <v>1</v>
      </c>
      <c r="N212" s="129" t="s">
        <v>339</v>
      </c>
      <c r="O212" s="52"/>
      <c r="P212" s="5"/>
      <c r="Q212" s="5"/>
      <c r="R212" s="8">
        <v>1</v>
      </c>
      <c r="S212" s="129" t="s">
        <v>339</v>
      </c>
      <c r="T212" s="53">
        <v>1</v>
      </c>
      <c r="U212" s="129" t="s">
        <v>339</v>
      </c>
      <c r="V212" s="5"/>
      <c r="W212" s="5"/>
      <c r="X212" s="5"/>
      <c r="Y212" s="5"/>
      <c r="Z212" s="52"/>
      <c r="AA212" s="5"/>
      <c r="AB212" s="5"/>
      <c r="AC212" s="5"/>
      <c r="AD212" s="5"/>
      <c r="AE212" s="5"/>
      <c r="AF212" s="5"/>
      <c r="AG212" s="5"/>
      <c r="AH212" s="52"/>
      <c r="AI212" s="5"/>
      <c r="AJ212" s="52"/>
      <c r="AK212" s="5"/>
      <c r="AL212" s="5"/>
      <c r="AM212" s="5"/>
      <c r="AN212" s="5"/>
      <c r="AO212" s="5"/>
      <c r="AP212" s="5"/>
      <c r="AQ212" s="5"/>
      <c r="AR212" s="5"/>
      <c r="AS212" s="5"/>
      <c r="AT212" s="5"/>
      <c r="AU212" s="5"/>
      <c r="AV212" s="5"/>
      <c r="AW212" s="5"/>
      <c r="AX212" s="5"/>
      <c r="AY212" s="8">
        <v>1</v>
      </c>
      <c r="AZ212" s="5"/>
    </row>
    <row r="213" spans="1:52" ht="30" x14ac:dyDescent="0.2">
      <c r="A213" s="1">
        <v>213</v>
      </c>
      <c r="B213" s="7" t="s">
        <v>361</v>
      </c>
      <c r="C213" s="5" t="s">
        <v>2943</v>
      </c>
      <c r="D213" s="5" t="s">
        <v>2944</v>
      </c>
      <c r="E213" s="8">
        <v>206</v>
      </c>
      <c r="F213" s="5" t="s">
        <v>2945</v>
      </c>
      <c r="G213" s="53">
        <v>1</v>
      </c>
      <c r="H213" s="129" t="s">
        <v>339</v>
      </c>
      <c r="I213" s="5"/>
      <c r="J213" s="5"/>
      <c r="K213" s="5"/>
      <c r="L213" s="5"/>
      <c r="M213" s="53">
        <v>1</v>
      </c>
      <c r="N213" s="129" t="s">
        <v>339</v>
      </c>
      <c r="O213" s="52"/>
      <c r="P213" s="5"/>
      <c r="Q213" s="5"/>
      <c r="R213" s="8">
        <v>1</v>
      </c>
      <c r="S213" s="129" t="s">
        <v>339</v>
      </c>
      <c r="T213" s="53">
        <v>1</v>
      </c>
      <c r="U213" s="129" t="s">
        <v>339</v>
      </c>
      <c r="V213" s="5"/>
      <c r="W213" s="5"/>
      <c r="X213" s="5"/>
      <c r="Y213" s="5"/>
      <c r="Z213" s="52"/>
      <c r="AA213" s="5"/>
      <c r="AB213" s="5"/>
      <c r="AC213" s="5"/>
      <c r="AD213" s="5"/>
      <c r="AE213" s="5"/>
      <c r="AF213" s="5"/>
      <c r="AG213" s="5"/>
      <c r="AH213" s="52"/>
      <c r="AI213" s="5"/>
      <c r="AJ213" s="52"/>
      <c r="AK213" s="5"/>
      <c r="AL213" s="5"/>
      <c r="AM213" s="5"/>
      <c r="AN213" s="5"/>
      <c r="AO213" s="5"/>
      <c r="AP213" s="5"/>
      <c r="AQ213" s="5"/>
      <c r="AR213" s="5"/>
      <c r="AS213" s="5"/>
      <c r="AT213" s="5"/>
      <c r="AU213" s="5"/>
      <c r="AV213" s="5"/>
      <c r="AW213" s="5"/>
      <c r="AX213" s="5"/>
      <c r="AY213" s="8">
        <v>1</v>
      </c>
      <c r="AZ213" s="5"/>
    </row>
    <row r="214" spans="1:52" ht="30" x14ac:dyDescent="0.2">
      <c r="A214" s="1">
        <v>214</v>
      </c>
      <c r="B214" s="7" t="s">
        <v>362</v>
      </c>
      <c r="C214" s="5" t="s">
        <v>2943</v>
      </c>
      <c r="D214" s="5" t="s">
        <v>2944</v>
      </c>
      <c r="E214" s="8">
        <v>206</v>
      </c>
      <c r="F214" s="5" t="s">
        <v>2945</v>
      </c>
      <c r="G214" s="53">
        <v>1</v>
      </c>
      <c r="H214" s="129" t="s">
        <v>339</v>
      </c>
      <c r="I214" s="5"/>
      <c r="J214" s="5"/>
      <c r="K214" s="5"/>
      <c r="L214" s="5"/>
      <c r="M214" s="53">
        <v>1</v>
      </c>
      <c r="N214" s="129" t="s">
        <v>339</v>
      </c>
      <c r="O214" s="52"/>
      <c r="P214" s="5"/>
      <c r="Q214" s="5"/>
      <c r="R214" s="8">
        <v>1</v>
      </c>
      <c r="S214" s="129" t="s">
        <v>339</v>
      </c>
      <c r="T214" s="53">
        <v>1</v>
      </c>
      <c r="U214" s="129" t="s">
        <v>339</v>
      </c>
      <c r="V214" s="5"/>
      <c r="W214" s="5"/>
      <c r="X214" s="5"/>
      <c r="Y214" s="5"/>
      <c r="Z214" s="52"/>
      <c r="AA214" s="5"/>
      <c r="AB214" s="5"/>
      <c r="AC214" s="5"/>
      <c r="AD214" s="5"/>
      <c r="AE214" s="5"/>
      <c r="AF214" s="5"/>
      <c r="AG214" s="5"/>
      <c r="AH214" s="52"/>
      <c r="AI214" s="5"/>
      <c r="AJ214" s="52"/>
      <c r="AK214" s="5"/>
      <c r="AL214" s="5"/>
      <c r="AM214" s="5"/>
      <c r="AN214" s="5"/>
      <c r="AO214" s="5"/>
      <c r="AP214" s="5"/>
      <c r="AQ214" s="5"/>
      <c r="AR214" s="5"/>
      <c r="AS214" s="5"/>
      <c r="AT214" s="5"/>
      <c r="AU214" s="5"/>
      <c r="AV214" s="5"/>
      <c r="AW214" s="5"/>
      <c r="AX214" s="5"/>
      <c r="AY214" s="8">
        <v>1</v>
      </c>
      <c r="AZ214" s="5"/>
    </row>
    <row r="215" spans="1:52" ht="30" x14ac:dyDescent="0.2">
      <c r="A215" s="1">
        <v>215</v>
      </c>
      <c r="B215" s="7" t="s">
        <v>363</v>
      </c>
      <c r="C215" s="5" t="s">
        <v>2943</v>
      </c>
      <c r="D215" s="5" t="s">
        <v>2944</v>
      </c>
      <c r="E215" s="8">
        <v>206</v>
      </c>
      <c r="F215" s="5" t="s">
        <v>2945</v>
      </c>
      <c r="G215" s="53">
        <v>1</v>
      </c>
      <c r="H215" s="129" t="s">
        <v>339</v>
      </c>
      <c r="I215" s="5"/>
      <c r="J215" s="5"/>
      <c r="K215" s="5"/>
      <c r="L215" s="5"/>
      <c r="M215" s="53">
        <v>1</v>
      </c>
      <c r="N215" s="129" t="s">
        <v>339</v>
      </c>
      <c r="O215" s="52"/>
      <c r="P215" s="5"/>
      <c r="Q215" s="5"/>
      <c r="R215" s="8">
        <v>1</v>
      </c>
      <c r="S215" s="129" t="s">
        <v>339</v>
      </c>
      <c r="T215" s="53">
        <v>1</v>
      </c>
      <c r="U215" s="129" t="s">
        <v>339</v>
      </c>
      <c r="V215" s="5"/>
      <c r="W215" s="5"/>
      <c r="X215" s="5"/>
      <c r="Y215" s="5"/>
      <c r="Z215" s="52"/>
      <c r="AA215" s="5"/>
      <c r="AB215" s="5"/>
      <c r="AC215" s="5"/>
      <c r="AD215" s="5"/>
      <c r="AE215" s="5"/>
      <c r="AF215" s="5"/>
      <c r="AG215" s="5"/>
      <c r="AH215" s="52"/>
      <c r="AI215" s="5"/>
      <c r="AJ215" s="52"/>
      <c r="AK215" s="5"/>
      <c r="AL215" s="5"/>
      <c r="AM215" s="5"/>
      <c r="AN215" s="5"/>
      <c r="AO215" s="5"/>
      <c r="AP215" s="5"/>
      <c r="AQ215" s="5"/>
      <c r="AR215" s="5"/>
      <c r="AS215" s="5"/>
      <c r="AT215" s="5"/>
      <c r="AU215" s="5"/>
      <c r="AV215" s="5"/>
      <c r="AW215" s="5"/>
      <c r="AX215" s="5"/>
      <c r="AY215" s="8">
        <v>1</v>
      </c>
      <c r="AZ215" s="5"/>
    </row>
    <row r="216" spans="1:52" ht="30" x14ac:dyDescent="0.2">
      <c r="A216" s="1">
        <v>216</v>
      </c>
      <c r="B216" s="7" t="s">
        <v>365</v>
      </c>
      <c r="C216" s="7" t="s">
        <v>65</v>
      </c>
      <c r="D216" s="5" t="s">
        <v>2944</v>
      </c>
      <c r="E216" s="8">
        <v>206</v>
      </c>
      <c r="F216" s="5" t="s">
        <v>2945</v>
      </c>
      <c r="G216" s="53">
        <v>1</v>
      </c>
      <c r="H216" s="129" t="s">
        <v>339</v>
      </c>
      <c r="I216" s="5"/>
      <c r="J216" s="5"/>
      <c r="K216" s="5"/>
      <c r="L216" s="5"/>
      <c r="M216" s="53">
        <v>1</v>
      </c>
      <c r="N216" s="129" t="s">
        <v>339</v>
      </c>
      <c r="O216" s="53">
        <v>1</v>
      </c>
      <c r="P216" s="129" t="s">
        <v>339</v>
      </c>
      <c r="Q216" s="5"/>
      <c r="R216" s="5"/>
      <c r="S216" s="5"/>
      <c r="T216" s="52"/>
      <c r="U216" s="5"/>
      <c r="V216" s="5"/>
      <c r="W216" s="5"/>
      <c r="X216" s="5"/>
      <c r="Y216" s="5"/>
      <c r="Z216" s="52"/>
      <c r="AA216" s="5"/>
      <c r="AB216" s="5"/>
      <c r="AC216" s="5"/>
      <c r="AD216" s="5"/>
      <c r="AE216" s="5"/>
      <c r="AF216" s="5"/>
      <c r="AG216" s="5"/>
      <c r="AH216" s="52"/>
      <c r="AI216" s="5"/>
      <c r="AJ216" s="52"/>
      <c r="AK216" s="5"/>
      <c r="AL216" s="5"/>
      <c r="AM216" s="5"/>
      <c r="AN216" s="5"/>
      <c r="AO216" s="5"/>
      <c r="AP216" s="5"/>
      <c r="AQ216" s="5"/>
      <c r="AR216" s="5"/>
      <c r="AS216" s="5"/>
      <c r="AT216" s="5"/>
      <c r="AU216" s="5"/>
      <c r="AV216" s="5"/>
      <c r="AW216" s="5"/>
      <c r="AX216" s="5"/>
      <c r="AY216" s="8">
        <v>1</v>
      </c>
      <c r="AZ216" s="5"/>
    </row>
    <row r="217" spans="1:52" ht="30" x14ac:dyDescent="0.2">
      <c r="A217" s="1">
        <v>217</v>
      </c>
      <c r="B217" s="7" t="s">
        <v>366</v>
      </c>
      <c r="C217" s="7" t="s">
        <v>65</v>
      </c>
      <c r="D217" s="5" t="s">
        <v>2944</v>
      </c>
      <c r="E217" s="8">
        <v>206</v>
      </c>
      <c r="F217" s="5" t="s">
        <v>2945</v>
      </c>
      <c r="G217" s="53">
        <v>1</v>
      </c>
      <c r="H217" s="129" t="s">
        <v>339</v>
      </c>
      <c r="I217" s="5"/>
      <c r="J217" s="5"/>
      <c r="K217" s="5"/>
      <c r="L217" s="5"/>
      <c r="M217" s="53">
        <v>1</v>
      </c>
      <c r="N217" s="129" t="s">
        <v>339</v>
      </c>
      <c r="O217" s="53">
        <v>1</v>
      </c>
      <c r="P217" s="129" t="s">
        <v>339</v>
      </c>
      <c r="Q217" s="5"/>
      <c r="R217" s="5"/>
      <c r="S217" s="5"/>
      <c r="T217" s="52"/>
      <c r="U217" s="5"/>
      <c r="V217" s="5"/>
      <c r="W217" s="5"/>
      <c r="X217" s="5"/>
      <c r="Y217" s="5"/>
      <c r="Z217" s="52"/>
      <c r="AA217" s="5"/>
      <c r="AB217" s="5"/>
      <c r="AC217" s="5"/>
      <c r="AD217" s="5"/>
      <c r="AE217" s="5"/>
      <c r="AF217" s="5"/>
      <c r="AG217" s="5"/>
      <c r="AH217" s="52"/>
      <c r="AI217" s="5"/>
      <c r="AJ217" s="52"/>
      <c r="AK217" s="5"/>
      <c r="AL217" s="5"/>
      <c r="AM217" s="5"/>
      <c r="AN217" s="5"/>
      <c r="AO217" s="5"/>
      <c r="AP217" s="5"/>
      <c r="AQ217" s="5"/>
      <c r="AR217" s="5"/>
      <c r="AS217" s="5"/>
      <c r="AT217" s="5"/>
      <c r="AU217" s="5"/>
      <c r="AV217" s="5"/>
      <c r="AW217" s="5"/>
      <c r="AX217" s="5"/>
      <c r="AY217" s="8">
        <v>1</v>
      </c>
      <c r="AZ217" s="5"/>
    </row>
    <row r="218" spans="1:52" ht="30" x14ac:dyDescent="0.2">
      <c r="A218" s="1">
        <v>218</v>
      </c>
      <c r="B218" s="7" t="s">
        <v>367</v>
      </c>
      <c r="C218" s="5" t="s">
        <v>3023</v>
      </c>
      <c r="D218" s="5" t="s">
        <v>2944</v>
      </c>
      <c r="E218" s="8">
        <v>206</v>
      </c>
      <c r="F218" s="5" t="s">
        <v>2945</v>
      </c>
      <c r="G218" s="52"/>
      <c r="H218" s="5"/>
      <c r="I218" s="5"/>
      <c r="J218" s="5"/>
      <c r="K218" s="5"/>
      <c r="L218" s="5"/>
      <c r="M218" s="52"/>
      <c r="N218" s="5"/>
      <c r="O218" s="53">
        <v>1</v>
      </c>
      <c r="P218" s="129" t="s">
        <v>339</v>
      </c>
      <c r="Q218" s="5"/>
      <c r="R218" s="5"/>
      <c r="S218" s="5"/>
      <c r="T218" s="52"/>
      <c r="U218" s="5"/>
      <c r="V218" s="5"/>
      <c r="W218" s="5"/>
      <c r="X218" s="5"/>
      <c r="Y218" s="5"/>
      <c r="Z218" s="52"/>
      <c r="AA218" s="5"/>
      <c r="AB218" s="5"/>
      <c r="AC218" s="5"/>
      <c r="AD218" s="5"/>
      <c r="AE218" s="5"/>
      <c r="AF218" s="5"/>
      <c r="AG218" s="5"/>
      <c r="AH218" s="52"/>
      <c r="AI218" s="5"/>
      <c r="AJ218" s="52"/>
      <c r="AK218" s="5"/>
      <c r="AL218" s="5"/>
      <c r="AM218" s="5"/>
      <c r="AN218" s="5"/>
      <c r="AO218" s="5"/>
      <c r="AP218" s="5"/>
      <c r="AQ218" s="5"/>
      <c r="AR218" s="5"/>
      <c r="AS218" s="5"/>
      <c r="AT218" s="5"/>
      <c r="AU218" s="5"/>
      <c r="AV218" s="5"/>
      <c r="AW218" s="5"/>
      <c r="AX218" s="8">
        <v>1</v>
      </c>
      <c r="AY218" s="5"/>
      <c r="AZ218" s="5"/>
    </row>
    <row r="219" spans="1:52" ht="30" x14ac:dyDescent="0.2">
      <c r="A219" s="1">
        <v>219</v>
      </c>
      <c r="B219" s="7" t="s">
        <v>369</v>
      </c>
      <c r="C219" s="5" t="s">
        <v>3023</v>
      </c>
      <c r="D219" s="5" t="s">
        <v>2944</v>
      </c>
      <c r="E219" s="8">
        <v>206</v>
      </c>
      <c r="F219" s="5" t="s">
        <v>2945</v>
      </c>
      <c r="G219" s="52"/>
      <c r="H219" s="5"/>
      <c r="I219" s="5"/>
      <c r="J219" s="5"/>
      <c r="K219" s="5"/>
      <c r="L219" s="5"/>
      <c r="M219" s="52"/>
      <c r="N219" s="5"/>
      <c r="O219" s="53">
        <v>1</v>
      </c>
      <c r="P219" s="129" t="s">
        <v>339</v>
      </c>
      <c r="Q219" s="5"/>
      <c r="R219" s="5"/>
      <c r="S219" s="5"/>
      <c r="T219" s="52"/>
      <c r="U219" s="5"/>
      <c r="V219" s="5"/>
      <c r="W219" s="5"/>
      <c r="X219" s="5"/>
      <c r="Y219" s="5"/>
      <c r="Z219" s="52"/>
      <c r="AA219" s="5"/>
      <c r="AB219" s="5"/>
      <c r="AC219" s="5"/>
      <c r="AD219" s="5"/>
      <c r="AE219" s="5"/>
      <c r="AF219" s="5"/>
      <c r="AG219" s="5"/>
      <c r="AH219" s="52"/>
      <c r="AI219" s="5"/>
      <c r="AJ219" s="52"/>
      <c r="AK219" s="5"/>
      <c r="AL219" s="5"/>
      <c r="AM219" s="5"/>
      <c r="AN219" s="5"/>
      <c r="AO219" s="5"/>
      <c r="AP219" s="5"/>
      <c r="AQ219" s="5"/>
      <c r="AR219" s="5"/>
      <c r="AS219" s="5"/>
      <c r="AT219" s="5"/>
      <c r="AU219" s="5"/>
      <c r="AV219" s="5"/>
      <c r="AW219" s="5"/>
      <c r="AX219" s="8">
        <v>1</v>
      </c>
      <c r="AY219" s="5"/>
      <c r="AZ219" s="5"/>
    </row>
    <row r="220" spans="1:52" ht="30" x14ac:dyDescent="0.2">
      <c r="A220" s="1">
        <v>220</v>
      </c>
      <c r="B220" s="7" t="s">
        <v>370</v>
      </c>
      <c r="C220" s="5" t="s">
        <v>3023</v>
      </c>
      <c r="D220" s="5" t="s">
        <v>2944</v>
      </c>
      <c r="E220" s="8">
        <v>206</v>
      </c>
      <c r="F220" s="5" t="s">
        <v>2945</v>
      </c>
      <c r="G220" s="52"/>
      <c r="H220" s="5"/>
      <c r="I220" s="5"/>
      <c r="J220" s="5"/>
      <c r="K220" s="5"/>
      <c r="L220" s="5"/>
      <c r="M220" s="52"/>
      <c r="N220" s="5"/>
      <c r="O220" s="53">
        <v>1</v>
      </c>
      <c r="P220" s="129" t="s">
        <v>339</v>
      </c>
      <c r="Q220" s="5"/>
      <c r="R220" s="5"/>
      <c r="S220" s="5"/>
      <c r="T220" s="52"/>
      <c r="U220" s="5"/>
      <c r="V220" s="5"/>
      <c r="W220" s="5"/>
      <c r="X220" s="5"/>
      <c r="Y220" s="5"/>
      <c r="Z220" s="52"/>
      <c r="AA220" s="5"/>
      <c r="AB220" s="5"/>
      <c r="AC220" s="5"/>
      <c r="AD220" s="5"/>
      <c r="AE220" s="5"/>
      <c r="AF220" s="5"/>
      <c r="AG220" s="5"/>
      <c r="AH220" s="52"/>
      <c r="AI220" s="5"/>
      <c r="AJ220" s="52"/>
      <c r="AK220" s="5"/>
      <c r="AL220" s="5"/>
      <c r="AM220" s="5"/>
      <c r="AN220" s="5"/>
      <c r="AO220" s="5"/>
      <c r="AP220" s="5"/>
      <c r="AQ220" s="5"/>
      <c r="AR220" s="5"/>
      <c r="AS220" s="5"/>
      <c r="AT220" s="5"/>
      <c r="AU220" s="5"/>
      <c r="AV220" s="5"/>
      <c r="AW220" s="5"/>
      <c r="AX220" s="8">
        <v>1</v>
      </c>
      <c r="AY220" s="5"/>
      <c r="AZ220" s="5"/>
    </row>
    <row r="221" spans="1:52" ht="30" x14ac:dyDescent="0.2">
      <c r="A221" s="1">
        <v>221</v>
      </c>
      <c r="B221" s="7" t="s">
        <v>371</v>
      </c>
      <c r="C221" s="7" t="s">
        <v>350</v>
      </c>
      <c r="D221" s="5" t="s">
        <v>2952</v>
      </c>
      <c r="E221" s="8">
        <v>205</v>
      </c>
      <c r="F221" s="5" t="s">
        <v>2945</v>
      </c>
      <c r="G221" s="53">
        <v>1</v>
      </c>
      <c r="H221" s="129" t="s">
        <v>339</v>
      </c>
      <c r="I221" s="5"/>
      <c r="J221" s="5"/>
      <c r="K221" s="5"/>
      <c r="L221" s="5"/>
      <c r="M221" s="52"/>
      <c r="N221" s="5"/>
      <c r="O221" s="52"/>
      <c r="P221" s="5"/>
      <c r="Q221" s="5"/>
      <c r="R221" s="5"/>
      <c r="S221" s="5"/>
      <c r="T221" s="52"/>
      <c r="U221" s="5"/>
      <c r="V221" s="5"/>
      <c r="W221" s="5"/>
      <c r="X221" s="5"/>
      <c r="Y221" s="5"/>
      <c r="Z221" s="52"/>
      <c r="AA221" s="5"/>
      <c r="AB221" s="5"/>
      <c r="AC221" s="5"/>
      <c r="AD221" s="5"/>
      <c r="AE221" s="5"/>
      <c r="AF221" s="5"/>
      <c r="AG221" s="5"/>
      <c r="AH221" s="53">
        <v>2</v>
      </c>
      <c r="AI221" s="129" t="s">
        <v>339</v>
      </c>
      <c r="AJ221" s="52"/>
      <c r="AK221" s="5"/>
      <c r="AL221" s="5"/>
      <c r="AM221" s="5"/>
      <c r="AN221" s="5"/>
      <c r="AO221" s="5"/>
      <c r="AP221" s="5"/>
      <c r="AQ221" s="5"/>
      <c r="AR221" s="5"/>
      <c r="AS221" s="5"/>
      <c r="AT221" s="8">
        <v>4</v>
      </c>
      <c r="AU221" s="7" t="s">
        <v>342</v>
      </c>
      <c r="AV221" s="5"/>
      <c r="AW221" s="5"/>
      <c r="AX221" s="5"/>
      <c r="AY221" s="5"/>
      <c r="AZ221" s="5"/>
    </row>
    <row r="222" spans="1:52" ht="30" x14ac:dyDescent="0.2">
      <c r="A222" s="1">
        <v>222</v>
      </c>
      <c r="B222" s="7" t="s">
        <v>372</v>
      </c>
      <c r="C222" s="7" t="s">
        <v>350</v>
      </c>
      <c r="D222" s="5" t="s">
        <v>2952</v>
      </c>
      <c r="E222" s="8">
        <v>205</v>
      </c>
      <c r="F222" s="5" t="s">
        <v>2945</v>
      </c>
      <c r="G222" s="53">
        <v>1</v>
      </c>
      <c r="H222" s="129" t="s">
        <v>339</v>
      </c>
      <c r="I222" s="5"/>
      <c r="J222" s="5"/>
      <c r="K222" s="5"/>
      <c r="L222" s="5"/>
      <c r="M222" s="52"/>
      <c r="N222" s="5"/>
      <c r="O222" s="52"/>
      <c r="P222" s="5"/>
      <c r="Q222" s="5"/>
      <c r="R222" s="5"/>
      <c r="S222" s="5"/>
      <c r="T222" s="52"/>
      <c r="U222" s="5"/>
      <c r="V222" s="5"/>
      <c r="W222" s="5"/>
      <c r="X222" s="5"/>
      <c r="Y222" s="5"/>
      <c r="Z222" s="52"/>
      <c r="AA222" s="5"/>
      <c r="AB222" s="5"/>
      <c r="AC222" s="5"/>
      <c r="AD222" s="5"/>
      <c r="AE222" s="5"/>
      <c r="AF222" s="5"/>
      <c r="AG222" s="5"/>
      <c r="AH222" s="53">
        <v>2</v>
      </c>
      <c r="AI222" s="129" t="s">
        <v>339</v>
      </c>
      <c r="AJ222" s="52"/>
      <c r="AK222" s="5"/>
      <c r="AL222" s="5"/>
      <c r="AM222" s="5"/>
      <c r="AN222" s="5"/>
      <c r="AO222" s="5"/>
      <c r="AP222" s="5"/>
      <c r="AQ222" s="5"/>
      <c r="AR222" s="5"/>
      <c r="AS222" s="5"/>
      <c r="AT222" s="8">
        <v>4</v>
      </c>
      <c r="AU222" s="7" t="s">
        <v>342</v>
      </c>
      <c r="AV222" s="5"/>
      <c r="AW222" s="5"/>
      <c r="AX222" s="8">
        <v>1</v>
      </c>
      <c r="AY222" s="5"/>
      <c r="AZ222" s="5"/>
    </row>
    <row r="223" spans="1:52" ht="30" x14ac:dyDescent="0.2">
      <c r="A223" s="1">
        <v>223</v>
      </c>
      <c r="B223" s="7" t="s">
        <v>373</v>
      </c>
      <c r="C223" s="7" t="s">
        <v>350</v>
      </c>
      <c r="D223" s="5" t="s">
        <v>2952</v>
      </c>
      <c r="E223" s="8">
        <v>205</v>
      </c>
      <c r="F223" s="5" t="s">
        <v>2945</v>
      </c>
      <c r="G223" s="53">
        <v>1</v>
      </c>
      <c r="H223" s="129" t="s">
        <v>339</v>
      </c>
      <c r="I223" s="5"/>
      <c r="J223" s="5"/>
      <c r="K223" s="5"/>
      <c r="L223" s="5"/>
      <c r="M223" s="52"/>
      <c r="N223" s="5"/>
      <c r="O223" s="52"/>
      <c r="P223" s="5"/>
      <c r="Q223" s="5"/>
      <c r="R223" s="5"/>
      <c r="S223" s="5"/>
      <c r="T223" s="52"/>
      <c r="U223" s="5"/>
      <c r="V223" s="5"/>
      <c r="W223" s="5"/>
      <c r="X223" s="5"/>
      <c r="Y223" s="5"/>
      <c r="Z223" s="52"/>
      <c r="AA223" s="5"/>
      <c r="AB223" s="5"/>
      <c r="AC223" s="5"/>
      <c r="AD223" s="5"/>
      <c r="AE223" s="5"/>
      <c r="AF223" s="5"/>
      <c r="AG223" s="5"/>
      <c r="AH223" s="53">
        <v>2</v>
      </c>
      <c r="AI223" s="129" t="s">
        <v>339</v>
      </c>
      <c r="AJ223" s="52"/>
      <c r="AK223" s="5"/>
      <c r="AL223" s="5"/>
      <c r="AM223" s="5"/>
      <c r="AN223" s="5"/>
      <c r="AO223" s="5"/>
      <c r="AP223" s="5"/>
      <c r="AQ223" s="5"/>
      <c r="AR223" s="5"/>
      <c r="AS223" s="5"/>
      <c r="AT223" s="8">
        <v>4</v>
      </c>
      <c r="AU223" s="7" t="s">
        <v>342</v>
      </c>
      <c r="AV223" s="5"/>
      <c r="AW223" s="5"/>
      <c r="AX223" s="5"/>
      <c r="AY223" s="5"/>
      <c r="AZ223" s="5"/>
    </row>
    <row r="224" spans="1:52" ht="30" x14ac:dyDescent="0.2">
      <c r="A224" s="1">
        <v>224</v>
      </c>
      <c r="B224" s="7" t="s">
        <v>374</v>
      </c>
      <c r="C224" s="7" t="s">
        <v>350</v>
      </c>
      <c r="D224" s="5" t="s">
        <v>2952</v>
      </c>
      <c r="E224" s="8">
        <v>205</v>
      </c>
      <c r="F224" s="5" t="s">
        <v>2945</v>
      </c>
      <c r="G224" s="53">
        <v>1</v>
      </c>
      <c r="H224" s="129" t="s">
        <v>339</v>
      </c>
      <c r="I224" s="5"/>
      <c r="J224" s="5"/>
      <c r="K224" s="5"/>
      <c r="L224" s="5"/>
      <c r="M224" s="52"/>
      <c r="N224" s="5"/>
      <c r="O224" s="52"/>
      <c r="P224" s="5"/>
      <c r="Q224" s="5"/>
      <c r="R224" s="5"/>
      <c r="S224" s="5"/>
      <c r="T224" s="52"/>
      <c r="U224" s="5"/>
      <c r="V224" s="5"/>
      <c r="W224" s="5"/>
      <c r="X224" s="5"/>
      <c r="Y224" s="5"/>
      <c r="Z224" s="52"/>
      <c r="AA224" s="5"/>
      <c r="AB224" s="5"/>
      <c r="AC224" s="5"/>
      <c r="AD224" s="5"/>
      <c r="AE224" s="5"/>
      <c r="AF224" s="5"/>
      <c r="AG224" s="5"/>
      <c r="AH224" s="53">
        <v>2</v>
      </c>
      <c r="AI224" s="129" t="s">
        <v>339</v>
      </c>
      <c r="AJ224" s="52"/>
      <c r="AK224" s="5"/>
      <c r="AL224" s="5"/>
      <c r="AM224" s="5"/>
      <c r="AN224" s="5"/>
      <c r="AO224" s="5"/>
      <c r="AP224" s="5"/>
      <c r="AQ224" s="5"/>
      <c r="AR224" s="5"/>
      <c r="AS224" s="5"/>
      <c r="AT224" s="8">
        <v>4</v>
      </c>
      <c r="AU224" s="7" t="s">
        <v>342</v>
      </c>
      <c r="AV224" s="5"/>
      <c r="AW224" s="5"/>
      <c r="AX224" s="8">
        <v>1</v>
      </c>
      <c r="AY224" s="5"/>
      <c r="AZ224" s="5"/>
    </row>
    <row r="225" spans="1:52" ht="30" x14ac:dyDescent="0.2">
      <c r="A225" s="1">
        <v>225</v>
      </c>
      <c r="B225" s="7" t="s">
        <v>375</v>
      </c>
      <c r="C225" s="7" t="s">
        <v>350</v>
      </c>
      <c r="D225" s="5" t="s">
        <v>2952</v>
      </c>
      <c r="E225" s="8">
        <v>205</v>
      </c>
      <c r="F225" s="5" t="s">
        <v>2945</v>
      </c>
      <c r="G225" s="53">
        <v>1</v>
      </c>
      <c r="H225" s="129" t="s">
        <v>339</v>
      </c>
      <c r="I225" s="5"/>
      <c r="J225" s="5"/>
      <c r="K225" s="5"/>
      <c r="L225" s="5"/>
      <c r="M225" s="52"/>
      <c r="N225" s="5"/>
      <c r="O225" s="52"/>
      <c r="P225" s="5"/>
      <c r="Q225" s="5"/>
      <c r="R225" s="5"/>
      <c r="S225" s="5"/>
      <c r="T225" s="52"/>
      <c r="U225" s="5"/>
      <c r="V225" s="5"/>
      <c r="W225" s="5"/>
      <c r="X225" s="5"/>
      <c r="Y225" s="5"/>
      <c r="Z225" s="52"/>
      <c r="AA225" s="5"/>
      <c r="AB225" s="5"/>
      <c r="AC225" s="5"/>
      <c r="AD225" s="5"/>
      <c r="AE225" s="5"/>
      <c r="AF225" s="5"/>
      <c r="AG225" s="5"/>
      <c r="AH225" s="53">
        <v>2</v>
      </c>
      <c r="AI225" s="129" t="s">
        <v>339</v>
      </c>
      <c r="AJ225" s="52"/>
      <c r="AK225" s="5"/>
      <c r="AL225" s="5"/>
      <c r="AM225" s="5"/>
      <c r="AN225" s="5"/>
      <c r="AO225" s="5"/>
      <c r="AP225" s="5"/>
      <c r="AQ225" s="5"/>
      <c r="AR225" s="5"/>
      <c r="AS225" s="5"/>
      <c r="AT225" s="8">
        <v>4</v>
      </c>
      <c r="AU225" s="7" t="s">
        <v>342</v>
      </c>
      <c r="AV225" s="5"/>
      <c r="AW225" s="5"/>
      <c r="AX225" s="5"/>
      <c r="AY225" s="5"/>
      <c r="AZ225" s="5"/>
    </row>
    <row r="226" spans="1:52" ht="30" x14ac:dyDescent="0.2">
      <c r="A226" s="1">
        <v>226</v>
      </c>
      <c r="B226" s="7" t="s">
        <v>376</v>
      </c>
      <c r="C226" s="7" t="s">
        <v>350</v>
      </c>
      <c r="D226" s="5" t="s">
        <v>2952</v>
      </c>
      <c r="E226" s="8">
        <v>205</v>
      </c>
      <c r="F226" s="5" t="s">
        <v>2945</v>
      </c>
      <c r="G226" s="53">
        <v>1</v>
      </c>
      <c r="H226" s="129" t="s">
        <v>339</v>
      </c>
      <c r="I226" s="5"/>
      <c r="J226" s="5"/>
      <c r="K226" s="5"/>
      <c r="L226" s="5"/>
      <c r="M226" s="52"/>
      <c r="N226" s="5"/>
      <c r="O226" s="52"/>
      <c r="P226" s="5"/>
      <c r="Q226" s="5"/>
      <c r="R226" s="5"/>
      <c r="S226" s="5"/>
      <c r="T226" s="52"/>
      <c r="U226" s="5"/>
      <c r="V226" s="5"/>
      <c r="W226" s="5"/>
      <c r="X226" s="5"/>
      <c r="Y226" s="5"/>
      <c r="Z226" s="52"/>
      <c r="AA226" s="5"/>
      <c r="AB226" s="5"/>
      <c r="AC226" s="5"/>
      <c r="AD226" s="5"/>
      <c r="AE226" s="5"/>
      <c r="AF226" s="5"/>
      <c r="AG226" s="5"/>
      <c r="AH226" s="53">
        <v>2</v>
      </c>
      <c r="AI226" s="129" t="s">
        <v>339</v>
      </c>
      <c r="AJ226" s="52"/>
      <c r="AK226" s="5"/>
      <c r="AL226" s="5"/>
      <c r="AM226" s="5"/>
      <c r="AN226" s="5"/>
      <c r="AO226" s="5"/>
      <c r="AP226" s="5"/>
      <c r="AQ226" s="5"/>
      <c r="AR226" s="5"/>
      <c r="AS226" s="5"/>
      <c r="AT226" s="8">
        <v>4</v>
      </c>
      <c r="AU226" s="7" t="s">
        <v>342</v>
      </c>
      <c r="AV226" s="5"/>
      <c r="AW226" s="5"/>
      <c r="AX226" s="8">
        <v>1</v>
      </c>
      <c r="AY226" s="5"/>
      <c r="AZ226" s="5"/>
    </row>
    <row r="227" spans="1:52" ht="30" x14ac:dyDescent="0.2">
      <c r="A227" s="1">
        <v>227</v>
      </c>
      <c r="B227" s="7" t="s">
        <v>377</v>
      </c>
      <c r="C227" s="7" t="s">
        <v>350</v>
      </c>
      <c r="D227" s="5" t="s">
        <v>2952</v>
      </c>
      <c r="E227" s="8">
        <v>205</v>
      </c>
      <c r="F227" s="5" t="s">
        <v>2945</v>
      </c>
      <c r="G227" s="53">
        <v>1</v>
      </c>
      <c r="H227" s="129" t="s">
        <v>339</v>
      </c>
      <c r="I227" s="5"/>
      <c r="J227" s="5"/>
      <c r="K227" s="5"/>
      <c r="L227" s="5"/>
      <c r="M227" s="52"/>
      <c r="N227" s="5"/>
      <c r="O227" s="52"/>
      <c r="P227" s="5"/>
      <c r="Q227" s="5"/>
      <c r="R227" s="5"/>
      <c r="S227" s="5"/>
      <c r="T227" s="52"/>
      <c r="U227" s="5"/>
      <c r="V227" s="5"/>
      <c r="W227" s="5"/>
      <c r="X227" s="5"/>
      <c r="Y227" s="5"/>
      <c r="Z227" s="52"/>
      <c r="AA227" s="5"/>
      <c r="AB227" s="5"/>
      <c r="AC227" s="5"/>
      <c r="AD227" s="5"/>
      <c r="AE227" s="5"/>
      <c r="AF227" s="5"/>
      <c r="AG227" s="5"/>
      <c r="AH227" s="53">
        <v>2</v>
      </c>
      <c r="AI227" s="129" t="s">
        <v>339</v>
      </c>
      <c r="AJ227" s="52"/>
      <c r="AK227" s="5"/>
      <c r="AL227" s="5"/>
      <c r="AM227" s="5"/>
      <c r="AN227" s="5"/>
      <c r="AO227" s="5"/>
      <c r="AP227" s="5"/>
      <c r="AQ227" s="5"/>
      <c r="AR227" s="5"/>
      <c r="AS227" s="5"/>
      <c r="AT227" s="8">
        <v>4</v>
      </c>
      <c r="AU227" s="7" t="s">
        <v>342</v>
      </c>
      <c r="AV227" s="5"/>
      <c r="AW227" s="5"/>
      <c r="AX227" s="5"/>
      <c r="AY227" s="5"/>
      <c r="AZ227" s="5"/>
    </row>
    <row r="228" spans="1:52" ht="30" x14ac:dyDescent="0.2">
      <c r="A228" s="1">
        <v>228</v>
      </c>
      <c r="B228" s="7" t="s">
        <v>378</v>
      </c>
      <c r="C228" s="7" t="s">
        <v>350</v>
      </c>
      <c r="D228" s="5" t="s">
        <v>2952</v>
      </c>
      <c r="E228" s="8">
        <v>205</v>
      </c>
      <c r="F228" s="5" t="s">
        <v>2945</v>
      </c>
      <c r="G228" s="53">
        <v>1</v>
      </c>
      <c r="H228" s="129" t="s">
        <v>339</v>
      </c>
      <c r="I228" s="5"/>
      <c r="J228" s="5"/>
      <c r="K228" s="5"/>
      <c r="L228" s="5"/>
      <c r="M228" s="52"/>
      <c r="N228" s="5"/>
      <c r="O228" s="52"/>
      <c r="P228" s="5"/>
      <c r="Q228" s="5"/>
      <c r="R228" s="8">
        <v>1</v>
      </c>
      <c r="S228" s="129" t="s">
        <v>339</v>
      </c>
      <c r="T228" s="53">
        <v>1</v>
      </c>
      <c r="U228" s="129" t="s">
        <v>339</v>
      </c>
      <c r="V228" s="5"/>
      <c r="W228" s="5"/>
      <c r="X228" s="5"/>
      <c r="Y228" s="5"/>
      <c r="Z228" s="52"/>
      <c r="AA228" s="5"/>
      <c r="AB228" s="5"/>
      <c r="AC228" s="5"/>
      <c r="AD228" s="5"/>
      <c r="AE228" s="5"/>
      <c r="AF228" s="5"/>
      <c r="AG228" s="5"/>
      <c r="AH228" s="53">
        <v>2</v>
      </c>
      <c r="AI228" s="129" t="s">
        <v>339</v>
      </c>
      <c r="AJ228" s="52"/>
      <c r="AK228" s="5"/>
      <c r="AL228" s="5"/>
      <c r="AM228" s="5"/>
      <c r="AN228" s="5"/>
      <c r="AO228" s="5"/>
      <c r="AP228" s="5"/>
      <c r="AQ228" s="5"/>
      <c r="AR228" s="5"/>
      <c r="AS228" s="5"/>
      <c r="AT228" s="8">
        <v>4</v>
      </c>
      <c r="AU228" s="7" t="s">
        <v>342</v>
      </c>
      <c r="AV228" s="5"/>
      <c r="AW228" s="5"/>
      <c r="AX228" s="5"/>
      <c r="AY228" s="8">
        <v>1</v>
      </c>
      <c r="AZ228" s="5"/>
    </row>
    <row r="229" spans="1:52" ht="30" x14ac:dyDescent="0.2">
      <c r="A229" s="1">
        <v>229</v>
      </c>
      <c r="B229" s="7" t="s">
        <v>380</v>
      </c>
      <c r="C229" s="5" t="s">
        <v>2943</v>
      </c>
      <c r="D229" s="5" t="s">
        <v>2952</v>
      </c>
      <c r="E229" s="8">
        <v>205</v>
      </c>
      <c r="F229" s="5" t="s">
        <v>2945</v>
      </c>
      <c r="G229" s="53">
        <v>1</v>
      </c>
      <c r="H229" s="129" t="s">
        <v>339</v>
      </c>
      <c r="I229" s="5"/>
      <c r="J229" s="5"/>
      <c r="K229" s="5"/>
      <c r="L229" s="5"/>
      <c r="M229" s="53">
        <v>1</v>
      </c>
      <c r="N229" s="129" t="s">
        <v>339</v>
      </c>
      <c r="O229" s="52"/>
      <c r="P229" s="5"/>
      <c r="Q229" s="5"/>
      <c r="R229" s="8">
        <v>1</v>
      </c>
      <c r="S229" s="129" t="s">
        <v>339</v>
      </c>
      <c r="T229" s="53">
        <v>1</v>
      </c>
      <c r="U229" s="129" t="s">
        <v>339</v>
      </c>
      <c r="V229" s="5"/>
      <c r="W229" s="5"/>
      <c r="X229" s="5"/>
      <c r="Y229" s="5"/>
      <c r="Z229" s="52"/>
      <c r="AA229" s="5"/>
      <c r="AB229" s="5"/>
      <c r="AC229" s="5"/>
      <c r="AD229" s="5"/>
      <c r="AE229" s="5"/>
      <c r="AF229" s="5"/>
      <c r="AG229" s="5"/>
      <c r="AH229" s="52"/>
      <c r="AI229" s="5"/>
      <c r="AJ229" s="52"/>
      <c r="AK229" s="5"/>
      <c r="AL229" s="5"/>
      <c r="AM229" s="5"/>
      <c r="AN229" s="5"/>
      <c r="AO229" s="5"/>
      <c r="AP229" s="5"/>
      <c r="AQ229" s="5"/>
      <c r="AR229" s="5"/>
      <c r="AS229" s="5"/>
      <c r="AT229" s="5"/>
      <c r="AU229" s="5"/>
      <c r="AV229" s="5"/>
      <c r="AW229" s="5"/>
      <c r="AX229" s="5"/>
      <c r="AY229" s="8">
        <v>1</v>
      </c>
      <c r="AZ229" s="5"/>
    </row>
    <row r="230" spans="1:52" ht="30" x14ac:dyDescent="0.2">
      <c r="A230" s="1">
        <v>230</v>
      </c>
      <c r="B230" s="7" t="s">
        <v>381</v>
      </c>
      <c r="C230" s="5" t="s">
        <v>2943</v>
      </c>
      <c r="D230" s="5" t="s">
        <v>2952</v>
      </c>
      <c r="E230" s="8">
        <v>205</v>
      </c>
      <c r="F230" s="5" t="s">
        <v>2945</v>
      </c>
      <c r="G230" s="53">
        <v>1</v>
      </c>
      <c r="H230" s="129" t="s">
        <v>339</v>
      </c>
      <c r="I230" s="5"/>
      <c r="J230" s="5"/>
      <c r="K230" s="5"/>
      <c r="L230" s="5"/>
      <c r="M230" s="53">
        <v>1</v>
      </c>
      <c r="N230" s="129" t="s">
        <v>339</v>
      </c>
      <c r="O230" s="52"/>
      <c r="P230" s="5"/>
      <c r="Q230" s="5"/>
      <c r="R230" s="8">
        <v>1</v>
      </c>
      <c r="S230" s="129" t="s">
        <v>339</v>
      </c>
      <c r="T230" s="53">
        <v>1</v>
      </c>
      <c r="U230" s="129" t="s">
        <v>339</v>
      </c>
      <c r="V230" s="5"/>
      <c r="W230" s="5"/>
      <c r="X230" s="5"/>
      <c r="Y230" s="5"/>
      <c r="Z230" s="52"/>
      <c r="AA230" s="5"/>
      <c r="AB230" s="5"/>
      <c r="AC230" s="5"/>
      <c r="AD230" s="5"/>
      <c r="AE230" s="5"/>
      <c r="AF230" s="5"/>
      <c r="AG230" s="5"/>
      <c r="AH230" s="52"/>
      <c r="AI230" s="5"/>
      <c r="AJ230" s="52"/>
      <c r="AK230" s="5"/>
      <c r="AL230" s="5"/>
      <c r="AM230" s="5"/>
      <c r="AN230" s="5"/>
      <c r="AO230" s="5"/>
      <c r="AP230" s="5"/>
      <c r="AQ230" s="5"/>
      <c r="AR230" s="5"/>
      <c r="AS230" s="5"/>
      <c r="AT230" s="5"/>
      <c r="AU230" s="5"/>
      <c r="AV230" s="5"/>
      <c r="AW230" s="5"/>
      <c r="AX230" s="5"/>
      <c r="AY230" s="8">
        <v>1</v>
      </c>
      <c r="AZ230" s="5"/>
    </row>
    <row r="231" spans="1:52" ht="30" x14ac:dyDescent="0.2">
      <c r="A231" s="1">
        <v>231</v>
      </c>
      <c r="B231" s="7" t="s">
        <v>382</v>
      </c>
      <c r="C231" s="5" t="s">
        <v>2943</v>
      </c>
      <c r="D231" s="5" t="s">
        <v>2952</v>
      </c>
      <c r="E231" s="8">
        <v>205</v>
      </c>
      <c r="F231" s="5" t="s">
        <v>2945</v>
      </c>
      <c r="G231" s="53">
        <v>1</v>
      </c>
      <c r="H231" s="129" t="s">
        <v>339</v>
      </c>
      <c r="I231" s="5"/>
      <c r="J231" s="5"/>
      <c r="K231" s="5"/>
      <c r="L231" s="5"/>
      <c r="M231" s="53">
        <v>1</v>
      </c>
      <c r="N231" s="129" t="s">
        <v>339</v>
      </c>
      <c r="O231" s="52"/>
      <c r="P231" s="5"/>
      <c r="Q231" s="5"/>
      <c r="R231" s="8">
        <v>1</v>
      </c>
      <c r="S231" s="129" t="s">
        <v>339</v>
      </c>
      <c r="T231" s="53">
        <v>1</v>
      </c>
      <c r="U231" s="129" t="s">
        <v>339</v>
      </c>
      <c r="V231" s="5"/>
      <c r="W231" s="5"/>
      <c r="X231" s="5"/>
      <c r="Y231" s="5"/>
      <c r="Z231" s="52"/>
      <c r="AA231" s="5"/>
      <c r="AB231" s="5"/>
      <c r="AC231" s="5"/>
      <c r="AD231" s="5"/>
      <c r="AE231" s="5"/>
      <c r="AF231" s="5"/>
      <c r="AG231" s="5"/>
      <c r="AH231" s="52"/>
      <c r="AI231" s="5"/>
      <c r="AJ231" s="52"/>
      <c r="AK231" s="5"/>
      <c r="AL231" s="5"/>
      <c r="AM231" s="5"/>
      <c r="AN231" s="5"/>
      <c r="AO231" s="5"/>
      <c r="AP231" s="5"/>
      <c r="AQ231" s="5"/>
      <c r="AR231" s="5"/>
      <c r="AS231" s="5"/>
      <c r="AT231" s="5"/>
      <c r="AU231" s="5"/>
      <c r="AV231" s="5"/>
      <c r="AW231" s="5"/>
      <c r="AX231" s="5"/>
      <c r="AY231" s="8">
        <v>1</v>
      </c>
      <c r="AZ231" s="5"/>
    </row>
    <row r="232" spans="1:52" ht="30" x14ac:dyDescent="0.2">
      <c r="A232" s="1">
        <v>232</v>
      </c>
      <c r="B232" s="7" t="s">
        <v>383</v>
      </c>
      <c r="C232" s="5" t="s">
        <v>2943</v>
      </c>
      <c r="D232" s="5" t="s">
        <v>2952</v>
      </c>
      <c r="E232" s="8">
        <v>205</v>
      </c>
      <c r="F232" s="5" t="s">
        <v>2945</v>
      </c>
      <c r="G232" s="53">
        <v>1</v>
      </c>
      <c r="H232" s="129" t="s">
        <v>339</v>
      </c>
      <c r="I232" s="5"/>
      <c r="J232" s="5"/>
      <c r="K232" s="5"/>
      <c r="L232" s="5"/>
      <c r="M232" s="53">
        <v>1</v>
      </c>
      <c r="N232" s="129" t="s">
        <v>339</v>
      </c>
      <c r="O232" s="52"/>
      <c r="P232" s="5"/>
      <c r="Q232" s="5"/>
      <c r="R232" s="8">
        <v>1</v>
      </c>
      <c r="S232" s="129" t="s">
        <v>339</v>
      </c>
      <c r="T232" s="53">
        <v>1</v>
      </c>
      <c r="U232" s="129" t="s">
        <v>339</v>
      </c>
      <c r="V232" s="5"/>
      <c r="W232" s="5"/>
      <c r="X232" s="5"/>
      <c r="Y232" s="5"/>
      <c r="Z232" s="52"/>
      <c r="AA232" s="5"/>
      <c r="AB232" s="5"/>
      <c r="AC232" s="5"/>
      <c r="AD232" s="5"/>
      <c r="AE232" s="5"/>
      <c r="AF232" s="5"/>
      <c r="AG232" s="5"/>
      <c r="AH232" s="52"/>
      <c r="AI232" s="5"/>
      <c r="AJ232" s="52"/>
      <c r="AK232" s="5"/>
      <c r="AL232" s="5"/>
      <c r="AM232" s="5"/>
      <c r="AN232" s="5"/>
      <c r="AO232" s="5"/>
      <c r="AP232" s="5"/>
      <c r="AQ232" s="5"/>
      <c r="AR232" s="5"/>
      <c r="AS232" s="5"/>
      <c r="AT232" s="5"/>
      <c r="AU232" s="5"/>
      <c r="AV232" s="5"/>
      <c r="AW232" s="5"/>
      <c r="AX232" s="5"/>
      <c r="AY232" s="8">
        <v>1</v>
      </c>
      <c r="AZ232" s="5"/>
    </row>
    <row r="233" spans="1:52" ht="30" x14ac:dyDescent="0.2">
      <c r="A233" s="1">
        <v>233</v>
      </c>
      <c r="B233" s="7" t="s">
        <v>384</v>
      </c>
      <c r="C233" s="7" t="s">
        <v>65</v>
      </c>
      <c r="D233" s="5" t="s">
        <v>2952</v>
      </c>
      <c r="E233" s="8">
        <v>205</v>
      </c>
      <c r="F233" s="5" t="s">
        <v>2945</v>
      </c>
      <c r="G233" s="53">
        <v>1</v>
      </c>
      <c r="H233" s="129" t="s">
        <v>339</v>
      </c>
      <c r="I233" s="5"/>
      <c r="J233" s="5"/>
      <c r="K233" s="5"/>
      <c r="L233" s="5"/>
      <c r="M233" s="53">
        <v>1</v>
      </c>
      <c r="N233" s="129" t="s">
        <v>339</v>
      </c>
      <c r="O233" s="53">
        <v>1</v>
      </c>
      <c r="P233" s="129" t="s">
        <v>339</v>
      </c>
      <c r="Q233" s="5"/>
      <c r="R233" s="5"/>
      <c r="S233" s="5"/>
      <c r="T233" s="52"/>
      <c r="U233" s="5"/>
      <c r="V233" s="5"/>
      <c r="W233" s="5"/>
      <c r="X233" s="5"/>
      <c r="Y233" s="5"/>
      <c r="Z233" s="52"/>
      <c r="AA233" s="5"/>
      <c r="AB233" s="5"/>
      <c r="AC233" s="5"/>
      <c r="AD233" s="5"/>
      <c r="AE233" s="5"/>
      <c r="AF233" s="5"/>
      <c r="AG233" s="5"/>
      <c r="AH233" s="52"/>
      <c r="AI233" s="5"/>
      <c r="AJ233" s="52"/>
      <c r="AK233" s="5"/>
      <c r="AL233" s="5"/>
      <c r="AM233" s="5"/>
      <c r="AN233" s="5"/>
      <c r="AO233" s="5"/>
      <c r="AP233" s="5"/>
      <c r="AQ233" s="5"/>
      <c r="AR233" s="5"/>
      <c r="AS233" s="5"/>
      <c r="AT233" s="5"/>
      <c r="AU233" s="5"/>
      <c r="AV233" s="5"/>
      <c r="AW233" s="5"/>
      <c r="AX233" s="5"/>
      <c r="AY233" s="8">
        <v>1</v>
      </c>
      <c r="AZ233" s="5"/>
    </row>
    <row r="234" spans="1:52" ht="30" x14ac:dyDescent="0.2">
      <c r="A234" s="1">
        <v>234</v>
      </c>
      <c r="B234" s="7" t="s">
        <v>385</v>
      </c>
      <c r="C234" s="7" t="s">
        <v>65</v>
      </c>
      <c r="D234" s="5" t="s">
        <v>2952</v>
      </c>
      <c r="E234" s="8">
        <v>205</v>
      </c>
      <c r="F234" s="5" t="s">
        <v>2945</v>
      </c>
      <c r="G234" s="53">
        <v>1</v>
      </c>
      <c r="H234" s="129" t="s">
        <v>339</v>
      </c>
      <c r="I234" s="5"/>
      <c r="J234" s="5"/>
      <c r="K234" s="5"/>
      <c r="L234" s="5"/>
      <c r="M234" s="53">
        <v>1</v>
      </c>
      <c r="N234" s="129" t="s">
        <v>339</v>
      </c>
      <c r="O234" s="53">
        <v>1</v>
      </c>
      <c r="P234" s="129" t="s">
        <v>339</v>
      </c>
      <c r="Q234" s="5"/>
      <c r="R234" s="5"/>
      <c r="S234" s="5"/>
      <c r="T234" s="52"/>
      <c r="U234" s="5"/>
      <c r="V234" s="5"/>
      <c r="W234" s="5"/>
      <c r="X234" s="5"/>
      <c r="Y234" s="5"/>
      <c r="Z234" s="52"/>
      <c r="AA234" s="5"/>
      <c r="AB234" s="5"/>
      <c r="AC234" s="5"/>
      <c r="AD234" s="5"/>
      <c r="AE234" s="5"/>
      <c r="AF234" s="5"/>
      <c r="AG234" s="5"/>
      <c r="AH234" s="52"/>
      <c r="AI234" s="5"/>
      <c r="AJ234" s="52"/>
      <c r="AK234" s="5"/>
      <c r="AL234" s="5"/>
      <c r="AM234" s="5"/>
      <c r="AN234" s="5"/>
      <c r="AO234" s="5"/>
      <c r="AP234" s="5"/>
      <c r="AQ234" s="5"/>
      <c r="AR234" s="5"/>
      <c r="AS234" s="5"/>
      <c r="AT234" s="5"/>
      <c r="AU234" s="5"/>
      <c r="AV234" s="5"/>
      <c r="AW234" s="5"/>
      <c r="AX234" s="5"/>
      <c r="AY234" s="8">
        <v>1</v>
      </c>
      <c r="AZ234" s="5"/>
    </row>
    <row r="235" spans="1:52" ht="30" x14ac:dyDescent="0.2">
      <c r="A235" s="1">
        <v>235</v>
      </c>
      <c r="B235" s="7" t="s">
        <v>386</v>
      </c>
      <c r="C235" s="5" t="s">
        <v>3023</v>
      </c>
      <c r="D235" s="5" t="s">
        <v>2952</v>
      </c>
      <c r="E235" s="8">
        <v>205</v>
      </c>
      <c r="F235" s="5" t="s">
        <v>2945</v>
      </c>
      <c r="G235" s="52"/>
      <c r="H235" s="5"/>
      <c r="I235" s="5"/>
      <c r="J235" s="5"/>
      <c r="K235" s="5"/>
      <c r="L235" s="5"/>
      <c r="M235" s="52"/>
      <c r="N235" s="5"/>
      <c r="O235" s="53">
        <v>1</v>
      </c>
      <c r="P235" s="129" t="s">
        <v>339</v>
      </c>
      <c r="Q235" s="5"/>
      <c r="R235" s="5"/>
      <c r="S235" s="5"/>
      <c r="T235" s="52"/>
      <c r="U235" s="5"/>
      <c r="V235" s="5"/>
      <c r="W235" s="5"/>
      <c r="X235" s="5"/>
      <c r="Y235" s="5"/>
      <c r="Z235" s="52"/>
      <c r="AA235" s="5"/>
      <c r="AB235" s="5"/>
      <c r="AC235" s="5"/>
      <c r="AD235" s="5"/>
      <c r="AE235" s="5"/>
      <c r="AF235" s="5"/>
      <c r="AG235" s="5"/>
      <c r="AH235" s="52"/>
      <c r="AI235" s="5"/>
      <c r="AJ235" s="52"/>
      <c r="AK235" s="5"/>
      <c r="AL235" s="5"/>
      <c r="AM235" s="5"/>
      <c r="AN235" s="5"/>
      <c r="AO235" s="5"/>
      <c r="AP235" s="5"/>
      <c r="AQ235" s="5"/>
      <c r="AR235" s="5"/>
      <c r="AS235" s="5"/>
      <c r="AT235" s="5"/>
      <c r="AU235" s="5"/>
      <c r="AV235" s="5"/>
      <c r="AW235" s="5"/>
      <c r="AX235" s="8">
        <v>1</v>
      </c>
      <c r="AY235" s="5"/>
      <c r="AZ235" s="5"/>
    </row>
    <row r="236" spans="1:52" ht="30" x14ac:dyDescent="0.2">
      <c r="A236" s="1">
        <v>236</v>
      </c>
      <c r="B236" s="7" t="s">
        <v>387</v>
      </c>
      <c r="C236" s="5" t="s">
        <v>3023</v>
      </c>
      <c r="D236" s="5" t="s">
        <v>2952</v>
      </c>
      <c r="E236" s="8">
        <v>205</v>
      </c>
      <c r="F236" s="5" t="s">
        <v>2945</v>
      </c>
      <c r="G236" s="52"/>
      <c r="H236" s="5"/>
      <c r="I236" s="5"/>
      <c r="J236" s="5"/>
      <c r="K236" s="5"/>
      <c r="L236" s="5"/>
      <c r="M236" s="52"/>
      <c r="N236" s="5"/>
      <c r="O236" s="53">
        <v>1</v>
      </c>
      <c r="P236" s="129" t="s">
        <v>339</v>
      </c>
      <c r="Q236" s="5"/>
      <c r="R236" s="5"/>
      <c r="S236" s="5"/>
      <c r="T236" s="52"/>
      <c r="U236" s="5"/>
      <c r="V236" s="5"/>
      <c r="W236" s="5"/>
      <c r="X236" s="5"/>
      <c r="Y236" s="5"/>
      <c r="Z236" s="52"/>
      <c r="AA236" s="5"/>
      <c r="AB236" s="5"/>
      <c r="AC236" s="5"/>
      <c r="AD236" s="5"/>
      <c r="AE236" s="5"/>
      <c r="AF236" s="5"/>
      <c r="AG236" s="5"/>
      <c r="AH236" s="52"/>
      <c r="AI236" s="5"/>
      <c r="AJ236" s="52"/>
      <c r="AK236" s="5"/>
      <c r="AL236" s="5"/>
      <c r="AM236" s="5"/>
      <c r="AN236" s="5"/>
      <c r="AO236" s="5"/>
      <c r="AP236" s="5"/>
      <c r="AQ236" s="5"/>
      <c r="AR236" s="5"/>
      <c r="AS236" s="5"/>
      <c r="AT236" s="5"/>
      <c r="AU236" s="5"/>
      <c r="AV236" s="5"/>
      <c r="AW236" s="5"/>
      <c r="AX236" s="8">
        <v>1</v>
      </c>
      <c r="AY236" s="5"/>
      <c r="AZ236" s="5"/>
    </row>
    <row r="237" spans="1:52" ht="30" x14ac:dyDescent="0.2">
      <c r="A237" s="1">
        <v>237</v>
      </c>
      <c r="B237" s="7" t="s">
        <v>388</v>
      </c>
      <c r="C237" s="5" t="s">
        <v>3023</v>
      </c>
      <c r="D237" s="5" t="s">
        <v>2952</v>
      </c>
      <c r="E237" s="8">
        <v>205</v>
      </c>
      <c r="F237" s="5" t="s">
        <v>2945</v>
      </c>
      <c r="G237" s="52"/>
      <c r="H237" s="5"/>
      <c r="I237" s="5"/>
      <c r="J237" s="5"/>
      <c r="K237" s="5"/>
      <c r="L237" s="5"/>
      <c r="M237" s="52"/>
      <c r="N237" s="5"/>
      <c r="O237" s="53">
        <v>1</v>
      </c>
      <c r="P237" s="129" t="s">
        <v>339</v>
      </c>
      <c r="Q237" s="5"/>
      <c r="R237" s="5"/>
      <c r="S237" s="5"/>
      <c r="T237" s="52"/>
      <c r="U237" s="5"/>
      <c r="V237" s="5"/>
      <c r="W237" s="5"/>
      <c r="X237" s="5"/>
      <c r="Y237" s="5"/>
      <c r="Z237" s="52"/>
      <c r="AA237" s="5"/>
      <c r="AB237" s="5"/>
      <c r="AC237" s="5"/>
      <c r="AD237" s="5"/>
      <c r="AE237" s="5"/>
      <c r="AF237" s="5"/>
      <c r="AG237" s="5"/>
      <c r="AH237" s="52"/>
      <c r="AI237" s="5"/>
      <c r="AJ237" s="52"/>
      <c r="AK237" s="5"/>
      <c r="AL237" s="5"/>
      <c r="AM237" s="5"/>
      <c r="AN237" s="5"/>
      <c r="AO237" s="5"/>
      <c r="AP237" s="5"/>
      <c r="AQ237" s="5"/>
      <c r="AR237" s="5"/>
      <c r="AS237" s="5"/>
      <c r="AT237" s="5"/>
      <c r="AU237" s="5"/>
      <c r="AV237" s="5"/>
      <c r="AW237" s="5"/>
      <c r="AX237" s="8">
        <v>1</v>
      </c>
      <c r="AY237" s="5"/>
      <c r="AZ237" s="5"/>
    </row>
    <row r="238" spans="1:52" ht="30" x14ac:dyDescent="0.2">
      <c r="A238" s="1">
        <v>238</v>
      </c>
      <c r="B238" s="7" t="s">
        <v>342</v>
      </c>
      <c r="C238" s="5" t="s">
        <v>2737</v>
      </c>
      <c r="D238" s="5" t="s">
        <v>3143</v>
      </c>
      <c r="E238" s="8">
        <v>209</v>
      </c>
      <c r="F238" s="5" t="s">
        <v>3137</v>
      </c>
      <c r="G238" s="52"/>
      <c r="H238" s="5"/>
      <c r="I238" s="5"/>
      <c r="J238" s="5"/>
      <c r="K238" s="5"/>
      <c r="L238" s="5"/>
      <c r="M238" s="52"/>
      <c r="N238" s="5"/>
      <c r="O238" s="52"/>
      <c r="P238" s="5"/>
      <c r="Q238" s="5"/>
      <c r="R238" s="5"/>
      <c r="S238" s="5"/>
      <c r="T238" s="52"/>
      <c r="U238" s="5"/>
      <c r="V238" s="8">
        <v>1</v>
      </c>
      <c r="W238" s="129" t="s">
        <v>339</v>
      </c>
      <c r="X238" s="5"/>
      <c r="Y238" s="5"/>
      <c r="Z238" s="52"/>
      <c r="AA238" s="5"/>
      <c r="AB238" s="5"/>
      <c r="AC238" s="5"/>
      <c r="AD238" s="5"/>
      <c r="AE238" s="5"/>
      <c r="AF238" s="5"/>
      <c r="AG238" s="5"/>
      <c r="AH238" s="53">
        <v>4</v>
      </c>
      <c r="AI238" s="129" t="s">
        <v>339</v>
      </c>
      <c r="AJ238" s="52"/>
      <c r="AK238" s="5"/>
      <c r="AL238" s="5"/>
      <c r="AM238" s="5"/>
      <c r="AN238" s="5"/>
      <c r="AO238" s="5"/>
      <c r="AP238" s="5"/>
      <c r="AQ238" s="5"/>
      <c r="AR238" s="5"/>
      <c r="AS238" s="5"/>
      <c r="AT238" s="5"/>
      <c r="AU238" s="5"/>
      <c r="AV238" s="5"/>
      <c r="AW238" s="5"/>
      <c r="AX238" s="5"/>
      <c r="AY238" s="5"/>
      <c r="AZ238" s="8">
        <v>7</v>
      </c>
    </row>
    <row r="239" spans="1:52" ht="30" x14ac:dyDescent="0.2">
      <c r="A239" s="1">
        <v>239</v>
      </c>
      <c r="B239" s="129" t="s">
        <v>339</v>
      </c>
      <c r="C239" s="5" t="s">
        <v>3114</v>
      </c>
      <c r="D239" s="5" t="s">
        <v>3143</v>
      </c>
      <c r="E239" s="8">
        <v>209</v>
      </c>
      <c r="F239" s="8">
        <v>0</v>
      </c>
      <c r="G239" s="52" t="s">
        <v>3144</v>
      </c>
      <c r="H239" s="56" t="s">
        <v>391</v>
      </c>
      <c r="I239" s="8">
        <v>1</v>
      </c>
      <c r="J239" s="7" t="s">
        <v>63</v>
      </c>
      <c r="K239" s="5"/>
      <c r="L239" s="5"/>
      <c r="M239" s="52"/>
      <c r="N239" s="5"/>
      <c r="O239" s="52"/>
      <c r="P239" s="5"/>
      <c r="Q239" s="5"/>
      <c r="R239" s="5"/>
      <c r="S239" s="5"/>
      <c r="T239" s="52"/>
      <c r="U239" s="5"/>
      <c r="V239" s="5"/>
      <c r="W239" s="5"/>
      <c r="X239" s="5"/>
      <c r="Y239" s="5"/>
      <c r="Z239" s="52"/>
      <c r="AA239" s="5"/>
      <c r="AB239" s="5"/>
      <c r="AC239" s="5"/>
      <c r="AD239" s="5"/>
      <c r="AE239" s="5"/>
      <c r="AF239" s="5"/>
      <c r="AG239" s="5"/>
      <c r="AH239" s="52"/>
      <c r="AI239" s="5"/>
      <c r="AJ239" s="52"/>
      <c r="AK239" s="5"/>
      <c r="AL239" s="5"/>
      <c r="AM239" s="5"/>
      <c r="AN239" s="5"/>
      <c r="AO239" s="5"/>
      <c r="AP239" s="5"/>
      <c r="AQ239" s="5"/>
      <c r="AR239" s="5"/>
      <c r="AS239" s="5"/>
      <c r="AT239" s="5"/>
      <c r="AU239" s="5"/>
      <c r="AV239" s="5"/>
      <c r="AW239" s="5"/>
      <c r="AX239" s="7" t="s">
        <v>100</v>
      </c>
      <c r="AY239" s="7" t="s">
        <v>100</v>
      </c>
      <c r="AZ239" s="5"/>
    </row>
    <row r="240" spans="1:52" ht="30" x14ac:dyDescent="0.2">
      <c r="A240" s="1">
        <v>240</v>
      </c>
      <c r="B240" s="129" t="s">
        <v>339</v>
      </c>
      <c r="C240" s="5" t="s">
        <v>3114</v>
      </c>
      <c r="D240" s="5" t="s">
        <v>3143</v>
      </c>
      <c r="E240" s="8">
        <v>209</v>
      </c>
      <c r="F240" s="8">
        <v>0</v>
      </c>
      <c r="G240" s="52" t="s">
        <v>3144</v>
      </c>
      <c r="H240" s="56" t="s">
        <v>391</v>
      </c>
      <c r="I240" s="8">
        <v>1</v>
      </c>
      <c r="J240" s="7" t="s">
        <v>63</v>
      </c>
      <c r="K240" s="5"/>
      <c r="L240" s="5"/>
      <c r="M240" s="52"/>
      <c r="N240" s="5"/>
      <c r="O240" s="52"/>
      <c r="P240" s="5"/>
      <c r="Q240" s="5"/>
      <c r="R240" s="5"/>
      <c r="S240" s="5"/>
      <c r="T240" s="52"/>
      <c r="U240" s="5"/>
      <c r="V240" s="5"/>
      <c r="W240" s="5"/>
      <c r="X240" s="5"/>
      <c r="Y240" s="5"/>
      <c r="Z240" s="52"/>
      <c r="AA240" s="5"/>
      <c r="AB240" s="5"/>
      <c r="AC240" s="5"/>
      <c r="AD240" s="5"/>
      <c r="AE240" s="5"/>
      <c r="AF240" s="5"/>
      <c r="AG240" s="5"/>
      <c r="AH240" s="52"/>
      <c r="AI240" s="5"/>
      <c r="AJ240" s="52"/>
      <c r="AK240" s="5"/>
      <c r="AL240" s="5"/>
      <c r="AM240" s="5"/>
      <c r="AN240" s="5"/>
      <c r="AO240" s="5"/>
      <c r="AP240" s="5"/>
      <c r="AQ240" s="5"/>
      <c r="AR240" s="5"/>
      <c r="AS240" s="5"/>
      <c r="AT240" s="5"/>
      <c r="AU240" s="5"/>
      <c r="AV240" s="5"/>
      <c r="AW240" s="5"/>
      <c r="AX240" s="7" t="s">
        <v>100</v>
      </c>
      <c r="AY240" s="7" t="s">
        <v>100</v>
      </c>
      <c r="AZ240" s="5"/>
    </row>
    <row r="241" spans="1:52" x14ac:dyDescent="0.2">
      <c r="A241" s="1">
        <v>241</v>
      </c>
      <c r="B241" s="1091" t="s">
        <v>3145</v>
      </c>
      <c r="C241" s="1091"/>
      <c r="D241" s="1091"/>
      <c r="E241" s="1091"/>
      <c r="F241" s="1091"/>
      <c r="G241" s="1091"/>
      <c r="H241" s="1091"/>
      <c r="I241" s="1091"/>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row>
    <row r="242" spans="1:52" ht="30" x14ac:dyDescent="0.2">
      <c r="A242" s="1">
        <v>242</v>
      </c>
      <c r="B242" s="7" t="s">
        <v>393</v>
      </c>
      <c r="C242" s="7" t="s">
        <v>350</v>
      </c>
      <c r="D242" s="5" t="s">
        <v>2959</v>
      </c>
      <c r="E242" s="8">
        <v>204</v>
      </c>
      <c r="F242" s="7" t="s">
        <v>151</v>
      </c>
      <c r="G242" s="53">
        <v>1</v>
      </c>
      <c r="H242" s="129" t="s">
        <v>339</v>
      </c>
      <c r="I242" s="5"/>
      <c r="J242" s="5"/>
      <c r="K242" s="5"/>
      <c r="L242" s="5"/>
      <c r="M242" s="53">
        <v>1</v>
      </c>
      <c r="N242" s="129" t="s">
        <v>339</v>
      </c>
      <c r="O242" s="52"/>
      <c r="P242" s="5"/>
      <c r="Q242" s="5"/>
      <c r="R242" s="8">
        <v>2</v>
      </c>
      <c r="S242" s="129" t="s">
        <v>339</v>
      </c>
      <c r="T242" s="53">
        <v>1</v>
      </c>
      <c r="U242" s="129" t="s">
        <v>339</v>
      </c>
      <c r="V242" s="5"/>
      <c r="W242" s="5"/>
      <c r="X242" s="5"/>
      <c r="Y242" s="5"/>
      <c r="Z242" s="52"/>
      <c r="AA242" s="5"/>
      <c r="AB242" s="5"/>
      <c r="AC242" s="5"/>
      <c r="AD242" s="5"/>
      <c r="AE242" s="5"/>
      <c r="AF242" s="5"/>
      <c r="AG242" s="5"/>
      <c r="AH242" s="53">
        <v>2</v>
      </c>
      <c r="AI242" s="129" t="s">
        <v>339</v>
      </c>
      <c r="AJ242" s="52"/>
      <c r="AK242" s="5"/>
      <c r="AL242" s="5"/>
      <c r="AM242" s="5"/>
      <c r="AN242" s="5"/>
      <c r="AO242" s="5"/>
      <c r="AP242" s="5"/>
      <c r="AQ242" s="5"/>
      <c r="AR242" s="5"/>
      <c r="AS242" s="5"/>
      <c r="AT242" s="8">
        <v>2</v>
      </c>
      <c r="AU242" s="7" t="s">
        <v>342</v>
      </c>
      <c r="AV242" s="5"/>
      <c r="AW242" s="5"/>
      <c r="AX242" s="8">
        <v>1</v>
      </c>
      <c r="AY242" s="8">
        <v>1</v>
      </c>
      <c r="AZ242" s="5"/>
    </row>
    <row r="243" spans="1:52" ht="30" x14ac:dyDescent="0.2">
      <c r="A243" s="1">
        <v>243</v>
      </c>
      <c r="B243" s="7" t="s">
        <v>395</v>
      </c>
      <c r="C243" s="7" t="s">
        <v>350</v>
      </c>
      <c r="D243" s="5" t="s">
        <v>2959</v>
      </c>
      <c r="E243" s="8">
        <v>204</v>
      </c>
      <c r="F243" s="7" t="s">
        <v>151</v>
      </c>
      <c r="G243" s="53">
        <v>1</v>
      </c>
      <c r="H243" s="129" t="s">
        <v>339</v>
      </c>
      <c r="I243" s="5"/>
      <c r="J243" s="5"/>
      <c r="K243" s="5"/>
      <c r="L243" s="5"/>
      <c r="M243" s="53">
        <v>1</v>
      </c>
      <c r="N243" s="129" t="s">
        <v>339</v>
      </c>
      <c r="O243" s="52"/>
      <c r="P243" s="5"/>
      <c r="Q243" s="5"/>
      <c r="R243" s="5"/>
      <c r="S243" s="5"/>
      <c r="T243" s="53">
        <v>1</v>
      </c>
      <c r="U243" s="129" t="s">
        <v>339</v>
      </c>
      <c r="V243" s="5"/>
      <c r="W243" s="5"/>
      <c r="X243" s="5"/>
      <c r="Y243" s="5"/>
      <c r="Z243" s="52"/>
      <c r="AA243" s="5"/>
      <c r="AB243" s="5"/>
      <c r="AC243" s="5"/>
      <c r="AD243" s="5"/>
      <c r="AE243" s="5"/>
      <c r="AF243" s="5"/>
      <c r="AG243" s="5"/>
      <c r="AH243" s="53">
        <v>2</v>
      </c>
      <c r="AI243" s="129" t="s">
        <v>339</v>
      </c>
      <c r="AJ243" s="52"/>
      <c r="AK243" s="5"/>
      <c r="AL243" s="5"/>
      <c r="AM243" s="5"/>
      <c r="AN243" s="5"/>
      <c r="AO243" s="5"/>
      <c r="AP243" s="5"/>
      <c r="AQ243" s="5"/>
      <c r="AR243" s="5"/>
      <c r="AS243" s="5"/>
      <c r="AT243" s="8">
        <v>2</v>
      </c>
      <c r="AU243" s="7" t="s">
        <v>342</v>
      </c>
      <c r="AV243" s="5"/>
      <c r="AW243" s="5"/>
      <c r="AX243" s="8">
        <v>1</v>
      </c>
      <c r="AY243" s="8">
        <v>1</v>
      </c>
      <c r="AZ243" s="5"/>
    </row>
    <row r="244" spans="1:52" ht="30" x14ac:dyDescent="0.2">
      <c r="A244" s="1">
        <v>244</v>
      </c>
      <c r="B244" s="7" t="s">
        <v>396</v>
      </c>
      <c r="C244" s="7" t="s">
        <v>350</v>
      </c>
      <c r="D244" s="5" t="s">
        <v>2959</v>
      </c>
      <c r="E244" s="8">
        <v>204</v>
      </c>
      <c r="F244" s="7" t="s">
        <v>151</v>
      </c>
      <c r="G244" s="53">
        <v>1</v>
      </c>
      <c r="H244" s="129" t="s">
        <v>339</v>
      </c>
      <c r="I244" s="5"/>
      <c r="J244" s="5"/>
      <c r="K244" s="5"/>
      <c r="L244" s="5"/>
      <c r="M244" s="53">
        <v>1</v>
      </c>
      <c r="N244" s="129" t="s">
        <v>339</v>
      </c>
      <c r="O244" s="52"/>
      <c r="P244" s="5"/>
      <c r="Q244" s="5"/>
      <c r="R244" s="5"/>
      <c r="S244" s="5"/>
      <c r="T244" s="53">
        <v>1</v>
      </c>
      <c r="U244" s="129" t="s">
        <v>339</v>
      </c>
      <c r="V244" s="5"/>
      <c r="W244" s="5"/>
      <c r="X244" s="5"/>
      <c r="Y244" s="5"/>
      <c r="Z244" s="52"/>
      <c r="AA244" s="5"/>
      <c r="AB244" s="5"/>
      <c r="AC244" s="5"/>
      <c r="AD244" s="5"/>
      <c r="AE244" s="5"/>
      <c r="AF244" s="5"/>
      <c r="AG244" s="5"/>
      <c r="AH244" s="53">
        <v>2</v>
      </c>
      <c r="AI244" s="129" t="s">
        <v>339</v>
      </c>
      <c r="AJ244" s="52"/>
      <c r="AK244" s="5"/>
      <c r="AL244" s="5"/>
      <c r="AM244" s="5"/>
      <c r="AN244" s="5"/>
      <c r="AO244" s="5"/>
      <c r="AP244" s="5"/>
      <c r="AQ244" s="5"/>
      <c r="AR244" s="5"/>
      <c r="AS244" s="5"/>
      <c r="AT244" s="8">
        <v>2</v>
      </c>
      <c r="AU244" s="7" t="s">
        <v>342</v>
      </c>
      <c r="AV244" s="5"/>
      <c r="AW244" s="5"/>
      <c r="AX244" s="8">
        <v>1</v>
      </c>
      <c r="AY244" s="8">
        <v>1</v>
      </c>
      <c r="AZ244" s="5"/>
    </row>
    <row r="245" spans="1:52" ht="30" x14ac:dyDescent="0.2">
      <c r="A245" s="1">
        <v>245</v>
      </c>
      <c r="B245" s="7" t="s">
        <v>397</v>
      </c>
      <c r="C245" s="7" t="s">
        <v>350</v>
      </c>
      <c r="D245" s="5" t="s">
        <v>2959</v>
      </c>
      <c r="E245" s="8">
        <v>204</v>
      </c>
      <c r="F245" s="7" t="s">
        <v>151</v>
      </c>
      <c r="G245" s="53">
        <v>1</v>
      </c>
      <c r="H245" s="129" t="s">
        <v>339</v>
      </c>
      <c r="I245" s="5"/>
      <c r="J245" s="5"/>
      <c r="K245" s="5"/>
      <c r="L245" s="5"/>
      <c r="M245" s="53">
        <v>1</v>
      </c>
      <c r="N245" s="129" t="s">
        <v>339</v>
      </c>
      <c r="O245" s="52"/>
      <c r="P245" s="5"/>
      <c r="Q245" s="5"/>
      <c r="R245" s="8">
        <v>2</v>
      </c>
      <c r="S245" s="129" t="s">
        <v>339</v>
      </c>
      <c r="T245" s="53">
        <v>1</v>
      </c>
      <c r="U245" s="129" t="s">
        <v>339</v>
      </c>
      <c r="V245" s="5"/>
      <c r="W245" s="5"/>
      <c r="X245" s="5"/>
      <c r="Y245" s="5"/>
      <c r="Z245" s="52"/>
      <c r="AA245" s="5"/>
      <c r="AB245" s="5"/>
      <c r="AC245" s="5"/>
      <c r="AD245" s="5"/>
      <c r="AE245" s="5"/>
      <c r="AF245" s="5"/>
      <c r="AG245" s="5"/>
      <c r="AH245" s="53">
        <v>2</v>
      </c>
      <c r="AI245" s="129" t="s">
        <v>339</v>
      </c>
      <c r="AJ245" s="52"/>
      <c r="AK245" s="5"/>
      <c r="AL245" s="5"/>
      <c r="AM245" s="5"/>
      <c r="AN245" s="5"/>
      <c r="AO245" s="5"/>
      <c r="AP245" s="5"/>
      <c r="AQ245" s="5"/>
      <c r="AR245" s="5"/>
      <c r="AS245" s="5"/>
      <c r="AT245" s="8">
        <v>2</v>
      </c>
      <c r="AU245" s="7" t="s">
        <v>342</v>
      </c>
      <c r="AV245" s="5"/>
      <c r="AW245" s="5"/>
      <c r="AX245" s="8">
        <v>1</v>
      </c>
      <c r="AY245" s="8">
        <v>1</v>
      </c>
      <c r="AZ245" s="5"/>
    </row>
    <row r="246" spans="1:52" x14ac:dyDescent="0.2">
      <c r="A246" s="1">
        <v>246</v>
      </c>
      <c r="B246" s="1092" t="s">
        <v>398</v>
      </c>
      <c r="C246" s="1092"/>
      <c r="D246" s="1092"/>
      <c r="E246" s="1092"/>
      <c r="F246" s="1092"/>
      <c r="G246" s="1091"/>
      <c r="H246" s="1091"/>
      <c r="I246" s="1091"/>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row>
    <row r="247" spans="1:52" x14ac:dyDescent="0.2">
      <c r="A247" s="1">
        <v>247</v>
      </c>
      <c r="B247" s="7" t="s">
        <v>399</v>
      </c>
      <c r="C247" s="5" t="s">
        <v>2930</v>
      </c>
      <c r="D247" s="7" t="s">
        <v>398</v>
      </c>
      <c r="E247" s="8">
        <v>203</v>
      </c>
      <c r="F247" s="8">
        <v>1100</v>
      </c>
      <c r="G247" s="53">
        <v>1</v>
      </c>
      <c r="H247" s="7" t="s">
        <v>341</v>
      </c>
      <c r="I247" s="5"/>
      <c r="J247" s="5"/>
      <c r="K247" s="5"/>
      <c r="L247" s="5"/>
      <c r="M247" s="52"/>
      <c r="N247" s="5"/>
      <c r="O247" s="53">
        <v>1</v>
      </c>
      <c r="P247" s="7" t="s">
        <v>341</v>
      </c>
      <c r="Q247" s="5"/>
      <c r="R247" s="5"/>
      <c r="S247" s="5"/>
      <c r="T247" s="52"/>
      <c r="U247" s="5"/>
      <c r="V247" s="5"/>
      <c r="W247" s="5"/>
      <c r="X247" s="5"/>
      <c r="Y247" s="5"/>
      <c r="Z247" s="52"/>
      <c r="AA247" s="5"/>
      <c r="AB247" s="5"/>
      <c r="AC247" s="5"/>
      <c r="AD247" s="5"/>
      <c r="AE247" s="5"/>
      <c r="AF247" s="5"/>
      <c r="AG247" s="5"/>
      <c r="AH247" s="52"/>
      <c r="AI247" s="5"/>
      <c r="AJ247" s="52"/>
      <c r="AK247" s="5"/>
      <c r="AL247" s="5"/>
      <c r="AM247" s="5"/>
      <c r="AN247" s="5"/>
      <c r="AO247" s="5"/>
      <c r="AP247" s="5"/>
      <c r="AQ247" s="5"/>
      <c r="AR247" s="5"/>
      <c r="AS247" s="5"/>
      <c r="AT247" s="5"/>
      <c r="AU247" s="5"/>
      <c r="AV247" s="5"/>
      <c r="AW247" s="5"/>
      <c r="AX247" s="5"/>
      <c r="AY247" s="5"/>
      <c r="AZ247" s="5"/>
    </row>
    <row r="248" spans="1:52" ht="30" x14ac:dyDescent="0.2">
      <c r="A248" s="1">
        <v>248</v>
      </c>
      <c r="B248" s="7" t="s">
        <v>400</v>
      </c>
      <c r="C248" s="5" t="s">
        <v>2829</v>
      </c>
      <c r="D248" s="7" t="s">
        <v>398</v>
      </c>
      <c r="E248" s="8">
        <v>203</v>
      </c>
      <c r="F248" s="8">
        <v>300</v>
      </c>
      <c r="G248" s="53">
        <v>4</v>
      </c>
      <c r="H248" s="7" t="s">
        <v>341</v>
      </c>
      <c r="I248" s="5"/>
      <c r="J248" s="5"/>
      <c r="K248" s="5"/>
      <c r="L248" s="5"/>
      <c r="M248" s="53">
        <v>4</v>
      </c>
      <c r="N248" s="7" t="s">
        <v>341</v>
      </c>
      <c r="O248" s="52"/>
      <c r="P248" s="5"/>
      <c r="Q248" s="8">
        <v>8</v>
      </c>
      <c r="R248" s="8">
        <v>8</v>
      </c>
      <c r="S248" s="7" t="s">
        <v>341</v>
      </c>
      <c r="T248" s="53">
        <v>2</v>
      </c>
      <c r="U248" s="7" t="s">
        <v>341</v>
      </c>
      <c r="V248" s="8">
        <v>1</v>
      </c>
      <c r="W248" s="7" t="s">
        <v>341</v>
      </c>
      <c r="X248" s="5"/>
      <c r="Y248" s="5"/>
      <c r="Z248" s="52"/>
      <c r="AA248" s="5"/>
      <c r="AB248" s="5"/>
      <c r="AC248" s="5"/>
      <c r="AD248" s="5"/>
      <c r="AE248" s="5"/>
      <c r="AF248" s="5"/>
      <c r="AG248" s="5"/>
      <c r="AH248" s="53">
        <v>2</v>
      </c>
      <c r="AI248" s="7" t="s">
        <v>341</v>
      </c>
      <c r="AJ248" s="52"/>
      <c r="AK248" s="5"/>
      <c r="AL248" s="5"/>
      <c r="AM248" s="5"/>
      <c r="AN248" s="5"/>
      <c r="AO248" s="5"/>
      <c r="AP248" s="5"/>
      <c r="AQ248" s="5"/>
      <c r="AR248" s="5"/>
      <c r="AS248" s="5"/>
      <c r="AT248" s="8">
        <v>2</v>
      </c>
      <c r="AU248" s="7" t="s">
        <v>342</v>
      </c>
      <c r="AV248" s="5"/>
      <c r="AW248" s="5"/>
      <c r="AX248" s="8">
        <v>1</v>
      </c>
      <c r="AY248" s="8">
        <v>1</v>
      </c>
      <c r="AZ248" s="5"/>
    </row>
    <row r="249" spans="1:52" ht="30" x14ac:dyDescent="0.2">
      <c r="A249" s="1">
        <v>249</v>
      </c>
      <c r="B249" s="7" t="s">
        <v>401</v>
      </c>
      <c r="C249" s="5" t="s">
        <v>2829</v>
      </c>
      <c r="D249" s="7" t="s">
        <v>398</v>
      </c>
      <c r="E249" s="8">
        <v>203</v>
      </c>
      <c r="F249" s="8">
        <v>300</v>
      </c>
      <c r="G249" s="53">
        <v>4</v>
      </c>
      <c r="H249" s="7" t="s">
        <v>341</v>
      </c>
      <c r="I249" s="5"/>
      <c r="J249" s="5"/>
      <c r="K249" s="5"/>
      <c r="L249" s="5"/>
      <c r="M249" s="53">
        <v>4</v>
      </c>
      <c r="N249" s="7" t="s">
        <v>341</v>
      </c>
      <c r="O249" s="52"/>
      <c r="P249" s="5"/>
      <c r="Q249" s="8">
        <v>8</v>
      </c>
      <c r="R249" s="8">
        <v>8</v>
      </c>
      <c r="S249" s="7" t="s">
        <v>341</v>
      </c>
      <c r="T249" s="53">
        <v>2</v>
      </c>
      <c r="U249" s="7" t="s">
        <v>341</v>
      </c>
      <c r="V249" s="8">
        <v>1</v>
      </c>
      <c r="W249" s="7" t="s">
        <v>341</v>
      </c>
      <c r="X249" s="5"/>
      <c r="Y249" s="5"/>
      <c r="Z249" s="52"/>
      <c r="AA249" s="5"/>
      <c r="AB249" s="5"/>
      <c r="AC249" s="5"/>
      <c r="AD249" s="5"/>
      <c r="AE249" s="5"/>
      <c r="AF249" s="5"/>
      <c r="AG249" s="5"/>
      <c r="AH249" s="53">
        <v>2</v>
      </c>
      <c r="AI249" s="7" t="s">
        <v>341</v>
      </c>
      <c r="AJ249" s="52"/>
      <c r="AK249" s="5"/>
      <c r="AL249" s="5"/>
      <c r="AM249" s="5"/>
      <c r="AN249" s="5"/>
      <c r="AO249" s="5"/>
      <c r="AP249" s="5"/>
      <c r="AQ249" s="5"/>
      <c r="AR249" s="5"/>
      <c r="AS249" s="5"/>
      <c r="AT249" s="8">
        <v>2</v>
      </c>
      <c r="AU249" s="7" t="s">
        <v>342</v>
      </c>
      <c r="AV249" s="5"/>
      <c r="AW249" s="5"/>
      <c r="AX249" s="8">
        <v>1</v>
      </c>
      <c r="AY249" s="8">
        <v>1</v>
      </c>
      <c r="AZ249" s="8">
        <v>1</v>
      </c>
    </row>
    <row r="250" spans="1:52" ht="30" x14ac:dyDescent="0.2">
      <c r="A250" s="1">
        <v>250</v>
      </c>
      <c r="B250" s="7" t="s">
        <v>402</v>
      </c>
      <c r="C250" s="5" t="s">
        <v>2829</v>
      </c>
      <c r="D250" s="7" t="s">
        <v>398</v>
      </c>
      <c r="E250" s="8">
        <v>203</v>
      </c>
      <c r="F250" s="8">
        <v>0</v>
      </c>
      <c r="G250" s="53">
        <v>4</v>
      </c>
      <c r="H250" s="7" t="s">
        <v>341</v>
      </c>
      <c r="I250" s="5"/>
      <c r="J250" s="5"/>
      <c r="K250" s="5"/>
      <c r="L250" s="5"/>
      <c r="M250" s="53">
        <v>4</v>
      </c>
      <c r="N250" s="7" t="s">
        <v>341</v>
      </c>
      <c r="O250" s="52"/>
      <c r="P250" s="5"/>
      <c r="Q250" s="8">
        <v>8</v>
      </c>
      <c r="R250" s="8">
        <v>8</v>
      </c>
      <c r="S250" s="7" t="s">
        <v>341</v>
      </c>
      <c r="T250" s="53">
        <v>2</v>
      </c>
      <c r="U250" s="7" t="s">
        <v>341</v>
      </c>
      <c r="V250" s="8">
        <v>1</v>
      </c>
      <c r="W250" s="7" t="s">
        <v>341</v>
      </c>
      <c r="X250" s="5"/>
      <c r="Y250" s="5"/>
      <c r="Z250" s="52"/>
      <c r="AA250" s="5"/>
      <c r="AB250" s="5"/>
      <c r="AC250" s="5"/>
      <c r="AD250" s="5"/>
      <c r="AE250" s="5"/>
      <c r="AF250" s="5"/>
      <c r="AG250" s="5"/>
      <c r="AH250" s="53">
        <v>2</v>
      </c>
      <c r="AI250" s="7" t="s">
        <v>341</v>
      </c>
      <c r="AJ250" s="52"/>
      <c r="AK250" s="5"/>
      <c r="AL250" s="5"/>
      <c r="AM250" s="5"/>
      <c r="AN250" s="5"/>
      <c r="AO250" s="5"/>
      <c r="AP250" s="5"/>
      <c r="AQ250" s="5"/>
      <c r="AR250" s="5"/>
      <c r="AS250" s="5"/>
      <c r="AT250" s="8">
        <v>2</v>
      </c>
      <c r="AU250" s="7" t="s">
        <v>342</v>
      </c>
      <c r="AV250" s="5"/>
      <c r="AW250" s="5"/>
      <c r="AX250" s="8">
        <v>1</v>
      </c>
      <c r="AY250" s="8">
        <v>1</v>
      </c>
      <c r="AZ250" s="5"/>
    </row>
    <row r="251" spans="1:52" ht="30" x14ac:dyDescent="0.2">
      <c r="A251" s="1">
        <v>251</v>
      </c>
      <c r="B251" s="7" t="s">
        <v>403</v>
      </c>
      <c r="C251" s="7" t="s">
        <v>1341</v>
      </c>
      <c r="D251" s="7" t="s">
        <v>398</v>
      </c>
      <c r="E251" s="8">
        <v>203</v>
      </c>
      <c r="F251" s="5" t="s">
        <v>2945</v>
      </c>
      <c r="G251" s="53">
        <v>1</v>
      </c>
      <c r="H251" s="129" t="s">
        <v>339</v>
      </c>
      <c r="I251" s="5"/>
      <c r="J251" s="5"/>
      <c r="K251" s="5"/>
      <c r="L251" s="5"/>
      <c r="M251" s="52"/>
      <c r="N251" s="5"/>
      <c r="O251" s="52"/>
      <c r="P251" s="5"/>
      <c r="Q251" s="5"/>
      <c r="R251" s="5"/>
      <c r="S251" s="5"/>
      <c r="T251" s="52"/>
      <c r="U251" s="5"/>
      <c r="V251" s="5"/>
      <c r="W251" s="5"/>
      <c r="X251" s="5"/>
      <c r="Y251" s="5"/>
      <c r="Z251" s="52"/>
      <c r="AA251" s="5"/>
      <c r="AB251" s="5"/>
      <c r="AC251" s="5"/>
      <c r="AD251" s="5"/>
      <c r="AE251" s="5"/>
      <c r="AF251" s="5"/>
      <c r="AG251" s="5"/>
      <c r="AH251" s="53">
        <v>2</v>
      </c>
      <c r="AI251" s="129" t="s">
        <v>339</v>
      </c>
      <c r="AJ251" s="52"/>
      <c r="AK251" s="5"/>
      <c r="AL251" s="5"/>
      <c r="AM251" s="5"/>
      <c r="AN251" s="5"/>
      <c r="AO251" s="5"/>
      <c r="AP251" s="5"/>
      <c r="AQ251" s="5"/>
      <c r="AR251" s="5"/>
      <c r="AS251" s="5"/>
      <c r="AT251" s="8">
        <v>4</v>
      </c>
      <c r="AU251" s="7" t="s">
        <v>342</v>
      </c>
      <c r="AV251" s="5"/>
      <c r="AW251" s="5"/>
      <c r="AX251" s="5"/>
      <c r="AY251" s="5"/>
      <c r="AZ251" s="5"/>
    </row>
    <row r="252" spans="1:52" ht="30" x14ac:dyDescent="0.2">
      <c r="A252" s="1">
        <v>252</v>
      </c>
      <c r="B252" s="7" t="s">
        <v>404</v>
      </c>
      <c r="C252" s="7" t="s">
        <v>1341</v>
      </c>
      <c r="D252" s="7" t="s">
        <v>398</v>
      </c>
      <c r="E252" s="8">
        <v>203</v>
      </c>
      <c r="F252" s="5" t="s">
        <v>2945</v>
      </c>
      <c r="G252" s="53">
        <v>1</v>
      </c>
      <c r="H252" s="129" t="s">
        <v>339</v>
      </c>
      <c r="I252" s="5"/>
      <c r="J252" s="5"/>
      <c r="K252" s="5"/>
      <c r="L252" s="5"/>
      <c r="M252" s="52"/>
      <c r="N252" s="5"/>
      <c r="O252" s="52"/>
      <c r="P252" s="5"/>
      <c r="Q252" s="5"/>
      <c r="R252" s="5"/>
      <c r="S252" s="5"/>
      <c r="T252" s="52"/>
      <c r="U252" s="5"/>
      <c r="V252" s="5"/>
      <c r="W252" s="5"/>
      <c r="X252" s="5"/>
      <c r="Y252" s="5"/>
      <c r="Z252" s="52"/>
      <c r="AA252" s="5"/>
      <c r="AB252" s="5"/>
      <c r="AC252" s="5"/>
      <c r="AD252" s="5"/>
      <c r="AE252" s="5"/>
      <c r="AF252" s="5"/>
      <c r="AG252" s="5"/>
      <c r="AH252" s="53">
        <v>2</v>
      </c>
      <c r="AI252" s="129" t="s">
        <v>339</v>
      </c>
      <c r="AJ252" s="52"/>
      <c r="AK252" s="5"/>
      <c r="AL252" s="5"/>
      <c r="AM252" s="5"/>
      <c r="AN252" s="5"/>
      <c r="AO252" s="5"/>
      <c r="AP252" s="5"/>
      <c r="AQ252" s="5"/>
      <c r="AR252" s="5"/>
      <c r="AS252" s="5"/>
      <c r="AT252" s="8">
        <v>4</v>
      </c>
      <c r="AU252" s="7" t="s">
        <v>342</v>
      </c>
      <c r="AV252" s="5"/>
      <c r="AW252" s="5"/>
      <c r="AX252" s="8">
        <v>1</v>
      </c>
      <c r="AY252" s="5"/>
      <c r="AZ252" s="5"/>
    </row>
    <row r="253" spans="1:52" ht="30" x14ac:dyDescent="0.2">
      <c r="A253" s="1">
        <v>253</v>
      </c>
      <c r="B253" s="7" t="s">
        <v>405</v>
      </c>
      <c r="C253" s="7" t="s">
        <v>1341</v>
      </c>
      <c r="D253" s="7" t="s">
        <v>398</v>
      </c>
      <c r="E253" s="8">
        <v>203</v>
      </c>
      <c r="F253" s="5" t="s">
        <v>2945</v>
      </c>
      <c r="G253" s="53">
        <v>1</v>
      </c>
      <c r="H253" s="129" t="s">
        <v>339</v>
      </c>
      <c r="I253" s="5"/>
      <c r="J253" s="5"/>
      <c r="K253" s="5"/>
      <c r="L253" s="5"/>
      <c r="M253" s="52"/>
      <c r="N253" s="5"/>
      <c r="O253" s="52"/>
      <c r="P253" s="5"/>
      <c r="Q253" s="5"/>
      <c r="R253" s="5"/>
      <c r="S253" s="5"/>
      <c r="T253" s="52"/>
      <c r="U253" s="5"/>
      <c r="V253" s="5"/>
      <c r="W253" s="5"/>
      <c r="X253" s="5"/>
      <c r="Y253" s="5"/>
      <c r="Z253" s="52"/>
      <c r="AA253" s="5"/>
      <c r="AB253" s="5"/>
      <c r="AC253" s="5"/>
      <c r="AD253" s="5"/>
      <c r="AE253" s="5"/>
      <c r="AF253" s="5"/>
      <c r="AG253" s="5"/>
      <c r="AH253" s="53">
        <v>2</v>
      </c>
      <c r="AI253" s="129" t="s">
        <v>339</v>
      </c>
      <c r="AJ253" s="52"/>
      <c r="AK253" s="5"/>
      <c r="AL253" s="5"/>
      <c r="AM253" s="5"/>
      <c r="AN253" s="5"/>
      <c r="AO253" s="5"/>
      <c r="AP253" s="5"/>
      <c r="AQ253" s="5"/>
      <c r="AR253" s="5"/>
      <c r="AS253" s="5"/>
      <c r="AT253" s="8">
        <v>4</v>
      </c>
      <c r="AU253" s="7" t="s">
        <v>342</v>
      </c>
      <c r="AV253" s="5"/>
      <c r="AW253" s="5"/>
      <c r="AX253" s="5"/>
      <c r="AY253" s="5"/>
      <c r="AZ253" s="5"/>
    </row>
    <row r="254" spans="1:52" ht="30" x14ac:dyDescent="0.2">
      <c r="A254" s="1">
        <v>254</v>
      </c>
      <c r="B254" s="7" t="s">
        <v>406</v>
      </c>
      <c r="C254" s="7" t="s">
        <v>1341</v>
      </c>
      <c r="D254" s="7" t="s">
        <v>398</v>
      </c>
      <c r="E254" s="8">
        <v>203</v>
      </c>
      <c r="F254" s="5" t="s">
        <v>2945</v>
      </c>
      <c r="G254" s="53">
        <v>1</v>
      </c>
      <c r="H254" s="129" t="s">
        <v>339</v>
      </c>
      <c r="I254" s="5"/>
      <c r="J254" s="5"/>
      <c r="K254" s="5"/>
      <c r="L254" s="5"/>
      <c r="M254" s="52"/>
      <c r="N254" s="5"/>
      <c r="O254" s="52"/>
      <c r="P254" s="5"/>
      <c r="Q254" s="5"/>
      <c r="R254" s="5"/>
      <c r="S254" s="5"/>
      <c r="T254" s="52"/>
      <c r="U254" s="5"/>
      <c r="V254" s="5"/>
      <c r="W254" s="5"/>
      <c r="X254" s="5"/>
      <c r="Y254" s="5"/>
      <c r="Z254" s="52"/>
      <c r="AA254" s="5"/>
      <c r="AB254" s="5"/>
      <c r="AC254" s="5"/>
      <c r="AD254" s="5"/>
      <c r="AE254" s="5"/>
      <c r="AF254" s="5"/>
      <c r="AG254" s="5"/>
      <c r="AH254" s="53">
        <v>2</v>
      </c>
      <c r="AI254" s="129" t="s">
        <v>339</v>
      </c>
      <c r="AJ254" s="52"/>
      <c r="AK254" s="5"/>
      <c r="AL254" s="5"/>
      <c r="AM254" s="5"/>
      <c r="AN254" s="5"/>
      <c r="AO254" s="5"/>
      <c r="AP254" s="5"/>
      <c r="AQ254" s="5"/>
      <c r="AR254" s="5"/>
      <c r="AS254" s="5"/>
      <c r="AT254" s="8">
        <v>4</v>
      </c>
      <c r="AU254" s="7" t="s">
        <v>342</v>
      </c>
      <c r="AV254" s="5"/>
      <c r="AW254" s="5"/>
      <c r="AX254" s="8">
        <v>1</v>
      </c>
      <c r="AY254" s="5"/>
      <c r="AZ254" s="5"/>
    </row>
    <row r="255" spans="1:52" ht="30" x14ac:dyDescent="0.2">
      <c r="A255" s="1">
        <v>255</v>
      </c>
      <c r="B255" s="7" t="s">
        <v>407</v>
      </c>
      <c r="C255" s="7" t="s">
        <v>1341</v>
      </c>
      <c r="D255" s="7" t="s">
        <v>398</v>
      </c>
      <c r="E255" s="8">
        <v>203</v>
      </c>
      <c r="F255" s="5" t="s">
        <v>2945</v>
      </c>
      <c r="G255" s="53">
        <v>1</v>
      </c>
      <c r="H255" s="129" t="s">
        <v>339</v>
      </c>
      <c r="I255" s="5"/>
      <c r="J255" s="5"/>
      <c r="K255" s="5"/>
      <c r="L255" s="5"/>
      <c r="M255" s="52"/>
      <c r="N255" s="5"/>
      <c r="O255" s="52"/>
      <c r="P255" s="5"/>
      <c r="Q255" s="5"/>
      <c r="R255" s="5"/>
      <c r="S255" s="5"/>
      <c r="T255" s="52"/>
      <c r="U255" s="5"/>
      <c r="V255" s="5"/>
      <c r="W255" s="5"/>
      <c r="X255" s="5"/>
      <c r="Y255" s="5"/>
      <c r="Z255" s="52"/>
      <c r="AA255" s="5"/>
      <c r="AB255" s="5"/>
      <c r="AC255" s="5"/>
      <c r="AD255" s="5"/>
      <c r="AE255" s="5"/>
      <c r="AF255" s="5"/>
      <c r="AG255" s="5"/>
      <c r="AH255" s="53">
        <v>2</v>
      </c>
      <c r="AI255" s="129" t="s">
        <v>339</v>
      </c>
      <c r="AJ255" s="52"/>
      <c r="AK255" s="5"/>
      <c r="AL255" s="5"/>
      <c r="AM255" s="5"/>
      <c r="AN255" s="5"/>
      <c r="AO255" s="5"/>
      <c r="AP255" s="5"/>
      <c r="AQ255" s="5"/>
      <c r="AR255" s="5"/>
      <c r="AS255" s="5"/>
      <c r="AT255" s="8">
        <v>4</v>
      </c>
      <c r="AU255" s="7" t="s">
        <v>342</v>
      </c>
      <c r="AV255" s="5"/>
      <c r="AW255" s="5"/>
      <c r="AX255" s="5"/>
      <c r="AY255" s="5"/>
      <c r="AZ255" s="5"/>
    </row>
    <row r="256" spans="1:52" ht="30" x14ac:dyDescent="0.2">
      <c r="A256" s="1">
        <v>256</v>
      </c>
      <c r="B256" s="7" t="s">
        <v>408</v>
      </c>
      <c r="C256" s="7" t="s">
        <v>1341</v>
      </c>
      <c r="D256" s="7" t="s">
        <v>398</v>
      </c>
      <c r="E256" s="8">
        <v>203</v>
      </c>
      <c r="F256" s="5" t="s">
        <v>2945</v>
      </c>
      <c r="G256" s="53">
        <v>1</v>
      </c>
      <c r="H256" s="129" t="s">
        <v>339</v>
      </c>
      <c r="I256" s="5"/>
      <c r="J256" s="5"/>
      <c r="K256" s="5"/>
      <c r="L256" s="5"/>
      <c r="M256" s="52"/>
      <c r="N256" s="5"/>
      <c r="O256" s="52"/>
      <c r="P256" s="5"/>
      <c r="Q256" s="5"/>
      <c r="R256" s="5"/>
      <c r="S256" s="5"/>
      <c r="T256" s="52"/>
      <c r="U256" s="5"/>
      <c r="V256" s="5"/>
      <c r="W256" s="5"/>
      <c r="X256" s="5"/>
      <c r="Y256" s="5"/>
      <c r="Z256" s="52"/>
      <c r="AA256" s="5"/>
      <c r="AB256" s="5"/>
      <c r="AC256" s="5"/>
      <c r="AD256" s="5"/>
      <c r="AE256" s="5"/>
      <c r="AF256" s="5"/>
      <c r="AG256" s="5"/>
      <c r="AH256" s="53">
        <v>2</v>
      </c>
      <c r="AI256" s="129" t="s">
        <v>339</v>
      </c>
      <c r="AJ256" s="52"/>
      <c r="AK256" s="5"/>
      <c r="AL256" s="5"/>
      <c r="AM256" s="5"/>
      <c r="AN256" s="5"/>
      <c r="AO256" s="5"/>
      <c r="AP256" s="5"/>
      <c r="AQ256" s="5"/>
      <c r="AR256" s="5"/>
      <c r="AS256" s="5"/>
      <c r="AT256" s="8">
        <v>4</v>
      </c>
      <c r="AU256" s="7" t="s">
        <v>342</v>
      </c>
      <c r="AV256" s="5"/>
      <c r="AW256" s="5"/>
      <c r="AX256" s="8">
        <v>1</v>
      </c>
      <c r="AY256" s="5"/>
      <c r="AZ256" s="5"/>
    </row>
    <row r="257" spans="1:52" ht="30" x14ac:dyDescent="0.2">
      <c r="A257" s="1">
        <v>257</v>
      </c>
      <c r="B257" s="7" t="s">
        <v>409</v>
      </c>
      <c r="C257" s="7" t="s">
        <v>1341</v>
      </c>
      <c r="D257" s="7" t="s">
        <v>398</v>
      </c>
      <c r="E257" s="8">
        <v>203</v>
      </c>
      <c r="F257" s="5" t="s">
        <v>2945</v>
      </c>
      <c r="G257" s="53">
        <v>1</v>
      </c>
      <c r="H257" s="129" t="s">
        <v>339</v>
      </c>
      <c r="I257" s="5"/>
      <c r="J257" s="5"/>
      <c r="K257" s="5"/>
      <c r="L257" s="5"/>
      <c r="M257" s="52"/>
      <c r="N257" s="5"/>
      <c r="O257" s="52"/>
      <c r="P257" s="5"/>
      <c r="Q257" s="5"/>
      <c r="R257" s="5"/>
      <c r="S257" s="5"/>
      <c r="T257" s="52"/>
      <c r="U257" s="5"/>
      <c r="V257" s="5"/>
      <c r="W257" s="5"/>
      <c r="X257" s="5"/>
      <c r="Y257" s="5"/>
      <c r="Z257" s="52"/>
      <c r="AA257" s="5"/>
      <c r="AB257" s="5"/>
      <c r="AC257" s="5"/>
      <c r="AD257" s="5"/>
      <c r="AE257" s="5"/>
      <c r="AF257" s="5"/>
      <c r="AG257" s="5"/>
      <c r="AH257" s="53">
        <v>2</v>
      </c>
      <c r="AI257" s="129" t="s">
        <v>339</v>
      </c>
      <c r="AJ257" s="52"/>
      <c r="AK257" s="5"/>
      <c r="AL257" s="5"/>
      <c r="AM257" s="5"/>
      <c r="AN257" s="5"/>
      <c r="AO257" s="5"/>
      <c r="AP257" s="5"/>
      <c r="AQ257" s="5"/>
      <c r="AR257" s="5"/>
      <c r="AS257" s="5"/>
      <c r="AT257" s="8">
        <v>4</v>
      </c>
      <c r="AU257" s="7" t="s">
        <v>342</v>
      </c>
      <c r="AV257" s="5"/>
      <c r="AW257" s="5"/>
      <c r="AX257" s="5"/>
      <c r="AY257" s="5"/>
      <c r="AZ257" s="5"/>
    </row>
    <row r="258" spans="1:52" ht="30" x14ac:dyDescent="0.2">
      <c r="A258" s="1">
        <v>258</v>
      </c>
      <c r="B258" s="7" t="s">
        <v>410</v>
      </c>
      <c r="C258" s="7" t="s">
        <v>1341</v>
      </c>
      <c r="D258" s="7" t="s">
        <v>398</v>
      </c>
      <c r="E258" s="8">
        <v>203</v>
      </c>
      <c r="F258" s="5" t="s">
        <v>2945</v>
      </c>
      <c r="G258" s="53">
        <v>1</v>
      </c>
      <c r="H258" s="129" t="s">
        <v>339</v>
      </c>
      <c r="I258" s="5"/>
      <c r="J258" s="5"/>
      <c r="K258" s="5"/>
      <c r="L258" s="5"/>
      <c r="M258" s="52"/>
      <c r="N258" s="5"/>
      <c r="O258" s="52"/>
      <c r="P258" s="5"/>
      <c r="Q258" s="5"/>
      <c r="R258" s="8">
        <v>1</v>
      </c>
      <c r="S258" s="129" t="s">
        <v>339</v>
      </c>
      <c r="T258" s="53">
        <v>1</v>
      </c>
      <c r="U258" s="129" t="s">
        <v>339</v>
      </c>
      <c r="V258" s="5"/>
      <c r="W258" s="5"/>
      <c r="X258" s="5"/>
      <c r="Y258" s="5"/>
      <c r="Z258" s="52"/>
      <c r="AA258" s="5"/>
      <c r="AB258" s="5"/>
      <c r="AC258" s="5"/>
      <c r="AD258" s="5"/>
      <c r="AE258" s="5"/>
      <c r="AF258" s="5"/>
      <c r="AG258" s="5"/>
      <c r="AH258" s="53">
        <v>2</v>
      </c>
      <c r="AI258" s="129" t="s">
        <v>339</v>
      </c>
      <c r="AJ258" s="52"/>
      <c r="AK258" s="5"/>
      <c r="AL258" s="5"/>
      <c r="AM258" s="5"/>
      <c r="AN258" s="5"/>
      <c r="AO258" s="5"/>
      <c r="AP258" s="5"/>
      <c r="AQ258" s="5"/>
      <c r="AR258" s="5"/>
      <c r="AS258" s="5"/>
      <c r="AT258" s="8">
        <v>4</v>
      </c>
      <c r="AU258" s="7" t="s">
        <v>342</v>
      </c>
      <c r="AV258" s="5"/>
      <c r="AW258" s="5"/>
      <c r="AX258" s="5"/>
      <c r="AY258" s="8">
        <v>1</v>
      </c>
      <c r="AZ258" s="5"/>
    </row>
    <row r="259" spans="1:52" x14ac:dyDescent="0.2">
      <c r="A259" s="1">
        <v>259</v>
      </c>
      <c r="B259" s="7" t="s">
        <v>411</v>
      </c>
      <c r="C259" s="5" t="s">
        <v>2943</v>
      </c>
      <c r="D259" s="7" t="s">
        <v>398</v>
      </c>
      <c r="E259" s="8">
        <v>203</v>
      </c>
      <c r="F259" s="5" t="s">
        <v>2945</v>
      </c>
      <c r="G259" s="53">
        <v>1</v>
      </c>
      <c r="H259" s="129" t="s">
        <v>339</v>
      </c>
      <c r="I259" s="5"/>
      <c r="J259" s="5"/>
      <c r="K259" s="5"/>
      <c r="L259" s="5"/>
      <c r="M259" s="53">
        <v>1</v>
      </c>
      <c r="N259" s="129" t="s">
        <v>339</v>
      </c>
      <c r="O259" s="52"/>
      <c r="P259" s="5"/>
      <c r="Q259" s="5"/>
      <c r="R259" s="8">
        <v>1</v>
      </c>
      <c r="S259" s="129" t="s">
        <v>339</v>
      </c>
      <c r="T259" s="53">
        <v>1</v>
      </c>
      <c r="U259" s="129" t="s">
        <v>339</v>
      </c>
      <c r="V259" s="5"/>
      <c r="W259" s="5"/>
      <c r="X259" s="5"/>
      <c r="Y259" s="5"/>
      <c r="Z259" s="52"/>
      <c r="AA259" s="5"/>
      <c r="AB259" s="5"/>
      <c r="AC259" s="5"/>
      <c r="AD259" s="5"/>
      <c r="AE259" s="5"/>
      <c r="AF259" s="5"/>
      <c r="AG259" s="5"/>
      <c r="AH259" s="52"/>
      <c r="AI259" s="5"/>
      <c r="AJ259" s="52"/>
      <c r="AK259" s="5"/>
      <c r="AL259" s="5"/>
      <c r="AM259" s="5"/>
      <c r="AN259" s="5"/>
      <c r="AO259" s="5"/>
      <c r="AP259" s="5"/>
      <c r="AQ259" s="5"/>
      <c r="AR259" s="5"/>
      <c r="AS259" s="5"/>
      <c r="AT259" s="5"/>
      <c r="AU259" s="5"/>
      <c r="AV259" s="5"/>
      <c r="AW259" s="5"/>
      <c r="AX259" s="5"/>
      <c r="AY259" s="8">
        <v>1</v>
      </c>
      <c r="AZ259" s="5"/>
    </row>
    <row r="260" spans="1:52" x14ac:dyDescent="0.2">
      <c r="A260" s="1">
        <v>260</v>
      </c>
      <c r="B260" s="7" t="s">
        <v>412</v>
      </c>
      <c r="C260" s="5" t="s">
        <v>2943</v>
      </c>
      <c r="D260" s="7" t="s">
        <v>398</v>
      </c>
      <c r="E260" s="8">
        <v>203</v>
      </c>
      <c r="F260" s="5" t="s">
        <v>2945</v>
      </c>
      <c r="G260" s="53">
        <v>1</v>
      </c>
      <c r="H260" s="129" t="s">
        <v>339</v>
      </c>
      <c r="I260" s="5"/>
      <c r="J260" s="5"/>
      <c r="K260" s="5"/>
      <c r="L260" s="5"/>
      <c r="M260" s="53">
        <v>1</v>
      </c>
      <c r="N260" s="129" t="s">
        <v>339</v>
      </c>
      <c r="O260" s="52"/>
      <c r="P260" s="5"/>
      <c r="Q260" s="5"/>
      <c r="R260" s="8">
        <v>1</v>
      </c>
      <c r="S260" s="129" t="s">
        <v>339</v>
      </c>
      <c r="T260" s="53">
        <v>1</v>
      </c>
      <c r="U260" s="129" t="s">
        <v>339</v>
      </c>
      <c r="V260" s="5"/>
      <c r="W260" s="5"/>
      <c r="X260" s="5"/>
      <c r="Y260" s="5"/>
      <c r="Z260" s="52"/>
      <c r="AA260" s="5"/>
      <c r="AB260" s="5"/>
      <c r="AC260" s="5"/>
      <c r="AD260" s="5"/>
      <c r="AE260" s="5"/>
      <c r="AF260" s="5"/>
      <c r="AG260" s="5"/>
      <c r="AH260" s="52"/>
      <c r="AI260" s="5"/>
      <c r="AJ260" s="52"/>
      <c r="AK260" s="5"/>
      <c r="AL260" s="5"/>
      <c r="AM260" s="5"/>
      <c r="AN260" s="5"/>
      <c r="AO260" s="5"/>
      <c r="AP260" s="5"/>
      <c r="AQ260" s="5"/>
      <c r="AR260" s="5"/>
      <c r="AS260" s="5"/>
      <c r="AT260" s="5"/>
      <c r="AU260" s="5"/>
      <c r="AV260" s="5"/>
      <c r="AW260" s="5"/>
      <c r="AX260" s="5"/>
      <c r="AY260" s="8">
        <v>1</v>
      </c>
      <c r="AZ260" s="5"/>
    </row>
    <row r="261" spans="1:52" x14ac:dyDescent="0.2">
      <c r="A261" s="1">
        <v>261</v>
      </c>
      <c r="B261" s="7" t="s">
        <v>413</v>
      </c>
      <c r="C261" s="5" t="s">
        <v>2943</v>
      </c>
      <c r="D261" s="7" t="s">
        <v>398</v>
      </c>
      <c r="E261" s="8">
        <v>203</v>
      </c>
      <c r="F261" s="5" t="s">
        <v>2945</v>
      </c>
      <c r="G261" s="53">
        <v>1</v>
      </c>
      <c r="H261" s="129" t="s">
        <v>339</v>
      </c>
      <c r="I261" s="5"/>
      <c r="J261" s="5"/>
      <c r="K261" s="5"/>
      <c r="L261" s="5"/>
      <c r="M261" s="53">
        <v>1</v>
      </c>
      <c r="N261" s="129" t="s">
        <v>339</v>
      </c>
      <c r="O261" s="52"/>
      <c r="P261" s="5"/>
      <c r="Q261" s="5"/>
      <c r="R261" s="8">
        <v>1</v>
      </c>
      <c r="S261" s="129" t="s">
        <v>339</v>
      </c>
      <c r="T261" s="53">
        <v>1</v>
      </c>
      <c r="U261" s="129" t="s">
        <v>339</v>
      </c>
      <c r="V261" s="5"/>
      <c r="W261" s="5"/>
      <c r="X261" s="5"/>
      <c r="Y261" s="5"/>
      <c r="Z261" s="52"/>
      <c r="AA261" s="5"/>
      <c r="AB261" s="5"/>
      <c r="AC261" s="5"/>
      <c r="AD261" s="5"/>
      <c r="AE261" s="5"/>
      <c r="AF261" s="5"/>
      <c r="AG261" s="5"/>
      <c r="AH261" s="52"/>
      <c r="AI261" s="5"/>
      <c r="AJ261" s="52"/>
      <c r="AK261" s="5"/>
      <c r="AL261" s="5"/>
      <c r="AM261" s="5"/>
      <c r="AN261" s="5"/>
      <c r="AO261" s="5"/>
      <c r="AP261" s="5"/>
      <c r="AQ261" s="5"/>
      <c r="AR261" s="5"/>
      <c r="AS261" s="5"/>
      <c r="AT261" s="5"/>
      <c r="AU261" s="5"/>
      <c r="AV261" s="5"/>
      <c r="AW261" s="5"/>
      <c r="AX261" s="5"/>
      <c r="AY261" s="8">
        <v>1</v>
      </c>
      <c r="AZ261" s="5"/>
    </row>
    <row r="262" spans="1:52" x14ac:dyDescent="0.2">
      <c r="A262" s="1">
        <v>262</v>
      </c>
      <c r="B262" s="7" t="s">
        <v>414</v>
      </c>
      <c r="C262" s="5" t="s">
        <v>2943</v>
      </c>
      <c r="D262" s="7" t="s">
        <v>398</v>
      </c>
      <c r="E262" s="8">
        <v>203</v>
      </c>
      <c r="F262" s="5" t="s">
        <v>2945</v>
      </c>
      <c r="G262" s="53">
        <v>1</v>
      </c>
      <c r="H262" s="129" t="s">
        <v>339</v>
      </c>
      <c r="I262" s="5"/>
      <c r="J262" s="5"/>
      <c r="K262" s="5"/>
      <c r="L262" s="5"/>
      <c r="M262" s="53">
        <v>1</v>
      </c>
      <c r="N262" s="129" t="s">
        <v>339</v>
      </c>
      <c r="O262" s="52"/>
      <c r="P262" s="5"/>
      <c r="Q262" s="5"/>
      <c r="R262" s="8">
        <v>1</v>
      </c>
      <c r="S262" s="129" t="s">
        <v>339</v>
      </c>
      <c r="T262" s="53">
        <v>1</v>
      </c>
      <c r="U262" s="129" t="s">
        <v>339</v>
      </c>
      <c r="V262" s="5"/>
      <c r="W262" s="5"/>
      <c r="X262" s="5"/>
      <c r="Y262" s="5"/>
      <c r="Z262" s="52"/>
      <c r="AA262" s="5"/>
      <c r="AB262" s="5"/>
      <c r="AC262" s="5"/>
      <c r="AD262" s="5"/>
      <c r="AE262" s="5"/>
      <c r="AF262" s="5"/>
      <c r="AG262" s="5"/>
      <c r="AH262" s="52"/>
      <c r="AI262" s="5"/>
      <c r="AJ262" s="52"/>
      <c r="AK262" s="5"/>
      <c r="AL262" s="5"/>
      <c r="AM262" s="5"/>
      <c r="AN262" s="5"/>
      <c r="AO262" s="5"/>
      <c r="AP262" s="5"/>
      <c r="AQ262" s="5"/>
      <c r="AR262" s="5"/>
      <c r="AS262" s="5"/>
      <c r="AT262" s="5"/>
      <c r="AU262" s="5"/>
      <c r="AV262" s="5"/>
      <c r="AW262" s="5"/>
      <c r="AX262" s="5"/>
      <c r="AY262" s="8">
        <v>1</v>
      </c>
      <c r="AZ262" s="5"/>
    </row>
    <row r="263" spans="1:52" x14ac:dyDescent="0.2">
      <c r="A263" s="1">
        <v>263</v>
      </c>
      <c r="B263" s="7" t="s">
        <v>415</v>
      </c>
      <c r="C263" s="7" t="s">
        <v>65</v>
      </c>
      <c r="D263" s="7" t="s">
        <v>398</v>
      </c>
      <c r="E263" s="8">
        <v>203</v>
      </c>
      <c r="F263" s="5" t="s">
        <v>2945</v>
      </c>
      <c r="G263" s="53">
        <v>1</v>
      </c>
      <c r="H263" s="129" t="s">
        <v>339</v>
      </c>
      <c r="I263" s="5"/>
      <c r="J263" s="5"/>
      <c r="K263" s="5"/>
      <c r="L263" s="5"/>
      <c r="M263" s="53">
        <v>1</v>
      </c>
      <c r="N263" s="129" t="s">
        <v>339</v>
      </c>
      <c r="O263" s="53">
        <v>1</v>
      </c>
      <c r="P263" s="129" t="s">
        <v>339</v>
      </c>
      <c r="Q263" s="5"/>
      <c r="R263" s="5"/>
      <c r="S263" s="5"/>
      <c r="T263" s="52"/>
      <c r="U263" s="5"/>
      <c r="V263" s="5"/>
      <c r="W263" s="5"/>
      <c r="X263" s="5"/>
      <c r="Y263" s="5"/>
      <c r="Z263" s="52"/>
      <c r="AA263" s="5"/>
      <c r="AB263" s="5"/>
      <c r="AC263" s="5"/>
      <c r="AD263" s="5"/>
      <c r="AE263" s="5"/>
      <c r="AF263" s="5"/>
      <c r="AG263" s="5"/>
      <c r="AH263" s="52"/>
      <c r="AI263" s="5"/>
      <c r="AJ263" s="52"/>
      <c r="AK263" s="5"/>
      <c r="AL263" s="5"/>
      <c r="AM263" s="5"/>
      <c r="AN263" s="5"/>
      <c r="AO263" s="5"/>
      <c r="AP263" s="5"/>
      <c r="AQ263" s="5"/>
      <c r="AR263" s="5"/>
      <c r="AS263" s="5"/>
      <c r="AT263" s="5"/>
      <c r="AU263" s="5"/>
      <c r="AV263" s="5"/>
      <c r="AW263" s="5"/>
      <c r="AX263" s="5"/>
      <c r="AY263" s="8">
        <v>1</v>
      </c>
      <c r="AZ263" s="5"/>
    </row>
    <row r="264" spans="1:52" x14ac:dyDescent="0.2">
      <c r="A264" s="1">
        <v>264</v>
      </c>
      <c r="B264" s="7" t="s">
        <v>416</v>
      </c>
      <c r="C264" s="7" t="s">
        <v>65</v>
      </c>
      <c r="D264" s="7" t="s">
        <v>398</v>
      </c>
      <c r="E264" s="8">
        <v>203</v>
      </c>
      <c r="F264" s="5" t="s">
        <v>2945</v>
      </c>
      <c r="G264" s="53">
        <v>1</v>
      </c>
      <c r="H264" s="129" t="s">
        <v>339</v>
      </c>
      <c r="I264" s="5"/>
      <c r="J264" s="5"/>
      <c r="K264" s="5"/>
      <c r="L264" s="5"/>
      <c r="M264" s="53">
        <v>1</v>
      </c>
      <c r="N264" s="129" t="s">
        <v>339</v>
      </c>
      <c r="O264" s="53">
        <v>1</v>
      </c>
      <c r="P264" s="129" t="s">
        <v>339</v>
      </c>
      <c r="Q264" s="5"/>
      <c r="R264" s="5"/>
      <c r="S264" s="5"/>
      <c r="T264" s="52"/>
      <c r="U264" s="5"/>
      <c r="V264" s="5"/>
      <c r="W264" s="5"/>
      <c r="X264" s="5"/>
      <c r="Y264" s="5"/>
      <c r="Z264" s="52"/>
      <c r="AA264" s="5"/>
      <c r="AB264" s="5"/>
      <c r="AC264" s="5"/>
      <c r="AD264" s="5"/>
      <c r="AE264" s="5"/>
      <c r="AF264" s="5"/>
      <c r="AG264" s="5"/>
      <c r="AH264" s="52"/>
      <c r="AI264" s="5"/>
      <c r="AJ264" s="52"/>
      <c r="AK264" s="5"/>
      <c r="AL264" s="5"/>
      <c r="AM264" s="5"/>
      <c r="AN264" s="5"/>
      <c r="AO264" s="5"/>
      <c r="AP264" s="5"/>
      <c r="AQ264" s="5"/>
      <c r="AR264" s="5"/>
      <c r="AS264" s="5"/>
      <c r="AT264" s="5"/>
      <c r="AU264" s="5"/>
      <c r="AV264" s="5"/>
      <c r="AW264" s="5"/>
      <c r="AX264" s="5"/>
      <c r="AY264" s="8">
        <v>1</v>
      </c>
      <c r="AZ264" s="5"/>
    </row>
    <row r="265" spans="1:52" x14ac:dyDescent="0.2">
      <c r="A265" s="1">
        <v>265</v>
      </c>
      <c r="B265" s="7" t="s">
        <v>417</v>
      </c>
      <c r="C265" s="5" t="s">
        <v>3023</v>
      </c>
      <c r="D265" s="7" t="s">
        <v>398</v>
      </c>
      <c r="E265" s="8">
        <v>203</v>
      </c>
      <c r="F265" s="5" t="s">
        <v>2945</v>
      </c>
      <c r="G265" s="52"/>
      <c r="H265" s="5"/>
      <c r="I265" s="5"/>
      <c r="J265" s="5"/>
      <c r="K265" s="5"/>
      <c r="L265" s="5"/>
      <c r="M265" s="52"/>
      <c r="N265" s="5"/>
      <c r="O265" s="53">
        <v>1</v>
      </c>
      <c r="P265" s="129" t="s">
        <v>339</v>
      </c>
      <c r="Q265" s="5"/>
      <c r="R265" s="5"/>
      <c r="S265" s="5"/>
      <c r="T265" s="52"/>
      <c r="U265" s="5"/>
      <c r="V265" s="5"/>
      <c r="W265" s="5"/>
      <c r="X265" s="5"/>
      <c r="Y265" s="5"/>
      <c r="Z265" s="52"/>
      <c r="AA265" s="5"/>
      <c r="AB265" s="5"/>
      <c r="AC265" s="5"/>
      <c r="AD265" s="5"/>
      <c r="AE265" s="5"/>
      <c r="AF265" s="5"/>
      <c r="AG265" s="5"/>
      <c r="AH265" s="52"/>
      <c r="AI265" s="5"/>
      <c r="AJ265" s="52"/>
      <c r="AK265" s="5"/>
      <c r="AL265" s="5"/>
      <c r="AM265" s="5"/>
      <c r="AN265" s="5"/>
      <c r="AO265" s="5"/>
      <c r="AP265" s="5"/>
      <c r="AQ265" s="5"/>
      <c r="AR265" s="5"/>
      <c r="AS265" s="5"/>
      <c r="AT265" s="5"/>
      <c r="AU265" s="5"/>
      <c r="AV265" s="5"/>
      <c r="AW265" s="5"/>
      <c r="AX265" s="8">
        <v>1</v>
      </c>
      <c r="AY265" s="5"/>
      <c r="AZ265" s="5"/>
    </row>
    <row r="266" spans="1:52" x14ac:dyDescent="0.2">
      <c r="A266" s="1">
        <v>266</v>
      </c>
      <c r="B266" s="7" t="s">
        <v>418</v>
      </c>
      <c r="C266" s="5" t="s">
        <v>3023</v>
      </c>
      <c r="D266" s="7" t="s">
        <v>398</v>
      </c>
      <c r="E266" s="8">
        <v>203</v>
      </c>
      <c r="F266" s="5" t="s">
        <v>2945</v>
      </c>
      <c r="G266" s="52"/>
      <c r="H266" s="5"/>
      <c r="I266" s="5"/>
      <c r="J266" s="5"/>
      <c r="K266" s="5"/>
      <c r="L266" s="5"/>
      <c r="M266" s="52"/>
      <c r="N266" s="5"/>
      <c r="O266" s="53">
        <v>1</v>
      </c>
      <c r="P266" s="129" t="s">
        <v>339</v>
      </c>
      <c r="Q266" s="5"/>
      <c r="R266" s="5"/>
      <c r="S266" s="5"/>
      <c r="T266" s="52"/>
      <c r="U266" s="5"/>
      <c r="V266" s="5"/>
      <c r="W266" s="5"/>
      <c r="X266" s="5"/>
      <c r="Y266" s="5"/>
      <c r="Z266" s="52"/>
      <c r="AA266" s="5"/>
      <c r="AB266" s="5"/>
      <c r="AC266" s="5"/>
      <c r="AD266" s="5"/>
      <c r="AE266" s="5"/>
      <c r="AF266" s="5"/>
      <c r="AG266" s="5"/>
      <c r="AH266" s="52"/>
      <c r="AI266" s="5"/>
      <c r="AJ266" s="52"/>
      <c r="AK266" s="5"/>
      <c r="AL266" s="5"/>
      <c r="AM266" s="5"/>
      <c r="AN266" s="5"/>
      <c r="AO266" s="5"/>
      <c r="AP266" s="5"/>
      <c r="AQ266" s="5"/>
      <c r="AR266" s="5"/>
      <c r="AS266" s="5"/>
      <c r="AT266" s="5"/>
      <c r="AU266" s="5"/>
      <c r="AV266" s="5"/>
      <c r="AW266" s="5"/>
      <c r="AX266" s="8">
        <v>1</v>
      </c>
      <c r="AY266" s="5"/>
      <c r="AZ266" s="5"/>
    </row>
    <row r="267" spans="1:52" x14ac:dyDescent="0.2">
      <c r="A267" s="1">
        <v>267</v>
      </c>
      <c r="B267" s="7" t="s">
        <v>419</v>
      </c>
      <c r="C267" s="5" t="s">
        <v>3023</v>
      </c>
      <c r="D267" s="7" t="s">
        <v>398</v>
      </c>
      <c r="E267" s="8">
        <v>203</v>
      </c>
      <c r="F267" s="5" t="s">
        <v>2945</v>
      </c>
      <c r="G267" s="52"/>
      <c r="H267" s="5"/>
      <c r="I267" s="5"/>
      <c r="J267" s="5"/>
      <c r="K267" s="5"/>
      <c r="L267" s="5"/>
      <c r="M267" s="52"/>
      <c r="N267" s="5"/>
      <c r="O267" s="53">
        <v>1</v>
      </c>
      <c r="P267" s="129" t="s">
        <v>339</v>
      </c>
      <c r="Q267" s="5"/>
      <c r="R267" s="5"/>
      <c r="S267" s="5"/>
      <c r="T267" s="52"/>
      <c r="U267" s="5"/>
      <c r="V267" s="5"/>
      <c r="W267" s="5"/>
      <c r="X267" s="5"/>
      <c r="Y267" s="5"/>
      <c r="Z267" s="52"/>
      <c r="AA267" s="5"/>
      <c r="AB267" s="5"/>
      <c r="AC267" s="5"/>
      <c r="AD267" s="5"/>
      <c r="AE267" s="5"/>
      <c r="AF267" s="5"/>
      <c r="AG267" s="5"/>
      <c r="AH267" s="52"/>
      <c r="AI267" s="5"/>
      <c r="AJ267" s="52"/>
      <c r="AK267" s="5"/>
      <c r="AL267" s="5"/>
      <c r="AM267" s="5"/>
      <c r="AN267" s="5"/>
      <c r="AO267" s="5"/>
      <c r="AP267" s="5"/>
      <c r="AQ267" s="5"/>
      <c r="AR267" s="5"/>
      <c r="AS267" s="5"/>
      <c r="AT267" s="5"/>
      <c r="AU267" s="5"/>
      <c r="AV267" s="5"/>
      <c r="AW267" s="5"/>
      <c r="AX267" s="8">
        <v>1</v>
      </c>
      <c r="AY267" s="5"/>
      <c r="AZ267" s="5"/>
    </row>
    <row r="268" spans="1:52" x14ac:dyDescent="0.2">
      <c r="A268" s="1">
        <v>268</v>
      </c>
      <c r="B268" s="1091" t="s">
        <v>3146</v>
      </c>
      <c r="C268" s="1091"/>
      <c r="D268" s="1091"/>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1"/>
      <c r="AD268" s="1091"/>
      <c r="AE268" s="1091"/>
      <c r="AF268" s="1091"/>
      <c r="AG268" s="1091"/>
      <c r="AH268" s="1091"/>
      <c r="AI268" s="1091"/>
      <c r="AJ268" s="1091"/>
      <c r="AK268" s="1091"/>
      <c r="AL268" s="1091"/>
      <c r="AM268" s="1091"/>
      <c r="AN268" s="1091"/>
      <c r="AO268" s="1091"/>
      <c r="AP268" s="1091"/>
      <c r="AQ268" s="1091"/>
      <c r="AR268" s="1091"/>
      <c r="AS268" s="1091"/>
      <c r="AT268" s="1091"/>
      <c r="AU268" s="1091"/>
      <c r="AV268" s="1091"/>
      <c r="AW268" s="1091"/>
      <c r="AX268" s="1091"/>
      <c r="AY268" s="1091"/>
      <c r="AZ268" s="1091"/>
    </row>
    <row r="269" spans="1:52" x14ac:dyDescent="0.2">
      <c r="A269" s="1">
        <v>269</v>
      </c>
      <c r="B269" s="55" t="s">
        <v>421</v>
      </c>
      <c r="C269" s="5" t="s">
        <v>3147</v>
      </c>
      <c r="D269" s="5" t="s">
        <v>3148</v>
      </c>
      <c r="E269" s="7" t="s">
        <v>424</v>
      </c>
      <c r="F269" s="8">
        <v>0</v>
      </c>
      <c r="G269" s="53">
        <v>5</v>
      </c>
      <c r="H269" s="7" t="s">
        <v>63</v>
      </c>
      <c r="I269" s="8">
        <v>1</v>
      </c>
      <c r="J269" s="7" t="s">
        <v>63</v>
      </c>
      <c r="K269" s="5"/>
      <c r="L269" s="5"/>
      <c r="M269" s="52"/>
      <c r="N269" s="5"/>
      <c r="O269" s="52"/>
      <c r="P269" s="5"/>
      <c r="Q269" s="5"/>
      <c r="R269" s="5"/>
      <c r="S269" s="5"/>
      <c r="T269" s="52"/>
      <c r="U269" s="5"/>
      <c r="V269" s="5"/>
      <c r="W269" s="5"/>
      <c r="X269" s="5"/>
      <c r="Y269" s="5"/>
      <c r="Z269" s="52"/>
      <c r="AA269" s="5"/>
      <c r="AB269" s="5"/>
      <c r="AC269" s="5"/>
      <c r="AD269" s="5"/>
      <c r="AE269" s="5"/>
      <c r="AF269" s="5"/>
      <c r="AG269" s="5"/>
      <c r="AH269" s="52"/>
      <c r="AI269" s="5"/>
      <c r="AJ269" s="52"/>
      <c r="AK269" s="5"/>
      <c r="AL269" s="5"/>
      <c r="AM269" s="5"/>
      <c r="AN269" s="5"/>
      <c r="AO269" s="5"/>
      <c r="AP269" s="5"/>
      <c r="AQ269" s="5"/>
      <c r="AR269" s="5"/>
      <c r="AS269" s="5"/>
      <c r="AT269" s="5"/>
      <c r="AU269" s="5"/>
      <c r="AV269" s="5"/>
      <c r="AW269" s="5"/>
      <c r="AX269" s="7" t="s">
        <v>100</v>
      </c>
      <c r="AY269" s="7" t="s">
        <v>100</v>
      </c>
      <c r="AZ269" s="5"/>
    </row>
    <row r="270" spans="1:52" x14ac:dyDescent="0.2">
      <c r="A270" s="1">
        <v>270</v>
      </c>
      <c r="B270" s="55" t="s">
        <v>421</v>
      </c>
      <c r="C270" s="5" t="s">
        <v>3147</v>
      </c>
      <c r="D270" s="5" t="s">
        <v>3148</v>
      </c>
      <c r="E270" s="7" t="s">
        <v>424</v>
      </c>
      <c r="F270" s="8">
        <v>0</v>
      </c>
      <c r="G270" s="53">
        <v>5</v>
      </c>
      <c r="H270" s="7" t="s">
        <v>63</v>
      </c>
      <c r="I270" s="8">
        <v>1</v>
      </c>
      <c r="J270" s="7" t="s">
        <v>63</v>
      </c>
      <c r="K270" s="5"/>
      <c r="L270" s="5"/>
      <c r="M270" s="52"/>
      <c r="N270" s="5"/>
      <c r="O270" s="52"/>
      <c r="P270" s="5"/>
      <c r="Q270" s="5"/>
      <c r="R270" s="5"/>
      <c r="S270" s="5"/>
      <c r="T270" s="52"/>
      <c r="U270" s="5"/>
      <c r="V270" s="5"/>
      <c r="W270" s="5"/>
      <c r="X270" s="5"/>
      <c r="Y270" s="5"/>
      <c r="Z270" s="52"/>
      <c r="AA270" s="5"/>
      <c r="AB270" s="5"/>
      <c r="AC270" s="5"/>
      <c r="AD270" s="5"/>
      <c r="AE270" s="5"/>
      <c r="AF270" s="5"/>
      <c r="AG270" s="5"/>
      <c r="AH270" s="52"/>
      <c r="AI270" s="5"/>
      <c r="AJ270" s="52"/>
      <c r="AK270" s="5"/>
      <c r="AL270" s="5"/>
      <c r="AM270" s="5"/>
      <c r="AN270" s="5"/>
      <c r="AO270" s="5"/>
      <c r="AP270" s="5"/>
      <c r="AQ270" s="5"/>
      <c r="AR270" s="5"/>
      <c r="AS270" s="5"/>
      <c r="AT270" s="5"/>
      <c r="AU270" s="5"/>
      <c r="AV270" s="5"/>
      <c r="AW270" s="5"/>
      <c r="AX270" s="7" t="s">
        <v>100</v>
      </c>
      <c r="AY270" s="7" t="s">
        <v>100</v>
      </c>
      <c r="AZ270" s="5"/>
    </row>
    <row r="271" spans="1:52" ht="30" x14ac:dyDescent="0.2">
      <c r="A271" s="1">
        <v>271</v>
      </c>
      <c r="B271" s="7" t="s">
        <v>425</v>
      </c>
      <c r="C271" s="5" t="s">
        <v>2829</v>
      </c>
      <c r="D271" s="7" t="s">
        <v>426</v>
      </c>
      <c r="E271" s="7" t="s">
        <v>427</v>
      </c>
      <c r="F271" s="8">
        <v>0</v>
      </c>
      <c r="G271" s="53">
        <v>2</v>
      </c>
      <c r="H271" s="7" t="s">
        <v>63</v>
      </c>
      <c r="I271" s="5"/>
      <c r="J271" s="5"/>
      <c r="K271" s="5"/>
      <c r="L271" s="5"/>
      <c r="M271" s="53">
        <v>2</v>
      </c>
      <c r="N271" s="55" t="s">
        <v>421</v>
      </c>
      <c r="O271" s="53">
        <v>1</v>
      </c>
      <c r="P271" s="55" t="s">
        <v>421</v>
      </c>
      <c r="Q271" s="8">
        <v>2</v>
      </c>
      <c r="R271" s="8">
        <v>2</v>
      </c>
      <c r="S271" s="55" t="s">
        <v>421</v>
      </c>
      <c r="T271" s="53">
        <v>1</v>
      </c>
      <c r="U271" s="55" t="s">
        <v>421</v>
      </c>
      <c r="V271" s="5"/>
      <c r="W271" s="5"/>
      <c r="X271" s="5"/>
      <c r="Y271" s="5"/>
      <c r="Z271" s="52"/>
      <c r="AA271" s="5"/>
      <c r="AB271" s="5"/>
      <c r="AC271" s="5"/>
      <c r="AD271" s="5"/>
      <c r="AE271" s="5"/>
      <c r="AF271" s="5"/>
      <c r="AG271" s="5"/>
      <c r="AH271" s="52"/>
      <c r="AI271" s="5"/>
      <c r="AJ271" s="52"/>
      <c r="AK271" s="5"/>
      <c r="AL271" s="5"/>
      <c r="AM271" s="5"/>
      <c r="AN271" s="5"/>
      <c r="AO271" s="5"/>
      <c r="AP271" s="5"/>
      <c r="AQ271" s="5"/>
      <c r="AR271" s="5"/>
      <c r="AS271" s="5"/>
      <c r="AT271" s="5"/>
      <c r="AU271" s="5"/>
      <c r="AV271" s="5"/>
      <c r="AW271" s="5"/>
      <c r="AX271" s="8">
        <v>1</v>
      </c>
      <c r="AY271" s="8">
        <v>1</v>
      </c>
      <c r="AZ271" s="5"/>
    </row>
    <row r="272" spans="1:52" ht="30" x14ac:dyDescent="0.2">
      <c r="A272" s="1">
        <v>272</v>
      </c>
      <c r="B272" s="7" t="s">
        <v>428</v>
      </c>
      <c r="C272" s="5" t="s">
        <v>2829</v>
      </c>
      <c r="D272" s="7" t="s">
        <v>426</v>
      </c>
      <c r="E272" s="7" t="s">
        <v>427</v>
      </c>
      <c r="F272" s="8">
        <v>300</v>
      </c>
      <c r="G272" s="53">
        <v>2</v>
      </c>
      <c r="H272" s="7" t="s">
        <v>63</v>
      </c>
      <c r="I272" s="5"/>
      <c r="J272" s="5"/>
      <c r="K272" s="5"/>
      <c r="L272" s="5"/>
      <c r="M272" s="53">
        <v>2</v>
      </c>
      <c r="N272" s="55" t="s">
        <v>421</v>
      </c>
      <c r="O272" s="53">
        <v>1</v>
      </c>
      <c r="P272" s="55" t="s">
        <v>421</v>
      </c>
      <c r="Q272" s="8">
        <v>2</v>
      </c>
      <c r="R272" s="8">
        <v>2</v>
      </c>
      <c r="S272" s="55" t="s">
        <v>421</v>
      </c>
      <c r="T272" s="53">
        <v>1</v>
      </c>
      <c r="U272" s="55" t="s">
        <v>421</v>
      </c>
      <c r="V272" s="5"/>
      <c r="W272" s="5"/>
      <c r="X272" s="5"/>
      <c r="Y272" s="5"/>
      <c r="Z272" s="52"/>
      <c r="AA272" s="5"/>
      <c r="AB272" s="5"/>
      <c r="AC272" s="5"/>
      <c r="AD272" s="5"/>
      <c r="AE272" s="5"/>
      <c r="AF272" s="5"/>
      <c r="AG272" s="5"/>
      <c r="AH272" s="52"/>
      <c r="AI272" s="5"/>
      <c r="AJ272" s="52"/>
      <c r="AK272" s="5"/>
      <c r="AL272" s="5"/>
      <c r="AM272" s="5"/>
      <c r="AN272" s="5"/>
      <c r="AO272" s="5"/>
      <c r="AP272" s="5"/>
      <c r="AQ272" s="5"/>
      <c r="AR272" s="5"/>
      <c r="AS272" s="5"/>
      <c r="AT272" s="5"/>
      <c r="AU272" s="5"/>
      <c r="AV272" s="5"/>
      <c r="AW272" s="5"/>
      <c r="AX272" s="8">
        <v>1</v>
      </c>
      <c r="AY272" s="8">
        <v>1</v>
      </c>
      <c r="AZ272" s="5"/>
    </row>
    <row r="273" spans="1:52" ht="30" x14ac:dyDescent="0.2">
      <c r="A273" s="1">
        <v>273</v>
      </c>
      <c r="B273" s="7" t="s">
        <v>429</v>
      </c>
      <c r="C273" s="5" t="s">
        <v>2829</v>
      </c>
      <c r="D273" s="7" t="s">
        <v>426</v>
      </c>
      <c r="E273" s="7" t="s">
        <v>427</v>
      </c>
      <c r="F273" s="8">
        <v>0</v>
      </c>
      <c r="G273" s="53">
        <v>2</v>
      </c>
      <c r="H273" s="7" t="s">
        <v>63</v>
      </c>
      <c r="I273" s="5"/>
      <c r="J273" s="5"/>
      <c r="K273" s="5"/>
      <c r="L273" s="5"/>
      <c r="M273" s="53">
        <v>2</v>
      </c>
      <c r="N273" s="55" t="s">
        <v>421</v>
      </c>
      <c r="O273" s="53">
        <v>1</v>
      </c>
      <c r="P273" s="55" t="s">
        <v>421</v>
      </c>
      <c r="Q273" s="8">
        <v>2</v>
      </c>
      <c r="R273" s="8">
        <v>4</v>
      </c>
      <c r="S273" s="55" t="s">
        <v>421</v>
      </c>
      <c r="T273" s="53">
        <v>2</v>
      </c>
      <c r="U273" s="55" t="s">
        <v>421</v>
      </c>
      <c r="V273" s="5"/>
      <c r="W273" s="5"/>
      <c r="X273" s="5"/>
      <c r="Y273" s="5"/>
      <c r="Z273" s="52"/>
      <c r="AA273" s="5"/>
      <c r="AB273" s="5"/>
      <c r="AC273" s="5"/>
      <c r="AD273" s="5"/>
      <c r="AE273" s="5"/>
      <c r="AF273" s="5"/>
      <c r="AG273" s="5"/>
      <c r="AH273" s="52"/>
      <c r="AI273" s="5"/>
      <c r="AJ273" s="52"/>
      <c r="AK273" s="5"/>
      <c r="AL273" s="5"/>
      <c r="AM273" s="5"/>
      <c r="AN273" s="5"/>
      <c r="AO273" s="5"/>
      <c r="AP273" s="5"/>
      <c r="AQ273" s="5"/>
      <c r="AR273" s="5"/>
      <c r="AS273" s="5"/>
      <c r="AT273" s="5"/>
      <c r="AU273" s="5"/>
      <c r="AV273" s="5"/>
      <c r="AW273" s="5"/>
      <c r="AX273" s="8">
        <v>1</v>
      </c>
      <c r="AY273" s="8">
        <v>1</v>
      </c>
      <c r="AZ273" s="8">
        <v>1</v>
      </c>
    </row>
    <row r="274" spans="1:52" x14ac:dyDescent="0.2">
      <c r="A274" s="1">
        <v>274</v>
      </c>
      <c r="B274" s="7" t="s">
        <v>430</v>
      </c>
      <c r="C274" s="5" t="s">
        <v>3108</v>
      </c>
      <c r="D274" s="5"/>
      <c r="E274" s="5"/>
      <c r="F274" s="5"/>
      <c r="G274" s="52"/>
      <c r="H274" s="5"/>
      <c r="I274" s="5"/>
      <c r="J274" s="5"/>
      <c r="K274" s="5"/>
      <c r="L274" s="5"/>
      <c r="M274" s="52"/>
      <c r="N274" s="5"/>
      <c r="O274" s="52"/>
      <c r="P274" s="5"/>
      <c r="Q274" s="5"/>
      <c r="R274" s="5"/>
      <c r="S274" s="5"/>
      <c r="T274" s="52"/>
      <c r="U274" s="5"/>
      <c r="V274" s="5"/>
      <c r="W274" s="5"/>
      <c r="X274" s="5"/>
      <c r="Y274" s="5"/>
      <c r="Z274" s="52"/>
      <c r="AA274" s="5"/>
      <c r="AB274" s="5"/>
      <c r="AC274" s="5"/>
      <c r="AD274" s="5"/>
      <c r="AE274" s="5"/>
      <c r="AF274" s="5"/>
      <c r="AG274" s="5"/>
      <c r="AH274" s="52"/>
      <c r="AI274" s="5"/>
      <c r="AJ274" s="52"/>
      <c r="AK274" s="5"/>
      <c r="AL274" s="5"/>
      <c r="AM274" s="5"/>
      <c r="AN274" s="5"/>
      <c r="AO274" s="5"/>
      <c r="AP274" s="5"/>
      <c r="AQ274" s="5"/>
      <c r="AR274" s="5"/>
      <c r="AS274" s="5"/>
      <c r="AT274" s="5"/>
      <c r="AU274" s="5"/>
      <c r="AV274" s="5"/>
      <c r="AW274" s="5"/>
      <c r="AX274" s="5"/>
      <c r="AY274" s="5"/>
      <c r="AZ274" s="5"/>
    </row>
    <row r="275" spans="1:52" ht="30" x14ac:dyDescent="0.2">
      <c r="A275" s="1">
        <v>275</v>
      </c>
      <c r="B275" s="7" t="s">
        <v>431</v>
      </c>
      <c r="C275" s="5" t="s">
        <v>2829</v>
      </c>
      <c r="D275" s="7" t="s">
        <v>426</v>
      </c>
      <c r="E275" s="7" t="s">
        <v>427</v>
      </c>
      <c r="F275" s="8">
        <v>0</v>
      </c>
      <c r="G275" s="53">
        <v>2</v>
      </c>
      <c r="H275" s="55" t="s">
        <v>421</v>
      </c>
      <c r="I275" s="5"/>
      <c r="J275" s="5"/>
      <c r="K275" s="5"/>
      <c r="L275" s="5"/>
      <c r="M275" s="53">
        <v>2</v>
      </c>
      <c r="N275" s="55" t="s">
        <v>421</v>
      </c>
      <c r="O275" s="53">
        <v>1</v>
      </c>
      <c r="P275" s="55" t="s">
        <v>421</v>
      </c>
      <c r="Q275" s="8">
        <v>2</v>
      </c>
      <c r="R275" s="8">
        <v>4</v>
      </c>
      <c r="S275" s="55" t="s">
        <v>421</v>
      </c>
      <c r="T275" s="53">
        <v>2</v>
      </c>
      <c r="U275" s="55" t="s">
        <v>421</v>
      </c>
      <c r="V275" s="5"/>
      <c r="W275" s="5"/>
      <c r="X275" s="5"/>
      <c r="Y275" s="5"/>
      <c r="Z275" s="52"/>
      <c r="AA275" s="5"/>
      <c r="AB275" s="5"/>
      <c r="AC275" s="5"/>
      <c r="AD275" s="5"/>
      <c r="AE275" s="5"/>
      <c r="AF275" s="5"/>
      <c r="AG275" s="5"/>
      <c r="AH275" s="52"/>
      <c r="AI275" s="5"/>
      <c r="AJ275" s="52"/>
      <c r="AK275" s="5"/>
      <c r="AL275" s="5"/>
      <c r="AM275" s="5"/>
      <c r="AN275" s="5"/>
      <c r="AO275" s="5"/>
      <c r="AP275" s="5"/>
      <c r="AQ275" s="5"/>
      <c r="AR275" s="5"/>
      <c r="AS275" s="5"/>
      <c r="AT275" s="5"/>
      <c r="AU275" s="5"/>
      <c r="AV275" s="5"/>
      <c r="AW275" s="5"/>
      <c r="AX275" s="8">
        <v>1</v>
      </c>
      <c r="AY275" s="8">
        <v>1</v>
      </c>
      <c r="AZ275" s="8">
        <v>1</v>
      </c>
    </row>
    <row r="276" spans="1:52" ht="30" x14ac:dyDescent="0.2">
      <c r="A276" s="1">
        <v>276</v>
      </c>
      <c r="B276" s="7" t="s">
        <v>432</v>
      </c>
      <c r="C276" s="5" t="s">
        <v>2829</v>
      </c>
      <c r="D276" s="7" t="s">
        <v>426</v>
      </c>
      <c r="E276" s="7" t="s">
        <v>427</v>
      </c>
      <c r="F276" s="8">
        <v>0</v>
      </c>
      <c r="G276" s="53">
        <v>2</v>
      </c>
      <c r="H276" s="55" t="s">
        <v>421</v>
      </c>
      <c r="I276" s="5"/>
      <c r="J276" s="5"/>
      <c r="K276" s="5"/>
      <c r="L276" s="5"/>
      <c r="M276" s="53">
        <v>2</v>
      </c>
      <c r="N276" s="55" t="s">
        <v>421</v>
      </c>
      <c r="O276" s="53">
        <v>1</v>
      </c>
      <c r="P276" s="55" t="s">
        <v>421</v>
      </c>
      <c r="Q276" s="8">
        <v>2</v>
      </c>
      <c r="R276" s="8">
        <v>4</v>
      </c>
      <c r="S276" s="55" t="s">
        <v>421</v>
      </c>
      <c r="T276" s="53">
        <v>2</v>
      </c>
      <c r="U276" s="55" t="s">
        <v>421</v>
      </c>
      <c r="V276" s="5"/>
      <c r="W276" s="5"/>
      <c r="X276" s="5"/>
      <c r="Y276" s="5"/>
      <c r="Z276" s="52"/>
      <c r="AA276" s="5"/>
      <c r="AB276" s="5"/>
      <c r="AC276" s="5"/>
      <c r="AD276" s="5"/>
      <c r="AE276" s="5"/>
      <c r="AF276" s="5"/>
      <c r="AG276" s="5"/>
      <c r="AH276" s="52"/>
      <c r="AI276" s="5"/>
      <c r="AJ276" s="52"/>
      <c r="AK276" s="5"/>
      <c r="AL276" s="5"/>
      <c r="AM276" s="5"/>
      <c r="AN276" s="5"/>
      <c r="AO276" s="5"/>
      <c r="AP276" s="5"/>
      <c r="AQ276" s="5"/>
      <c r="AR276" s="5"/>
      <c r="AS276" s="5"/>
      <c r="AT276" s="5"/>
      <c r="AU276" s="5"/>
      <c r="AV276" s="5"/>
      <c r="AW276" s="5"/>
      <c r="AX276" s="8">
        <v>1</v>
      </c>
      <c r="AY276" s="8">
        <v>1</v>
      </c>
      <c r="AZ276" s="5"/>
    </row>
    <row r="277" spans="1:52" ht="30" x14ac:dyDescent="0.2">
      <c r="A277" s="1">
        <v>277</v>
      </c>
      <c r="B277" s="7" t="s">
        <v>433</v>
      </c>
      <c r="C277" s="7" t="s">
        <v>301</v>
      </c>
      <c r="D277" s="7" t="s">
        <v>426</v>
      </c>
      <c r="E277" s="7" t="s">
        <v>427</v>
      </c>
      <c r="F277" s="8">
        <v>2200</v>
      </c>
      <c r="G277" s="53">
        <v>1</v>
      </c>
      <c r="H277" s="55" t="s">
        <v>421</v>
      </c>
      <c r="I277" s="5"/>
      <c r="J277" s="5"/>
      <c r="K277" s="5"/>
      <c r="L277" s="5"/>
      <c r="M277" s="53">
        <v>2</v>
      </c>
      <c r="N277" s="55" t="s">
        <v>421</v>
      </c>
      <c r="O277" s="52"/>
      <c r="P277" s="5"/>
      <c r="Q277" s="5"/>
      <c r="R277" s="5"/>
      <c r="S277" s="5"/>
      <c r="T277" s="52"/>
      <c r="U277" s="5"/>
      <c r="V277" s="5"/>
      <c r="W277" s="5"/>
      <c r="X277" s="5"/>
      <c r="Y277" s="5"/>
      <c r="Z277" s="52"/>
      <c r="AA277" s="5"/>
      <c r="AB277" s="5"/>
      <c r="AC277" s="5"/>
      <c r="AD277" s="5"/>
      <c r="AE277" s="5"/>
      <c r="AF277" s="5"/>
      <c r="AG277" s="5"/>
      <c r="AH277" s="52"/>
      <c r="AI277" s="5"/>
      <c r="AJ277" s="52"/>
      <c r="AK277" s="5"/>
      <c r="AL277" s="5"/>
      <c r="AM277" s="5"/>
      <c r="AN277" s="5"/>
      <c r="AO277" s="5"/>
      <c r="AP277" s="5"/>
      <c r="AQ277" s="5"/>
      <c r="AR277" s="5"/>
      <c r="AS277" s="5"/>
      <c r="AT277" s="5"/>
      <c r="AU277" s="5"/>
      <c r="AV277" s="5"/>
      <c r="AW277" s="5"/>
      <c r="AX277" s="8">
        <v>1</v>
      </c>
      <c r="AY277" s="5"/>
      <c r="AZ277" s="5"/>
    </row>
    <row r="278" spans="1:52" ht="30" x14ac:dyDescent="0.2">
      <c r="A278" s="1">
        <v>278</v>
      </c>
      <c r="B278" s="7" t="s">
        <v>434</v>
      </c>
      <c r="C278" s="7" t="s">
        <v>301</v>
      </c>
      <c r="D278" s="7" t="s">
        <v>426</v>
      </c>
      <c r="E278" s="7" t="s">
        <v>427</v>
      </c>
      <c r="F278" s="8">
        <v>2200</v>
      </c>
      <c r="G278" s="53">
        <v>1</v>
      </c>
      <c r="H278" s="55" t="s">
        <v>421</v>
      </c>
      <c r="I278" s="5"/>
      <c r="J278" s="5"/>
      <c r="K278" s="5"/>
      <c r="L278" s="5"/>
      <c r="M278" s="53">
        <v>2</v>
      </c>
      <c r="N278" s="55" t="s">
        <v>421</v>
      </c>
      <c r="O278" s="52"/>
      <c r="P278" s="5"/>
      <c r="Q278" s="5"/>
      <c r="R278" s="5"/>
      <c r="S278" s="5"/>
      <c r="T278" s="52"/>
      <c r="U278" s="5"/>
      <c r="V278" s="5"/>
      <c r="W278" s="5"/>
      <c r="X278" s="5"/>
      <c r="Y278" s="5"/>
      <c r="Z278" s="52"/>
      <c r="AA278" s="5"/>
      <c r="AB278" s="5"/>
      <c r="AC278" s="5"/>
      <c r="AD278" s="5"/>
      <c r="AE278" s="5"/>
      <c r="AF278" s="5"/>
      <c r="AG278" s="5"/>
      <c r="AH278" s="52"/>
      <c r="AI278" s="5"/>
      <c r="AJ278" s="52"/>
      <c r="AK278" s="5"/>
      <c r="AL278" s="5"/>
      <c r="AM278" s="5"/>
      <c r="AN278" s="5"/>
      <c r="AO278" s="5"/>
      <c r="AP278" s="5"/>
      <c r="AQ278" s="5"/>
      <c r="AR278" s="5"/>
      <c r="AS278" s="5"/>
      <c r="AT278" s="5"/>
      <c r="AU278" s="5"/>
      <c r="AV278" s="5"/>
      <c r="AW278" s="5"/>
      <c r="AX278" s="8">
        <v>1</v>
      </c>
      <c r="AY278" s="5"/>
      <c r="AZ278" s="5"/>
    </row>
    <row r="279" spans="1:52" x14ac:dyDescent="0.2">
      <c r="A279" s="1">
        <v>279</v>
      </c>
      <c r="B279" s="7" t="s">
        <v>435</v>
      </c>
      <c r="C279" s="5" t="s">
        <v>3108</v>
      </c>
      <c r="D279" s="5"/>
      <c r="E279" s="5"/>
      <c r="F279" s="5"/>
      <c r="G279" s="52"/>
      <c r="H279" s="5"/>
      <c r="I279" s="5"/>
      <c r="J279" s="5"/>
      <c r="K279" s="5"/>
      <c r="L279" s="5"/>
      <c r="M279" s="52"/>
      <c r="N279" s="5"/>
      <c r="O279" s="52"/>
      <c r="P279" s="5"/>
      <c r="Q279" s="5"/>
      <c r="R279" s="5"/>
      <c r="S279" s="5"/>
      <c r="T279" s="52"/>
      <c r="U279" s="5"/>
      <c r="V279" s="5"/>
      <c r="W279" s="5"/>
      <c r="X279" s="5"/>
      <c r="Y279" s="5"/>
      <c r="Z279" s="52"/>
      <c r="AA279" s="5"/>
      <c r="AB279" s="5"/>
      <c r="AC279" s="5"/>
      <c r="AD279" s="5"/>
      <c r="AE279" s="5"/>
      <c r="AF279" s="5"/>
      <c r="AG279" s="5"/>
      <c r="AH279" s="52"/>
      <c r="AI279" s="5"/>
      <c r="AJ279" s="52"/>
      <c r="AK279" s="5"/>
      <c r="AL279" s="5"/>
      <c r="AM279" s="5"/>
      <c r="AN279" s="5"/>
      <c r="AO279" s="5"/>
      <c r="AP279" s="5"/>
      <c r="AQ279" s="5"/>
      <c r="AR279" s="5"/>
      <c r="AS279" s="5"/>
      <c r="AT279" s="5"/>
      <c r="AU279" s="5"/>
      <c r="AV279" s="5"/>
      <c r="AW279" s="5"/>
      <c r="AX279" s="5"/>
      <c r="AY279" s="5"/>
      <c r="AZ279" s="5"/>
    </row>
    <row r="280" spans="1:52" x14ac:dyDescent="0.2">
      <c r="A280" s="1">
        <v>280</v>
      </c>
      <c r="B280" s="7" t="s">
        <v>436</v>
      </c>
      <c r="C280" s="5" t="s">
        <v>3108</v>
      </c>
      <c r="D280" s="5"/>
      <c r="E280" s="5"/>
      <c r="F280" s="5"/>
      <c r="G280" s="52"/>
      <c r="H280" s="5"/>
      <c r="I280" s="5"/>
      <c r="J280" s="5"/>
      <c r="K280" s="5"/>
      <c r="L280" s="5"/>
      <c r="M280" s="52"/>
      <c r="N280" s="5"/>
      <c r="O280" s="52"/>
      <c r="P280" s="5"/>
      <c r="Q280" s="5"/>
      <c r="R280" s="5"/>
      <c r="S280" s="5"/>
      <c r="T280" s="52"/>
      <c r="U280" s="5"/>
      <c r="V280" s="5"/>
      <c r="W280" s="5"/>
      <c r="X280" s="5"/>
      <c r="Y280" s="5"/>
      <c r="Z280" s="52"/>
      <c r="AA280" s="5"/>
      <c r="AB280" s="5"/>
      <c r="AC280" s="5"/>
      <c r="AD280" s="5"/>
      <c r="AE280" s="5"/>
      <c r="AF280" s="5"/>
      <c r="AG280" s="5"/>
      <c r="AH280" s="52"/>
      <c r="AI280" s="5"/>
      <c r="AJ280" s="52"/>
      <c r="AK280" s="5"/>
      <c r="AL280" s="5"/>
      <c r="AM280" s="5"/>
      <c r="AN280" s="5"/>
      <c r="AO280" s="5"/>
      <c r="AP280" s="5"/>
      <c r="AQ280" s="5"/>
      <c r="AR280" s="5"/>
      <c r="AS280" s="5"/>
      <c r="AT280" s="5"/>
      <c r="AU280" s="5"/>
      <c r="AV280" s="5"/>
      <c r="AW280" s="5"/>
      <c r="AX280" s="5"/>
      <c r="AY280" s="5"/>
      <c r="AZ280" s="5"/>
    </row>
    <row r="281" spans="1:52" x14ac:dyDescent="0.2">
      <c r="A281" s="1">
        <v>281</v>
      </c>
      <c r="B281" s="7" t="s">
        <v>437</v>
      </c>
      <c r="C281" s="5" t="s">
        <v>3108</v>
      </c>
      <c r="D281" s="5"/>
      <c r="E281" s="5"/>
      <c r="F281" s="5"/>
      <c r="G281" s="52"/>
      <c r="H281" s="5"/>
      <c r="I281" s="5"/>
      <c r="J281" s="5"/>
      <c r="K281" s="5"/>
      <c r="L281" s="5"/>
      <c r="M281" s="52"/>
      <c r="N281" s="5"/>
      <c r="O281" s="52"/>
      <c r="P281" s="5"/>
      <c r="Q281" s="5"/>
      <c r="R281" s="5"/>
      <c r="S281" s="5"/>
      <c r="T281" s="52"/>
      <c r="U281" s="5"/>
      <c r="V281" s="5"/>
      <c r="W281" s="5"/>
      <c r="X281" s="5"/>
      <c r="Y281" s="5"/>
      <c r="Z281" s="52"/>
      <c r="AA281" s="5"/>
      <c r="AB281" s="5"/>
      <c r="AC281" s="5"/>
      <c r="AD281" s="5"/>
      <c r="AE281" s="5"/>
      <c r="AF281" s="5"/>
      <c r="AG281" s="5"/>
      <c r="AH281" s="52"/>
      <c r="AI281" s="5"/>
      <c r="AJ281" s="52"/>
      <c r="AK281" s="5"/>
      <c r="AL281" s="5"/>
      <c r="AM281" s="5"/>
      <c r="AN281" s="5"/>
      <c r="AO281" s="5"/>
      <c r="AP281" s="5"/>
      <c r="AQ281" s="5"/>
      <c r="AR281" s="5"/>
      <c r="AS281" s="5"/>
      <c r="AT281" s="5"/>
      <c r="AU281" s="5"/>
      <c r="AV281" s="5"/>
      <c r="AW281" s="5"/>
      <c r="AX281" s="5"/>
      <c r="AY281" s="5"/>
      <c r="AZ281" s="5"/>
    </row>
    <row r="282" spans="1:52" ht="30" x14ac:dyDescent="0.2">
      <c r="A282" s="1">
        <v>282</v>
      </c>
      <c r="B282" s="7" t="s">
        <v>438</v>
      </c>
      <c r="C282" s="7" t="s">
        <v>301</v>
      </c>
      <c r="D282" s="7" t="s">
        <v>426</v>
      </c>
      <c r="E282" s="7" t="s">
        <v>427</v>
      </c>
      <c r="F282" s="8">
        <v>2200</v>
      </c>
      <c r="G282" s="53">
        <v>1</v>
      </c>
      <c r="H282" s="7" t="s">
        <v>63</v>
      </c>
      <c r="I282" s="5"/>
      <c r="J282" s="5"/>
      <c r="K282" s="5"/>
      <c r="L282" s="5"/>
      <c r="M282" s="53">
        <v>2</v>
      </c>
      <c r="N282" s="55" t="s">
        <v>421</v>
      </c>
      <c r="O282" s="52"/>
      <c r="P282" s="5"/>
      <c r="Q282" s="5"/>
      <c r="R282" s="5"/>
      <c r="S282" s="5"/>
      <c r="T282" s="52"/>
      <c r="U282" s="5"/>
      <c r="V282" s="5"/>
      <c r="W282" s="5"/>
      <c r="X282" s="5"/>
      <c r="Y282" s="5"/>
      <c r="Z282" s="52"/>
      <c r="AA282" s="5"/>
      <c r="AB282" s="5"/>
      <c r="AC282" s="5"/>
      <c r="AD282" s="5"/>
      <c r="AE282" s="5"/>
      <c r="AF282" s="5"/>
      <c r="AG282" s="5"/>
      <c r="AH282" s="52"/>
      <c r="AI282" s="5"/>
      <c r="AJ282" s="52"/>
      <c r="AK282" s="5"/>
      <c r="AL282" s="5"/>
      <c r="AM282" s="5"/>
      <c r="AN282" s="5"/>
      <c r="AO282" s="5"/>
      <c r="AP282" s="5"/>
      <c r="AQ282" s="5"/>
      <c r="AR282" s="5"/>
      <c r="AS282" s="5"/>
      <c r="AT282" s="5"/>
      <c r="AU282" s="5"/>
      <c r="AV282" s="5"/>
      <c r="AW282" s="5"/>
      <c r="AX282" s="8">
        <v>1</v>
      </c>
      <c r="AY282" s="5"/>
      <c r="AZ282" s="5"/>
    </row>
    <row r="283" spans="1:52" ht="30" x14ac:dyDescent="0.2">
      <c r="A283" s="1">
        <v>283</v>
      </c>
      <c r="B283" s="7" t="s">
        <v>439</v>
      </c>
      <c r="C283" s="7" t="s">
        <v>301</v>
      </c>
      <c r="D283" s="7" t="s">
        <v>426</v>
      </c>
      <c r="E283" s="7" t="s">
        <v>427</v>
      </c>
      <c r="F283" s="8">
        <v>2200</v>
      </c>
      <c r="G283" s="53">
        <v>1</v>
      </c>
      <c r="H283" s="55" t="s">
        <v>421</v>
      </c>
      <c r="I283" s="5"/>
      <c r="J283" s="5"/>
      <c r="K283" s="5"/>
      <c r="L283" s="5"/>
      <c r="M283" s="53">
        <v>2</v>
      </c>
      <c r="N283" s="55" t="s">
        <v>421</v>
      </c>
      <c r="O283" s="52"/>
      <c r="P283" s="5"/>
      <c r="Q283" s="5"/>
      <c r="R283" s="5"/>
      <c r="S283" s="5"/>
      <c r="T283" s="52"/>
      <c r="U283" s="5"/>
      <c r="V283" s="5"/>
      <c r="W283" s="5"/>
      <c r="X283" s="5"/>
      <c r="Y283" s="5"/>
      <c r="Z283" s="52"/>
      <c r="AA283" s="5"/>
      <c r="AB283" s="5"/>
      <c r="AC283" s="5"/>
      <c r="AD283" s="5"/>
      <c r="AE283" s="5"/>
      <c r="AF283" s="5"/>
      <c r="AG283" s="5"/>
      <c r="AH283" s="52"/>
      <c r="AI283" s="5"/>
      <c r="AJ283" s="52"/>
      <c r="AK283" s="5"/>
      <c r="AL283" s="5"/>
      <c r="AM283" s="5"/>
      <c r="AN283" s="5"/>
      <c r="AO283" s="5"/>
      <c r="AP283" s="5"/>
      <c r="AQ283" s="5"/>
      <c r="AR283" s="5"/>
      <c r="AS283" s="5"/>
      <c r="AT283" s="5"/>
      <c r="AU283" s="5"/>
      <c r="AV283" s="5"/>
      <c r="AW283" s="5"/>
      <c r="AX283" s="8">
        <v>1</v>
      </c>
      <c r="AY283" s="5"/>
      <c r="AZ283" s="5"/>
    </row>
    <row r="284" spans="1:52" ht="30" x14ac:dyDescent="0.2">
      <c r="A284" s="1">
        <v>284</v>
      </c>
      <c r="B284" s="7" t="s">
        <v>440</v>
      </c>
      <c r="C284" s="7" t="s">
        <v>301</v>
      </c>
      <c r="D284" s="7" t="s">
        <v>426</v>
      </c>
      <c r="E284" s="7" t="s">
        <v>427</v>
      </c>
      <c r="F284" s="8">
        <v>2200</v>
      </c>
      <c r="G284" s="53">
        <v>1</v>
      </c>
      <c r="H284" s="55" t="s">
        <v>421</v>
      </c>
      <c r="I284" s="5"/>
      <c r="J284" s="5"/>
      <c r="K284" s="5"/>
      <c r="L284" s="5"/>
      <c r="M284" s="53">
        <v>2</v>
      </c>
      <c r="N284" s="55" t="s">
        <v>421</v>
      </c>
      <c r="O284" s="52"/>
      <c r="P284" s="5"/>
      <c r="Q284" s="5"/>
      <c r="R284" s="5"/>
      <c r="S284" s="5"/>
      <c r="T284" s="52"/>
      <c r="U284" s="5"/>
      <c r="V284" s="5"/>
      <c r="W284" s="5"/>
      <c r="X284" s="5"/>
      <c r="Y284" s="5"/>
      <c r="Z284" s="52"/>
      <c r="AA284" s="5"/>
      <c r="AB284" s="5"/>
      <c r="AC284" s="5"/>
      <c r="AD284" s="5"/>
      <c r="AE284" s="5"/>
      <c r="AF284" s="5"/>
      <c r="AG284" s="5"/>
      <c r="AH284" s="52"/>
      <c r="AI284" s="5"/>
      <c r="AJ284" s="52"/>
      <c r="AK284" s="5"/>
      <c r="AL284" s="5"/>
      <c r="AM284" s="5"/>
      <c r="AN284" s="5"/>
      <c r="AO284" s="5"/>
      <c r="AP284" s="5"/>
      <c r="AQ284" s="5"/>
      <c r="AR284" s="5"/>
      <c r="AS284" s="5"/>
      <c r="AT284" s="5"/>
      <c r="AU284" s="5"/>
      <c r="AV284" s="5"/>
      <c r="AW284" s="5"/>
      <c r="AX284" s="8">
        <v>1</v>
      </c>
      <c r="AY284" s="5"/>
      <c r="AZ284" s="5"/>
    </row>
    <row r="285" spans="1:52" ht="30" x14ac:dyDescent="0.2">
      <c r="A285" s="1">
        <v>285</v>
      </c>
      <c r="B285" s="7" t="s">
        <v>441</v>
      </c>
      <c r="C285" s="7" t="s">
        <v>301</v>
      </c>
      <c r="D285" s="7" t="s">
        <v>426</v>
      </c>
      <c r="E285" s="7" t="s">
        <v>427</v>
      </c>
      <c r="F285" s="8">
        <v>2200</v>
      </c>
      <c r="G285" s="53">
        <v>1</v>
      </c>
      <c r="H285" s="55" t="s">
        <v>421</v>
      </c>
      <c r="I285" s="5"/>
      <c r="J285" s="5"/>
      <c r="K285" s="5"/>
      <c r="L285" s="5"/>
      <c r="M285" s="53">
        <v>2</v>
      </c>
      <c r="N285" s="55" t="s">
        <v>421</v>
      </c>
      <c r="O285" s="52"/>
      <c r="P285" s="5"/>
      <c r="Q285" s="5"/>
      <c r="R285" s="5"/>
      <c r="S285" s="5"/>
      <c r="T285" s="52"/>
      <c r="U285" s="5"/>
      <c r="V285" s="5"/>
      <c r="W285" s="5"/>
      <c r="X285" s="5"/>
      <c r="Y285" s="5"/>
      <c r="Z285" s="52"/>
      <c r="AA285" s="5"/>
      <c r="AB285" s="5"/>
      <c r="AC285" s="5"/>
      <c r="AD285" s="5"/>
      <c r="AE285" s="5"/>
      <c r="AF285" s="5"/>
      <c r="AG285" s="5"/>
      <c r="AH285" s="52"/>
      <c r="AI285" s="5"/>
      <c r="AJ285" s="52"/>
      <c r="AK285" s="5"/>
      <c r="AL285" s="5"/>
      <c r="AM285" s="5"/>
      <c r="AN285" s="5"/>
      <c r="AO285" s="5"/>
      <c r="AP285" s="5"/>
      <c r="AQ285" s="5"/>
      <c r="AR285" s="5"/>
      <c r="AS285" s="5"/>
      <c r="AT285" s="5"/>
      <c r="AU285" s="5"/>
      <c r="AV285" s="5"/>
      <c r="AW285" s="5"/>
      <c r="AX285" s="8">
        <v>1</v>
      </c>
      <c r="AY285" s="5"/>
      <c r="AZ285" s="5"/>
    </row>
    <row r="286" spans="1:52" ht="30" x14ac:dyDescent="0.2">
      <c r="A286" s="1">
        <v>286</v>
      </c>
      <c r="B286" s="7" t="s">
        <v>442</v>
      </c>
      <c r="C286" s="5" t="s">
        <v>3149</v>
      </c>
      <c r="D286" s="7" t="s">
        <v>426</v>
      </c>
      <c r="E286" s="7" t="s">
        <v>427</v>
      </c>
      <c r="F286" s="8">
        <v>1100</v>
      </c>
      <c r="G286" s="53">
        <v>1</v>
      </c>
      <c r="H286" s="55" t="s">
        <v>421</v>
      </c>
      <c r="I286" s="5"/>
      <c r="J286" s="5"/>
      <c r="K286" s="5"/>
      <c r="L286" s="5"/>
      <c r="M286" s="52"/>
      <c r="N286" s="5"/>
      <c r="O286" s="53">
        <v>1</v>
      </c>
      <c r="P286" s="55" t="s">
        <v>421</v>
      </c>
      <c r="Q286" s="5"/>
      <c r="R286" s="5"/>
      <c r="S286" s="5"/>
      <c r="T286" s="53">
        <v>1</v>
      </c>
      <c r="U286" s="55" t="s">
        <v>421</v>
      </c>
      <c r="V286" s="5"/>
      <c r="W286" s="5"/>
      <c r="X286" s="5"/>
      <c r="Y286" s="5"/>
      <c r="Z286" s="53">
        <v>1</v>
      </c>
      <c r="AA286" s="55" t="s">
        <v>421</v>
      </c>
      <c r="AB286" s="5"/>
      <c r="AC286" s="5"/>
      <c r="AD286" s="5"/>
      <c r="AE286" s="5"/>
      <c r="AF286" s="5"/>
      <c r="AG286" s="5"/>
      <c r="AH286" s="52"/>
      <c r="AI286" s="5"/>
      <c r="AJ286" s="52"/>
      <c r="AK286" s="5"/>
      <c r="AL286" s="5"/>
      <c r="AM286" s="5"/>
      <c r="AN286" s="5"/>
      <c r="AO286" s="5"/>
      <c r="AP286" s="5"/>
      <c r="AQ286" s="5"/>
      <c r="AR286" s="5"/>
      <c r="AS286" s="5"/>
      <c r="AT286" s="5"/>
      <c r="AU286" s="5"/>
      <c r="AV286" s="5"/>
      <c r="AW286" s="5"/>
      <c r="AX286" s="8">
        <v>1</v>
      </c>
      <c r="AY286" s="5"/>
      <c r="AZ286" s="5"/>
    </row>
    <row r="287" spans="1:52" x14ac:dyDescent="0.2">
      <c r="A287" s="1">
        <v>287</v>
      </c>
      <c r="B287" s="7" t="s">
        <v>444</v>
      </c>
      <c r="C287" s="5" t="s">
        <v>3108</v>
      </c>
      <c r="D287" s="5"/>
      <c r="E287" s="5"/>
      <c r="F287" s="5"/>
      <c r="G287" s="52"/>
      <c r="H287" s="5"/>
      <c r="I287" s="5"/>
      <c r="J287" s="5"/>
      <c r="K287" s="5"/>
      <c r="L287" s="5"/>
      <c r="M287" s="52"/>
      <c r="N287" s="5"/>
      <c r="O287" s="52"/>
      <c r="P287" s="5"/>
      <c r="Q287" s="5"/>
      <c r="R287" s="5"/>
      <c r="S287" s="5"/>
      <c r="T287" s="52"/>
      <c r="U287" s="5"/>
      <c r="V287" s="5"/>
      <c r="W287" s="5"/>
      <c r="X287" s="5"/>
      <c r="Y287" s="5"/>
      <c r="Z287" s="52"/>
      <c r="AA287" s="5"/>
      <c r="AB287" s="5"/>
      <c r="AC287" s="5"/>
      <c r="AD287" s="5"/>
      <c r="AE287" s="5"/>
      <c r="AF287" s="5"/>
      <c r="AG287" s="5"/>
      <c r="AH287" s="52"/>
      <c r="AI287" s="5"/>
      <c r="AJ287" s="52"/>
      <c r="AK287" s="5"/>
      <c r="AL287" s="5"/>
      <c r="AM287" s="5"/>
      <c r="AN287" s="5"/>
      <c r="AO287" s="5"/>
      <c r="AP287" s="5"/>
      <c r="AQ287" s="5"/>
      <c r="AR287" s="5"/>
      <c r="AS287" s="5"/>
      <c r="AT287" s="5"/>
      <c r="AU287" s="5"/>
      <c r="AV287" s="5"/>
      <c r="AW287" s="5"/>
      <c r="AX287" s="5"/>
      <c r="AY287" s="5"/>
      <c r="AZ287" s="5"/>
    </row>
    <row r="288" spans="1:52" ht="30" x14ac:dyDescent="0.2">
      <c r="A288" s="1">
        <v>288</v>
      </c>
      <c r="B288" s="7" t="s">
        <v>445</v>
      </c>
      <c r="C288" s="5" t="s">
        <v>2829</v>
      </c>
      <c r="D288" s="7" t="s">
        <v>426</v>
      </c>
      <c r="E288" s="7" t="s">
        <v>427</v>
      </c>
      <c r="F288" s="7" t="s">
        <v>151</v>
      </c>
      <c r="G288" s="53">
        <v>4</v>
      </c>
      <c r="H288" s="55" t="s">
        <v>421</v>
      </c>
      <c r="I288" s="5"/>
      <c r="J288" s="5"/>
      <c r="K288" s="5"/>
      <c r="L288" s="5"/>
      <c r="M288" s="52"/>
      <c r="N288" s="5"/>
      <c r="O288" s="52"/>
      <c r="P288" s="5"/>
      <c r="Q288" s="5"/>
      <c r="R288" s="5"/>
      <c r="S288" s="5"/>
      <c r="T288" s="52"/>
      <c r="U288" s="5"/>
      <c r="V288" s="5"/>
      <c r="W288" s="5"/>
      <c r="X288" s="5"/>
      <c r="Y288" s="5"/>
      <c r="Z288" s="52"/>
      <c r="AA288" s="5"/>
      <c r="AB288" s="5"/>
      <c r="AC288" s="5"/>
      <c r="AD288" s="5"/>
      <c r="AE288" s="5"/>
      <c r="AF288" s="5"/>
      <c r="AG288" s="5"/>
      <c r="AH288" s="52"/>
      <c r="AI288" s="5"/>
      <c r="AJ288" s="52"/>
      <c r="AK288" s="5"/>
      <c r="AL288" s="5"/>
      <c r="AM288" s="5"/>
      <c r="AN288" s="5"/>
      <c r="AO288" s="5"/>
      <c r="AP288" s="5"/>
      <c r="AQ288" s="5"/>
      <c r="AR288" s="5"/>
      <c r="AS288" s="5"/>
      <c r="AT288" s="5"/>
      <c r="AU288" s="5"/>
      <c r="AV288" s="5"/>
      <c r="AW288" s="5"/>
      <c r="AX288" s="8">
        <v>2</v>
      </c>
      <c r="AY288" s="5"/>
      <c r="AZ288" s="5"/>
    </row>
    <row r="289" spans="1:52" ht="30" x14ac:dyDescent="0.2">
      <c r="A289" s="1">
        <v>289</v>
      </c>
      <c r="B289" s="7" t="s">
        <v>446</v>
      </c>
      <c r="C289" s="5" t="s">
        <v>2829</v>
      </c>
      <c r="D289" s="7" t="s">
        <v>426</v>
      </c>
      <c r="E289" s="7" t="s">
        <v>427</v>
      </c>
      <c r="F289" s="7" t="s">
        <v>151</v>
      </c>
      <c r="G289" s="53">
        <v>4</v>
      </c>
      <c r="H289" s="55" t="s">
        <v>421</v>
      </c>
      <c r="I289" s="5"/>
      <c r="J289" s="5"/>
      <c r="K289" s="5"/>
      <c r="L289" s="5"/>
      <c r="M289" s="52"/>
      <c r="N289" s="5"/>
      <c r="O289" s="52"/>
      <c r="P289" s="5"/>
      <c r="Q289" s="5"/>
      <c r="R289" s="5"/>
      <c r="S289" s="5"/>
      <c r="T289" s="52"/>
      <c r="U289" s="5"/>
      <c r="V289" s="5"/>
      <c r="W289" s="5"/>
      <c r="X289" s="5"/>
      <c r="Y289" s="5"/>
      <c r="Z289" s="52"/>
      <c r="AA289" s="5"/>
      <c r="AB289" s="5"/>
      <c r="AC289" s="5"/>
      <c r="AD289" s="5"/>
      <c r="AE289" s="5"/>
      <c r="AF289" s="5"/>
      <c r="AG289" s="5"/>
      <c r="AH289" s="52"/>
      <c r="AI289" s="5"/>
      <c r="AJ289" s="52"/>
      <c r="AK289" s="5"/>
      <c r="AL289" s="5"/>
      <c r="AM289" s="5"/>
      <c r="AN289" s="5"/>
      <c r="AO289" s="5"/>
      <c r="AP289" s="5"/>
      <c r="AQ289" s="5"/>
      <c r="AR289" s="5"/>
      <c r="AS289" s="5"/>
      <c r="AT289" s="5"/>
      <c r="AU289" s="5"/>
      <c r="AV289" s="5"/>
      <c r="AW289" s="5"/>
      <c r="AX289" s="8">
        <v>2</v>
      </c>
      <c r="AY289" s="5"/>
      <c r="AZ289" s="5"/>
    </row>
    <row r="290" spans="1:52" ht="30" x14ac:dyDescent="0.2">
      <c r="A290" s="1">
        <v>290</v>
      </c>
      <c r="B290" s="7" t="s">
        <v>447</v>
      </c>
      <c r="C290" s="5" t="s">
        <v>2829</v>
      </c>
      <c r="D290" s="7" t="s">
        <v>426</v>
      </c>
      <c r="E290" s="7" t="s">
        <v>427</v>
      </c>
      <c r="F290" s="7" t="s">
        <v>151</v>
      </c>
      <c r="G290" s="53">
        <v>4</v>
      </c>
      <c r="H290" s="55" t="s">
        <v>421</v>
      </c>
      <c r="I290" s="5"/>
      <c r="J290" s="5"/>
      <c r="K290" s="5"/>
      <c r="L290" s="5"/>
      <c r="M290" s="52"/>
      <c r="N290" s="5"/>
      <c r="O290" s="52"/>
      <c r="P290" s="5"/>
      <c r="Q290" s="5"/>
      <c r="R290" s="5"/>
      <c r="S290" s="5"/>
      <c r="T290" s="52"/>
      <c r="U290" s="5"/>
      <c r="V290" s="5"/>
      <c r="W290" s="5"/>
      <c r="X290" s="5"/>
      <c r="Y290" s="5"/>
      <c r="Z290" s="52"/>
      <c r="AA290" s="5"/>
      <c r="AB290" s="5"/>
      <c r="AC290" s="5"/>
      <c r="AD290" s="5"/>
      <c r="AE290" s="5"/>
      <c r="AF290" s="5"/>
      <c r="AG290" s="5"/>
      <c r="AH290" s="52"/>
      <c r="AI290" s="5"/>
      <c r="AJ290" s="52"/>
      <c r="AK290" s="5"/>
      <c r="AL290" s="5"/>
      <c r="AM290" s="5"/>
      <c r="AN290" s="5"/>
      <c r="AO290" s="5"/>
      <c r="AP290" s="5"/>
      <c r="AQ290" s="5"/>
      <c r="AR290" s="5"/>
      <c r="AS290" s="5"/>
      <c r="AT290" s="5"/>
      <c r="AU290" s="5"/>
      <c r="AV290" s="5"/>
      <c r="AW290" s="5"/>
      <c r="AX290" s="8">
        <v>2</v>
      </c>
      <c r="AY290" s="5"/>
      <c r="AZ290" s="5"/>
    </row>
    <row r="291" spans="1:52" ht="30" x14ac:dyDescent="0.2">
      <c r="A291" s="1">
        <v>291</v>
      </c>
      <c r="B291" s="7" t="s">
        <v>448</v>
      </c>
      <c r="C291" s="5" t="s">
        <v>2829</v>
      </c>
      <c r="D291" s="7" t="s">
        <v>426</v>
      </c>
      <c r="E291" s="7" t="s">
        <v>427</v>
      </c>
      <c r="F291" s="7" t="s">
        <v>151</v>
      </c>
      <c r="G291" s="53">
        <v>4</v>
      </c>
      <c r="H291" s="55" t="s">
        <v>421</v>
      </c>
      <c r="I291" s="5"/>
      <c r="J291" s="5"/>
      <c r="K291" s="5"/>
      <c r="L291" s="5"/>
      <c r="M291" s="52"/>
      <c r="N291" s="5"/>
      <c r="O291" s="52"/>
      <c r="P291" s="5"/>
      <c r="Q291" s="5"/>
      <c r="R291" s="5"/>
      <c r="S291" s="5"/>
      <c r="T291" s="52"/>
      <c r="U291" s="5"/>
      <c r="V291" s="5"/>
      <c r="W291" s="5"/>
      <c r="X291" s="5"/>
      <c r="Y291" s="5"/>
      <c r="Z291" s="52"/>
      <c r="AA291" s="5"/>
      <c r="AB291" s="5"/>
      <c r="AC291" s="5"/>
      <c r="AD291" s="5"/>
      <c r="AE291" s="5"/>
      <c r="AF291" s="5"/>
      <c r="AG291" s="5"/>
      <c r="AH291" s="52"/>
      <c r="AI291" s="5"/>
      <c r="AJ291" s="52"/>
      <c r="AK291" s="5"/>
      <c r="AL291" s="5"/>
      <c r="AM291" s="5"/>
      <c r="AN291" s="5"/>
      <c r="AO291" s="5"/>
      <c r="AP291" s="5"/>
      <c r="AQ291" s="5"/>
      <c r="AR291" s="5"/>
      <c r="AS291" s="5"/>
      <c r="AT291" s="5"/>
      <c r="AU291" s="5"/>
      <c r="AV291" s="5"/>
      <c r="AW291" s="5"/>
      <c r="AX291" s="8">
        <v>2</v>
      </c>
      <c r="AY291" s="5"/>
      <c r="AZ291" s="5"/>
    </row>
    <row r="292" spans="1:52" ht="30" x14ac:dyDescent="0.2">
      <c r="A292" s="1">
        <v>292</v>
      </c>
      <c r="B292" s="7" t="s">
        <v>449</v>
      </c>
      <c r="C292" s="5" t="s">
        <v>2829</v>
      </c>
      <c r="D292" s="7" t="s">
        <v>426</v>
      </c>
      <c r="E292" s="7" t="s">
        <v>427</v>
      </c>
      <c r="F292" s="7" t="s">
        <v>151</v>
      </c>
      <c r="G292" s="53">
        <v>4</v>
      </c>
      <c r="H292" s="55" t="s">
        <v>421</v>
      </c>
      <c r="I292" s="5"/>
      <c r="J292" s="5"/>
      <c r="K292" s="5"/>
      <c r="L292" s="5"/>
      <c r="M292" s="52"/>
      <c r="N292" s="5"/>
      <c r="O292" s="52"/>
      <c r="P292" s="5"/>
      <c r="Q292" s="5"/>
      <c r="R292" s="5"/>
      <c r="S292" s="5"/>
      <c r="T292" s="52"/>
      <c r="U292" s="5"/>
      <c r="V292" s="5"/>
      <c r="W292" s="5"/>
      <c r="X292" s="5"/>
      <c r="Y292" s="5"/>
      <c r="Z292" s="52"/>
      <c r="AA292" s="5"/>
      <c r="AB292" s="5"/>
      <c r="AC292" s="5"/>
      <c r="AD292" s="5"/>
      <c r="AE292" s="5"/>
      <c r="AF292" s="5"/>
      <c r="AG292" s="5"/>
      <c r="AH292" s="52"/>
      <c r="AI292" s="5"/>
      <c r="AJ292" s="52"/>
      <c r="AK292" s="5"/>
      <c r="AL292" s="5"/>
      <c r="AM292" s="5"/>
      <c r="AN292" s="5"/>
      <c r="AO292" s="5"/>
      <c r="AP292" s="5"/>
      <c r="AQ292" s="5"/>
      <c r="AR292" s="5"/>
      <c r="AS292" s="5"/>
      <c r="AT292" s="5"/>
      <c r="AU292" s="5"/>
      <c r="AV292" s="5"/>
      <c r="AW292" s="5"/>
      <c r="AX292" s="8">
        <v>2</v>
      </c>
      <c r="AY292" s="5"/>
      <c r="AZ292" s="5"/>
    </row>
    <row r="293" spans="1:52" ht="30" x14ac:dyDescent="0.2">
      <c r="A293" s="1">
        <v>293</v>
      </c>
      <c r="B293" s="7" t="s">
        <v>450</v>
      </c>
      <c r="C293" s="5" t="s">
        <v>2829</v>
      </c>
      <c r="D293" s="7" t="s">
        <v>426</v>
      </c>
      <c r="E293" s="7" t="s">
        <v>427</v>
      </c>
      <c r="F293" s="7" t="s">
        <v>151</v>
      </c>
      <c r="G293" s="53">
        <v>4</v>
      </c>
      <c r="H293" s="55" t="s">
        <v>421</v>
      </c>
      <c r="I293" s="5"/>
      <c r="J293" s="5"/>
      <c r="K293" s="5"/>
      <c r="L293" s="5"/>
      <c r="M293" s="52"/>
      <c r="N293" s="5"/>
      <c r="O293" s="52"/>
      <c r="P293" s="5"/>
      <c r="Q293" s="5"/>
      <c r="R293" s="5"/>
      <c r="S293" s="5"/>
      <c r="T293" s="52"/>
      <c r="U293" s="5"/>
      <c r="V293" s="5"/>
      <c r="W293" s="5"/>
      <c r="X293" s="5"/>
      <c r="Y293" s="5"/>
      <c r="Z293" s="52"/>
      <c r="AA293" s="5"/>
      <c r="AB293" s="5"/>
      <c r="AC293" s="5"/>
      <c r="AD293" s="5"/>
      <c r="AE293" s="5"/>
      <c r="AF293" s="5"/>
      <c r="AG293" s="5"/>
      <c r="AH293" s="52"/>
      <c r="AI293" s="5"/>
      <c r="AJ293" s="52"/>
      <c r="AK293" s="5"/>
      <c r="AL293" s="5"/>
      <c r="AM293" s="5"/>
      <c r="AN293" s="5"/>
      <c r="AO293" s="5"/>
      <c r="AP293" s="5"/>
      <c r="AQ293" s="5"/>
      <c r="AR293" s="5"/>
      <c r="AS293" s="5"/>
      <c r="AT293" s="5"/>
      <c r="AU293" s="5"/>
      <c r="AV293" s="5"/>
      <c r="AW293" s="5"/>
      <c r="AX293" s="8">
        <v>2</v>
      </c>
      <c r="AY293" s="5"/>
      <c r="AZ293" s="5"/>
    </row>
    <row r="294" spans="1:52" ht="30" x14ac:dyDescent="0.2">
      <c r="A294" s="1">
        <v>294</v>
      </c>
      <c r="B294" s="7" t="s">
        <v>451</v>
      </c>
      <c r="C294" s="5" t="s">
        <v>2829</v>
      </c>
      <c r="D294" s="7" t="s">
        <v>426</v>
      </c>
      <c r="E294" s="7" t="s">
        <v>427</v>
      </c>
      <c r="F294" s="7" t="s">
        <v>151</v>
      </c>
      <c r="G294" s="53">
        <v>4</v>
      </c>
      <c r="H294" s="55" t="s">
        <v>421</v>
      </c>
      <c r="I294" s="5"/>
      <c r="J294" s="5"/>
      <c r="K294" s="5"/>
      <c r="L294" s="5"/>
      <c r="M294" s="52"/>
      <c r="N294" s="5"/>
      <c r="O294" s="52"/>
      <c r="P294" s="5"/>
      <c r="Q294" s="5"/>
      <c r="R294" s="5"/>
      <c r="S294" s="5"/>
      <c r="T294" s="52"/>
      <c r="U294" s="5"/>
      <c r="V294" s="5"/>
      <c r="W294" s="5"/>
      <c r="X294" s="5"/>
      <c r="Y294" s="5"/>
      <c r="Z294" s="52"/>
      <c r="AA294" s="5"/>
      <c r="AB294" s="5"/>
      <c r="AC294" s="5"/>
      <c r="AD294" s="5"/>
      <c r="AE294" s="5"/>
      <c r="AF294" s="5"/>
      <c r="AG294" s="5"/>
      <c r="AH294" s="52"/>
      <c r="AI294" s="5"/>
      <c r="AJ294" s="52"/>
      <c r="AK294" s="5"/>
      <c r="AL294" s="5"/>
      <c r="AM294" s="5"/>
      <c r="AN294" s="5"/>
      <c r="AO294" s="5"/>
      <c r="AP294" s="5"/>
      <c r="AQ294" s="5"/>
      <c r="AR294" s="5"/>
      <c r="AS294" s="5"/>
      <c r="AT294" s="5"/>
      <c r="AU294" s="5"/>
      <c r="AV294" s="5"/>
      <c r="AW294" s="5"/>
      <c r="AX294" s="8">
        <v>2</v>
      </c>
      <c r="AY294" s="5"/>
      <c r="AZ294" s="5"/>
    </row>
    <row r="295" spans="1:52" ht="30" x14ac:dyDescent="0.2">
      <c r="A295" s="1">
        <v>295</v>
      </c>
      <c r="B295" s="7" t="s">
        <v>452</v>
      </c>
      <c r="C295" s="5" t="s">
        <v>2829</v>
      </c>
      <c r="D295" s="7" t="s">
        <v>426</v>
      </c>
      <c r="E295" s="7" t="s">
        <v>427</v>
      </c>
      <c r="F295" s="7" t="s">
        <v>151</v>
      </c>
      <c r="G295" s="53">
        <v>4</v>
      </c>
      <c r="H295" s="55" t="s">
        <v>421</v>
      </c>
      <c r="I295" s="5"/>
      <c r="J295" s="5"/>
      <c r="K295" s="5"/>
      <c r="L295" s="5"/>
      <c r="M295" s="52"/>
      <c r="N295" s="5"/>
      <c r="O295" s="52"/>
      <c r="P295" s="5"/>
      <c r="Q295" s="5"/>
      <c r="R295" s="5"/>
      <c r="S295" s="5"/>
      <c r="T295" s="52"/>
      <c r="U295" s="5"/>
      <c r="V295" s="5"/>
      <c r="W295" s="5"/>
      <c r="X295" s="5"/>
      <c r="Y295" s="5"/>
      <c r="Z295" s="52"/>
      <c r="AA295" s="5"/>
      <c r="AB295" s="5"/>
      <c r="AC295" s="5"/>
      <c r="AD295" s="5"/>
      <c r="AE295" s="5"/>
      <c r="AF295" s="5"/>
      <c r="AG295" s="5"/>
      <c r="AH295" s="52"/>
      <c r="AI295" s="5"/>
      <c r="AJ295" s="52"/>
      <c r="AK295" s="5"/>
      <c r="AL295" s="5"/>
      <c r="AM295" s="5"/>
      <c r="AN295" s="5"/>
      <c r="AO295" s="5"/>
      <c r="AP295" s="5"/>
      <c r="AQ295" s="5"/>
      <c r="AR295" s="5"/>
      <c r="AS295" s="5"/>
      <c r="AT295" s="5"/>
      <c r="AU295" s="5"/>
      <c r="AV295" s="5"/>
      <c r="AW295" s="5"/>
      <c r="AX295" s="8">
        <v>2</v>
      </c>
      <c r="AY295" s="5"/>
      <c r="AZ295" s="5"/>
    </row>
    <row r="296" spans="1:52" ht="30" x14ac:dyDescent="0.2">
      <c r="A296" s="1">
        <v>296</v>
      </c>
      <c r="B296" s="7" t="s">
        <v>453</v>
      </c>
      <c r="C296" s="5" t="s">
        <v>2829</v>
      </c>
      <c r="D296" s="7" t="s">
        <v>426</v>
      </c>
      <c r="E296" s="7" t="s">
        <v>427</v>
      </c>
      <c r="F296" s="7" t="s">
        <v>151</v>
      </c>
      <c r="G296" s="53">
        <v>4</v>
      </c>
      <c r="H296" s="55" t="s">
        <v>421</v>
      </c>
      <c r="I296" s="5"/>
      <c r="J296" s="5"/>
      <c r="K296" s="5"/>
      <c r="L296" s="5"/>
      <c r="M296" s="52"/>
      <c r="N296" s="5"/>
      <c r="O296" s="52"/>
      <c r="P296" s="5"/>
      <c r="Q296" s="5"/>
      <c r="R296" s="5"/>
      <c r="S296" s="5"/>
      <c r="T296" s="52"/>
      <c r="U296" s="5"/>
      <c r="V296" s="5"/>
      <c r="W296" s="5"/>
      <c r="X296" s="5"/>
      <c r="Y296" s="5"/>
      <c r="Z296" s="52"/>
      <c r="AA296" s="5"/>
      <c r="AB296" s="5"/>
      <c r="AC296" s="5"/>
      <c r="AD296" s="5"/>
      <c r="AE296" s="5"/>
      <c r="AF296" s="5"/>
      <c r="AG296" s="5"/>
      <c r="AH296" s="52"/>
      <c r="AI296" s="5"/>
      <c r="AJ296" s="52"/>
      <c r="AK296" s="5"/>
      <c r="AL296" s="5"/>
      <c r="AM296" s="5"/>
      <c r="AN296" s="5"/>
      <c r="AO296" s="5"/>
      <c r="AP296" s="5"/>
      <c r="AQ296" s="5"/>
      <c r="AR296" s="5"/>
      <c r="AS296" s="5"/>
      <c r="AT296" s="5"/>
      <c r="AU296" s="5"/>
      <c r="AV296" s="5"/>
      <c r="AW296" s="5"/>
      <c r="AX296" s="8">
        <v>2</v>
      </c>
      <c r="AY296" s="5"/>
      <c r="AZ296" s="5"/>
    </row>
    <row r="297" spans="1:52" ht="30" x14ac:dyDescent="0.2">
      <c r="A297" s="1">
        <v>297</v>
      </c>
      <c r="B297" s="7" t="s">
        <v>454</v>
      </c>
      <c r="C297" s="5" t="s">
        <v>2829</v>
      </c>
      <c r="D297" s="7" t="s">
        <v>426</v>
      </c>
      <c r="E297" s="7" t="s">
        <v>427</v>
      </c>
      <c r="F297" s="7" t="s">
        <v>151</v>
      </c>
      <c r="G297" s="53">
        <v>4</v>
      </c>
      <c r="H297" s="55" t="s">
        <v>421</v>
      </c>
      <c r="I297" s="5"/>
      <c r="J297" s="5"/>
      <c r="K297" s="5"/>
      <c r="L297" s="5"/>
      <c r="M297" s="52"/>
      <c r="N297" s="5"/>
      <c r="O297" s="52"/>
      <c r="P297" s="5"/>
      <c r="Q297" s="5"/>
      <c r="R297" s="5"/>
      <c r="S297" s="5"/>
      <c r="T297" s="52"/>
      <c r="U297" s="5"/>
      <c r="V297" s="5"/>
      <c r="W297" s="5"/>
      <c r="X297" s="5"/>
      <c r="Y297" s="5"/>
      <c r="Z297" s="52"/>
      <c r="AA297" s="5"/>
      <c r="AB297" s="5"/>
      <c r="AC297" s="5"/>
      <c r="AD297" s="5"/>
      <c r="AE297" s="5"/>
      <c r="AF297" s="5"/>
      <c r="AG297" s="5"/>
      <c r="AH297" s="52"/>
      <c r="AI297" s="5"/>
      <c r="AJ297" s="52"/>
      <c r="AK297" s="5"/>
      <c r="AL297" s="5"/>
      <c r="AM297" s="5"/>
      <c r="AN297" s="5"/>
      <c r="AO297" s="5"/>
      <c r="AP297" s="5"/>
      <c r="AQ297" s="5"/>
      <c r="AR297" s="5"/>
      <c r="AS297" s="5"/>
      <c r="AT297" s="5"/>
      <c r="AU297" s="5"/>
      <c r="AV297" s="5"/>
      <c r="AW297" s="5"/>
      <c r="AX297" s="8">
        <v>2</v>
      </c>
      <c r="AY297" s="5"/>
      <c r="AZ297" s="5"/>
    </row>
    <row r="298" spans="1:52" ht="30" x14ac:dyDescent="0.2">
      <c r="A298" s="1">
        <v>298</v>
      </c>
      <c r="B298" s="7" t="s">
        <v>455</v>
      </c>
      <c r="C298" s="5" t="s">
        <v>2829</v>
      </c>
      <c r="D298" s="7" t="s">
        <v>426</v>
      </c>
      <c r="E298" s="7" t="s">
        <v>427</v>
      </c>
      <c r="F298" s="7" t="s">
        <v>151</v>
      </c>
      <c r="G298" s="53">
        <v>4</v>
      </c>
      <c r="H298" s="55" t="s">
        <v>421</v>
      </c>
      <c r="I298" s="5"/>
      <c r="J298" s="5"/>
      <c r="K298" s="5"/>
      <c r="L298" s="5"/>
      <c r="M298" s="52"/>
      <c r="N298" s="5"/>
      <c r="O298" s="52"/>
      <c r="P298" s="5"/>
      <c r="Q298" s="5"/>
      <c r="R298" s="5"/>
      <c r="S298" s="5"/>
      <c r="T298" s="52"/>
      <c r="U298" s="5"/>
      <c r="V298" s="5"/>
      <c r="W298" s="5"/>
      <c r="X298" s="5"/>
      <c r="Y298" s="5"/>
      <c r="Z298" s="52"/>
      <c r="AA298" s="5"/>
      <c r="AB298" s="5"/>
      <c r="AC298" s="5"/>
      <c r="AD298" s="5"/>
      <c r="AE298" s="5"/>
      <c r="AF298" s="5"/>
      <c r="AG298" s="5"/>
      <c r="AH298" s="52"/>
      <c r="AI298" s="5"/>
      <c r="AJ298" s="52"/>
      <c r="AK298" s="5"/>
      <c r="AL298" s="5"/>
      <c r="AM298" s="5"/>
      <c r="AN298" s="5"/>
      <c r="AO298" s="5"/>
      <c r="AP298" s="5"/>
      <c r="AQ298" s="5"/>
      <c r="AR298" s="5"/>
      <c r="AS298" s="5"/>
      <c r="AT298" s="5"/>
      <c r="AU298" s="5"/>
      <c r="AV298" s="5"/>
      <c r="AW298" s="5"/>
      <c r="AX298" s="8">
        <v>2</v>
      </c>
      <c r="AY298" s="5"/>
      <c r="AZ298" s="5"/>
    </row>
    <row r="299" spans="1:52" ht="30" x14ac:dyDescent="0.2">
      <c r="A299" s="1">
        <v>299</v>
      </c>
      <c r="B299" s="7" t="s">
        <v>456</v>
      </c>
      <c r="C299" s="5" t="s">
        <v>2829</v>
      </c>
      <c r="D299" s="7" t="s">
        <v>426</v>
      </c>
      <c r="E299" s="7" t="s">
        <v>427</v>
      </c>
      <c r="F299" s="7" t="s">
        <v>151</v>
      </c>
      <c r="G299" s="53">
        <v>4</v>
      </c>
      <c r="H299" s="55" t="s">
        <v>421</v>
      </c>
      <c r="I299" s="5"/>
      <c r="J299" s="5"/>
      <c r="K299" s="5"/>
      <c r="L299" s="5"/>
      <c r="M299" s="52"/>
      <c r="N299" s="5"/>
      <c r="O299" s="52"/>
      <c r="P299" s="5"/>
      <c r="Q299" s="5"/>
      <c r="R299" s="5"/>
      <c r="S299" s="5"/>
      <c r="T299" s="52"/>
      <c r="U299" s="5"/>
      <c r="V299" s="5"/>
      <c r="W299" s="5"/>
      <c r="X299" s="5"/>
      <c r="Y299" s="5"/>
      <c r="Z299" s="52"/>
      <c r="AA299" s="5"/>
      <c r="AB299" s="5"/>
      <c r="AC299" s="5"/>
      <c r="AD299" s="5"/>
      <c r="AE299" s="5"/>
      <c r="AF299" s="5"/>
      <c r="AG299" s="5"/>
      <c r="AH299" s="52"/>
      <c r="AI299" s="5"/>
      <c r="AJ299" s="52"/>
      <c r="AK299" s="5"/>
      <c r="AL299" s="5"/>
      <c r="AM299" s="5"/>
      <c r="AN299" s="5"/>
      <c r="AO299" s="5"/>
      <c r="AP299" s="5"/>
      <c r="AQ299" s="5"/>
      <c r="AR299" s="5"/>
      <c r="AS299" s="5"/>
      <c r="AT299" s="5"/>
      <c r="AU299" s="5"/>
      <c r="AV299" s="5"/>
      <c r="AW299" s="5"/>
      <c r="AX299" s="8">
        <v>2</v>
      </c>
      <c r="AY299" s="5"/>
      <c r="AZ299" s="5"/>
    </row>
    <row r="300" spans="1:52" ht="30" x14ac:dyDescent="0.2">
      <c r="A300" s="1">
        <v>300</v>
      </c>
      <c r="B300" s="7" t="s">
        <v>457</v>
      </c>
      <c r="C300" s="5" t="s">
        <v>2829</v>
      </c>
      <c r="D300" s="7" t="s">
        <v>426</v>
      </c>
      <c r="E300" s="7" t="s">
        <v>427</v>
      </c>
      <c r="F300" s="7" t="s">
        <v>151</v>
      </c>
      <c r="G300" s="53">
        <v>4</v>
      </c>
      <c r="H300" s="55" t="s">
        <v>421</v>
      </c>
      <c r="I300" s="5"/>
      <c r="J300" s="5"/>
      <c r="K300" s="5"/>
      <c r="L300" s="5"/>
      <c r="M300" s="52"/>
      <c r="N300" s="5"/>
      <c r="O300" s="52"/>
      <c r="P300" s="5"/>
      <c r="Q300" s="5"/>
      <c r="R300" s="5"/>
      <c r="S300" s="5"/>
      <c r="T300" s="52"/>
      <c r="U300" s="5"/>
      <c r="V300" s="5"/>
      <c r="W300" s="5"/>
      <c r="X300" s="5"/>
      <c r="Y300" s="5"/>
      <c r="Z300" s="52"/>
      <c r="AA300" s="5"/>
      <c r="AB300" s="5"/>
      <c r="AC300" s="5"/>
      <c r="AD300" s="5"/>
      <c r="AE300" s="5"/>
      <c r="AF300" s="5"/>
      <c r="AG300" s="5"/>
      <c r="AH300" s="52"/>
      <c r="AI300" s="5"/>
      <c r="AJ300" s="52"/>
      <c r="AK300" s="5"/>
      <c r="AL300" s="5"/>
      <c r="AM300" s="5"/>
      <c r="AN300" s="5"/>
      <c r="AO300" s="5"/>
      <c r="AP300" s="5"/>
      <c r="AQ300" s="5"/>
      <c r="AR300" s="5"/>
      <c r="AS300" s="5"/>
      <c r="AT300" s="5"/>
      <c r="AU300" s="5"/>
      <c r="AV300" s="5"/>
      <c r="AW300" s="5"/>
      <c r="AX300" s="8">
        <v>2</v>
      </c>
      <c r="AY300" s="5"/>
      <c r="AZ300" s="5"/>
    </row>
    <row r="301" spans="1:52" ht="30" x14ac:dyDescent="0.2">
      <c r="A301" s="1">
        <v>301</v>
      </c>
      <c r="B301" s="7" t="s">
        <v>458</v>
      </c>
      <c r="C301" s="5" t="s">
        <v>2829</v>
      </c>
      <c r="D301" s="7" t="s">
        <v>426</v>
      </c>
      <c r="E301" s="7" t="s">
        <v>427</v>
      </c>
      <c r="F301" s="7" t="s">
        <v>151</v>
      </c>
      <c r="G301" s="53">
        <v>4</v>
      </c>
      <c r="H301" s="55" t="s">
        <v>421</v>
      </c>
      <c r="I301" s="5"/>
      <c r="J301" s="5"/>
      <c r="K301" s="5"/>
      <c r="L301" s="5"/>
      <c r="M301" s="52"/>
      <c r="N301" s="5"/>
      <c r="O301" s="52"/>
      <c r="P301" s="5"/>
      <c r="Q301" s="5"/>
      <c r="R301" s="5"/>
      <c r="S301" s="5"/>
      <c r="T301" s="52"/>
      <c r="U301" s="5"/>
      <c r="V301" s="5"/>
      <c r="W301" s="5"/>
      <c r="X301" s="5"/>
      <c r="Y301" s="5"/>
      <c r="Z301" s="52"/>
      <c r="AA301" s="5"/>
      <c r="AB301" s="5"/>
      <c r="AC301" s="5"/>
      <c r="AD301" s="5"/>
      <c r="AE301" s="5"/>
      <c r="AF301" s="5"/>
      <c r="AG301" s="5"/>
      <c r="AH301" s="52"/>
      <c r="AI301" s="5"/>
      <c r="AJ301" s="52"/>
      <c r="AK301" s="5"/>
      <c r="AL301" s="5"/>
      <c r="AM301" s="5"/>
      <c r="AN301" s="5"/>
      <c r="AO301" s="5"/>
      <c r="AP301" s="5"/>
      <c r="AQ301" s="5"/>
      <c r="AR301" s="5"/>
      <c r="AS301" s="5"/>
      <c r="AT301" s="5"/>
      <c r="AU301" s="5"/>
      <c r="AV301" s="5"/>
      <c r="AW301" s="5"/>
      <c r="AX301" s="8">
        <v>2</v>
      </c>
      <c r="AY301" s="5"/>
      <c r="AZ301" s="5"/>
    </row>
    <row r="302" spans="1:52" x14ac:dyDescent="0.2">
      <c r="A302" s="1">
        <v>302</v>
      </c>
      <c r="B302" s="7" t="s">
        <v>459</v>
      </c>
      <c r="C302" s="5" t="s">
        <v>2829</v>
      </c>
      <c r="D302" s="7" t="s">
        <v>460</v>
      </c>
      <c r="E302" s="8">
        <v>113</v>
      </c>
      <c r="F302" s="8">
        <v>0</v>
      </c>
      <c r="G302" s="53">
        <v>2</v>
      </c>
      <c r="H302" s="7" t="s">
        <v>63</v>
      </c>
      <c r="I302" s="5"/>
      <c r="J302" s="5"/>
      <c r="K302" s="5"/>
      <c r="L302" s="5"/>
      <c r="M302" s="53">
        <v>2</v>
      </c>
      <c r="N302" s="55" t="s">
        <v>421</v>
      </c>
      <c r="O302" s="53">
        <v>1</v>
      </c>
      <c r="P302" s="55" t="s">
        <v>421</v>
      </c>
      <c r="Q302" s="8">
        <v>2</v>
      </c>
      <c r="R302" s="8">
        <v>2</v>
      </c>
      <c r="S302" s="55" t="s">
        <v>421</v>
      </c>
      <c r="T302" s="53">
        <v>2</v>
      </c>
      <c r="U302" s="55" t="s">
        <v>421</v>
      </c>
      <c r="V302" s="5"/>
      <c r="W302" s="5"/>
      <c r="X302" s="5"/>
      <c r="Y302" s="5"/>
      <c r="Z302" s="52"/>
      <c r="AA302" s="5"/>
      <c r="AB302" s="5"/>
      <c r="AC302" s="5"/>
      <c r="AD302" s="5"/>
      <c r="AE302" s="5"/>
      <c r="AF302" s="5"/>
      <c r="AG302" s="5"/>
      <c r="AH302" s="52"/>
      <c r="AI302" s="5"/>
      <c r="AJ302" s="52"/>
      <c r="AK302" s="5"/>
      <c r="AL302" s="5"/>
      <c r="AM302" s="5"/>
      <c r="AN302" s="5"/>
      <c r="AO302" s="5"/>
      <c r="AP302" s="5"/>
      <c r="AQ302" s="5"/>
      <c r="AR302" s="5"/>
      <c r="AS302" s="5"/>
      <c r="AT302" s="5"/>
      <c r="AU302" s="5"/>
      <c r="AV302" s="5"/>
      <c r="AW302" s="5"/>
      <c r="AX302" s="8">
        <v>1</v>
      </c>
      <c r="AY302" s="8">
        <v>1</v>
      </c>
      <c r="AZ302" s="5"/>
    </row>
    <row r="303" spans="1:52" x14ac:dyDescent="0.2">
      <c r="A303" s="1">
        <v>303</v>
      </c>
      <c r="B303" s="7" t="s">
        <v>461</v>
      </c>
      <c r="C303" s="5" t="s">
        <v>2829</v>
      </c>
      <c r="D303" s="7" t="s">
        <v>460</v>
      </c>
      <c r="E303" s="8">
        <v>113</v>
      </c>
      <c r="F303" s="8">
        <v>300</v>
      </c>
      <c r="G303" s="53">
        <v>2</v>
      </c>
      <c r="H303" s="55" t="s">
        <v>421</v>
      </c>
      <c r="I303" s="5"/>
      <c r="J303" s="5"/>
      <c r="K303" s="5"/>
      <c r="L303" s="5"/>
      <c r="M303" s="53">
        <v>2</v>
      </c>
      <c r="N303" s="55" t="s">
        <v>421</v>
      </c>
      <c r="O303" s="53">
        <v>1</v>
      </c>
      <c r="P303" s="55" t="s">
        <v>421</v>
      </c>
      <c r="Q303" s="8">
        <v>2</v>
      </c>
      <c r="R303" s="8">
        <v>2</v>
      </c>
      <c r="S303" s="55" t="s">
        <v>421</v>
      </c>
      <c r="T303" s="53">
        <v>2</v>
      </c>
      <c r="U303" s="55" t="s">
        <v>421</v>
      </c>
      <c r="V303" s="5"/>
      <c r="W303" s="5"/>
      <c r="X303" s="5"/>
      <c r="Y303" s="5"/>
      <c r="Z303" s="52"/>
      <c r="AA303" s="5"/>
      <c r="AB303" s="5"/>
      <c r="AC303" s="5"/>
      <c r="AD303" s="5"/>
      <c r="AE303" s="5"/>
      <c r="AF303" s="5"/>
      <c r="AG303" s="5"/>
      <c r="AH303" s="52"/>
      <c r="AI303" s="5"/>
      <c r="AJ303" s="52"/>
      <c r="AK303" s="5"/>
      <c r="AL303" s="5"/>
      <c r="AM303" s="5"/>
      <c r="AN303" s="5"/>
      <c r="AO303" s="5"/>
      <c r="AP303" s="5"/>
      <c r="AQ303" s="5"/>
      <c r="AR303" s="5"/>
      <c r="AS303" s="5"/>
      <c r="AT303" s="5"/>
      <c r="AU303" s="5"/>
      <c r="AV303" s="5"/>
      <c r="AW303" s="5"/>
      <c r="AX303" s="8">
        <v>1</v>
      </c>
      <c r="AY303" s="8">
        <v>1</v>
      </c>
      <c r="AZ303" s="5"/>
    </row>
    <row r="304" spans="1:52" x14ac:dyDescent="0.2">
      <c r="A304" s="1">
        <v>304</v>
      </c>
      <c r="B304" s="7" t="s">
        <v>462</v>
      </c>
      <c r="C304" s="5" t="s">
        <v>2829</v>
      </c>
      <c r="D304" s="7" t="s">
        <v>460</v>
      </c>
      <c r="E304" s="8">
        <v>113</v>
      </c>
      <c r="F304" s="8">
        <v>0</v>
      </c>
      <c r="G304" s="53">
        <v>2</v>
      </c>
      <c r="H304" s="55" t="s">
        <v>421</v>
      </c>
      <c r="I304" s="5"/>
      <c r="J304" s="5"/>
      <c r="K304" s="5"/>
      <c r="L304" s="5"/>
      <c r="M304" s="53">
        <v>2</v>
      </c>
      <c r="N304" s="55" t="s">
        <v>421</v>
      </c>
      <c r="O304" s="53">
        <v>1</v>
      </c>
      <c r="P304" s="55" t="s">
        <v>421</v>
      </c>
      <c r="Q304" s="8">
        <v>2</v>
      </c>
      <c r="R304" s="8">
        <v>2</v>
      </c>
      <c r="S304" s="55" t="s">
        <v>421</v>
      </c>
      <c r="T304" s="53">
        <v>2</v>
      </c>
      <c r="U304" s="55" t="s">
        <v>421</v>
      </c>
      <c r="V304" s="5"/>
      <c r="W304" s="5"/>
      <c r="X304" s="5"/>
      <c r="Y304" s="5"/>
      <c r="Z304" s="52"/>
      <c r="AA304" s="5"/>
      <c r="AB304" s="5"/>
      <c r="AC304" s="5"/>
      <c r="AD304" s="5"/>
      <c r="AE304" s="5"/>
      <c r="AF304" s="5"/>
      <c r="AG304" s="5"/>
      <c r="AH304" s="52"/>
      <c r="AI304" s="5"/>
      <c r="AJ304" s="52"/>
      <c r="AK304" s="5"/>
      <c r="AL304" s="5"/>
      <c r="AM304" s="5"/>
      <c r="AN304" s="5"/>
      <c r="AO304" s="5"/>
      <c r="AP304" s="5"/>
      <c r="AQ304" s="5"/>
      <c r="AR304" s="5"/>
      <c r="AS304" s="5"/>
      <c r="AT304" s="5"/>
      <c r="AU304" s="5"/>
      <c r="AV304" s="5"/>
      <c r="AW304" s="5"/>
      <c r="AX304" s="8">
        <v>1</v>
      </c>
      <c r="AY304" s="8">
        <v>1</v>
      </c>
      <c r="AZ304" s="5"/>
    </row>
    <row r="305" spans="1:52" x14ac:dyDescent="0.2">
      <c r="A305" s="1">
        <v>305</v>
      </c>
      <c r="B305" s="7" t="s">
        <v>463</v>
      </c>
      <c r="C305" s="7" t="s">
        <v>301</v>
      </c>
      <c r="D305" s="7" t="s">
        <v>460</v>
      </c>
      <c r="E305" s="8">
        <v>113</v>
      </c>
      <c r="F305" s="8">
        <v>2200</v>
      </c>
      <c r="G305" s="53">
        <v>1</v>
      </c>
      <c r="H305" s="7" t="s">
        <v>63</v>
      </c>
      <c r="I305" s="5"/>
      <c r="J305" s="5"/>
      <c r="K305" s="5"/>
      <c r="L305" s="5"/>
      <c r="M305" s="53">
        <v>2</v>
      </c>
      <c r="N305" s="55" t="s">
        <v>421</v>
      </c>
      <c r="O305" s="52"/>
      <c r="P305" s="5"/>
      <c r="Q305" s="5"/>
      <c r="R305" s="5"/>
      <c r="S305" s="5"/>
      <c r="T305" s="52"/>
      <c r="U305" s="5"/>
      <c r="V305" s="5"/>
      <c r="W305" s="5"/>
      <c r="X305" s="5"/>
      <c r="Y305" s="5"/>
      <c r="Z305" s="52"/>
      <c r="AA305" s="5"/>
      <c r="AB305" s="5"/>
      <c r="AC305" s="5"/>
      <c r="AD305" s="5"/>
      <c r="AE305" s="5"/>
      <c r="AF305" s="5"/>
      <c r="AG305" s="5"/>
      <c r="AH305" s="52"/>
      <c r="AI305" s="5"/>
      <c r="AJ305" s="52"/>
      <c r="AK305" s="5"/>
      <c r="AL305" s="5"/>
      <c r="AM305" s="5"/>
      <c r="AN305" s="5"/>
      <c r="AO305" s="5"/>
      <c r="AP305" s="5"/>
      <c r="AQ305" s="5"/>
      <c r="AR305" s="5"/>
      <c r="AS305" s="5"/>
      <c r="AT305" s="5"/>
      <c r="AU305" s="5"/>
      <c r="AV305" s="5"/>
      <c r="AW305" s="5"/>
      <c r="AX305" s="8">
        <v>1</v>
      </c>
      <c r="AY305" s="5"/>
      <c r="AZ305" s="5"/>
    </row>
    <row r="306" spans="1:52" x14ac:dyDescent="0.2">
      <c r="A306" s="1">
        <v>306</v>
      </c>
      <c r="B306" s="7" t="s">
        <v>464</v>
      </c>
      <c r="C306" s="7" t="s">
        <v>301</v>
      </c>
      <c r="D306" s="7" t="s">
        <v>460</v>
      </c>
      <c r="E306" s="8">
        <v>113</v>
      </c>
      <c r="F306" s="8">
        <v>2200</v>
      </c>
      <c r="G306" s="53">
        <v>1</v>
      </c>
      <c r="H306" s="7" t="s">
        <v>63</v>
      </c>
      <c r="I306" s="5"/>
      <c r="J306" s="5"/>
      <c r="K306" s="5"/>
      <c r="L306" s="5"/>
      <c r="M306" s="53">
        <v>2</v>
      </c>
      <c r="N306" s="55" t="s">
        <v>421</v>
      </c>
      <c r="O306" s="52"/>
      <c r="P306" s="5"/>
      <c r="Q306" s="5"/>
      <c r="R306" s="5"/>
      <c r="S306" s="5"/>
      <c r="T306" s="52"/>
      <c r="U306" s="5"/>
      <c r="V306" s="5"/>
      <c r="W306" s="5"/>
      <c r="X306" s="5"/>
      <c r="Y306" s="5"/>
      <c r="Z306" s="52"/>
      <c r="AA306" s="5"/>
      <c r="AB306" s="5"/>
      <c r="AC306" s="5"/>
      <c r="AD306" s="5"/>
      <c r="AE306" s="5"/>
      <c r="AF306" s="5"/>
      <c r="AG306" s="5"/>
      <c r="AH306" s="52"/>
      <c r="AI306" s="5"/>
      <c r="AJ306" s="52"/>
      <c r="AK306" s="5"/>
      <c r="AL306" s="5"/>
      <c r="AM306" s="5"/>
      <c r="AN306" s="5"/>
      <c r="AO306" s="5"/>
      <c r="AP306" s="5"/>
      <c r="AQ306" s="5"/>
      <c r="AR306" s="5"/>
      <c r="AS306" s="5"/>
      <c r="AT306" s="5"/>
      <c r="AU306" s="5"/>
      <c r="AV306" s="5"/>
      <c r="AW306" s="5"/>
      <c r="AX306" s="8">
        <v>1</v>
      </c>
      <c r="AY306" s="5"/>
      <c r="AZ306" s="5"/>
    </row>
    <row r="307" spans="1:52" x14ac:dyDescent="0.2">
      <c r="A307" s="1">
        <v>307</v>
      </c>
      <c r="B307" s="7" t="s">
        <v>465</v>
      </c>
      <c r="C307" s="7" t="s">
        <v>301</v>
      </c>
      <c r="D307" s="7" t="s">
        <v>460</v>
      </c>
      <c r="E307" s="8">
        <v>113</v>
      </c>
      <c r="F307" s="7" t="s">
        <v>151</v>
      </c>
      <c r="G307" s="53">
        <v>1</v>
      </c>
      <c r="H307" s="55" t="s">
        <v>421</v>
      </c>
      <c r="I307" s="5"/>
      <c r="J307" s="5"/>
      <c r="K307" s="5"/>
      <c r="L307" s="5"/>
      <c r="M307" s="53">
        <v>2</v>
      </c>
      <c r="N307" s="55" t="s">
        <v>421</v>
      </c>
      <c r="O307" s="52"/>
      <c r="P307" s="5"/>
      <c r="Q307" s="5"/>
      <c r="R307" s="5"/>
      <c r="S307" s="5"/>
      <c r="T307" s="52"/>
      <c r="U307" s="5"/>
      <c r="V307" s="5"/>
      <c r="W307" s="5"/>
      <c r="X307" s="5"/>
      <c r="Y307" s="5"/>
      <c r="Z307" s="52"/>
      <c r="AA307" s="5"/>
      <c r="AB307" s="5"/>
      <c r="AC307" s="5"/>
      <c r="AD307" s="5"/>
      <c r="AE307" s="5"/>
      <c r="AF307" s="5"/>
      <c r="AG307" s="5"/>
      <c r="AH307" s="52"/>
      <c r="AI307" s="5"/>
      <c r="AJ307" s="52"/>
      <c r="AK307" s="5"/>
      <c r="AL307" s="5"/>
      <c r="AM307" s="5"/>
      <c r="AN307" s="5"/>
      <c r="AO307" s="5"/>
      <c r="AP307" s="5"/>
      <c r="AQ307" s="5"/>
      <c r="AR307" s="5"/>
      <c r="AS307" s="5"/>
      <c r="AT307" s="5"/>
      <c r="AU307" s="5"/>
      <c r="AV307" s="5"/>
      <c r="AW307" s="5"/>
      <c r="AX307" s="8">
        <v>1</v>
      </c>
      <c r="AY307" s="5"/>
      <c r="AZ307" s="5"/>
    </row>
    <row r="308" spans="1:52" x14ac:dyDescent="0.2">
      <c r="A308" s="1">
        <v>308</v>
      </c>
      <c r="B308" s="7" t="s">
        <v>466</v>
      </c>
      <c r="C308" s="7" t="s">
        <v>301</v>
      </c>
      <c r="D308" s="7" t="s">
        <v>460</v>
      </c>
      <c r="E308" s="8">
        <v>113</v>
      </c>
      <c r="F308" s="7" t="s">
        <v>151</v>
      </c>
      <c r="G308" s="53">
        <v>1</v>
      </c>
      <c r="H308" s="55" t="s">
        <v>421</v>
      </c>
      <c r="I308" s="5"/>
      <c r="J308" s="5"/>
      <c r="K308" s="5"/>
      <c r="L308" s="5"/>
      <c r="M308" s="53">
        <v>2</v>
      </c>
      <c r="N308" s="55" t="s">
        <v>421</v>
      </c>
      <c r="O308" s="52"/>
      <c r="P308" s="5"/>
      <c r="Q308" s="5"/>
      <c r="R308" s="5"/>
      <c r="S308" s="5"/>
      <c r="T308" s="52"/>
      <c r="U308" s="5"/>
      <c r="V308" s="5"/>
      <c r="W308" s="5"/>
      <c r="X308" s="5"/>
      <c r="Y308" s="5"/>
      <c r="Z308" s="52"/>
      <c r="AA308" s="5"/>
      <c r="AB308" s="5"/>
      <c r="AC308" s="5"/>
      <c r="AD308" s="5"/>
      <c r="AE308" s="5"/>
      <c r="AF308" s="5"/>
      <c r="AG308" s="5"/>
      <c r="AH308" s="52"/>
      <c r="AI308" s="5"/>
      <c r="AJ308" s="52"/>
      <c r="AK308" s="5"/>
      <c r="AL308" s="5"/>
      <c r="AM308" s="5"/>
      <c r="AN308" s="5"/>
      <c r="AO308" s="5"/>
      <c r="AP308" s="5"/>
      <c r="AQ308" s="5"/>
      <c r="AR308" s="5"/>
      <c r="AS308" s="5"/>
      <c r="AT308" s="5"/>
      <c r="AU308" s="5"/>
      <c r="AV308" s="5"/>
      <c r="AW308" s="5"/>
      <c r="AX308" s="8">
        <v>1</v>
      </c>
      <c r="AY308" s="5"/>
      <c r="AZ308" s="5"/>
    </row>
    <row r="309" spans="1:52" x14ac:dyDescent="0.2">
      <c r="A309" s="1">
        <v>309</v>
      </c>
      <c r="B309" s="7" t="s">
        <v>467</v>
      </c>
      <c r="C309" s="5" t="s">
        <v>2829</v>
      </c>
      <c r="D309" s="7" t="s">
        <v>460</v>
      </c>
      <c r="E309" s="8">
        <v>207</v>
      </c>
      <c r="F309" s="8">
        <v>300</v>
      </c>
      <c r="G309" s="53">
        <v>2</v>
      </c>
      <c r="H309" s="129" t="s">
        <v>339</v>
      </c>
      <c r="I309" s="5"/>
      <c r="J309" s="5"/>
      <c r="K309" s="5"/>
      <c r="L309" s="5"/>
      <c r="M309" s="53">
        <v>2</v>
      </c>
      <c r="N309" s="129" t="s">
        <v>339</v>
      </c>
      <c r="O309" s="53">
        <v>1</v>
      </c>
      <c r="P309" s="129" t="s">
        <v>339</v>
      </c>
      <c r="Q309" s="8">
        <v>2</v>
      </c>
      <c r="R309" s="8">
        <v>2</v>
      </c>
      <c r="S309" s="129" t="s">
        <v>339</v>
      </c>
      <c r="T309" s="53">
        <v>2</v>
      </c>
      <c r="U309" s="129" t="s">
        <v>339</v>
      </c>
      <c r="V309" s="5"/>
      <c r="W309" s="5"/>
      <c r="X309" s="5"/>
      <c r="Y309" s="5"/>
      <c r="Z309" s="52"/>
      <c r="AA309" s="5"/>
      <c r="AB309" s="5"/>
      <c r="AC309" s="5"/>
      <c r="AD309" s="5"/>
      <c r="AE309" s="5"/>
      <c r="AF309" s="5"/>
      <c r="AG309" s="5"/>
      <c r="AH309" s="52"/>
      <c r="AI309" s="5"/>
      <c r="AJ309" s="52"/>
      <c r="AK309" s="5"/>
      <c r="AL309" s="5"/>
      <c r="AM309" s="5"/>
      <c r="AN309" s="5"/>
      <c r="AO309" s="5"/>
      <c r="AP309" s="5"/>
      <c r="AQ309" s="5"/>
      <c r="AR309" s="5"/>
      <c r="AS309" s="5"/>
      <c r="AT309" s="5"/>
      <c r="AU309" s="5"/>
      <c r="AV309" s="5"/>
      <c r="AW309" s="5"/>
      <c r="AX309" s="8">
        <v>1</v>
      </c>
      <c r="AY309" s="8">
        <v>1</v>
      </c>
      <c r="AZ309" s="5"/>
    </row>
    <row r="310" spans="1:52" x14ac:dyDescent="0.2">
      <c r="A310" s="1">
        <v>310</v>
      </c>
      <c r="B310" s="7" t="s">
        <v>468</v>
      </c>
      <c r="C310" s="5" t="s">
        <v>2829</v>
      </c>
      <c r="D310" s="7" t="s">
        <v>460</v>
      </c>
      <c r="E310" s="8">
        <v>207</v>
      </c>
      <c r="F310" s="8">
        <v>300</v>
      </c>
      <c r="G310" s="53">
        <v>2</v>
      </c>
      <c r="H310" s="129" t="s">
        <v>339</v>
      </c>
      <c r="I310" s="5"/>
      <c r="J310" s="5"/>
      <c r="K310" s="5"/>
      <c r="L310" s="5"/>
      <c r="M310" s="53">
        <v>2</v>
      </c>
      <c r="N310" s="129" t="s">
        <v>339</v>
      </c>
      <c r="O310" s="53">
        <v>1</v>
      </c>
      <c r="P310" s="129" t="s">
        <v>339</v>
      </c>
      <c r="Q310" s="8">
        <v>2</v>
      </c>
      <c r="R310" s="8">
        <v>2</v>
      </c>
      <c r="S310" s="129" t="s">
        <v>339</v>
      </c>
      <c r="T310" s="53">
        <v>2</v>
      </c>
      <c r="U310" s="129" t="s">
        <v>339</v>
      </c>
      <c r="V310" s="5"/>
      <c r="W310" s="5"/>
      <c r="X310" s="5"/>
      <c r="Y310" s="5"/>
      <c r="Z310" s="52"/>
      <c r="AA310" s="5"/>
      <c r="AB310" s="5"/>
      <c r="AC310" s="5"/>
      <c r="AD310" s="5"/>
      <c r="AE310" s="5"/>
      <c r="AF310" s="5"/>
      <c r="AG310" s="5"/>
      <c r="AH310" s="52"/>
      <c r="AI310" s="5"/>
      <c r="AJ310" s="52"/>
      <c r="AK310" s="5"/>
      <c r="AL310" s="5"/>
      <c r="AM310" s="5"/>
      <c r="AN310" s="5"/>
      <c r="AO310" s="5"/>
      <c r="AP310" s="5"/>
      <c r="AQ310" s="5"/>
      <c r="AR310" s="5"/>
      <c r="AS310" s="5"/>
      <c r="AT310" s="5"/>
      <c r="AU310" s="5"/>
      <c r="AV310" s="5"/>
      <c r="AW310" s="5"/>
      <c r="AX310" s="8">
        <v>1</v>
      </c>
      <c r="AY310" s="8">
        <v>1</v>
      </c>
      <c r="AZ310" s="5"/>
    </row>
    <row r="311" spans="1:52" x14ac:dyDescent="0.2">
      <c r="A311" s="1">
        <v>311</v>
      </c>
      <c r="B311" s="7" t="s">
        <v>469</v>
      </c>
      <c r="C311" s="7" t="s">
        <v>301</v>
      </c>
      <c r="D311" s="7" t="s">
        <v>460</v>
      </c>
      <c r="E311" s="8">
        <v>207</v>
      </c>
      <c r="F311" s="8">
        <v>2200</v>
      </c>
      <c r="G311" s="53">
        <v>1</v>
      </c>
      <c r="H311" s="7" t="s">
        <v>63</v>
      </c>
      <c r="I311" s="5"/>
      <c r="J311" s="5"/>
      <c r="K311" s="5"/>
      <c r="L311" s="5"/>
      <c r="M311" s="53">
        <v>2</v>
      </c>
      <c r="N311" s="129" t="s">
        <v>339</v>
      </c>
      <c r="O311" s="52"/>
      <c r="P311" s="5"/>
      <c r="Q311" s="5"/>
      <c r="R311" s="5"/>
      <c r="S311" s="5"/>
      <c r="T311" s="52"/>
      <c r="U311" s="5"/>
      <c r="V311" s="5"/>
      <c r="W311" s="5"/>
      <c r="X311" s="5"/>
      <c r="Y311" s="5"/>
      <c r="Z311" s="52"/>
      <c r="AA311" s="5"/>
      <c r="AB311" s="5"/>
      <c r="AC311" s="5"/>
      <c r="AD311" s="5"/>
      <c r="AE311" s="5"/>
      <c r="AF311" s="5"/>
      <c r="AG311" s="5"/>
      <c r="AH311" s="52"/>
      <c r="AI311" s="5"/>
      <c r="AJ311" s="52"/>
      <c r="AK311" s="5"/>
      <c r="AL311" s="5"/>
      <c r="AM311" s="5"/>
      <c r="AN311" s="5"/>
      <c r="AO311" s="5"/>
      <c r="AP311" s="5"/>
      <c r="AQ311" s="5"/>
      <c r="AR311" s="5"/>
      <c r="AS311" s="5"/>
      <c r="AT311" s="5"/>
      <c r="AU311" s="5"/>
      <c r="AV311" s="5"/>
      <c r="AW311" s="5"/>
      <c r="AX311" s="8">
        <v>1</v>
      </c>
      <c r="AY311" s="5"/>
      <c r="AZ311" s="5"/>
    </row>
    <row r="312" spans="1:52" x14ac:dyDescent="0.2">
      <c r="A312" s="1">
        <v>312</v>
      </c>
      <c r="B312" s="7" t="s">
        <v>470</v>
      </c>
      <c r="C312" s="7" t="s">
        <v>301</v>
      </c>
      <c r="D312" s="7" t="s">
        <v>460</v>
      </c>
      <c r="E312" s="8">
        <v>207</v>
      </c>
      <c r="F312" s="8">
        <v>2200</v>
      </c>
      <c r="G312" s="53">
        <v>1</v>
      </c>
      <c r="H312" s="7" t="s">
        <v>63</v>
      </c>
      <c r="I312" s="5"/>
      <c r="J312" s="5"/>
      <c r="K312" s="5"/>
      <c r="L312" s="5"/>
      <c r="M312" s="53">
        <v>2</v>
      </c>
      <c r="N312" s="129" t="s">
        <v>339</v>
      </c>
      <c r="O312" s="52"/>
      <c r="P312" s="5"/>
      <c r="Q312" s="5"/>
      <c r="R312" s="5"/>
      <c r="S312" s="5"/>
      <c r="T312" s="52"/>
      <c r="U312" s="5"/>
      <c r="V312" s="5"/>
      <c r="W312" s="5"/>
      <c r="X312" s="5"/>
      <c r="Y312" s="5"/>
      <c r="Z312" s="52"/>
      <c r="AA312" s="5"/>
      <c r="AB312" s="5"/>
      <c r="AC312" s="5"/>
      <c r="AD312" s="5"/>
      <c r="AE312" s="5"/>
      <c r="AF312" s="5"/>
      <c r="AG312" s="5"/>
      <c r="AH312" s="52"/>
      <c r="AI312" s="5"/>
      <c r="AJ312" s="52"/>
      <c r="AK312" s="5"/>
      <c r="AL312" s="5"/>
      <c r="AM312" s="5"/>
      <c r="AN312" s="5"/>
      <c r="AO312" s="5"/>
      <c r="AP312" s="5"/>
      <c r="AQ312" s="5"/>
      <c r="AR312" s="5"/>
      <c r="AS312" s="5"/>
      <c r="AT312" s="5"/>
      <c r="AU312" s="5"/>
      <c r="AV312" s="5"/>
      <c r="AW312" s="5"/>
      <c r="AX312" s="8">
        <v>1</v>
      </c>
      <c r="AY312" s="5"/>
      <c r="AZ312" s="5"/>
    </row>
    <row r="313" spans="1:52" x14ac:dyDescent="0.2">
      <c r="A313" s="1">
        <v>313</v>
      </c>
      <c r="B313" s="7" t="s">
        <v>471</v>
      </c>
      <c r="C313" s="7" t="s">
        <v>301</v>
      </c>
      <c r="D313" s="7" t="s">
        <v>460</v>
      </c>
      <c r="E313" s="8">
        <v>207</v>
      </c>
      <c r="F313" s="8">
        <v>2200</v>
      </c>
      <c r="G313" s="53">
        <v>1</v>
      </c>
      <c r="H313" s="129" t="s">
        <v>339</v>
      </c>
      <c r="I313" s="5"/>
      <c r="J313" s="5"/>
      <c r="K313" s="5"/>
      <c r="L313" s="5"/>
      <c r="M313" s="53">
        <v>2</v>
      </c>
      <c r="N313" s="129" t="s">
        <v>339</v>
      </c>
      <c r="O313" s="52"/>
      <c r="P313" s="5"/>
      <c r="Q313" s="5"/>
      <c r="R313" s="5"/>
      <c r="S313" s="5"/>
      <c r="T313" s="52"/>
      <c r="U313" s="5"/>
      <c r="V313" s="5"/>
      <c r="W313" s="5"/>
      <c r="X313" s="5"/>
      <c r="Y313" s="5"/>
      <c r="Z313" s="52"/>
      <c r="AA313" s="5"/>
      <c r="AB313" s="5"/>
      <c r="AC313" s="5"/>
      <c r="AD313" s="5"/>
      <c r="AE313" s="5"/>
      <c r="AF313" s="5"/>
      <c r="AG313" s="5"/>
      <c r="AH313" s="52"/>
      <c r="AI313" s="5"/>
      <c r="AJ313" s="52"/>
      <c r="AK313" s="5"/>
      <c r="AL313" s="5"/>
      <c r="AM313" s="5"/>
      <c r="AN313" s="5"/>
      <c r="AO313" s="5"/>
      <c r="AP313" s="5"/>
      <c r="AQ313" s="5"/>
      <c r="AR313" s="5"/>
      <c r="AS313" s="5"/>
      <c r="AT313" s="5"/>
      <c r="AU313" s="5"/>
      <c r="AV313" s="5"/>
      <c r="AW313" s="5"/>
      <c r="AX313" s="8">
        <v>1</v>
      </c>
      <c r="AY313" s="5"/>
      <c r="AZ313" s="5"/>
    </row>
    <row r="314" spans="1:52" x14ac:dyDescent="0.2">
      <c r="A314" s="1">
        <v>314</v>
      </c>
      <c r="B314" s="7" t="s">
        <v>472</v>
      </c>
      <c r="C314" s="7" t="s">
        <v>301</v>
      </c>
      <c r="D314" s="7" t="s">
        <v>460</v>
      </c>
      <c r="E314" s="8">
        <v>207</v>
      </c>
      <c r="F314" s="8">
        <v>2200</v>
      </c>
      <c r="G314" s="53">
        <v>1</v>
      </c>
      <c r="H314" s="129" t="s">
        <v>339</v>
      </c>
      <c r="I314" s="5"/>
      <c r="J314" s="5"/>
      <c r="K314" s="5"/>
      <c r="L314" s="5"/>
      <c r="M314" s="53">
        <v>2</v>
      </c>
      <c r="N314" s="129" t="s">
        <v>339</v>
      </c>
      <c r="O314" s="52"/>
      <c r="P314" s="5"/>
      <c r="Q314" s="5"/>
      <c r="R314" s="5"/>
      <c r="S314" s="5"/>
      <c r="T314" s="52"/>
      <c r="U314" s="5"/>
      <c r="V314" s="5"/>
      <c r="W314" s="5"/>
      <c r="X314" s="5"/>
      <c r="Y314" s="5"/>
      <c r="Z314" s="52"/>
      <c r="AA314" s="5"/>
      <c r="AB314" s="5"/>
      <c r="AC314" s="5"/>
      <c r="AD314" s="5"/>
      <c r="AE314" s="5"/>
      <c r="AF314" s="5"/>
      <c r="AG314" s="5"/>
      <c r="AH314" s="52"/>
      <c r="AI314" s="5"/>
      <c r="AJ314" s="52"/>
      <c r="AK314" s="5"/>
      <c r="AL314" s="5"/>
      <c r="AM314" s="5"/>
      <c r="AN314" s="5"/>
      <c r="AO314" s="5"/>
      <c r="AP314" s="5"/>
      <c r="AQ314" s="5"/>
      <c r="AR314" s="5"/>
      <c r="AS314" s="5"/>
      <c r="AT314" s="5"/>
      <c r="AU314" s="5"/>
      <c r="AV314" s="5"/>
      <c r="AW314" s="5"/>
      <c r="AX314" s="8">
        <v>1</v>
      </c>
      <c r="AY314" s="5"/>
      <c r="AZ314" s="5"/>
    </row>
    <row r="315" spans="1:52" x14ac:dyDescent="0.2">
      <c r="A315" s="1">
        <v>315</v>
      </c>
      <c r="B315" s="7" t="s">
        <v>473</v>
      </c>
      <c r="C315" s="5" t="s">
        <v>3092</v>
      </c>
      <c r="D315" s="7" t="s">
        <v>460</v>
      </c>
      <c r="E315" s="8">
        <v>207</v>
      </c>
      <c r="F315" s="7" t="s">
        <v>151</v>
      </c>
      <c r="G315" s="53">
        <v>4</v>
      </c>
      <c r="H315" s="129" t="s">
        <v>339</v>
      </c>
      <c r="I315" s="5"/>
      <c r="J315" s="5"/>
      <c r="K315" s="5"/>
      <c r="L315" s="5"/>
      <c r="M315" s="52"/>
      <c r="N315" s="5"/>
      <c r="O315" s="52"/>
      <c r="P315" s="5"/>
      <c r="Q315" s="5"/>
      <c r="R315" s="5"/>
      <c r="S315" s="5"/>
      <c r="T315" s="52"/>
      <c r="U315" s="5"/>
      <c r="V315" s="5"/>
      <c r="W315" s="5"/>
      <c r="X315" s="5"/>
      <c r="Y315" s="5"/>
      <c r="Z315" s="52"/>
      <c r="AA315" s="5"/>
      <c r="AB315" s="5"/>
      <c r="AC315" s="5"/>
      <c r="AD315" s="5"/>
      <c r="AE315" s="5"/>
      <c r="AF315" s="5"/>
      <c r="AG315" s="5"/>
      <c r="AH315" s="52"/>
      <c r="AI315" s="5"/>
      <c r="AJ315" s="52"/>
      <c r="AK315" s="5"/>
      <c r="AL315" s="5"/>
      <c r="AM315" s="5"/>
      <c r="AN315" s="5"/>
      <c r="AO315" s="5"/>
      <c r="AP315" s="5"/>
      <c r="AQ315" s="5"/>
      <c r="AR315" s="5"/>
      <c r="AS315" s="5"/>
      <c r="AT315" s="5"/>
      <c r="AU315" s="5"/>
      <c r="AV315" s="5"/>
      <c r="AW315" s="5"/>
      <c r="AX315" s="8">
        <v>2</v>
      </c>
      <c r="AY315" s="5"/>
      <c r="AZ315" s="5"/>
    </row>
    <row r="316" spans="1:52" x14ac:dyDescent="0.2">
      <c r="A316" s="1">
        <v>316</v>
      </c>
      <c r="B316" s="7" t="s">
        <v>475</v>
      </c>
      <c r="C316" s="5" t="s">
        <v>3092</v>
      </c>
      <c r="D316" s="7" t="s">
        <v>460</v>
      </c>
      <c r="E316" s="8">
        <v>207</v>
      </c>
      <c r="F316" s="7" t="s">
        <v>151</v>
      </c>
      <c r="G316" s="53">
        <v>4</v>
      </c>
      <c r="H316" s="129" t="s">
        <v>339</v>
      </c>
      <c r="I316" s="5"/>
      <c r="J316" s="5"/>
      <c r="K316" s="5"/>
      <c r="L316" s="5"/>
      <c r="M316" s="52"/>
      <c r="N316" s="5"/>
      <c r="O316" s="52"/>
      <c r="P316" s="5"/>
      <c r="Q316" s="5"/>
      <c r="R316" s="5"/>
      <c r="S316" s="5"/>
      <c r="T316" s="52"/>
      <c r="U316" s="5"/>
      <c r="V316" s="5"/>
      <c r="W316" s="5"/>
      <c r="X316" s="5"/>
      <c r="Y316" s="5"/>
      <c r="Z316" s="52"/>
      <c r="AA316" s="5"/>
      <c r="AB316" s="5"/>
      <c r="AC316" s="5"/>
      <c r="AD316" s="5"/>
      <c r="AE316" s="5"/>
      <c r="AF316" s="5"/>
      <c r="AG316" s="5"/>
      <c r="AH316" s="52"/>
      <c r="AI316" s="5"/>
      <c r="AJ316" s="52"/>
      <c r="AK316" s="5"/>
      <c r="AL316" s="5"/>
      <c r="AM316" s="5"/>
      <c r="AN316" s="5"/>
      <c r="AO316" s="5"/>
      <c r="AP316" s="5"/>
      <c r="AQ316" s="5"/>
      <c r="AR316" s="5"/>
      <c r="AS316" s="5"/>
      <c r="AT316" s="5"/>
      <c r="AU316" s="5"/>
      <c r="AV316" s="5"/>
      <c r="AW316" s="5"/>
      <c r="AX316" s="8">
        <v>2</v>
      </c>
      <c r="AY316" s="5"/>
      <c r="AZ316" s="5"/>
    </row>
    <row r="317" spans="1:52" x14ac:dyDescent="0.2">
      <c r="A317" s="1">
        <v>317</v>
      </c>
      <c r="B317" s="7" t="s">
        <v>476</v>
      </c>
      <c r="C317" s="5" t="s">
        <v>3092</v>
      </c>
      <c r="D317" s="7" t="s">
        <v>460</v>
      </c>
      <c r="E317" s="8">
        <v>207</v>
      </c>
      <c r="F317" s="7" t="s">
        <v>151</v>
      </c>
      <c r="G317" s="53">
        <v>4</v>
      </c>
      <c r="H317" s="129" t="s">
        <v>339</v>
      </c>
      <c r="I317" s="5"/>
      <c r="J317" s="5"/>
      <c r="K317" s="5"/>
      <c r="L317" s="5"/>
      <c r="M317" s="52"/>
      <c r="N317" s="5"/>
      <c r="O317" s="52"/>
      <c r="P317" s="5"/>
      <c r="Q317" s="5"/>
      <c r="R317" s="5"/>
      <c r="S317" s="5"/>
      <c r="T317" s="52"/>
      <c r="U317" s="5"/>
      <c r="V317" s="5"/>
      <c r="W317" s="5"/>
      <c r="X317" s="5"/>
      <c r="Y317" s="5"/>
      <c r="Z317" s="52"/>
      <c r="AA317" s="5"/>
      <c r="AB317" s="5"/>
      <c r="AC317" s="5"/>
      <c r="AD317" s="5"/>
      <c r="AE317" s="5"/>
      <c r="AF317" s="5"/>
      <c r="AG317" s="5"/>
      <c r="AH317" s="52"/>
      <c r="AI317" s="5"/>
      <c r="AJ317" s="52"/>
      <c r="AK317" s="5"/>
      <c r="AL317" s="5"/>
      <c r="AM317" s="5"/>
      <c r="AN317" s="5"/>
      <c r="AO317" s="5"/>
      <c r="AP317" s="5"/>
      <c r="AQ317" s="5"/>
      <c r="AR317" s="5"/>
      <c r="AS317" s="5"/>
      <c r="AT317" s="5"/>
      <c r="AU317" s="5"/>
      <c r="AV317" s="5"/>
      <c r="AW317" s="5"/>
      <c r="AX317" s="8">
        <v>2</v>
      </c>
      <c r="AY317" s="5"/>
      <c r="AZ317" s="5"/>
    </row>
    <row r="318" spans="1:52" x14ac:dyDescent="0.2">
      <c r="A318" s="1">
        <v>318</v>
      </c>
      <c r="B318" s="7" t="s">
        <v>477</v>
      </c>
      <c r="C318" s="5" t="s">
        <v>3092</v>
      </c>
      <c r="D318" s="7" t="s">
        <v>460</v>
      </c>
      <c r="E318" s="8">
        <v>207</v>
      </c>
      <c r="F318" s="7" t="s">
        <v>151</v>
      </c>
      <c r="G318" s="53">
        <v>4</v>
      </c>
      <c r="H318" s="129" t="s">
        <v>339</v>
      </c>
      <c r="I318" s="5"/>
      <c r="J318" s="5"/>
      <c r="K318" s="5"/>
      <c r="L318" s="5"/>
      <c r="M318" s="52"/>
      <c r="N318" s="5"/>
      <c r="O318" s="52"/>
      <c r="P318" s="5"/>
      <c r="Q318" s="5"/>
      <c r="R318" s="5"/>
      <c r="S318" s="5"/>
      <c r="T318" s="52"/>
      <c r="U318" s="5"/>
      <c r="V318" s="5"/>
      <c r="W318" s="5"/>
      <c r="X318" s="5"/>
      <c r="Y318" s="5"/>
      <c r="Z318" s="52"/>
      <c r="AA318" s="5"/>
      <c r="AB318" s="5"/>
      <c r="AC318" s="5"/>
      <c r="AD318" s="5"/>
      <c r="AE318" s="5"/>
      <c r="AF318" s="5"/>
      <c r="AG318" s="5"/>
      <c r="AH318" s="52"/>
      <c r="AI318" s="5"/>
      <c r="AJ318" s="52"/>
      <c r="AK318" s="5"/>
      <c r="AL318" s="5"/>
      <c r="AM318" s="5"/>
      <c r="AN318" s="5"/>
      <c r="AO318" s="5"/>
      <c r="AP318" s="5"/>
      <c r="AQ318" s="5"/>
      <c r="AR318" s="5"/>
      <c r="AS318" s="5"/>
      <c r="AT318" s="5"/>
      <c r="AU318" s="5"/>
      <c r="AV318" s="5"/>
      <c r="AW318" s="5"/>
      <c r="AX318" s="8">
        <v>2</v>
      </c>
      <c r="AY318" s="5"/>
      <c r="AZ318" s="5"/>
    </row>
    <row r="319" spans="1:52" x14ac:dyDescent="0.2">
      <c r="A319" s="1">
        <v>319</v>
      </c>
      <c r="B319" s="1096" t="s">
        <v>3150</v>
      </c>
      <c r="C319" s="1096"/>
      <c r="D319" s="1095" t="s">
        <v>61</v>
      </c>
      <c r="E319" s="1095"/>
      <c r="F319" s="1095"/>
      <c r="G319" s="52"/>
      <c r="H319" s="5"/>
      <c r="I319" s="1095" t="s">
        <v>479</v>
      </c>
      <c r="J319" s="1095"/>
      <c r="K319" s="5"/>
      <c r="L319" s="5"/>
      <c r="M319" s="1095" t="s">
        <v>45</v>
      </c>
      <c r="N319" s="1095"/>
      <c r="O319" s="52"/>
      <c r="P319" s="5"/>
      <c r="Q319" s="5"/>
      <c r="R319" s="1095" t="s">
        <v>480</v>
      </c>
      <c r="S319" s="1095"/>
      <c r="T319" s="1095" t="s">
        <v>481</v>
      </c>
      <c r="U319" s="1095"/>
      <c r="V319" s="1095" t="s">
        <v>482</v>
      </c>
      <c r="W319" s="1095"/>
      <c r="X319" s="1095" t="s">
        <v>483</v>
      </c>
      <c r="Y319" s="1095"/>
      <c r="Z319" s="1095"/>
      <c r="AA319" s="1095"/>
      <c r="AB319" s="1095"/>
      <c r="AC319" s="1095"/>
      <c r="AD319" s="1095"/>
      <c r="AE319" s="1095"/>
      <c r="AF319" s="1095"/>
      <c r="AG319" s="1095"/>
      <c r="AH319" s="1095"/>
      <c r="AI319" s="1095"/>
      <c r="AJ319" s="1095"/>
      <c r="AK319" s="1095"/>
      <c r="AL319" s="1095"/>
      <c r="AM319" s="1095"/>
      <c r="AN319" s="1095"/>
      <c r="AO319" s="1095"/>
      <c r="AP319" s="1095"/>
      <c r="AQ319" s="1095"/>
      <c r="AR319" s="1095"/>
      <c r="AS319" s="1095"/>
      <c r="AT319" s="1093" t="s">
        <v>3151</v>
      </c>
      <c r="AU319" s="1093"/>
      <c r="AV319" s="1093"/>
      <c r="AW319" s="1093"/>
      <c r="AX319" s="1093"/>
      <c r="AY319" s="1093"/>
      <c r="AZ319" s="1093"/>
    </row>
    <row r="320" spans="1:52" x14ac:dyDescent="0.2">
      <c r="A320" s="1">
        <v>320</v>
      </c>
      <c r="B320" s="1096"/>
      <c r="C320" s="1096"/>
      <c r="D320" s="1093" t="s">
        <v>3152</v>
      </c>
      <c r="E320" s="1093"/>
      <c r="F320" s="1093"/>
      <c r="G320" s="52"/>
      <c r="H320" s="5"/>
      <c r="I320" s="1095" t="s">
        <v>486</v>
      </c>
      <c r="J320" s="1095"/>
      <c r="K320" s="5"/>
      <c r="L320" s="5"/>
      <c r="M320" s="1093" t="s">
        <v>3152</v>
      </c>
      <c r="N320" s="1093"/>
      <c r="O320" s="52"/>
      <c r="P320" s="5"/>
      <c r="Q320" s="5"/>
      <c r="R320" s="1097">
        <v>44503</v>
      </c>
      <c r="S320" s="1097"/>
      <c r="T320" s="1095" t="s">
        <v>487</v>
      </c>
      <c r="U320" s="1095"/>
      <c r="V320" s="1095" t="s">
        <v>488</v>
      </c>
      <c r="W320" s="1095"/>
      <c r="X320" s="1093" t="s">
        <v>3153</v>
      </c>
      <c r="Y320" s="1093"/>
      <c r="Z320" s="1093"/>
      <c r="AA320" s="1093"/>
      <c r="AB320" s="1093"/>
      <c r="AC320" s="1093"/>
      <c r="AD320" s="1093"/>
      <c r="AE320" s="1093" t="s">
        <v>3154</v>
      </c>
      <c r="AF320" s="1093"/>
      <c r="AG320" s="1093"/>
      <c r="AH320" s="1093"/>
      <c r="AI320" s="1093"/>
      <c r="AJ320" s="1093"/>
      <c r="AK320" s="1093"/>
      <c r="AL320" s="1093"/>
      <c r="AM320" s="1093" t="s">
        <v>3155</v>
      </c>
      <c r="AN320" s="1093"/>
      <c r="AO320" s="1093"/>
      <c r="AP320" s="1093"/>
      <c r="AQ320" s="1093"/>
      <c r="AR320" s="1093"/>
      <c r="AS320" s="1093"/>
      <c r="AT320" s="1093"/>
      <c r="AU320" s="1093"/>
      <c r="AV320" s="1093"/>
      <c r="AW320" s="1093"/>
      <c r="AX320" s="1093"/>
      <c r="AY320" s="1093"/>
      <c r="AZ320" s="1093"/>
    </row>
    <row r="321" spans="1:3" x14ac:dyDescent="0.2">
      <c r="A321" s="1">
        <v>321</v>
      </c>
    </row>
    <row r="322" spans="1:3" x14ac:dyDescent="0.2">
      <c r="A322" s="1">
        <v>322</v>
      </c>
    </row>
    <row r="323" spans="1:3" x14ac:dyDescent="0.2">
      <c r="A323" s="1">
        <v>323</v>
      </c>
    </row>
    <row r="324" spans="1:3" x14ac:dyDescent="0.2">
      <c r="A324" s="1">
        <v>324</v>
      </c>
    </row>
    <row r="325" spans="1:3" x14ac:dyDescent="0.2">
      <c r="A325" s="1">
        <v>325</v>
      </c>
    </row>
    <row r="326" spans="1:3" x14ac:dyDescent="0.2">
      <c r="A326" s="1">
        <v>326</v>
      </c>
    </row>
    <row r="327" spans="1:3" x14ac:dyDescent="0.2">
      <c r="A327" s="1">
        <v>327</v>
      </c>
    </row>
    <row r="328" spans="1:3" x14ac:dyDescent="0.2">
      <c r="A328" s="1">
        <v>328</v>
      </c>
    </row>
    <row r="329" spans="1:3" x14ac:dyDescent="0.2">
      <c r="A329" s="1">
        <v>329</v>
      </c>
    </row>
    <row r="330" spans="1:3" x14ac:dyDescent="0.2">
      <c r="A330" s="1">
        <v>330</v>
      </c>
    </row>
    <row r="331" spans="1:3" x14ac:dyDescent="0.2">
      <c r="A331" s="1">
        <v>331</v>
      </c>
    </row>
    <row r="332" spans="1:3" x14ac:dyDescent="0.2">
      <c r="A332" s="1">
        <v>332</v>
      </c>
    </row>
    <row r="333" spans="1:3" x14ac:dyDescent="0.2">
      <c r="A333" s="1">
        <v>333</v>
      </c>
    </row>
    <row r="334" spans="1:3" x14ac:dyDescent="0.2">
      <c r="A334" s="1">
        <v>334</v>
      </c>
    </row>
    <row r="335" spans="1:3" x14ac:dyDescent="0.2">
      <c r="A335" s="1">
        <v>335</v>
      </c>
      <c r="C335" s="36" t="s">
        <v>483</v>
      </c>
    </row>
    <row r="336" spans="1:3" ht="105" x14ac:dyDescent="0.2">
      <c r="A336" s="1">
        <v>336</v>
      </c>
      <c r="C336" s="36" t="s">
        <v>3156</v>
      </c>
    </row>
    <row r="337" spans="1:3" ht="130.5" customHeight="1" x14ac:dyDescent="0.2">
      <c r="A337" s="1">
        <v>337</v>
      </c>
      <c r="C337" s="36" t="s">
        <v>3157</v>
      </c>
    </row>
    <row r="338" spans="1:3" ht="75" x14ac:dyDescent="0.2">
      <c r="A338" s="1">
        <v>338</v>
      </c>
      <c r="C338" s="36" t="s">
        <v>3158</v>
      </c>
    </row>
    <row r="339" spans="1:3" x14ac:dyDescent="0.2">
      <c r="A339" s="1">
        <v>339</v>
      </c>
    </row>
    <row r="340" spans="1:3" x14ac:dyDescent="0.2">
      <c r="A340" s="1">
        <v>340</v>
      </c>
    </row>
    <row r="341" spans="1:3" x14ac:dyDescent="0.2">
      <c r="A341" s="1">
        <v>341</v>
      </c>
    </row>
    <row r="342" spans="1:3" x14ac:dyDescent="0.2">
      <c r="A342" s="1">
        <v>342</v>
      </c>
    </row>
    <row r="343" spans="1:3" x14ac:dyDescent="0.2">
      <c r="A343" s="1">
        <v>343</v>
      </c>
    </row>
    <row r="344" spans="1:3" x14ac:dyDescent="0.2">
      <c r="A344" s="1">
        <v>344</v>
      </c>
    </row>
    <row r="345" spans="1:3" x14ac:dyDescent="0.2">
      <c r="A345" s="1">
        <v>345</v>
      </c>
    </row>
    <row r="346" spans="1:3" x14ac:dyDescent="0.2">
      <c r="A346" s="1">
        <v>346</v>
      </c>
    </row>
    <row r="347" spans="1:3" x14ac:dyDescent="0.2">
      <c r="A347" s="1">
        <v>347</v>
      </c>
    </row>
    <row r="348" spans="1:3" x14ac:dyDescent="0.2">
      <c r="A348" s="1">
        <v>348</v>
      </c>
    </row>
    <row r="349" spans="1:3" x14ac:dyDescent="0.2">
      <c r="A349" s="1">
        <v>349</v>
      </c>
    </row>
    <row r="350" spans="1:3" x14ac:dyDescent="0.2">
      <c r="A350" s="1">
        <v>350</v>
      </c>
    </row>
    <row r="351" spans="1:3" x14ac:dyDescent="0.2">
      <c r="A351" s="1">
        <v>351</v>
      </c>
    </row>
    <row r="352" spans="1:3" x14ac:dyDescent="0.2">
      <c r="A352" s="1">
        <v>352</v>
      </c>
    </row>
    <row r="353" spans="1:1" x14ac:dyDescent="0.2">
      <c r="A353" s="1">
        <v>353</v>
      </c>
    </row>
    <row r="354" spans="1:1" x14ac:dyDescent="0.2">
      <c r="A354" s="1">
        <v>354</v>
      </c>
    </row>
    <row r="355" spans="1:1" x14ac:dyDescent="0.2">
      <c r="A355" s="1">
        <v>355</v>
      </c>
    </row>
    <row r="356" spans="1:1" x14ac:dyDescent="0.2">
      <c r="A356" s="1">
        <v>356</v>
      </c>
    </row>
    <row r="357" spans="1:1" x14ac:dyDescent="0.2">
      <c r="A357" s="1">
        <v>357</v>
      </c>
    </row>
    <row r="358" spans="1:1" x14ac:dyDescent="0.2">
      <c r="A358" s="1">
        <v>358</v>
      </c>
    </row>
    <row r="359" spans="1:1" x14ac:dyDescent="0.2">
      <c r="A359" s="1">
        <v>359</v>
      </c>
    </row>
    <row r="360" spans="1:1" x14ac:dyDescent="0.2">
      <c r="A360" s="1">
        <v>360</v>
      </c>
    </row>
    <row r="361" spans="1:1" x14ac:dyDescent="0.2">
      <c r="A361" s="1">
        <v>361</v>
      </c>
    </row>
    <row r="362" spans="1:1" x14ac:dyDescent="0.2">
      <c r="A362" s="1">
        <v>362</v>
      </c>
    </row>
    <row r="363" spans="1:1" x14ac:dyDescent="0.2">
      <c r="A363" s="1">
        <v>363</v>
      </c>
    </row>
    <row r="364" spans="1:1" x14ac:dyDescent="0.2">
      <c r="A364" s="1">
        <v>364</v>
      </c>
    </row>
    <row r="365" spans="1:1" x14ac:dyDescent="0.2">
      <c r="A365" s="1">
        <v>365</v>
      </c>
    </row>
    <row r="366" spans="1:1" x14ac:dyDescent="0.2">
      <c r="A366" s="1">
        <v>366</v>
      </c>
    </row>
    <row r="367" spans="1:1" x14ac:dyDescent="0.2">
      <c r="A367" s="1">
        <v>367</v>
      </c>
    </row>
    <row r="368" spans="1:1" x14ac:dyDescent="0.2">
      <c r="A368" s="1">
        <v>368</v>
      </c>
    </row>
    <row r="369" spans="1:1" x14ac:dyDescent="0.2">
      <c r="A369" s="1">
        <v>369</v>
      </c>
    </row>
    <row r="370" spans="1:1" x14ac:dyDescent="0.2">
      <c r="A370" s="1">
        <v>370</v>
      </c>
    </row>
    <row r="371" spans="1:1" x14ac:dyDescent="0.2">
      <c r="A371" s="1">
        <v>371</v>
      </c>
    </row>
    <row r="372" spans="1:1" x14ac:dyDescent="0.2">
      <c r="A372" s="1">
        <v>372</v>
      </c>
    </row>
    <row r="373" spans="1:1" x14ac:dyDescent="0.2">
      <c r="A373" s="1">
        <v>373</v>
      </c>
    </row>
    <row r="374" spans="1:1" x14ac:dyDescent="0.2">
      <c r="A374" s="1">
        <v>374</v>
      </c>
    </row>
    <row r="375" spans="1:1" x14ac:dyDescent="0.2">
      <c r="A375" s="1">
        <v>375</v>
      </c>
    </row>
    <row r="376" spans="1:1" x14ac:dyDescent="0.2">
      <c r="A376" s="1">
        <v>376</v>
      </c>
    </row>
    <row r="377" spans="1:1" x14ac:dyDescent="0.2">
      <c r="A377" s="1">
        <v>377</v>
      </c>
    </row>
    <row r="378" spans="1:1" x14ac:dyDescent="0.2">
      <c r="A378" s="1">
        <v>378</v>
      </c>
    </row>
    <row r="379" spans="1:1" x14ac:dyDescent="0.2">
      <c r="A379" s="1">
        <v>379</v>
      </c>
    </row>
    <row r="380" spans="1:1" x14ac:dyDescent="0.2">
      <c r="A380" s="1">
        <v>380</v>
      </c>
    </row>
    <row r="381" spans="1:1" x14ac:dyDescent="0.2">
      <c r="A381" s="1">
        <v>381</v>
      </c>
    </row>
    <row r="382" spans="1:1" x14ac:dyDescent="0.2">
      <c r="A382" s="1">
        <v>382</v>
      </c>
    </row>
    <row r="383" spans="1:1" x14ac:dyDescent="0.2">
      <c r="A383" s="1">
        <v>383</v>
      </c>
    </row>
    <row r="384" spans="1:1" x14ac:dyDescent="0.2">
      <c r="A384" s="1">
        <v>384</v>
      </c>
    </row>
    <row r="385" spans="1:1" x14ac:dyDescent="0.2">
      <c r="A385" s="1">
        <v>385</v>
      </c>
    </row>
    <row r="386" spans="1:1" x14ac:dyDescent="0.2">
      <c r="A386" s="1">
        <v>386</v>
      </c>
    </row>
    <row r="387" spans="1:1" x14ac:dyDescent="0.2">
      <c r="A387" s="1">
        <v>387</v>
      </c>
    </row>
    <row r="388" spans="1:1" x14ac:dyDescent="0.2">
      <c r="A388" s="1">
        <v>388</v>
      </c>
    </row>
    <row r="389" spans="1:1" x14ac:dyDescent="0.2">
      <c r="A389" s="1">
        <v>389</v>
      </c>
    </row>
    <row r="390" spans="1:1" x14ac:dyDescent="0.2">
      <c r="A390" s="1">
        <v>390</v>
      </c>
    </row>
    <row r="391" spans="1:1" x14ac:dyDescent="0.2">
      <c r="A391" s="1">
        <v>391</v>
      </c>
    </row>
    <row r="392" spans="1:1" x14ac:dyDescent="0.2">
      <c r="A392" s="1">
        <v>392</v>
      </c>
    </row>
    <row r="393" spans="1:1" x14ac:dyDescent="0.2">
      <c r="A393" s="1">
        <v>393</v>
      </c>
    </row>
    <row r="394" spans="1:1" x14ac:dyDescent="0.2">
      <c r="A394" s="1">
        <v>394</v>
      </c>
    </row>
    <row r="395" spans="1:1" x14ac:dyDescent="0.2">
      <c r="A395" s="1">
        <v>395</v>
      </c>
    </row>
    <row r="396" spans="1:1" x14ac:dyDescent="0.2">
      <c r="A396" s="1">
        <v>396</v>
      </c>
    </row>
    <row r="397" spans="1:1" x14ac:dyDescent="0.2">
      <c r="A397" s="1">
        <v>397</v>
      </c>
    </row>
    <row r="398" spans="1:1" x14ac:dyDescent="0.2">
      <c r="A398" s="1">
        <v>398</v>
      </c>
    </row>
    <row r="399" spans="1:1" x14ac:dyDescent="0.2">
      <c r="A399" s="1">
        <v>399</v>
      </c>
    </row>
    <row r="400" spans="1:1" x14ac:dyDescent="0.2">
      <c r="A400" s="1">
        <v>400</v>
      </c>
    </row>
    <row r="401" spans="1:1" x14ac:dyDescent="0.2">
      <c r="A401" s="1">
        <v>401</v>
      </c>
    </row>
    <row r="402" spans="1:1" x14ac:dyDescent="0.2">
      <c r="A402" s="1">
        <v>402</v>
      </c>
    </row>
    <row r="403" spans="1:1" x14ac:dyDescent="0.2">
      <c r="A403" s="1">
        <v>403</v>
      </c>
    </row>
    <row r="404" spans="1:1" x14ac:dyDescent="0.2">
      <c r="A404" s="1">
        <v>404</v>
      </c>
    </row>
    <row r="405" spans="1:1" x14ac:dyDescent="0.2">
      <c r="A405" s="1">
        <v>405</v>
      </c>
    </row>
    <row r="406" spans="1:1" x14ac:dyDescent="0.2">
      <c r="A406" s="1">
        <v>406</v>
      </c>
    </row>
    <row r="407" spans="1:1" x14ac:dyDescent="0.2">
      <c r="A407" s="1">
        <v>407</v>
      </c>
    </row>
    <row r="408" spans="1:1" x14ac:dyDescent="0.2">
      <c r="A408" s="1">
        <v>408</v>
      </c>
    </row>
    <row r="409" spans="1:1" x14ac:dyDescent="0.2">
      <c r="A409" s="1">
        <v>409</v>
      </c>
    </row>
    <row r="410" spans="1:1" x14ac:dyDescent="0.2">
      <c r="A410" s="1">
        <v>410</v>
      </c>
    </row>
    <row r="411" spans="1:1" x14ac:dyDescent="0.2">
      <c r="A411" s="1">
        <v>411</v>
      </c>
    </row>
    <row r="412" spans="1:1" x14ac:dyDescent="0.2">
      <c r="A412" s="1">
        <v>412</v>
      </c>
    </row>
    <row r="413" spans="1:1" x14ac:dyDescent="0.2">
      <c r="A413" s="1">
        <v>413</v>
      </c>
    </row>
    <row r="414" spans="1:1" x14ac:dyDescent="0.2">
      <c r="A414" s="1">
        <v>414</v>
      </c>
    </row>
    <row r="415" spans="1:1" x14ac:dyDescent="0.2">
      <c r="A415" s="1">
        <v>415</v>
      </c>
    </row>
    <row r="416" spans="1:1" x14ac:dyDescent="0.2">
      <c r="A416" s="1">
        <v>416</v>
      </c>
    </row>
  </sheetData>
  <mergeCells count="141">
    <mergeCell ref="T320:U320"/>
    <mergeCell ref="AE320:AL320"/>
    <mergeCell ref="AM320:AS320"/>
    <mergeCell ref="V319:W319"/>
    <mergeCell ref="X319:AS319"/>
    <mergeCell ref="AT319:AZ320"/>
    <mergeCell ref="V320:W320"/>
    <mergeCell ref="X320:AD320"/>
    <mergeCell ref="B319:C320"/>
    <mergeCell ref="D319:F319"/>
    <mergeCell ref="I319:J319"/>
    <mergeCell ref="M319:N319"/>
    <mergeCell ref="R319:S319"/>
    <mergeCell ref="D320:F320"/>
    <mergeCell ref="I320:J320"/>
    <mergeCell ref="M320:N320"/>
    <mergeCell ref="R320:S320"/>
    <mergeCell ref="AJ2:AK2"/>
    <mergeCell ref="AL2:AM2"/>
    <mergeCell ref="AN2:AO2"/>
    <mergeCell ref="AP2:AQ2"/>
    <mergeCell ref="T319:U319"/>
    <mergeCell ref="AT3:AU3"/>
    <mergeCell ref="AV3:AW3"/>
    <mergeCell ref="AH3:AI3"/>
    <mergeCell ref="AJ3:AK3"/>
    <mergeCell ref="AL3:AM3"/>
    <mergeCell ref="AN3:AO3"/>
    <mergeCell ref="AP3:AQ3"/>
    <mergeCell ref="AR3:AS3"/>
    <mergeCell ref="V3:W3"/>
    <mergeCell ref="X3:Y3"/>
    <mergeCell ref="Z3:AA3"/>
    <mergeCell ref="AB3:AC3"/>
    <mergeCell ref="AD3:AE3"/>
    <mergeCell ref="AF3:AG3"/>
    <mergeCell ref="AT175:AZ175"/>
    <mergeCell ref="G3:H3"/>
    <mergeCell ref="I3:J3"/>
    <mergeCell ref="K3:L3"/>
    <mergeCell ref="M3:N3"/>
    <mergeCell ref="O3:P3"/>
    <mergeCell ref="Q3:S3"/>
    <mergeCell ref="T3:U3"/>
    <mergeCell ref="AF2:AG2"/>
    <mergeCell ref="AH2:AI2"/>
    <mergeCell ref="B5:F5"/>
    <mergeCell ref="G5:AG5"/>
    <mergeCell ref="AH5:AM5"/>
    <mergeCell ref="AN5:AS5"/>
    <mergeCell ref="AT5:AZ5"/>
    <mergeCell ref="AD2:AE2"/>
    <mergeCell ref="B1:E3"/>
    <mergeCell ref="G1:AM1"/>
    <mergeCell ref="AN1:AS1"/>
    <mergeCell ref="AT1:AZ1"/>
    <mergeCell ref="G2:H2"/>
    <mergeCell ref="I2:J2"/>
    <mergeCell ref="K2:L2"/>
    <mergeCell ref="M2:N2"/>
    <mergeCell ref="O2:P2"/>
    <mergeCell ref="Q2:S2"/>
    <mergeCell ref="T2:U2"/>
    <mergeCell ref="V2:W2"/>
    <mergeCell ref="X2:Y2"/>
    <mergeCell ref="Z2:AA2"/>
    <mergeCell ref="AB2:AC2"/>
    <mergeCell ref="AR2:AS2"/>
    <mergeCell ref="AT2:AU2"/>
    <mergeCell ref="AV2:AW2"/>
    <mergeCell ref="D149:E149"/>
    <mergeCell ref="D150:E150"/>
    <mergeCell ref="D151:E151"/>
    <mergeCell ref="D152:E152"/>
    <mergeCell ref="D153:E153"/>
    <mergeCell ref="D144:E144"/>
    <mergeCell ref="D145:E145"/>
    <mergeCell ref="D146:E146"/>
    <mergeCell ref="D147:E147"/>
    <mergeCell ref="D148:E148"/>
    <mergeCell ref="D159:E159"/>
    <mergeCell ref="D160:E160"/>
    <mergeCell ref="D161:E161"/>
    <mergeCell ref="D162:E162"/>
    <mergeCell ref="D163:E163"/>
    <mergeCell ref="D154:E154"/>
    <mergeCell ref="D155:E155"/>
    <mergeCell ref="D156:E156"/>
    <mergeCell ref="D157:E157"/>
    <mergeCell ref="D158:E158"/>
    <mergeCell ref="D169:E169"/>
    <mergeCell ref="D170:E170"/>
    <mergeCell ref="D171:E171"/>
    <mergeCell ref="D172:E172"/>
    <mergeCell ref="D173:E173"/>
    <mergeCell ref="D164:E164"/>
    <mergeCell ref="D165:E165"/>
    <mergeCell ref="D166:E166"/>
    <mergeCell ref="D167:E167"/>
    <mergeCell ref="D168:E168"/>
    <mergeCell ref="D176:E176"/>
    <mergeCell ref="D177:E177"/>
    <mergeCell ref="D178:E178"/>
    <mergeCell ref="D179:E179"/>
    <mergeCell ref="D180:E180"/>
    <mergeCell ref="D174:E174"/>
    <mergeCell ref="B175:F175"/>
    <mergeCell ref="G175:AM175"/>
    <mergeCell ref="AN175:AS175"/>
    <mergeCell ref="D186:E186"/>
    <mergeCell ref="D187:E187"/>
    <mergeCell ref="D188:E188"/>
    <mergeCell ref="D189:E189"/>
    <mergeCell ref="D190:E190"/>
    <mergeCell ref="D181:E181"/>
    <mergeCell ref="D182:E182"/>
    <mergeCell ref="D183:E183"/>
    <mergeCell ref="D184:E184"/>
    <mergeCell ref="D185:E185"/>
    <mergeCell ref="D196:E196"/>
    <mergeCell ref="B197:F197"/>
    <mergeCell ref="G197:AM197"/>
    <mergeCell ref="AN197:AS197"/>
    <mergeCell ref="AT197:AZ197"/>
    <mergeCell ref="D191:E191"/>
    <mergeCell ref="D192:E192"/>
    <mergeCell ref="D193:E193"/>
    <mergeCell ref="D194:E194"/>
    <mergeCell ref="D195:E195"/>
    <mergeCell ref="B268:F268"/>
    <mergeCell ref="G268:AM268"/>
    <mergeCell ref="AN268:AS268"/>
    <mergeCell ref="AT268:AZ268"/>
    <mergeCell ref="B241:F241"/>
    <mergeCell ref="G241:AM241"/>
    <mergeCell ref="AN241:AS241"/>
    <mergeCell ref="AT241:AZ241"/>
    <mergeCell ref="B246:F246"/>
    <mergeCell ref="G246:AM246"/>
    <mergeCell ref="AN246:AS246"/>
    <mergeCell ref="AT246:AZ246"/>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4AE1D-FDDF-4FBC-9D0E-5E96D8A80094}">
  <sheetPr codeName="Sheet24"/>
  <dimension ref="A1:Q382"/>
  <sheetViews>
    <sheetView topLeftCell="A109" zoomScale="130" zoomScaleNormal="130" workbookViewId="0">
      <selection activeCell="G113" activeCellId="1" sqref="G111 G113"/>
    </sheetView>
  </sheetViews>
  <sheetFormatPr defaultColWidth="9.1640625" defaultRowHeight="15" x14ac:dyDescent="0.2"/>
  <cols>
    <col min="1" max="1" width="5.5" style="1" bestFit="1" customWidth="1"/>
    <col min="2" max="2" width="16.1640625" style="1" customWidth="1"/>
    <col min="3" max="3" width="17.83203125" style="1" customWidth="1"/>
    <col min="4" max="4" width="45.5" style="1" bestFit="1" customWidth="1"/>
    <col min="5" max="5" width="26.5" style="1" customWidth="1"/>
    <col min="6" max="6" width="8.83203125" style="1" customWidth="1"/>
    <col min="7" max="7" width="21.6640625" style="1" bestFit="1" customWidth="1"/>
    <col min="8" max="9" width="22.1640625" style="1" bestFit="1" customWidth="1"/>
    <col min="10" max="12" width="17" style="1" customWidth="1"/>
    <col min="13" max="13" width="9.83203125" style="1" bestFit="1" customWidth="1"/>
    <col min="14" max="16384" width="9.1640625" style="1"/>
  </cols>
  <sheetData>
    <row r="1" spans="1:17" x14ac:dyDescent="0.2">
      <c r="A1" s="3">
        <v>1</v>
      </c>
      <c r="B1" s="3"/>
      <c r="C1" s="15"/>
      <c r="D1" s="15"/>
      <c r="E1" s="15"/>
      <c r="F1" s="15"/>
      <c r="G1" s="2" t="s">
        <v>0</v>
      </c>
      <c r="H1" s="15"/>
      <c r="I1" s="15"/>
      <c r="J1" s="15"/>
      <c r="K1" s="74"/>
      <c r="L1" s="236"/>
      <c r="M1" s="262"/>
      <c r="N1" s="262"/>
    </row>
    <row r="2" spans="1:17" ht="60" x14ac:dyDescent="0.2">
      <c r="A2" s="3">
        <v>2</v>
      </c>
      <c r="B2" s="3"/>
      <c r="C2" s="15"/>
      <c r="D2" s="15"/>
      <c r="E2" s="15"/>
      <c r="F2" s="15"/>
      <c r="G2" s="2" t="s">
        <v>4</v>
      </c>
      <c r="H2" s="15" t="s">
        <v>2993</v>
      </c>
      <c r="I2" s="15"/>
      <c r="J2" s="7" t="s">
        <v>12</v>
      </c>
      <c r="K2" s="7"/>
    </row>
    <row r="3" spans="1:17" ht="45" x14ac:dyDescent="0.2">
      <c r="A3" s="3">
        <v>3</v>
      </c>
      <c r="B3" s="3"/>
      <c r="C3" s="15"/>
      <c r="D3" s="15"/>
      <c r="E3" s="15"/>
      <c r="F3" s="15"/>
      <c r="G3" s="5" t="s">
        <v>3005</v>
      </c>
      <c r="H3" s="76" t="s">
        <v>3007</v>
      </c>
      <c r="I3" s="15"/>
      <c r="J3" s="5" t="s">
        <v>3008</v>
      </c>
      <c r="K3" s="5"/>
    </row>
    <row r="4" spans="1:17" ht="30" x14ac:dyDescent="0.2">
      <c r="A4" s="3">
        <v>4</v>
      </c>
      <c r="B4" s="3"/>
      <c r="C4" s="5" t="s">
        <v>3016</v>
      </c>
      <c r="D4" s="7" t="s">
        <v>45</v>
      </c>
      <c r="E4" s="7" t="s">
        <v>46</v>
      </c>
      <c r="F4" s="7" t="s">
        <v>47</v>
      </c>
      <c r="G4" s="5" t="s">
        <v>3017</v>
      </c>
      <c r="H4" s="5" t="s">
        <v>3019</v>
      </c>
      <c r="I4" s="5" t="s">
        <v>3020</v>
      </c>
      <c r="J4" s="5" t="s">
        <v>3018</v>
      </c>
      <c r="K4" s="5"/>
    </row>
    <row r="5" spans="1:17" x14ac:dyDescent="0.2">
      <c r="A5" s="3">
        <v>14</v>
      </c>
      <c r="B5" s="3">
        <v>40</v>
      </c>
      <c r="C5" s="7" t="s">
        <v>86</v>
      </c>
      <c r="D5" s="5" t="s">
        <v>2923</v>
      </c>
      <c r="E5" s="5" t="s">
        <v>2924</v>
      </c>
      <c r="F5" s="5"/>
      <c r="G5" s="8">
        <v>500</v>
      </c>
      <c r="H5" s="5"/>
      <c r="I5" s="5"/>
      <c r="J5" s="8">
        <v>1</v>
      </c>
      <c r="K5" s="8"/>
      <c r="L5" s="270">
        <f t="shared" ref="L5:L36" si="0">B5</f>
        <v>40</v>
      </c>
      <c r="M5" s="1">
        <f t="shared" ref="M5:M36" si="1">H5</f>
        <v>0</v>
      </c>
      <c r="N5" s="1">
        <f t="shared" ref="N5:N36" si="2">I5</f>
        <v>0</v>
      </c>
      <c r="O5" s="269">
        <f t="shared" ref="O5:O36" si="3">J5</f>
        <v>1</v>
      </c>
      <c r="Q5" s="1">
        <f>(J5+I5+H5)*L5</f>
        <v>40</v>
      </c>
    </row>
    <row r="6" spans="1:17" ht="14.45" customHeight="1" x14ac:dyDescent="0.2">
      <c r="A6" s="3">
        <v>17</v>
      </c>
      <c r="B6" s="3">
        <v>40</v>
      </c>
      <c r="C6" s="7" t="s">
        <v>93</v>
      </c>
      <c r="D6" s="5" t="s">
        <v>2737</v>
      </c>
      <c r="E6" s="7" t="s">
        <v>95</v>
      </c>
      <c r="F6" s="8">
        <v>220</v>
      </c>
      <c r="G6" s="8">
        <v>500</v>
      </c>
      <c r="H6" s="5"/>
      <c r="I6" s="5"/>
      <c r="J6" s="8">
        <v>1</v>
      </c>
      <c r="K6" s="8"/>
      <c r="L6" s="270">
        <f t="shared" si="0"/>
        <v>40</v>
      </c>
      <c r="M6" s="1">
        <f t="shared" si="1"/>
        <v>0</v>
      </c>
      <c r="N6" s="1">
        <f t="shared" si="2"/>
        <v>0</v>
      </c>
      <c r="O6" s="269">
        <f t="shared" si="3"/>
        <v>1</v>
      </c>
      <c r="Q6" s="1">
        <f t="shared" ref="Q6:Q69" si="4">(J6+I6+H6)*L6</f>
        <v>40</v>
      </c>
    </row>
    <row r="7" spans="1:17" ht="14.45" customHeight="1" x14ac:dyDescent="0.2">
      <c r="A7" s="3">
        <v>42</v>
      </c>
      <c r="B7" s="3">
        <v>60</v>
      </c>
      <c r="C7" s="7" t="s">
        <v>121</v>
      </c>
      <c r="D7" s="5" t="s">
        <v>3117</v>
      </c>
      <c r="E7" s="5" t="s">
        <v>3118</v>
      </c>
      <c r="F7" s="5"/>
      <c r="G7" s="8">
        <v>150</v>
      </c>
      <c r="H7" s="5"/>
      <c r="I7" s="5"/>
      <c r="J7" s="8">
        <v>1</v>
      </c>
      <c r="K7" s="8"/>
      <c r="L7" s="270">
        <f t="shared" si="0"/>
        <v>60</v>
      </c>
      <c r="M7" s="1">
        <f t="shared" si="1"/>
        <v>0</v>
      </c>
      <c r="N7" s="1">
        <f t="shared" si="2"/>
        <v>0</v>
      </c>
      <c r="O7" s="269">
        <f t="shared" si="3"/>
        <v>1</v>
      </c>
      <c r="Q7" s="1">
        <f t="shared" si="4"/>
        <v>60</v>
      </c>
    </row>
    <row r="8" spans="1:17" x14ac:dyDescent="0.2">
      <c r="A8" s="3">
        <v>43</v>
      </c>
      <c r="B8" s="3">
        <v>60</v>
      </c>
      <c r="C8" s="7" t="s">
        <v>125</v>
      </c>
      <c r="D8" s="5" t="s">
        <v>3117</v>
      </c>
      <c r="E8" s="5" t="s">
        <v>3118</v>
      </c>
      <c r="F8" s="5"/>
      <c r="G8" s="8">
        <v>150</v>
      </c>
      <c r="H8" s="5"/>
      <c r="I8" s="5"/>
      <c r="J8" s="8">
        <v>1</v>
      </c>
      <c r="K8" s="8"/>
      <c r="L8" s="270">
        <f t="shared" si="0"/>
        <v>60</v>
      </c>
      <c r="M8" s="1">
        <f t="shared" si="1"/>
        <v>0</v>
      </c>
      <c r="N8" s="1">
        <f t="shared" si="2"/>
        <v>0</v>
      </c>
      <c r="O8" s="269">
        <f t="shared" si="3"/>
        <v>1</v>
      </c>
      <c r="Q8" s="1">
        <f t="shared" si="4"/>
        <v>60</v>
      </c>
    </row>
    <row r="9" spans="1:17" ht="30" x14ac:dyDescent="0.2">
      <c r="A9" s="3">
        <v>175</v>
      </c>
      <c r="B9" s="3"/>
      <c r="C9" s="15" t="s">
        <v>3140</v>
      </c>
      <c r="D9" s="15"/>
      <c r="E9" s="15"/>
      <c r="F9" s="15"/>
      <c r="G9" s="15"/>
      <c r="H9" s="15"/>
      <c r="I9" s="15"/>
      <c r="J9" s="15"/>
      <c r="K9" s="15"/>
      <c r="L9" s="270">
        <f t="shared" si="0"/>
        <v>0</v>
      </c>
      <c r="M9" s="1">
        <f t="shared" si="1"/>
        <v>0</v>
      </c>
      <c r="N9" s="1">
        <f t="shared" si="2"/>
        <v>0</v>
      </c>
      <c r="O9" s="1">
        <f t="shared" si="3"/>
        <v>0</v>
      </c>
      <c r="Q9" s="1">
        <f t="shared" si="4"/>
        <v>0</v>
      </c>
    </row>
    <row r="10" spans="1:17" x14ac:dyDescent="0.2">
      <c r="A10" s="3">
        <v>197</v>
      </c>
      <c r="B10" s="3"/>
      <c r="C10" s="264" t="s">
        <v>336</v>
      </c>
      <c r="D10" s="264"/>
      <c r="E10" s="264"/>
      <c r="F10" s="264"/>
      <c r="G10" s="264"/>
      <c r="H10" s="15"/>
      <c r="I10" s="15"/>
      <c r="J10" s="15"/>
      <c r="K10" s="15"/>
      <c r="L10" s="270">
        <f t="shared" si="0"/>
        <v>0</v>
      </c>
      <c r="M10" s="1">
        <f t="shared" si="1"/>
        <v>0</v>
      </c>
      <c r="N10" s="1">
        <f t="shared" si="2"/>
        <v>0</v>
      </c>
      <c r="O10" s="1">
        <f t="shared" si="3"/>
        <v>0</v>
      </c>
      <c r="Q10" s="1">
        <f t="shared" si="4"/>
        <v>0</v>
      </c>
    </row>
    <row r="11" spans="1:17" x14ac:dyDescent="0.2">
      <c r="A11" s="3">
        <v>211</v>
      </c>
      <c r="B11" s="3">
        <v>50</v>
      </c>
      <c r="C11" s="7" t="s">
        <v>358</v>
      </c>
      <c r="D11" s="7" t="s">
        <v>350</v>
      </c>
      <c r="E11" s="5" t="s">
        <v>2944</v>
      </c>
      <c r="F11" s="8">
        <v>206</v>
      </c>
      <c r="G11" s="5" t="s">
        <v>2945</v>
      </c>
      <c r="H11" s="5"/>
      <c r="I11" s="8">
        <v>1</v>
      </c>
      <c r="J11" s="5"/>
      <c r="K11" s="5"/>
      <c r="L11" s="270">
        <f t="shared" si="0"/>
        <v>50</v>
      </c>
      <c r="M11" s="1">
        <f t="shared" si="1"/>
        <v>0</v>
      </c>
      <c r="N11" s="269">
        <f t="shared" si="2"/>
        <v>1</v>
      </c>
      <c r="O11" s="1">
        <f t="shared" si="3"/>
        <v>0</v>
      </c>
      <c r="Q11" s="1">
        <f t="shared" si="4"/>
        <v>50</v>
      </c>
    </row>
    <row r="12" spans="1:17" x14ac:dyDescent="0.2">
      <c r="A12" s="3">
        <v>212</v>
      </c>
      <c r="B12" s="3">
        <v>50</v>
      </c>
      <c r="C12" s="7" t="s">
        <v>359</v>
      </c>
      <c r="D12" s="5" t="s">
        <v>2943</v>
      </c>
      <c r="E12" s="5" t="s">
        <v>2944</v>
      </c>
      <c r="F12" s="8">
        <v>206</v>
      </c>
      <c r="G12" s="5" t="s">
        <v>2945</v>
      </c>
      <c r="H12" s="5"/>
      <c r="I12" s="8">
        <v>1</v>
      </c>
      <c r="J12" s="5"/>
      <c r="K12" s="5"/>
      <c r="L12" s="270">
        <f t="shared" si="0"/>
        <v>50</v>
      </c>
      <c r="M12" s="1">
        <f t="shared" si="1"/>
        <v>0</v>
      </c>
      <c r="N12" s="269">
        <f t="shared" si="2"/>
        <v>1</v>
      </c>
      <c r="O12" s="1">
        <f t="shared" si="3"/>
        <v>0</v>
      </c>
      <c r="Q12" s="1">
        <f t="shared" si="4"/>
        <v>50</v>
      </c>
    </row>
    <row r="13" spans="1:17" x14ac:dyDescent="0.2">
      <c r="A13" s="3">
        <v>213</v>
      </c>
      <c r="B13" s="3">
        <v>50</v>
      </c>
      <c r="C13" s="7" t="s">
        <v>361</v>
      </c>
      <c r="D13" s="5" t="s">
        <v>2943</v>
      </c>
      <c r="E13" s="5" t="s">
        <v>2944</v>
      </c>
      <c r="F13" s="8">
        <v>206</v>
      </c>
      <c r="G13" s="5" t="s">
        <v>2945</v>
      </c>
      <c r="H13" s="5"/>
      <c r="I13" s="8">
        <v>1</v>
      </c>
      <c r="J13" s="5"/>
      <c r="K13" s="5"/>
      <c r="L13" s="270">
        <f t="shared" si="0"/>
        <v>50</v>
      </c>
      <c r="M13" s="1">
        <f t="shared" si="1"/>
        <v>0</v>
      </c>
      <c r="N13" s="269">
        <f t="shared" si="2"/>
        <v>1</v>
      </c>
      <c r="O13" s="1">
        <f t="shared" si="3"/>
        <v>0</v>
      </c>
      <c r="Q13" s="1">
        <f t="shared" si="4"/>
        <v>50</v>
      </c>
    </row>
    <row r="14" spans="1:17" x14ac:dyDescent="0.2">
      <c r="A14" s="3">
        <v>214</v>
      </c>
      <c r="B14" s="3">
        <v>50</v>
      </c>
      <c r="C14" s="7" t="s">
        <v>362</v>
      </c>
      <c r="D14" s="5" t="s">
        <v>2943</v>
      </c>
      <c r="E14" s="5" t="s">
        <v>2944</v>
      </c>
      <c r="F14" s="8">
        <v>206</v>
      </c>
      <c r="G14" s="5" t="s">
        <v>2945</v>
      </c>
      <c r="H14" s="5"/>
      <c r="I14" s="8">
        <v>1</v>
      </c>
      <c r="J14" s="5"/>
      <c r="K14" s="5"/>
      <c r="L14" s="270">
        <f t="shared" si="0"/>
        <v>50</v>
      </c>
      <c r="M14" s="1">
        <f t="shared" si="1"/>
        <v>0</v>
      </c>
      <c r="N14" s="269">
        <f t="shared" si="2"/>
        <v>1</v>
      </c>
      <c r="O14" s="1">
        <f t="shared" si="3"/>
        <v>0</v>
      </c>
      <c r="Q14" s="1">
        <f t="shared" si="4"/>
        <v>50</v>
      </c>
    </row>
    <row r="15" spans="1:17" x14ac:dyDescent="0.2">
      <c r="A15" s="3">
        <v>215</v>
      </c>
      <c r="B15" s="3">
        <v>50</v>
      </c>
      <c r="C15" s="7" t="s">
        <v>363</v>
      </c>
      <c r="D15" s="5" t="s">
        <v>2943</v>
      </c>
      <c r="E15" s="5" t="s">
        <v>2944</v>
      </c>
      <c r="F15" s="8">
        <v>206</v>
      </c>
      <c r="G15" s="5" t="s">
        <v>2945</v>
      </c>
      <c r="H15" s="5"/>
      <c r="I15" s="8">
        <v>1</v>
      </c>
      <c r="J15" s="5"/>
      <c r="K15" s="5"/>
      <c r="L15" s="270">
        <f t="shared" si="0"/>
        <v>50</v>
      </c>
      <c r="M15" s="1">
        <f t="shared" si="1"/>
        <v>0</v>
      </c>
      <c r="N15" s="269">
        <f t="shared" si="2"/>
        <v>1</v>
      </c>
      <c r="O15" s="1">
        <f t="shared" si="3"/>
        <v>0</v>
      </c>
      <c r="Q15" s="1">
        <f t="shared" si="4"/>
        <v>50</v>
      </c>
    </row>
    <row r="16" spans="1:17" ht="14.45" customHeight="1" x14ac:dyDescent="0.2">
      <c r="A16" s="3">
        <v>228</v>
      </c>
      <c r="B16" s="3">
        <v>50</v>
      </c>
      <c r="C16" s="7" t="s">
        <v>378</v>
      </c>
      <c r="D16" s="7" t="s">
        <v>350</v>
      </c>
      <c r="E16" s="5" t="s">
        <v>2952</v>
      </c>
      <c r="F16" s="8">
        <v>205</v>
      </c>
      <c r="G16" s="5" t="s">
        <v>2945</v>
      </c>
      <c r="H16" s="5"/>
      <c r="I16" s="8">
        <v>1</v>
      </c>
      <c r="J16" s="5"/>
      <c r="K16" s="5"/>
      <c r="L16" s="270">
        <f t="shared" si="0"/>
        <v>50</v>
      </c>
      <c r="M16" s="1">
        <f t="shared" si="1"/>
        <v>0</v>
      </c>
      <c r="N16" s="269">
        <f t="shared" si="2"/>
        <v>1</v>
      </c>
      <c r="O16" s="1">
        <f t="shared" si="3"/>
        <v>0</v>
      </c>
      <c r="Q16" s="1">
        <f t="shared" si="4"/>
        <v>50</v>
      </c>
    </row>
    <row r="17" spans="1:17" ht="14.45" customHeight="1" x14ac:dyDescent="0.2">
      <c r="A17" s="3">
        <v>229</v>
      </c>
      <c r="B17" s="3">
        <v>50</v>
      </c>
      <c r="C17" s="7" t="s">
        <v>380</v>
      </c>
      <c r="D17" s="5" t="s">
        <v>2943</v>
      </c>
      <c r="E17" s="5" t="s">
        <v>2952</v>
      </c>
      <c r="F17" s="8">
        <v>205</v>
      </c>
      <c r="G17" s="5" t="s">
        <v>2945</v>
      </c>
      <c r="H17" s="5"/>
      <c r="I17" s="8">
        <v>1</v>
      </c>
      <c r="J17" s="5"/>
      <c r="K17" s="5"/>
      <c r="L17" s="270">
        <f t="shared" si="0"/>
        <v>50</v>
      </c>
      <c r="M17" s="1">
        <f t="shared" si="1"/>
        <v>0</v>
      </c>
      <c r="N17" s="269">
        <f t="shared" si="2"/>
        <v>1</v>
      </c>
      <c r="O17" s="1">
        <f t="shared" si="3"/>
        <v>0</v>
      </c>
      <c r="Q17" s="1">
        <f t="shared" si="4"/>
        <v>50</v>
      </c>
    </row>
    <row r="18" spans="1:17" ht="14.45" customHeight="1" x14ac:dyDescent="0.2">
      <c r="A18" s="3">
        <v>230</v>
      </c>
      <c r="B18" s="3">
        <v>50</v>
      </c>
      <c r="C18" s="7" t="s">
        <v>381</v>
      </c>
      <c r="D18" s="5" t="s">
        <v>2943</v>
      </c>
      <c r="E18" s="5" t="s">
        <v>2952</v>
      </c>
      <c r="F18" s="8">
        <v>205</v>
      </c>
      <c r="G18" s="5" t="s">
        <v>2945</v>
      </c>
      <c r="H18" s="5"/>
      <c r="I18" s="8">
        <v>1</v>
      </c>
      <c r="J18" s="5"/>
      <c r="K18" s="5"/>
      <c r="L18" s="270">
        <f t="shared" si="0"/>
        <v>50</v>
      </c>
      <c r="M18" s="1">
        <f t="shared" si="1"/>
        <v>0</v>
      </c>
      <c r="N18" s="269">
        <f t="shared" si="2"/>
        <v>1</v>
      </c>
      <c r="O18" s="1">
        <f t="shared" si="3"/>
        <v>0</v>
      </c>
      <c r="Q18" s="1">
        <f t="shared" si="4"/>
        <v>50</v>
      </c>
    </row>
    <row r="19" spans="1:17" ht="14.45" customHeight="1" x14ac:dyDescent="0.2">
      <c r="A19" s="3">
        <v>231</v>
      </c>
      <c r="B19" s="3">
        <v>50</v>
      </c>
      <c r="C19" s="7" t="s">
        <v>382</v>
      </c>
      <c r="D19" s="5" t="s">
        <v>2943</v>
      </c>
      <c r="E19" s="5" t="s">
        <v>2952</v>
      </c>
      <c r="F19" s="8">
        <v>205</v>
      </c>
      <c r="G19" s="5" t="s">
        <v>2945</v>
      </c>
      <c r="H19" s="5"/>
      <c r="I19" s="8">
        <v>1</v>
      </c>
      <c r="J19" s="5"/>
      <c r="K19" s="74"/>
      <c r="L19" s="270">
        <f t="shared" si="0"/>
        <v>50</v>
      </c>
      <c r="M19" s="1">
        <f t="shared" si="1"/>
        <v>0</v>
      </c>
      <c r="N19" s="269">
        <f t="shared" si="2"/>
        <v>1</v>
      </c>
      <c r="O19" s="1">
        <f t="shared" si="3"/>
        <v>0</v>
      </c>
      <c r="Q19" s="1">
        <f t="shared" si="4"/>
        <v>50</v>
      </c>
    </row>
    <row r="20" spans="1:17" x14ac:dyDescent="0.2">
      <c r="A20" s="3">
        <v>232</v>
      </c>
      <c r="B20" s="3">
        <v>50</v>
      </c>
      <c r="C20" s="7" t="s">
        <v>383</v>
      </c>
      <c r="D20" s="5" t="s">
        <v>2943</v>
      </c>
      <c r="E20" s="5" t="s">
        <v>2952</v>
      </c>
      <c r="F20" s="8">
        <v>205</v>
      </c>
      <c r="G20" s="5" t="s">
        <v>2945</v>
      </c>
      <c r="H20" s="5"/>
      <c r="I20" s="8">
        <v>1</v>
      </c>
      <c r="J20" s="5"/>
      <c r="K20" s="5"/>
      <c r="L20" s="270">
        <f t="shared" si="0"/>
        <v>50</v>
      </c>
      <c r="M20" s="1">
        <f t="shared" si="1"/>
        <v>0</v>
      </c>
      <c r="N20" s="269">
        <f t="shared" si="2"/>
        <v>1</v>
      </c>
      <c r="O20" s="1">
        <f t="shared" si="3"/>
        <v>0</v>
      </c>
      <c r="Q20" s="1">
        <f t="shared" si="4"/>
        <v>50</v>
      </c>
    </row>
    <row r="21" spans="1:17" x14ac:dyDescent="0.2">
      <c r="A21" s="3">
        <v>238</v>
      </c>
      <c r="B21" s="3">
        <v>50</v>
      </c>
      <c r="C21" s="7" t="s">
        <v>342</v>
      </c>
      <c r="D21" s="5" t="s">
        <v>2737</v>
      </c>
      <c r="E21" s="5" t="s">
        <v>3143</v>
      </c>
      <c r="F21" s="8">
        <v>209</v>
      </c>
      <c r="G21" s="5" t="s">
        <v>3137</v>
      </c>
      <c r="H21" s="5"/>
      <c r="I21" s="5"/>
      <c r="J21" s="8">
        <v>1</v>
      </c>
      <c r="K21" s="8"/>
      <c r="L21" s="270">
        <f t="shared" si="0"/>
        <v>50</v>
      </c>
      <c r="M21" s="1">
        <f t="shared" si="1"/>
        <v>0</v>
      </c>
      <c r="N21" s="1">
        <f t="shared" si="2"/>
        <v>0</v>
      </c>
      <c r="O21" s="269">
        <f t="shared" si="3"/>
        <v>1</v>
      </c>
      <c r="Q21" s="1">
        <f t="shared" si="4"/>
        <v>50</v>
      </c>
    </row>
    <row r="22" spans="1:17" x14ac:dyDescent="0.2">
      <c r="A22" s="3">
        <v>241</v>
      </c>
      <c r="B22" s="3">
        <v>50</v>
      </c>
      <c r="C22" s="15" t="s">
        <v>3145</v>
      </c>
      <c r="D22" s="15"/>
      <c r="E22" s="15"/>
      <c r="F22" s="15"/>
      <c r="G22" s="15"/>
      <c r="H22" s="15"/>
      <c r="I22" s="15"/>
      <c r="J22" s="15"/>
      <c r="K22" s="15"/>
      <c r="L22" s="270">
        <f t="shared" si="0"/>
        <v>50</v>
      </c>
      <c r="M22" s="1">
        <f t="shared" si="1"/>
        <v>0</v>
      </c>
      <c r="N22" s="1">
        <f t="shared" si="2"/>
        <v>0</v>
      </c>
      <c r="O22" s="1">
        <f t="shared" si="3"/>
        <v>0</v>
      </c>
      <c r="Q22" s="1">
        <f t="shared" si="4"/>
        <v>0</v>
      </c>
    </row>
    <row r="23" spans="1:17" x14ac:dyDescent="0.2">
      <c r="A23" s="3">
        <v>242</v>
      </c>
      <c r="B23" s="3">
        <v>50</v>
      </c>
      <c r="C23" s="7" t="s">
        <v>393</v>
      </c>
      <c r="D23" s="7" t="s">
        <v>350</v>
      </c>
      <c r="E23" s="5" t="s">
        <v>2959</v>
      </c>
      <c r="F23" s="8">
        <v>204</v>
      </c>
      <c r="G23" s="7" t="s">
        <v>151</v>
      </c>
      <c r="H23" s="5"/>
      <c r="I23" s="8">
        <v>2</v>
      </c>
      <c r="J23" s="5"/>
      <c r="K23" s="5"/>
      <c r="L23" s="270">
        <f t="shared" si="0"/>
        <v>50</v>
      </c>
      <c r="M23" s="1">
        <f t="shared" si="1"/>
        <v>0</v>
      </c>
      <c r="N23" s="268">
        <f t="shared" si="2"/>
        <v>2</v>
      </c>
      <c r="O23" s="1">
        <f t="shared" si="3"/>
        <v>0</v>
      </c>
      <c r="Q23" s="1">
        <f t="shared" si="4"/>
        <v>100</v>
      </c>
    </row>
    <row r="24" spans="1:17" x14ac:dyDescent="0.2">
      <c r="A24" s="3">
        <v>245</v>
      </c>
      <c r="B24" s="3">
        <v>50</v>
      </c>
      <c r="C24" s="7" t="s">
        <v>397</v>
      </c>
      <c r="D24" s="7" t="s">
        <v>350</v>
      </c>
      <c r="E24" s="5" t="s">
        <v>2959</v>
      </c>
      <c r="F24" s="8">
        <v>204</v>
      </c>
      <c r="G24" s="7" t="s">
        <v>151</v>
      </c>
      <c r="H24" s="5"/>
      <c r="I24" s="8">
        <v>2</v>
      </c>
      <c r="J24" s="5"/>
      <c r="K24" s="5"/>
      <c r="L24" s="270">
        <f t="shared" si="0"/>
        <v>50</v>
      </c>
      <c r="M24" s="1">
        <f t="shared" si="1"/>
        <v>0</v>
      </c>
      <c r="N24" s="268">
        <f t="shared" si="2"/>
        <v>2</v>
      </c>
      <c r="O24" s="1">
        <f t="shared" si="3"/>
        <v>0</v>
      </c>
      <c r="Q24" s="1">
        <f t="shared" si="4"/>
        <v>100</v>
      </c>
    </row>
    <row r="25" spans="1:17" x14ac:dyDescent="0.2">
      <c r="A25" s="3">
        <v>246</v>
      </c>
      <c r="B25" s="3">
        <v>50</v>
      </c>
      <c r="C25" s="264" t="s">
        <v>398</v>
      </c>
      <c r="D25" s="264"/>
      <c r="E25" s="264"/>
      <c r="F25" s="264"/>
      <c r="G25" s="264"/>
      <c r="H25" s="15"/>
      <c r="I25" s="15"/>
      <c r="J25" s="15"/>
      <c r="K25" s="15"/>
      <c r="L25" s="270">
        <f t="shared" si="0"/>
        <v>50</v>
      </c>
      <c r="M25" s="1">
        <f t="shared" si="1"/>
        <v>0</v>
      </c>
      <c r="N25" s="1">
        <f t="shared" si="2"/>
        <v>0</v>
      </c>
      <c r="O25" s="1">
        <f t="shared" si="3"/>
        <v>0</v>
      </c>
      <c r="Q25" s="1">
        <f t="shared" si="4"/>
        <v>0</v>
      </c>
    </row>
    <row r="26" spans="1:17" x14ac:dyDescent="0.2">
      <c r="A26" s="3">
        <v>258</v>
      </c>
      <c r="B26" s="3">
        <v>50</v>
      </c>
      <c r="C26" s="7" t="s">
        <v>410</v>
      </c>
      <c r="D26" s="7" t="s">
        <v>1341</v>
      </c>
      <c r="E26" s="7" t="s">
        <v>398</v>
      </c>
      <c r="F26" s="8">
        <v>203</v>
      </c>
      <c r="G26" s="5" t="s">
        <v>2945</v>
      </c>
      <c r="H26" s="5"/>
      <c r="I26" s="8">
        <v>1</v>
      </c>
      <c r="J26" s="5"/>
      <c r="K26" s="5"/>
      <c r="L26" s="270">
        <f t="shared" si="0"/>
        <v>50</v>
      </c>
      <c r="M26" s="1">
        <f t="shared" si="1"/>
        <v>0</v>
      </c>
      <c r="N26" s="269">
        <f t="shared" si="2"/>
        <v>1</v>
      </c>
      <c r="O26" s="1">
        <f t="shared" si="3"/>
        <v>0</v>
      </c>
      <c r="Q26" s="1">
        <f t="shared" si="4"/>
        <v>50</v>
      </c>
    </row>
    <row r="27" spans="1:17" x14ac:dyDescent="0.2">
      <c r="A27" s="3">
        <v>259</v>
      </c>
      <c r="B27" s="3">
        <v>50</v>
      </c>
      <c r="C27" s="7" t="s">
        <v>411</v>
      </c>
      <c r="D27" s="5" t="s">
        <v>2943</v>
      </c>
      <c r="E27" s="7" t="s">
        <v>398</v>
      </c>
      <c r="F27" s="8">
        <v>203</v>
      </c>
      <c r="G27" s="5" t="s">
        <v>2945</v>
      </c>
      <c r="H27" s="5"/>
      <c r="I27" s="8">
        <v>1</v>
      </c>
      <c r="J27" s="5"/>
      <c r="K27" s="5"/>
      <c r="L27" s="270">
        <f t="shared" si="0"/>
        <v>50</v>
      </c>
      <c r="M27" s="1">
        <f t="shared" si="1"/>
        <v>0</v>
      </c>
      <c r="N27" s="269">
        <f t="shared" si="2"/>
        <v>1</v>
      </c>
      <c r="O27" s="1">
        <f t="shared" si="3"/>
        <v>0</v>
      </c>
      <c r="Q27" s="1">
        <f t="shared" si="4"/>
        <v>50</v>
      </c>
    </row>
    <row r="28" spans="1:17" x14ac:dyDescent="0.2">
      <c r="A28" s="3">
        <v>260</v>
      </c>
      <c r="B28" s="3">
        <v>50</v>
      </c>
      <c r="C28" s="7" t="s">
        <v>412</v>
      </c>
      <c r="D28" s="5" t="s">
        <v>2943</v>
      </c>
      <c r="E28" s="7" t="s">
        <v>398</v>
      </c>
      <c r="F28" s="8">
        <v>203</v>
      </c>
      <c r="G28" s="5" t="s">
        <v>2945</v>
      </c>
      <c r="H28" s="5"/>
      <c r="I28" s="8">
        <v>1</v>
      </c>
      <c r="J28" s="5"/>
      <c r="K28" s="5"/>
      <c r="L28" s="270">
        <f t="shared" si="0"/>
        <v>50</v>
      </c>
      <c r="M28" s="1">
        <f t="shared" si="1"/>
        <v>0</v>
      </c>
      <c r="N28" s="269">
        <f t="shared" si="2"/>
        <v>1</v>
      </c>
      <c r="O28" s="1">
        <f t="shared" si="3"/>
        <v>0</v>
      </c>
      <c r="Q28" s="1">
        <f t="shared" si="4"/>
        <v>50</v>
      </c>
    </row>
    <row r="29" spans="1:17" x14ac:dyDescent="0.2">
      <c r="A29" s="3">
        <v>261</v>
      </c>
      <c r="B29" s="3">
        <v>50</v>
      </c>
      <c r="C29" s="7" t="s">
        <v>413</v>
      </c>
      <c r="D29" s="5" t="s">
        <v>2943</v>
      </c>
      <c r="E29" s="7" t="s">
        <v>398</v>
      </c>
      <c r="F29" s="8">
        <v>203</v>
      </c>
      <c r="G29" s="5" t="s">
        <v>2945</v>
      </c>
      <c r="H29" s="5"/>
      <c r="I29" s="8">
        <v>1</v>
      </c>
      <c r="J29" s="5"/>
      <c r="K29" s="5"/>
      <c r="L29" s="270">
        <f t="shared" si="0"/>
        <v>50</v>
      </c>
      <c r="M29" s="1">
        <f t="shared" si="1"/>
        <v>0</v>
      </c>
      <c r="N29" s="269">
        <f t="shared" si="2"/>
        <v>1</v>
      </c>
      <c r="O29" s="1">
        <f t="shared" si="3"/>
        <v>0</v>
      </c>
      <c r="Q29" s="1">
        <f t="shared" si="4"/>
        <v>50</v>
      </c>
    </row>
    <row r="30" spans="1:17" x14ac:dyDescent="0.2">
      <c r="A30" s="3">
        <v>262</v>
      </c>
      <c r="B30" s="3">
        <v>50</v>
      </c>
      <c r="C30" s="7" t="s">
        <v>414</v>
      </c>
      <c r="D30" s="5" t="s">
        <v>2943</v>
      </c>
      <c r="E30" s="7" t="s">
        <v>398</v>
      </c>
      <c r="F30" s="8">
        <v>203</v>
      </c>
      <c r="G30" s="5" t="s">
        <v>2945</v>
      </c>
      <c r="H30" s="5"/>
      <c r="I30" s="8">
        <v>1</v>
      </c>
      <c r="J30" s="5"/>
      <c r="K30" s="5"/>
      <c r="L30" s="270">
        <f t="shared" si="0"/>
        <v>50</v>
      </c>
      <c r="M30" s="1">
        <f t="shared" si="1"/>
        <v>0</v>
      </c>
      <c r="N30" s="269">
        <f t="shared" si="2"/>
        <v>1</v>
      </c>
      <c r="O30" s="1">
        <f t="shared" si="3"/>
        <v>0</v>
      </c>
      <c r="Q30" s="1">
        <f t="shared" si="4"/>
        <v>50</v>
      </c>
    </row>
    <row r="31" spans="1:17" ht="30" x14ac:dyDescent="0.2">
      <c r="A31" s="3">
        <v>268</v>
      </c>
      <c r="B31" s="3"/>
      <c r="C31" s="15" t="s">
        <v>3146</v>
      </c>
      <c r="D31" s="15"/>
      <c r="E31" s="15"/>
      <c r="F31" s="15"/>
      <c r="G31" s="15"/>
      <c r="H31" s="15"/>
      <c r="I31" s="15"/>
      <c r="J31" s="15"/>
      <c r="K31" s="15"/>
      <c r="L31" s="270">
        <f t="shared" si="0"/>
        <v>0</v>
      </c>
      <c r="M31" s="1">
        <f t="shared" si="1"/>
        <v>0</v>
      </c>
      <c r="N31" s="1">
        <f t="shared" si="2"/>
        <v>0</v>
      </c>
      <c r="O31" s="1">
        <f t="shared" si="3"/>
        <v>0</v>
      </c>
      <c r="Q31" s="1">
        <f t="shared" si="4"/>
        <v>0</v>
      </c>
    </row>
    <row r="32" spans="1:17" x14ac:dyDescent="0.2">
      <c r="A32" s="3">
        <v>83</v>
      </c>
      <c r="B32" s="3">
        <v>50</v>
      </c>
      <c r="C32" s="7" t="s">
        <v>183</v>
      </c>
      <c r="D32" s="5" t="s">
        <v>2829</v>
      </c>
      <c r="E32" s="5" t="s">
        <v>3129</v>
      </c>
      <c r="F32" s="7" t="s">
        <v>186</v>
      </c>
      <c r="G32" s="8">
        <v>300</v>
      </c>
      <c r="H32" s="8">
        <v>1</v>
      </c>
      <c r="I32" s="8">
        <v>1</v>
      </c>
      <c r="J32" s="5"/>
      <c r="K32" s="5"/>
      <c r="L32" s="270">
        <f t="shared" si="0"/>
        <v>50</v>
      </c>
      <c r="M32" s="269">
        <f t="shared" si="1"/>
        <v>1</v>
      </c>
      <c r="N32" s="269">
        <f t="shared" si="2"/>
        <v>1</v>
      </c>
      <c r="O32" s="1">
        <f t="shared" si="3"/>
        <v>0</v>
      </c>
      <c r="Q32" s="1">
        <f t="shared" si="4"/>
        <v>100</v>
      </c>
    </row>
    <row r="33" spans="1:17" x14ac:dyDescent="0.2">
      <c r="A33" s="3">
        <v>84</v>
      </c>
      <c r="B33" s="3">
        <v>50</v>
      </c>
      <c r="C33" s="7" t="s">
        <v>187</v>
      </c>
      <c r="D33" s="5" t="s">
        <v>2829</v>
      </c>
      <c r="E33" s="5" t="s">
        <v>3129</v>
      </c>
      <c r="F33" s="7" t="s">
        <v>186</v>
      </c>
      <c r="G33" s="8">
        <v>300</v>
      </c>
      <c r="H33" s="8">
        <v>1</v>
      </c>
      <c r="I33" s="8">
        <v>1</v>
      </c>
      <c r="J33" s="8">
        <v>1</v>
      </c>
      <c r="K33" s="8"/>
      <c r="L33" s="270">
        <f t="shared" si="0"/>
        <v>50</v>
      </c>
      <c r="M33" s="269">
        <f t="shared" si="1"/>
        <v>1</v>
      </c>
      <c r="N33" s="269">
        <f t="shared" si="2"/>
        <v>1</v>
      </c>
      <c r="O33" s="269">
        <f t="shared" si="3"/>
        <v>1</v>
      </c>
      <c r="Q33" s="1">
        <f t="shared" si="4"/>
        <v>150</v>
      </c>
    </row>
    <row r="34" spans="1:17" x14ac:dyDescent="0.2">
      <c r="A34" s="3">
        <v>85</v>
      </c>
      <c r="B34" s="3">
        <v>50</v>
      </c>
      <c r="C34" s="7" t="s">
        <v>188</v>
      </c>
      <c r="D34" s="5" t="s">
        <v>2829</v>
      </c>
      <c r="E34" s="5" t="s">
        <v>3129</v>
      </c>
      <c r="F34" s="7" t="s">
        <v>186</v>
      </c>
      <c r="G34" s="8">
        <v>300</v>
      </c>
      <c r="H34" s="8">
        <v>1</v>
      </c>
      <c r="I34" s="8">
        <v>1</v>
      </c>
      <c r="J34" s="5"/>
      <c r="K34" s="5"/>
      <c r="L34" s="270">
        <f t="shared" si="0"/>
        <v>50</v>
      </c>
      <c r="M34" s="269">
        <f t="shared" si="1"/>
        <v>1</v>
      </c>
      <c r="N34" s="269">
        <f t="shared" si="2"/>
        <v>1</v>
      </c>
      <c r="O34" s="1">
        <f t="shared" si="3"/>
        <v>0</v>
      </c>
      <c r="Q34" s="1">
        <f t="shared" si="4"/>
        <v>100</v>
      </c>
    </row>
    <row r="35" spans="1:17" ht="14.25" customHeight="1" x14ac:dyDescent="0.2">
      <c r="A35" s="3">
        <v>86</v>
      </c>
      <c r="B35" s="3">
        <v>50</v>
      </c>
      <c r="C35" s="7" t="s">
        <v>189</v>
      </c>
      <c r="D35" s="5" t="s">
        <v>3130</v>
      </c>
      <c r="E35" s="7" t="s">
        <v>61</v>
      </c>
      <c r="F35" s="7" t="s">
        <v>62</v>
      </c>
      <c r="G35" s="8">
        <v>300</v>
      </c>
      <c r="H35" s="8">
        <v>1</v>
      </c>
      <c r="I35" s="8">
        <v>1</v>
      </c>
      <c r="J35" s="8">
        <v>1</v>
      </c>
      <c r="K35" s="8"/>
      <c r="L35" s="270">
        <f t="shared" si="0"/>
        <v>50</v>
      </c>
      <c r="M35" s="269">
        <f t="shared" si="1"/>
        <v>1</v>
      </c>
      <c r="N35" s="269">
        <f t="shared" si="2"/>
        <v>1</v>
      </c>
      <c r="O35" s="269">
        <f t="shared" si="3"/>
        <v>1</v>
      </c>
      <c r="Q35" s="1">
        <f t="shared" si="4"/>
        <v>150</v>
      </c>
    </row>
    <row r="36" spans="1:17" ht="14.25" customHeight="1" x14ac:dyDescent="0.2">
      <c r="A36" s="3">
        <v>87</v>
      </c>
      <c r="B36" s="3">
        <v>50</v>
      </c>
      <c r="C36" s="7" t="s">
        <v>191</v>
      </c>
      <c r="D36" s="5" t="s">
        <v>3130</v>
      </c>
      <c r="E36" s="5" t="s">
        <v>3119</v>
      </c>
      <c r="F36" s="7" t="s">
        <v>130</v>
      </c>
      <c r="G36" s="8">
        <v>300</v>
      </c>
      <c r="H36" s="8">
        <v>1</v>
      </c>
      <c r="I36" s="8">
        <v>1</v>
      </c>
      <c r="J36" s="8">
        <v>1</v>
      </c>
      <c r="K36" s="84"/>
      <c r="L36" s="270">
        <f t="shared" si="0"/>
        <v>50</v>
      </c>
      <c r="M36" s="269">
        <f t="shared" si="1"/>
        <v>1</v>
      </c>
      <c r="N36" s="269">
        <f t="shared" si="2"/>
        <v>1</v>
      </c>
      <c r="O36" s="269">
        <f t="shared" si="3"/>
        <v>1</v>
      </c>
      <c r="Q36" s="1">
        <f t="shared" si="4"/>
        <v>150</v>
      </c>
    </row>
    <row r="37" spans="1:17" x14ac:dyDescent="0.2">
      <c r="A37" s="3">
        <v>88</v>
      </c>
      <c r="B37" s="3">
        <v>50</v>
      </c>
      <c r="C37" s="7" t="s">
        <v>192</v>
      </c>
      <c r="D37" s="5" t="s">
        <v>3130</v>
      </c>
      <c r="E37" s="7" t="s">
        <v>61</v>
      </c>
      <c r="F37" s="7" t="s">
        <v>62</v>
      </c>
      <c r="G37" s="8">
        <v>300</v>
      </c>
      <c r="H37" s="8">
        <v>1</v>
      </c>
      <c r="I37" s="8">
        <v>1</v>
      </c>
      <c r="J37" s="8">
        <v>1</v>
      </c>
      <c r="K37" s="8"/>
      <c r="L37" s="270">
        <f t="shared" ref="L37:L68" si="5">B37</f>
        <v>50</v>
      </c>
      <c r="M37" s="269">
        <f t="shared" ref="M37:M68" si="6">H37</f>
        <v>1</v>
      </c>
      <c r="N37" s="269">
        <f t="shared" ref="N37:N68" si="7">I37</f>
        <v>1</v>
      </c>
      <c r="O37" s="269">
        <f t="shared" ref="O37:O68" si="8">J37</f>
        <v>1</v>
      </c>
      <c r="Q37" s="1">
        <f t="shared" si="4"/>
        <v>150</v>
      </c>
    </row>
    <row r="38" spans="1:17" x14ac:dyDescent="0.2">
      <c r="A38" s="3">
        <v>102</v>
      </c>
      <c r="B38" s="3">
        <v>50</v>
      </c>
      <c r="C38" s="7" t="s">
        <v>211</v>
      </c>
      <c r="D38" s="5" t="s">
        <v>2829</v>
      </c>
      <c r="E38" s="5" t="s">
        <v>3125</v>
      </c>
      <c r="F38" s="5"/>
      <c r="G38" s="8">
        <v>300</v>
      </c>
      <c r="H38" s="8">
        <v>1</v>
      </c>
      <c r="I38" s="8">
        <v>1</v>
      </c>
      <c r="J38" s="8">
        <v>1</v>
      </c>
      <c r="K38" s="8"/>
      <c r="L38" s="270">
        <f t="shared" si="5"/>
        <v>50</v>
      </c>
      <c r="M38" s="269">
        <f t="shared" si="6"/>
        <v>1</v>
      </c>
      <c r="N38" s="269">
        <f t="shared" si="7"/>
        <v>1</v>
      </c>
      <c r="O38" s="269">
        <f t="shared" si="8"/>
        <v>1</v>
      </c>
      <c r="Q38" s="1">
        <f t="shared" si="4"/>
        <v>150</v>
      </c>
    </row>
    <row r="39" spans="1:17" x14ac:dyDescent="0.2">
      <c r="A39" s="3">
        <v>103</v>
      </c>
      <c r="B39" s="3">
        <v>50</v>
      </c>
      <c r="C39" s="7" t="s">
        <v>212</v>
      </c>
      <c r="D39" s="5" t="s">
        <v>2829</v>
      </c>
      <c r="E39" s="5" t="s">
        <v>3125</v>
      </c>
      <c r="F39" s="5"/>
      <c r="G39" s="8">
        <v>300</v>
      </c>
      <c r="H39" s="8">
        <v>1</v>
      </c>
      <c r="I39" s="8">
        <v>1</v>
      </c>
      <c r="J39" s="8">
        <v>1</v>
      </c>
      <c r="K39" s="8"/>
      <c r="L39" s="270">
        <f t="shared" si="5"/>
        <v>50</v>
      </c>
      <c r="M39" s="269">
        <f t="shared" si="6"/>
        <v>1</v>
      </c>
      <c r="N39" s="269">
        <f t="shared" si="7"/>
        <v>1</v>
      </c>
      <c r="O39" s="269">
        <f t="shared" si="8"/>
        <v>1</v>
      </c>
      <c r="Q39" s="1">
        <f t="shared" si="4"/>
        <v>150</v>
      </c>
    </row>
    <row r="40" spans="1:17" x14ac:dyDescent="0.2">
      <c r="A40" s="3">
        <v>104</v>
      </c>
      <c r="B40" s="3">
        <v>50</v>
      </c>
      <c r="C40" s="7" t="s">
        <v>213</v>
      </c>
      <c r="D40" s="5" t="s">
        <v>2829</v>
      </c>
      <c r="E40" s="5" t="s">
        <v>3125</v>
      </c>
      <c r="F40" s="5"/>
      <c r="G40" s="8">
        <v>300</v>
      </c>
      <c r="H40" s="8">
        <v>1</v>
      </c>
      <c r="I40" s="8">
        <v>1</v>
      </c>
      <c r="J40" s="8">
        <v>1</v>
      </c>
      <c r="K40" s="8"/>
      <c r="L40" s="270">
        <f t="shared" si="5"/>
        <v>50</v>
      </c>
      <c r="M40" s="269">
        <f t="shared" si="6"/>
        <v>1</v>
      </c>
      <c r="N40" s="269">
        <f t="shared" si="7"/>
        <v>1</v>
      </c>
      <c r="O40" s="269">
        <f t="shared" si="8"/>
        <v>1</v>
      </c>
      <c r="Q40" s="1">
        <f t="shared" si="4"/>
        <v>150</v>
      </c>
    </row>
    <row r="41" spans="1:17" ht="14.45" customHeight="1" x14ac:dyDescent="0.2">
      <c r="A41" s="3">
        <v>105</v>
      </c>
      <c r="B41" s="3">
        <v>50</v>
      </c>
      <c r="C41" s="7" t="s">
        <v>214</v>
      </c>
      <c r="D41" s="5" t="s">
        <v>2829</v>
      </c>
      <c r="E41" s="5" t="s">
        <v>3125</v>
      </c>
      <c r="F41" s="5"/>
      <c r="G41" s="8">
        <v>300</v>
      </c>
      <c r="H41" s="8">
        <v>1</v>
      </c>
      <c r="I41" s="8">
        <v>1</v>
      </c>
      <c r="J41" s="8">
        <v>1</v>
      </c>
      <c r="K41" s="8"/>
      <c r="L41" s="270">
        <f t="shared" si="5"/>
        <v>50</v>
      </c>
      <c r="M41" s="269">
        <f t="shared" si="6"/>
        <v>1</v>
      </c>
      <c r="N41" s="269">
        <f t="shared" si="7"/>
        <v>1</v>
      </c>
      <c r="O41" s="269">
        <f t="shared" si="8"/>
        <v>1</v>
      </c>
      <c r="Q41" s="1">
        <f t="shared" si="4"/>
        <v>150</v>
      </c>
    </row>
    <row r="42" spans="1:17" x14ac:dyDescent="0.2">
      <c r="A42" s="3">
        <v>16</v>
      </c>
      <c r="B42" s="3">
        <v>40</v>
      </c>
      <c r="C42" s="7" t="s">
        <v>91</v>
      </c>
      <c r="D42" s="5" t="s">
        <v>2930</v>
      </c>
      <c r="E42" s="5" t="s">
        <v>2924</v>
      </c>
      <c r="F42" s="5"/>
      <c r="G42" s="8">
        <v>500</v>
      </c>
      <c r="H42" s="8">
        <v>2</v>
      </c>
      <c r="I42" s="8">
        <v>2</v>
      </c>
      <c r="J42" s="8">
        <v>1</v>
      </c>
      <c r="K42" s="8"/>
      <c r="L42" s="270">
        <f t="shared" si="5"/>
        <v>40</v>
      </c>
      <c r="M42" s="268">
        <f t="shared" si="6"/>
        <v>2</v>
      </c>
      <c r="N42" s="268">
        <f t="shared" si="7"/>
        <v>2</v>
      </c>
      <c r="O42" s="269">
        <f t="shared" si="8"/>
        <v>1</v>
      </c>
      <c r="Q42" s="1">
        <f t="shared" si="4"/>
        <v>200</v>
      </c>
    </row>
    <row r="43" spans="1:17" x14ac:dyDescent="0.2">
      <c r="A43" s="3">
        <v>25</v>
      </c>
      <c r="B43" s="3">
        <v>40</v>
      </c>
      <c r="C43" s="7" t="s">
        <v>103</v>
      </c>
      <c r="D43" s="7" t="s">
        <v>104</v>
      </c>
      <c r="E43" s="7" t="s">
        <v>61</v>
      </c>
      <c r="F43" s="7" t="s">
        <v>62</v>
      </c>
      <c r="G43" s="8">
        <v>0</v>
      </c>
      <c r="H43" s="8">
        <v>2</v>
      </c>
      <c r="I43" s="8">
        <v>4</v>
      </c>
      <c r="J43" s="5"/>
      <c r="K43" s="5"/>
      <c r="L43" s="270">
        <f t="shared" si="5"/>
        <v>40</v>
      </c>
      <c r="M43" s="268">
        <f t="shared" si="6"/>
        <v>2</v>
      </c>
      <c r="N43" s="71">
        <f t="shared" si="7"/>
        <v>4</v>
      </c>
      <c r="O43" s="1">
        <f t="shared" si="8"/>
        <v>0</v>
      </c>
      <c r="Q43" s="1">
        <f t="shared" si="4"/>
        <v>240</v>
      </c>
    </row>
    <row r="44" spans="1:17" x14ac:dyDescent="0.2">
      <c r="A44" s="3">
        <v>26</v>
      </c>
      <c r="B44" s="3">
        <v>40</v>
      </c>
      <c r="C44" s="7" t="s">
        <v>105</v>
      </c>
      <c r="D44" s="7" t="s">
        <v>104</v>
      </c>
      <c r="E44" s="7" t="s">
        <v>61</v>
      </c>
      <c r="F44" s="7" t="s">
        <v>62</v>
      </c>
      <c r="G44" s="8">
        <v>0</v>
      </c>
      <c r="H44" s="8">
        <v>2</v>
      </c>
      <c r="I44" s="8">
        <v>4</v>
      </c>
      <c r="J44" s="5"/>
      <c r="K44" s="5"/>
      <c r="L44" s="270">
        <f t="shared" si="5"/>
        <v>40</v>
      </c>
      <c r="M44" s="268">
        <f t="shared" si="6"/>
        <v>2</v>
      </c>
      <c r="N44" s="71">
        <f t="shared" si="7"/>
        <v>4</v>
      </c>
      <c r="O44" s="1">
        <f t="shared" si="8"/>
        <v>0</v>
      </c>
      <c r="Q44" s="1">
        <f t="shared" si="4"/>
        <v>240</v>
      </c>
    </row>
    <row r="45" spans="1:17" x14ac:dyDescent="0.2">
      <c r="A45" s="3">
        <v>27</v>
      </c>
      <c r="B45" s="3">
        <v>40</v>
      </c>
      <c r="C45" s="7" t="s">
        <v>106</v>
      </c>
      <c r="D45" s="7" t="s">
        <v>104</v>
      </c>
      <c r="E45" s="7" t="s">
        <v>61</v>
      </c>
      <c r="F45" s="7" t="s">
        <v>62</v>
      </c>
      <c r="G45" s="8">
        <v>0</v>
      </c>
      <c r="H45" s="8">
        <v>2</v>
      </c>
      <c r="I45" s="8">
        <v>4</v>
      </c>
      <c r="J45" s="5"/>
      <c r="K45" s="5"/>
      <c r="L45" s="270">
        <f t="shared" si="5"/>
        <v>40</v>
      </c>
      <c r="M45" s="268">
        <f t="shared" si="6"/>
        <v>2</v>
      </c>
      <c r="N45" s="71">
        <f t="shared" si="7"/>
        <v>4</v>
      </c>
      <c r="O45" s="1">
        <f t="shared" si="8"/>
        <v>0</v>
      </c>
      <c r="Q45" s="1">
        <f t="shared" si="4"/>
        <v>240</v>
      </c>
    </row>
    <row r="46" spans="1:17" x14ac:dyDescent="0.2">
      <c r="A46" s="3">
        <v>28</v>
      </c>
      <c r="B46" s="3">
        <v>40</v>
      </c>
      <c r="C46" s="7" t="s">
        <v>107</v>
      </c>
      <c r="D46" s="7" t="s">
        <v>104</v>
      </c>
      <c r="E46" s="7" t="s">
        <v>61</v>
      </c>
      <c r="F46" s="7" t="s">
        <v>62</v>
      </c>
      <c r="G46" s="8">
        <v>0</v>
      </c>
      <c r="H46" s="8">
        <v>2</v>
      </c>
      <c r="I46" s="8">
        <v>4</v>
      </c>
      <c r="J46" s="5"/>
      <c r="K46" s="5"/>
      <c r="L46" s="270">
        <f t="shared" si="5"/>
        <v>40</v>
      </c>
      <c r="M46" s="268">
        <f t="shared" si="6"/>
        <v>2</v>
      </c>
      <c r="N46" s="71">
        <f t="shared" si="7"/>
        <v>4</v>
      </c>
      <c r="O46" s="1">
        <f t="shared" si="8"/>
        <v>0</v>
      </c>
      <c r="Q46" s="1">
        <f t="shared" si="4"/>
        <v>240</v>
      </c>
    </row>
    <row r="47" spans="1:17" x14ac:dyDescent="0.2">
      <c r="A47" s="3">
        <v>29</v>
      </c>
      <c r="B47" s="3">
        <v>40</v>
      </c>
      <c r="C47" s="7" t="s">
        <v>108</v>
      </c>
      <c r="D47" s="7" t="s">
        <v>104</v>
      </c>
      <c r="E47" s="7" t="s">
        <v>61</v>
      </c>
      <c r="F47" s="7" t="s">
        <v>62</v>
      </c>
      <c r="G47" s="8">
        <v>0</v>
      </c>
      <c r="H47" s="8">
        <v>2</v>
      </c>
      <c r="I47" s="8">
        <v>4</v>
      </c>
      <c r="J47" s="5"/>
      <c r="K47" s="5"/>
      <c r="L47" s="270">
        <f t="shared" si="5"/>
        <v>40</v>
      </c>
      <c r="M47" s="268">
        <f t="shared" si="6"/>
        <v>2</v>
      </c>
      <c r="N47" s="71">
        <f t="shared" si="7"/>
        <v>4</v>
      </c>
      <c r="O47" s="1">
        <f t="shared" si="8"/>
        <v>0</v>
      </c>
      <c r="Q47" s="1">
        <f t="shared" si="4"/>
        <v>240</v>
      </c>
    </row>
    <row r="48" spans="1:17" x14ac:dyDescent="0.2">
      <c r="A48" s="3">
        <v>30</v>
      </c>
      <c r="B48" s="3">
        <v>40</v>
      </c>
      <c r="C48" s="7" t="s">
        <v>109</v>
      </c>
      <c r="D48" s="7" t="s">
        <v>104</v>
      </c>
      <c r="E48" s="7" t="s">
        <v>61</v>
      </c>
      <c r="F48" s="7" t="s">
        <v>62</v>
      </c>
      <c r="G48" s="8">
        <v>0</v>
      </c>
      <c r="H48" s="8">
        <v>2</v>
      </c>
      <c r="I48" s="8">
        <v>4</v>
      </c>
      <c r="J48" s="5"/>
      <c r="K48" s="5"/>
      <c r="L48" s="270">
        <f t="shared" si="5"/>
        <v>40</v>
      </c>
      <c r="M48" s="268">
        <f t="shared" si="6"/>
        <v>2</v>
      </c>
      <c r="N48" s="71">
        <f t="shared" si="7"/>
        <v>4</v>
      </c>
      <c r="O48" s="1">
        <f t="shared" si="8"/>
        <v>0</v>
      </c>
      <c r="Q48" s="1">
        <f t="shared" si="4"/>
        <v>240</v>
      </c>
    </row>
    <row r="49" spans="1:17" x14ac:dyDescent="0.2">
      <c r="A49" s="3">
        <v>31</v>
      </c>
      <c r="B49" s="3">
        <v>40</v>
      </c>
      <c r="C49" s="7" t="s">
        <v>110</v>
      </c>
      <c r="D49" s="7" t="s">
        <v>104</v>
      </c>
      <c r="E49" s="7" t="s">
        <v>61</v>
      </c>
      <c r="F49" s="7" t="s">
        <v>62</v>
      </c>
      <c r="G49" s="8">
        <v>0</v>
      </c>
      <c r="H49" s="8">
        <v>2</v>
      </c>
      <c r="I49" s="8">
        <v>4</v>
      </c>
      <c r="J49" s="5"/>
      <c r="K49" s="5"/>
      <c r="L49" s="270">
        <f t="shared" si="5"/>
        <v>40</v>
      </c>
      <c r="M49" s="268">
        <f t="shared" si="6"/>
        <v>2</v>
      </c>
      <c r="N49" s="71">
        <f t="shared" si="7"/>
        <v>4</v>
      </c>
      <c r="O49" s="1">
        <f t="shared" si="8"/>
        <v>0</v>
      </c>
      <c r="Q49" s="1">
        <f t="shared" si="4"/>
        <v>240</v>
      </c>
    </row>
    <row r="50" spans="1:17" x14ac:dyDescent="0.2">
      <c r="A50" s="3">
        <v>32</v>
      </c>
      <c r="B50" s="3">
        <v>40</v>
      </c>
      <c r="C50" s="7" t="s">
        <v>111</v>
      </c>
      <c r="D50" s="7" t="s">
        <v>104</v>
      </c>
      <c r="E50" s="7" t="s">
        <v>61</v>
      </c>
      <c r="F50" s="7" t="s">
        <v>62</v>
      </c>
      <c r="G50" s="8">
        <v>0</v>
      </c>
      <c r="H50" s="8">
        <v>2</v>
      </c>
      <c r="I50" s="8">
        <v>4</v>
      </c>
      <c r="J50" s="5"/>
      <c r="K50" s="5"/>
      <c r="L50" s="270">
        <f t="shared" si="5"/>
        <v>40</v>
      </c>
      <c r="M50" s="268">
        <f t="shared" si="6"/>
        <v>2</v>
      </c>
      <c r="N50" s="71">
        <f t="shared" si="7"/>
        <v>4</v>
      </c>
      <c r="O50" s="1">
        <f t="shared" si="8"/>
        <v>0</v>
      </c>
      <c r="Q50" s="1">
        <f t="shared" si="4"/>
        <v>240</v>
      </c>
    </row>
    <row r="51" spans="1:17" x14ac:dyDescent="0.2">
      <c r="A51" s="3">
        <v>33</v>
      </c>
      <c r="B51" s="3">
        <v>40</v>
      </c>
      <c r="C51" s="7" t="s">
        <v>112</v>
      </c>
      <c r="D51" s="7" t="s">
        <v>104</v>
      </c>
      <c r="E51" s="7" t="s">
        <v>66</v>
      </c>
      <c r="F51" s="7" t="s">
        <v>67</v>
      </c>
      <c r="G51" s="8">
        <v>0</v>
      </c>
      <c r="H51" s="8">
        <v>2</v>
      </c>
      <c r="I51" s="8">
        <v>4</v>
      </c>
      <c r="J51" s="5"/>
      <c r="K51" s="74"/>
      <c r="L51" s="270">
        <f t="shared" si="5"/>
        <v>40</v>
      </c>
      <c r="M51" s="268">
        <f t="shared" si="6"/>
        <v>2</v>
      </c>
      <c r="N51" s="71">
        <f t="shared" si="7"/>
        <v>4</v>
      </c>
      <c r="O51" s="1">
        <f t="shared" si="8"/>
        <v>0</v>
      </c>
      <c r="Q51" s="1">
        <f t="shared" si="4"/>
        <v>240</v>
      </c>
    </row>
    <row r="52" spans="1:17" x14ac:dyDescent="0.2">
      <c r="A52" s="3">
        <v>34</v>
      </c>
      <c r="B52" s="3">
        <v>40</v>
      </c>
      <c r="C52" s="7" t="s">
        <v>113</v>
      </c>
      <c r="D52" s="7" t="s">
        <v>104</v>
      </c>
      <c r="E52" s="7" t="s">
        <v>66</v>
      </c>
      <c r="F52" s="7" t="s">
        <v>67</v>
      </c>
      <c r="G52" s="8">
        <v>0</v>
      </c>
      <c r="H52" s="8">
        <v>2</v>
      </c>
      <c r="I52" s="8">
        <v>4</v>
      </c>
      <c r="J52" s="5"/>
      <c r="K52" s="5"/>
      <c r="L52" s="270">
        <f t="shared" si="5"/>
        <v>40</v>
      </c>
      <c r="M52" s="268">
        <f t="shared" si="6"/>
        <v>2</v>
      </c>
      <c r="N52" s="71">
        <f t="shared" si="7"/>
        <v>4</v>
      </c>
      <c r="O52" s="1">
        <f t="shared" si="8"/>
        <v>0</v>
      </c>
      <c r="Q52" s="1">
        <f t="shared" si="4"/>
        <v>240</v>
      </c>
    </row>
    <row r="53" spans="1:17" x14ac:dyDescent="0.2">
      <c r="A53" s="3">
        <v>35</v>
      </c>
      <c r="B53" s="3">
        <v>40</v>
      </c>
      <c r="C53" s="7" t="s">
        <v>114</v>
      </c>
      <c r="D53" s="7" t="s">
        <v>104</v>
      </c>
      <c r="E53" s="7" t="s">
        <v>66</v>
      </c>
      <c r="F53" s="7" t="s">
        <v>67</v>
      </c>
      <c r="G53" s="8">
        <v>0</v>
      </c>
      <c r="H53" s="8">
        <v>2</v>
      </c>
      <c r="I53" s="8">
        <v>4</v>
      </c>
      <c r="J53" s="5"/>
      <c r="K53" s="5"/>
      <c r="L53" s="270">
        <f t="shared" si="5"/>
        <v>40</v>
      </c>
      <c r="M53" s="268">
        <f t="shared" si="6"/>
        <v>2</v>
      </c>
      <c r="N53" s="71">
        <f t="shared" si="7"/>
        <v>4</v>
      </c>
      <c r="O53" s="1">
        <f t="shared" si="8"/>
        <v>0</v>
      </c>
      <c r="Q53" s="1">
        <f t="shared" si="4"/>
        <v>240</v>
      </c>
    </row>
    <row r="54" spans="1:17" x14ac:dyDescent="0.2">
      <c r="A54" s="3">
        <v>36</v>
      </c>
      <c r="B54" s="3">
        <v>40</v>
      </c>
      <c r="C54" s="7" t="s">
        <v>115</v>
      </c>
      <c r="D54" s="7" t="s">
        <v>104</v>
      </c>
      <c r="E54" s="7" t="s">
        <v>66</v>
      </c>
      <c r="F54" s="7" t="s">
        <v>67</v>
      </c>
      <c r="G54" s="8">
        <v>0</v>
      </c>
      <c r="H54" s="8">
        <v>2</v>
      </c>
      <c r="I54" s="8">
        <v>4</v>
      </c>
      <c r="J54" s="5"/>
      <c r="K54" s="5"/>
      <c r="L54" s="270">
        <f t="shared" si="5"/>
        <v>40</v>
      </c>
      <c r="M54" s="268">
        <f t="shared" si="6"/>
        <v>2</v>
      </c>
      <c r="N54" s="71">
        <f t="shared" si="7"/>
        <v>4</v>
      </c>
      <c r="O54" s="1">
        <f t="shared" si="8"/>
        <v>0</v>
      </c>
      <c r="Q54" s="1">
        <f t="shared" si="4"/>
        <v>240</v>
      </c>
    </row>
    <row r="55" spans="1:17" x14ac:dyDescent="0.2">
      <c r="A55" s="3">
        <v>37</v>
      </c>
      <c r="B55" s="3">
        <v>40</v>
      </c>
      <c r="C55" s="7" t="s">
        <v>116</v>
      </c>
      <c r="D55" s="7" t="s">
        <v>104</v>
      </c>
      <c r="E55" s="7" t="s">
        <v>66</v>
      </c>
      <c r="F55" s="7" t="s">
        <v>67</v>
      </c>
      <c r="G55" s="8">
        <v>0</v>
      </c>
      <c r="H55" s="8">
        <v>2</v>
      </c>
      <c r="I55" s="8">
        <v>4</v>
      </c>
      <c r="J55" s="5"/>
      <c r="K55" s="5"/>
      <c r="L55" s="270">
        <f t="shared" si="5"/>
        <v>40</v>
      </c>
      <c r="M55" s="268">
        <f t="shared" si="6"/>
        <v>2</v>
      </c>
      <c r="N55" s="71">
        <f t="shared" si="7"/>
        <v>4</v>
      </c>
      <c r="O55" s="1">
        <f t="shared" si="8"/>
        <v>0</v>
      </c>
      <c r="Q55" s="1">
        <f t="shared" si="4"/>
        <v>240</v>
      </c>
    </row>
    <row r="56" spans="1:17" x14ac:dyDescent="0.2">
      <c r="A56" s="3">
        <v>38</v>
      </c>
      <c r="B56" s="3">
        <v>40</v>
      </c>
      <c r="C56" s="7" t="s">
        <v>117</v>
      </c>
      <c r="D56" s="7" t="s">
        <v>104</v>
      </c>
      <c r="E56" s="7" t="s">
        <v>66</v>
      </c>
      <c r="F56" s="7" t="s">
        <v>67</v>
      </c>
      <c r="G56" s="8">
        <v>0</v>
      </c>
      <c r="H56" s="8">
        <v>2</v>
      </c>
      <c r="I56" s="8">
        <v>4</v>
      </c>
      <c r="J56" s="5"/>
      <c r="K56" s="5"/>
      <c r="L56" s="270">
        <f t="shared" si="5"/>
        <v>40</v>
      </c>
      <c r="M56" s="268">
        <f t="shared" si="6"/>
        <v>2</v>
      </c>
      <c r="N56" s="71">
        <f t="shared" si="7"/>
        <v>4</v>
      </c>
      <c r="O56" s="1">
        <f t="shared" si="8"/>
        <v>0</v>
      </c>
      <c r="Q56" s="1">
        <f t="shared" si="4"/>
        <v>240</v>
      </c>
    </row>
    <row r="57" spans="1:17" x14ac:dyDescent="0.2">
      <c r="A57" s="3">
        <v>39</v>
      </c>
      <c r="B57" s="3">
        <v>40</v>
      </c>
      <c r="C57" s="7" t="s">
        <v>118</v>
      </c>
      <c r="D57" s="7" t="s">
        <v>104</v>
      </c>
      <c r="E57" s="7" t="s">
        <v>66</v>
      </c>
      <c r="F57" s="7" t="s">
        <v>67</v>
      </c>
      <c r="G57" s="8">
        <v>0</v>
      </c>
      <c r="H57" s="8">
        <v>2</v>
      </c>
      <c r="I57" s="8">
        <v>4</v>
      </c>
      <c r="J57" s="5"/>
      <c r="K57" s="5"/>
      <c r="L57" s="270">
        <f t="shared" si="5"/>
        <v>40</v>
      </c>
      <c r="M57" s="268">
        <f t="shared" si="6"/>
        <v>2</v>
      </c>
      <c r="N57" s="71">
        <f t="shared" si="7"/>
        <v>4</v>
      </c>
      <c r="O57" s="1">
        <f t="shared" si="8"/>
        <v>0</v>
      </c>
      <c r="Q57" s="1">
        <f t="shared" si="4"/>
        <v>240</v>
      </c>
    </row>
    <row r="58" spans="1:17" x14ac:dyDescent="0.2">
      <c r="A58" s="3">
        <v>40</v>
      </c>
      <c r="B58" s="3">
        <v>40</v>
      </c>
      <c r="C58" s="7" t="s">
        <v>119</v>
      </c>
      <c r="D58" s="7" t="s">
        <v>104</v>
      </c>
      <c r="E58" s="7" t="s">
        <v>66</v>
      </c>
      <c r="F58" s="7" t="s">
        <v>67</v>
      </c>
      <c r="G58" s="8">
        <v>0</v>
      </c>
      <c r="H58" s="8">
        <v>2</v>
      </c>
      <c r="I58" s="8">
        <v>4</v>
      </c>
      <c r="J58" s="5"/>
      <c r="K58" s="5"/>
      <c r="L58" s="270">
        <f t="shared" si="5"/>
        <v>40</v>
      </c>
      <c r="M58" s="268">
        <f t="shared" si="6"/>
        <v>2</v>
      </c>
      <c r="N58" s="71">
        <f t="shared" si="7"/>
        <v>4</v>
      </c>
      <c r="O58" s="1">
        <f t="shared" si="8"/>
        <v>0</v>
      </c>
      <c r="Q58" s="1">
        <f t="shared" si="4"/>
        <v>240</v>
      </c>
    </row>
    <row r="59" spans="1:17" x14ac:dyDescent="0.2">
      <c r="A59" s="3">
        <v>41</v>
      </c>
      <c r="B59" s="3">
        <v>40</v>
      </c>
      <c r="C59" s="7" t="s">
        <v>120</v>
      </c>
      <c r="D59" s="7" t="s">
        <v>104</v>
      </c>
      <c r="E59" s="7" t="s">
        <v>66</v>
      </c>
      <c r="F59" s="7" t="s">
        <v>67</v>
      </c>
      <c r="G59" s="8">
        <v>0</v>
      </c>
      <c r="H59" s="8">
        <v>2</v>
      </c>
      <c r="I59" s="8">
        <v>4</v>
      </c>
      <c r="J59" s="5"/>
      <c r="K59" s="5"/>
      <c r="L59" s="270">
        <f t="shared" si="5"/>
        <v>40</v>
      </c>
      <c r="M59" s="268">
        <f t="shared" si="6"/>
        <v>2</v>
      </c>
      <c r="N59" s="71">
        <f t="shared" si="7"/>
        <v>4</v>
      </c>
      <c r="O59" s="1">
        <f t="shared" si="8"/>
        <v>0</v>
      </c>
      <c r="Q59" s="1">
        <f t="shared" si="4"/>
        <v>240</v>
      </c>
    </row>
    <row r="60" spans="1:17" x14ac:dyDescent="0.2">
      <c r="A60" s="3">
        <v>74</v>
      </c>
      <c r="B60" s="3">
        <v>70</v>
      </c>
      <c r="C60" s="7" t="s">
        <v>170</v>
      </c>
      <c r="D60" s="7" t="s">
        <v>171</v>
      </c>
      <c r="E60" s="5" t="s">
        <v>3128</v>
      </c>
      <c r="F60" s="5"/>
      <c r="G60" s="5" t="s">
        <v>2735</v>
      </c>
      <c r="H60" s="8">
        <v>2</v>
      </c>
      <c r="I60" s="5"/>
      <c r="J60" s="5"/>
      <c r="K60" s="5"/>
      <c r="L60" s="270">
        <f t="shared" si="5"/>
        <v>70</v>
      </c>
      <c r="M60" s="268">
        <f t="shared" si="6"/>
        <v>2</v>
      </c>
      <c r="N60" s="1">
        <f t="shared" si="7"/>
        <v>0</v>
      </c>
      <c r="O60" s="1">
        <f t="shared" si="8"/>
        <v>0</v>
      </c>
      <c r="Q60" s="1">
        <f t="shared" si="4"/>
        <v>140</v>
      </c>
    </row>
    <row r="61" spans="1:17" x14ac:dyDescent="0.2">
      <c r="A61" s="3">
        <v>75</v>
      </c>
      <c r="B61" s="3">
        <v>70</v>
      </c>
      <c r="C61" s="7" t="s">
        <v>173</v>
      </c>
      <c r="D61" s="7" t="s">
        <v>171</v>
      </c>
      <c r="E61" s="5" t="s">
        <v>3128</v>
      </c>
      <c r="F61" s="5"/>
      <c r="G61" s="5" t="s">
        <v>2735</v>
      </c>
      <c r="H61" s="8">
        <v>2</v>
      </c>
      <c r="I61" s="5"/>
      <c r="J61" s="5"/>
      <c r="K61" s="5"/>
      <c r="L61" s="270">
        <f t="shared" si="5"/>
        <v>70</v>
      </c>
      <c r="M61" s="268">
        <f t="shared" si="6"/>
        <v>2</v>
      </c>
      <c r="N61" s="1">
        <f t="shared" si="7"/>
        <v>0</v>
      </c>
      <c r="O61" s="1">
        <f t="shared" si="8"/>
        <v>0</v>
      </c>
      <c r="Q61" s="1">
        <f t="shared" si="4"/>
        <v>140</v>
      </c>
    </row>
    <row r="62" spans="1:17" x14ac:dyDescent="0.2">
      <c r="A62" s="3">
        <v>89</v>
      </c>
      <c r="B62" s="3">
        <v>50</v>
      </c>
      <c r="C62" s="7" t="s">
        <v>193</v>
      </c>
      <c r="D62" s="5" t="s">
        <v>2829</v>
      </c>
      <c r="E62" s="7" t="s">
        <v>61</v>
      </c>
      <c r="F62" s="7" t="s">
        <v>62</v>
      </c>
      <c r="G62" s="8">
        <v>300</v>
      </c>
      <c r="H62" s="8">
        <v>2</v>
      </c>
      <c r="I62" s="8">
        <v>2</v>
      </c>
      <c r="J62" s="8">
        <v>1</v>
      </c>
      <c r="K62" s="8"/>
      <c r="L62" s="270">
        <f t="shared" si="5"/>
        <v>50</v>
      </c>
      <c r="M62" s="268">
        <f t="shared" si="6"/>
        <v>2</v>
      </c>
      <c r="N62" s="268">
        <f t="shared" si="7"/>
        <v>2</v>
      </c>
      <c r="O62" s="269">
        <f t="shared" si="8"/>
        <v>1</v>
      </c>
      <c r="Q62" s="1">
        <f t="shared" si="4"/>
        <v>250</v>
      </c>
    </row>
    <row r="63" spans="1:17" x14ac:dyDescent="0.2">
      <c r="A63" s="3">
        <v>90</v>
      </c>
      <c r="B63" s="3">
        <v>50</v>
      </c>
      <c r="C63" s="7" t="s">
        <v>194</v>
      </c>
      <c r="D63" s="5" t="s">
        <v>2829</v>
      </c>
      <c r="E63" s="7" t="s">
        <v>61</v>
      </c>
      <c r="F63" s="7" t="s">
        <v>62</v>
      </c>
      <c r="G63" s="8">
        <v>300</v>
      </c>
      <c r="H63" s="8">
        <v>2</v>
      </c>
      <c r="I63" s="8">
        <v>2</v>
      </c>
      <c r="J63" s="8">
        <v>1</v>
      </c>
      <c r="K63" s="8"/>
      <c r="L63" s="270">
        <f t="shared" si="5"/>
        <v>50</v>
      </c>
      <c r="M63" s="268">
        <f t="shared" si="6"/>
        <v>2</v>
      </c>
      <c r="N63" s="268">
        <f t="shared" si="7"/>
        <v>2</v>
      </c>
      <c r="O63" s="269">
        <f t="shared" si="8"/>
        <v>1</v>
      </c>
      <c r="Q63" s="1">
        <f t="shared" si="4"/>
        <v>250</v>
      </c>
    </row>
    <row r="64" spans="1:17" ht="14.25" customHeight="1" x14ac:dyDescent="0.2">
      <c r="A64" s="3">
        <v>92</v>
      </c>
      <c r="B64" s="3">
        <v>50</v>
      </c>
      <c r="C64" s="7" t="s">
        <v>198</v>
      </c>
      <c r="D64" s="5" t="s">
        <v>2829</v>
      </c>
      <c r="E64" s="7" t="s">
        <v>199</v>
      </c>
      <c r="F64" s="7" t="s">
        <v>200</v>
      </c>
      <c r="G64" s="8">
        <v>300</v>
      </c>
      <c r="H64" s="8">
        <v>2</v>
      </c>
      <c r="I64" s="8">
        <v>8</v>
      </c>
      <c r="J64" s="8">
        <v>2</v>
      </c>
      <c r="K64" s="8"/>
      <c r="L64" s="270">
        <f t="shared" si="5"/>
        <v>50</v>
      </c>
      <c r="M64" s="268">
        <f t="shared" si="6"/>
        <v>2</v>
      </c>
      <c r="N64" s="72">
        <f t="shared" si="7"/>
        <v>8</v>
      </c>
      <c r="O64" s="268">
        <f t="shared" si="8"/>
        <v>2</v>
      </c>
      <c r="Q64" s="1">
        <f t="shared" si="4"/>
        <v>600</v>
      </c>
    </row>
    <row r="65" spans="1:17" x14ac:dyDescent="0.2">
      <c r="A65" s="3">
        <v>93</v>
      </c>
      <c r="B65" s="3">
        <v>50</v>
      </c>
      <c r="C65" s="7" t="s">
        <v>201</v>
      </c>
      <c r="D65" s="5" t="s">
        <v>2829</v>
      </c>
      <c r="E65" s="7" t="s">
        <v>199</v>
      </c>
      <c r="F65" s="7" t="s">
        <v>200</v>
      </c>
      <c r="G65" s="8">
        <v>300</v>
      </c>
      <c r="H65" s="8">
        <v>2</v>
      </c>
      <c r="I65" s="8">
        <v>8</v>
      </c>
      <c r="J65" s="8">
        <v>2</v>
      </c>
      <c r="K65" s="8"/>
      <c r="L65" s="270">
        <f t="shared" si="5"/>
        <v>50</v>
      </c>
      <c r="M65" s="268">
        <f t="shared" si="6"/>
        <v>2</v>
      </c>
      <c r="N65" s="72">
        <f t="shared" si="7"/>
        <v>8</v>
      </c>
      <c r="O65" s="268">
        <f t="shared" si="8"/>
        <v>2</v>
      </c>
      <c r="Q65" s="1">
        <f t="shared" si="4"/>
        <v>600</v>
      </c>
    </row>
    <row r="66" spans="1:17" x14ac:dyDescent="0.2">
      <c r="A66" s="3">
        <v>94</v>
      </c>
      <c r="B66" s="3">
        <v>50</v>
      </c>
      <c r="C66" s="7" t="s">
        <v>202</v>
      </c>
      <c r="D66" s="5" t="s">
        <v>2829</v>
      </c>
      <c r="E66" s="5" t="s">
        <v>3033</v>
      </c>
      <c r="F66" s="8">
        <v>218</v>
      </c>
      <c r="G66" s="8">
        <v>300</v>
      </c>
      <c r="H66" s="8">
        <v>2</v>
      </c>
      <c r="I66" s="8">
        <v>2</v>
      </c>
      <c r="J66" s="8">
        <v>1</v>
      </c>
      <c r="K66" s="8"/>
      <c r="L66" s="270">
        <f t="shared" si="5"/>
        <v>50</v>
      </c>
      <c r="M66" s="268">
        <f t="shared" si="6"/>
        <v>2</v>
      </c>
      <c r="N66" s="268">
        <f t="shared" si="7"/>
        <v>2</v>
      </c>
      <c r="O66" s="269">
        <f t="shared" si="8"/>
        <v>1</v>
      </c>
      <c r="Q66" s="1">
        <f t="shared" si="4"/>
        <v>250</v>
      </c>
    </row>
    <row r="67" spans="1:17" x14ac:dyDescent="0.2">
      <c r="A67" s="3">
        <v>95</v>
      </c>
      <c r="B67" s="3">
        <v>50</v>
      </c>
      <c r="C67" s="7" t="s">
        <v>203</v>
      </c>
      <c r="D67" s="5" t="s">
        <v>2829</v>
      </c>
      <c r="E67" s="5" t="s">
        <v>3033</v>
      </c>
      <c r="F67" s="8">
        <v>219</v>
      </c>
      <c r="G67" s="8">
        <v>300</v>
      </c>
      <c r="H67" s="8">
        <v>2</v>
      </c>
      <c r="I67" s="8">
        <v>2</v>
      </c>
      <c r="J67" s="8">
        <v>1</v>
      </c>
      <c r="K67" s="8"/>
      <c r="L67" s="270">
        <f t="shared" si="5"/>
        <v>50</v>
      </c>
      <c r="M67" s="268">
        <f t="shared" si="6"/>
        <v>2</v>
      </c>
      <c r="N67" s="268">
        <f t="shared" si="7"/>
        <v>2</v>
      </c>
      <c r="O67" s="269">
        <f t="shared" si="8"/>
        <v>1</v>
      </c>
      <c r="Q67" s="1">
        <f t="shared" si="4"/>
        <v>250</v>
      </c>
    </row>
    <row r="68" spans="1:17" x14ac:dyDescent="0.2">
      <c r="A68" s="3">
        <v>96</v>
      </c>
      <c r="B68" s="3">
        <v>50</v>
      </c>
      <c r="C68" s="7" t="s">
        <v>204</v>
      </c>
      <c r="D68" s="5" t="s">
        <v>2829</v>
      </c>
      <c r="E68" s="5" t="s">
        <v>3033</v>
      </c>
      <c r="F68" s="8">
        <v>218</v>
      </c>
      <c r="G68" s="8">
        <v>300</v>
      </c>
      <c r="H68" s="8">
        <v>2</v>
      </c>
      <c r="I68" s="8">
        <v>2</v>
      </c>
      <c r="J68" s="8">
        <v>1</v>
      </c>
      <c r="K68" s="8"/>
      <c r="L68" s="270">
        <f t="shared" si="5"/>
        <v>50</v>
      </c>
      <c r="M68" s="268">
        <f t="shared" si="6"/>
        <v>2</v>
      </c>
      <c r="N68" s="268">
        <f t="shared" si="7"/>
        <v>2</v>
      </c>
      <c r="O68" s="269">
        <f t="shared" si="8"/>
        <v>1</v>
      </c>
      <c r="Q68" s="1">
        <f t="shared" si="4"/>
        <v>250</v>
      </c>
    </row>
    <row r="69" spans="1:17" x14ac:dyDescent="0.2">
      <c r="A69" s="3">
        <v>97</v>
      </c>
      <c r="B69" s="3">
        <v>50</v>
      </c>
      <c r="C69" s="7" t="s">
        <v>205</v>
      </c>
      <c r="D69" s="5" t="s">
        <v>2829</v>
      </c>
      <c r="E69" s="5" t="s">
        <v>3033</v>
      </c>
      <c r="F69" s="8">
        <v>219</v>
      </c>
      <c r="G69" s="8">
        <v>300</v>
      </c>
      <c r="H69" s="8">
        <v>2</v>
      </c>
      <c r="I69" s="8">
        <v>2</v>
      </c>
      <c r="J69" s="8">
        <v>1</v>
      </c>
      <c r="K69" s="8"/>
      <c r="L69" s="270">
        <f t="shared" ref="L69:L100" si="9">B69</f>
        <v>50</v>
      </c>
      <c r="M69" s="268">
        <f t="shared" ref="M69:M100" si="10">H69</f>
        <v>2</v>
      </c>
      <c r="N69" s="268">
        <f t="shared" ref="N69:N100" si="11">I69</f>
        <v>2</v>
      </c>
      <c r="O69" s="269">
        <f t="shared" ref="O69:O100" si="12">J69</f>
        <v>1</v>
      </c>
      <c r="Q69" s="1">
        <f t="shared" si="4"/>
        <v>250</v>
      </c>
    </row>
    <row r="70" spans="1:17" ht="30" x14ac:dyDescent="0.2">
      <c r="A70" s="3">
        <v>192</v>
      </c>
      <c r="B70" s="3">
        <v>50</v>
      </c>
      <c r="C70" s="7" t="s">
        <v>329</v>
      </c>
      <c r="D70" s="5" t="s">
        <v>2829</v>
      </c>
      <c r="E70" s="15" t="s">
        <v>2825</v>
      </c>
      <c r="F70" s="15"/>
      <c r="G70" s="8">
        <v>1200</v>
      </c>
      <c r="H70" s="8">
        <v>2</v>
      </c>
      <c r="I70" s="8">
        <v>2</v>
      </c>
      <c r="J70" s="8">
        <v>1</v>
      </c>
      <c r="K70" s="8"/>
      <c r="L70" s="270">
        <f t="shared" si="9"/>
        <v>50</v>
      </c>
      <c r="M70" s="268">
        <f t="shared" si="10"/>
        <v>2</v>
      </c>
      <c r="N70" s="268">
        <f t="shared" si="11"/>
        <v>2</v>
      </c>
      <c r="O70" s="269">
        <f t="shared" si="12"/>
        <v>1</v>
      </c>
      <c r="Q70" s="1">
        <f t="shared" ref="Q70:Q106" si="13">(J70+I70+H70)*L70</f>
        <v>250</v>
      </c>
    </row>
    <row r="71" spans="1:17" ht="30" x14ac:dyDescent="0.2">
      <c r="A71" s="3">
        <v>193</v>
      </c>
      <c r="B71" s="3">
        <v>50</v>
      </c>
      <c r="C71" s="7" t="s">
        <v>330</v>
      </c>
      <c r="D71" s="5" t="s">
        <v>2829</v>
      </c>
      <c r="E71" s="15" t="s">
        <v>2823</v>
      </c>
      <c r="F71" s="15"/>
      <c r="G71" s="8">
        <v>500</v>
      </c>
      <c r="H71" s="8">
        <v>2</v>
      </c>
      <c r="I71" s="8">
        <v>2</v>
      </c>
      <c r="J71" s="8">
        <v>1</v>
      </c>
      <c r="K71" s="8"/>
      <c r="L71" s="270">
        <f t="shared" si="9"/>
        <v>50</v>
      </c>
      <c r="M71" s="268">
        <f t="shared" si="10"/>
        <v>2</v>
      </c>
      <c r="N71" s="268">
        <f t="shared" si="11"/>
        <v>2</v>
      </c>
      <c r="O71" s="269">
        <f t="shared" si="12"/>
        <v>1</v>
      </c>
      <c r="Q71" s="1">
        <f t="shared" si="13"/>
        <v>250</v>
      </c>
    </row>
    <row r="72" spans="1:17" x14ac:dyDescent="0.2">
      <c r="A72" s="3">
        <v>271</v>
      </c>
      <c r="B72" s="3">
        <v>15</v>
      </c>
      <c r="C72" s="7" t="s">
        <v>425</v>
      </c>
      <c r="D72" s="5" t="s">
        <v>2829</v>
      </c>
      <c r="E72" s="7" t="s">
        <v>426</v>
      </c>
      <c r="F72" s="7" t="s">
        <v>427</v>
      </c>
      <c r="G72" s="8">
        <v>0</v>
      </c>
      <c r="H72" s="8">
        <v>2</v>
      </c>
      <c r="I72" s="8">
        <v>2</v>
      </c>
      <c r="J72" s="5"/>
      <c r="K72" s="5"/>
      <c r="L72" s="270">
        <f t="shared" si="9"/>
        <v>15</v>
      </c>
      <c r="M72" s="268">
        <f t="shared" si="10"/>
        <v>2</v>
      </c>
      <c r="N72" s="268">
        <f t="shared" si="11"/>
        <v>2</v>
      </c>
      <c r="O72" s="1">
        <f t="shared" si="12"/>
        <v>0</v>
      </c>
      <c r="Q72" s="1">
        <f t="shared" si="13"/>
        <v>60</v>
      </c>
    </row>
    <row r="73" spans="1:17" x14ac:dyDescent="0.2">
      <c r="A73" s="3">
        <v>272</v>
      </c>
      <c r="B73" s="3">
        <v>15</v>
      </c>
      <c r="C73" s="7" t="s">
        <v>428</v>
      </c>
      <c r="D73" s="5" t="s">
        <v>2829</v>
      </c>
      <c r="E73" s="7" t="s">
        <v>426</v>
      </c>
      <c r="F73" s="7" t="s">
        <v>427</v>
      </c>
      <c r="G73" s="8">
        <v>300</v>
      </c>
      <c r="H73" s="8">
        <v>2</v>
      </c>
      <c r="I73" s="8">
        <v>2</v>
      </c>
      <c r="J73" s="5"/>
      <c r="K73" s="5"/>
      <c r="L73" s="270">
        <f t="shared" si="9"/>
        <v>15</v>
      </c>
      <c r="M73" s="268">
        <f t="shared" si="10"/>
        <v>2</v>
      </c>
      <c r="N73" s="268">
        <f t="shared" si="11"/>
        <v>2</v>
      </c>
      <c r="O73" s="1">
        <f t="shared" si="12"/>
        <v>0</v>
      </c>
      <c r="Q73" s="1">
        <f t="shared" si="13"/>
        <v>60</v>
      </c>
    </row>
    <row r="74" spans="1:17" x14ac:dyDescent="0.2">
      <c r="A74" s="3">
        <v>273</v>
      </c>
      <c r="B74" s="3">
        <v>15</v>
      </c>
      <c r="C74" s="7" t="s">
        <v>429</v>
      </c>
      <c r="D74" s="5" t="s">
        <v>2829</v>
      </c>
      <c r="E74" s="7" t="s">
        <v>426</v>
      </c>
      <c r="F74" s="7" t="s">
        <v>427</v>
      </c>
      <c r="G74" s="8">
        <v>0</v>
      </c>
      <c r="H74" s="8">
        <v>2</v>
      </c>
      <c r="I74" s="8">
        <v>4</v>
      </c>
      <c r="J74" s="5"/>
      <c r="K74" s="5"/>
      <c r="L74" s="270">
        <f t="shared" si="9"/>
        <v>15</v>
      </c>
      <c r="M74" s="268">
        <f t="shared" si="10"/>
        <v>2</v>
      </c>
      <c r="N74" s="71">
        <f t="shared" si="11"/>
        <v>4</v>
      </c>
      <c r="O74" s="1">
        <f t="shared" si="12"/>
        <v>0</v>
      </c>
      <c r="Q74" s="1">
        <f t="shared" si="13"/>
        <v>90</v>
      </c>
    </row>
    <row r="75" spans="1:17" x14ac:dyDescent="0.2">
      <c r="A75" s="3">
        <v>275</v>
      </c>
      <c r="B75" s="3">
        <v>15</v>
      </c>
      <c r="C75" s="7" t="s">
        <v>431</v>
      </c>
      <c r="D75" s="5" t="s">
        <v>2829</v>
      </c>
      <c r="E75" s="7" t="s">
        <v>426</v>
      </c>
      <c r="F75" s="7" t="s">
        <v>427</v>
      </c>
      <c r="G75" s="8">
        <v>0</v>
      </c>
      <c r="H75" s="8">
        <v>2</v>
      </c>
      <c r="I75" s="8">
        <v>4</v>
      </c>
      <c r="J75" s="5"/>
      <c r="K75" s="74"/>
      <c r="L75" s="270">
        <f t="shared" si="9"/>
        <v>15</v>
      </c>
      <c r="M75" s="268">
        <f t="shared" si="10"/>
        <v>2</v>
      </c>
      <c r="N75" s="71">
        <f t="shared" si="11"/>
        <v>4</v>
      </c>
      <c r="O75" s="1">
        <f t="shared" si="12"/>
        <v>0</v>
      </c>
      <c r="Q75" s="1">
        <f t="shared" si="13"/>
        <v>90</v>
      </c>
    </row>
    <row r="76" spans="1:17" x14ac:dyDescent="0.2">
      <c r="A76" s="3">
        <v>276</v>
      </c>
      <c r="B76" s="3">
        <v>15</v>
      </c>
      <c r="C76" s="7" t="s">
        <v>432</v>
      </c>
      <c r="D76" s="5" t="s">
        <v>2829</v>
      </c>
      <c r="E76" s="7" t="s">
        <v>426</v>
      </c>
      <c r="F76" s="7" t="s">
        <v>427</v>
      </c>
      <c r="G76" s="8">
        <v>0</v>
      </c>
      <c r="H76" s="8">
        <v>2</v>
      </c>
      <c r="I76" s="8">
        <v>4</v>
      </c>
      <c r="J76" s="5"/>
      <c r="K76" s="5"/>
      <c r="L76" s="270">
        <f t="shared" si="9"/>
        <v>15</v>
      </c>
      <c r="M76" s="268">
        <f t="shared" si="10"/>
        <v>2</v>
      </c>
      <c r="N76" s="71">
        <f t="shared" si="11"/>
        <v>4</v>
      </c>
      <c r="O76" s="1">
        <f t="shared" si="12"/>
        <v>0</v>
      </c>
      <c r="Q76" s="1">
        <f t="shared" si="13"/>
        <v>90</v>
      </c>
    </row>
    <row r="77" spans="1:17" x14ac:dyDescent="0.2">
      <c r="A77" s="3">
        <v>302</v>
      </c>
      <c r="B77" s="3">
        <v>60</v>
      </c>
      <c r="C77" s="7" t="s">
        <v>459</v>
      </c>
      <c r="D77" s="5" t="s">
        <v>2829</v>
      </c>
      <c r="E77" s="7" t="s">
        <v>460</v>
      </c>
      <c r="F77" s="8">
        <v>113</v>
      </c>
      <c r="G77" s="8">
        <v>0</v>
      </c>
      <c r="H77" s="8">
        <v>2</v>
      </c>
      <c r="I77" s="8">
        <v>2</v>
      </c>
      <c r="J77" s="5"/>
      <c r="K77" s="5"/>
      <c r="L77" s="270">
        <f t="shared" si="9"/>
        <v>60</v>
      </c>
      <c r="M77" s="268">
        <f t="shared" si="10"/>
        <v>2</v>
      </c>
      <c r="N77" s="268">
        <f t="shared" si="11"/>
        <v>2</v>
      </c>
      <c r="O77" s="1">
        <f t="shared" si="12"/>
        <v>0</v>
      </c>
      <c r="Q77" s="1">
        <f t="shared" si="13"/>
        <v>240</v>
      </c>
    </row>
    <row r="78" spans="1:17" x14ac:dyDescent="0.2">
      <c r="A78" s="3">
        <v>303</v>
      </c>
      <c r="B78" s="3">
        <v>60</v>
      </c>
      <c r="C78" s="7" t="s">
        <v>461</v>
      </c>
      <c r="D78" s="5" t="s">
        <v>2829</v>
      </c>
      <c r="E78" s="7" t="s">
        <v>460</v>
      </c>
      <c r="F78" s="8">
        <v>113</v>
      </c>
      <c r="G78" s="8">
        <v>300</v>
      </c>
      <c r="H78" s="8">
        <v>2</v>
      </c>
      <c r="I78" s="8">
        <v>2</v>
      </c>
      <c r="J78" s="5"/>
      <c r="K78" s="5"/>
      <c r="L78" s="270">
        <f t="shared" si="9"/>
        <v>60</v>
      </c>
      <c r="M78" s="268">
        <f t="shared" si="10"/>
        <v>2</v>
      </c>
      <c r="N78" s="268">
        <f t="shared" si="11"/>
        <v>2</v>
      </c>
      <c r="O78" s="1">
        <f t="shared" si="12"/>
        <v>0</v>
      </c>
      <c r="Q78" s="1">
        <f t="shared" si="13"/>
        <v>240</v>
      </c>
    </row>
    <row r="79" spans="1:17" x14ac:dyDescent="0.2">
      <c r="A79" s="3">
        <v>304</v>
      </c>
      <c r="B79" s="3">
        <v>60</v>
      </c>
      <c r="C79" s="7" t="s">
        <v>462</v>
      </c>
      <c r="D79" s="5" t="s">
        <v>2829</v>
      </c>
      <c r="E79" s="7" t="s">
        <v>460</v>
      </c>
      <c r="F79" s="8">
        <v>113</v>
      </c>
      <c r="G79" s="8">
        <v>0</v>
      </c>
      <c r="H79" s="8">
        <v>2</v>
      </c>
      <c r="I79" s="8">
        <v>2</v>
      </c>
      <c r="J79" s="5"/>
      <c r="K79" s="5"/>
      <c r="L79" s="270">
        <f t="shared" si="9"/>
        <v>60</v>
      </c>
      <c r="M79" s="268">
        <f t="shared" si="10"/>
        <v>2</v>
      </c>
      <c r="N79" s="268">
        <f t="shared" si="11"/>
        <v>2</v>
      </c>
      <c r="O79" s="1">
        <f t="shared" si="12"/>
        <v>0</v>
      </c>
      <c r="Q79" s="1">
        <f t="shared" si="13"/>
        <v>240</v>
      </c>
    </row>
    <row r="80" spans="1:17" x14ac:dyDescent="0.2">
      <c r="A80" s="3">
        <v>309</v>
      </c>
      <c r="B80" s="3">
        <v>60</v>
      </c>
      <c r="C80" s="7" t="s">
        <v>467</v>
      </c>
      <c r="D80" s="5" t="s">
        <v>2829</v>
      </c>
      <c r="E80" s="7" t="s">
        <v>460</v>
      </c>
      <c r="F80" s="8">
        <v>207</v>
      </c>
      <c r="G80" s="8">
        <v>300</v>
      </c>
      <c r="H80" s="8">
        <v>2</v>
      </c>
      <c r="I80" s="8">
        <v>2</v>
      </c>
      <c r="J80" s="5"/>
      <c r="K80" s="5"/>
      <c r="L80" s="270">
        <f t="shared" si="9"/>
        <v>60</v>
      </c>
      <c r="M80" s="268">
        <f t="shared" si="10"/>
        <v>2</v>
      </c>
      <c r="N80" s="268">
        <f t="shared" si="11"/>
        <v>2</v>
      </c>
      <c r="O80" s="1">
        <f t="shared" si="12"/>
        <v>0</v>
      </c>
      <c r="Q80" s="1">
        <f t="shared" si="13"/>
        <v>240</v>
      </c>
    </row>
    <row r="81" spans="1:17" x14ac:dyDescent="0.2">
      <c r="A81" s="3">
        <v>310</v>
      </c>
      <c r="B81" s="3">
        <v>60</v>
      </c>
      <c r="C81" s="7" t="s">
        <v>468</v>
      </c>
      <c r="D81" s="5" t="s">
        <v>2829</v>
      </c>
      <c r="E81" s="7" t="s">
        <v>460</v>
      </c>
      <c r="F81" s="8">
        <v>207</v>
      </c>
      <c r="G81" s="8">
        <v>300</v>
      </c>
      <c r="H81" s="8">
        <v>2</v>
      </c>
      <c r="I81" s="8">
        <v>2</v>
      </c>
      <c r="J81" s="5"/>
      <c r="K81" s="5"/>
      <c r="L81" s="270">
        <f t="shared" si="9"/>
        <v>60</v>
      </c>
      <c r="M81" s="268">
        <f t="shared" si="10"/>
        <v>2</v>
      </c>
      <c r="N81" s="268">
        <f t="shared" si="11"/>
        <v>2</v>
      </c>
      <c r="O81" s="1">
        <f t="shared" si="12"/>
        <v>0</v>
      </c>
      <c r="Q81" s="1">
        <f t="shared" si="13"/>
        <v>240</v>
      </c>
    </row>
    <row r="82" spans="1:17" x14ac:dyDescent="0.2">
      <c r="A82" s="3">
        <v>60</v>
      </c>
      <c r="B82" s="3">
        <v>60</v>
      </c>
      <c r="C82" s="7" t="s">
        <v>149</v>
      </c>
      <c r="D82" s="5" t="s">
        <v>3123</v>
      </c>
      <c r="E82" s="7" t="s">
        <v>61</v>
      </c>
      <c r="F82" s="7" t="s">
        <v>62</v>
      </c>
      <c r="G82" s="7" t="s">
        <v>151</v>
      </c>
      <c r="H82" s="8">
        <v>3</v>
      </c>
      <c r="I82" s="8">
        <v>3</v>
      </c>
      <c r="J82" s="5"/>
      <c r="K82" s="5"/>
      <c r="L82" s="270">
        <f t="shared" si="9"/>
        <v>60</v>
      </c>
      <c r="M82" s="267">
        <f t="shared" si="10"/>
        <v>3</v>
      </c>
      <c r="N82" s="267">
        <f t="shared" si="11"/>
        <v>3</v>
      </c>
      <c r="O82" s="1">
        <f t="shared" si="12"/>
        <v>0</v>
      </c>
      <c r="Q82" s="1">
        <f t="shared" si="13"/>
        <v>360</v>
      </c>
    </row>
    <row r="83" spans="1:17" x14ac:dyDescent="0.2">
      <c r="A83" s="3">
        <v>61</v>
      </c>
      <c r="B83" s="3">
        <v>60</v>
      </c>
      <c r="C83" s="7" t="s">
        <v>152</v>
      </c>
      <c r="D83" s="5" t="s">
        <v>3123</v>
      </c>
      <c r="E83" s="7" t="s">
        <v>61</v>
      </c>
      <c r="F83" s="7" t="s">
        <v>62</v>
      </c>
      <c r="G83" s="7" t="s">
        <v>151</v>
      </c>
      <c r="H83" s="8">
        <v>3</v>
      </c>
      <c r="I83" s="8">
        <v>3</v>
      </c>
      <c r="J83" s="5"/>
      <c r="K83" s="5"/>
      <c r="L83" s="270">
        <f t="shared" si="9"/>
        <v>60</v>
      </c>
      <c r="M83" s="267">
        <f t="shared" si="10"/>
        <v>3</v>
      </c>
      <c r="N83" s="267">
        <f t="shared" si="11"/>
        <v>3</v>
      </c>
      <c r="O83" s="1">
        <f t="shared" si="12"/>
        <v>0</v>
      </c>
      <c r="Q83" s="1">
        <f t="shared" si="13"/>
        <v>360</v>
      </c>
    </row>
    <row r="84" spans="1:17" x14ac:dyDescent="0.2">
      <c r="A84" s="3">
        <v>62</v>
      </c>
      <c r="B84" s="3">
        <v>60</v>
      </c>
      <c r="C84" s="7" t="s">
        <v>153</v>
      </c>
      <c r="D84" s="5" t="s">
        <v>3123</v>
      </c>
      <c r="E84" s="7" t="s">
        <v>61</v>
      </c>
      <c r="F84" s="7" t="s">
        <v>62</v>
      </c>
      <c r="G84" s="7" t="s">
        <v>151</v>
      </c>
      <c r="H84" s="8">
        <v>3</v>
      </c>
      <c r="I84" s="8">
        <v>3</v>
      </c>
      <c r="J84" s="5"/>
      <c r="K84" s="5"/>
      <c r="L84" s="270">
        <f t="shared" si="9"/>
        <v>60</v>
      </c>
      <c r="M84" s="267">
        <f t="shared" si="10"/>
        <v>3</v>
      </c>
      <c r="N84" s="267">
        <f t="shared" si="11"/>
        <v>3</v>
      </c>
      <c r="O84" s="1">
        <f t="shared" si="12"/>
        <v>0</v>
      </c>
      <c r="Q84" s="1">
        <f t="shared" si="13"/>
        <v>360</v>
      </c>
    </row>
    <row r="85" spans="1:17" x14ac:dyDescent="0.2">
      <c r="A85" s="3">
        <v>63</v>
      </c>
      <c r="B85" s="3">
        <v>60</v>
      </c>
      <c r="C85" s="7" t="s">
        <v>154</v>
      </c>
      <c r="D85" s="5" t="s">
        <v>3123</v>
      </c>
      <c r="E85" s="7" t="s">
        <v>61</v>
      </c>
      <c r="F85" s="7" t="s">
        <v>62</v>
      </c>
      <c r="G85" s="7" t="s">
        <v>151</v>
      </c>
      <c r="H85" s="8">
        <v>3</v>
      </c>
      <c r="I85" s="8">
        <v>3</v>
      </c>
      <c r="J85" s="5"/>
      <c r="K85" s="5"/>
      <c r="L85" s="270">
        <f t="shared" si="9"/>
        <v>60</v>
      </c>
      <c r="M85" s="267">
        <f t="shared" si="10"/>
        <v>3</v>
      </c>
      <c r="N85" s="267">
        <f t="shared" si="11"/>
        <v>3</v>
      </c>
      <c r="O85" s="1">
        <f t="shared" si="12"/>
        <v>0</v>
      </c>
      <c r="Q85" s="1">
        <f t="shared" si="13"/>
        <v>360</v>
      </c>
    </row>
    <row r="86" spans="1:17" x14ac:dyDescent="0.2">
      <c r="A86" s="3">
        <v>64</v>
      </c>
      <c r="B86" s="3">
        <v>60</v>
      </c>
      <c r="C86" s="7" t="s">
        <v>155</v>
      </c>
      <c r="D86" s="5" t="s">
        <v>3124</v>
      </c>
      <c r="E86" s="7" t="s">
        <v>66</v>
      </c>
      <c r="F86" s="7" t="s">
        <v>67</v>
      </c>
      <c r="G86" s="7" t="s">
        <v>151</v>
      </c>
      <c r="H86" s="8">
        <v>3</v>
      </c>
      <c r="I86" s="8">
        <v>3</v>
      </c>
      <c r="J86" s="5"/>
      <c r="K86" s="5"/>
      <c r="L86" s="270">
        <f t="shared" si="9"/>
        <v>60</v>
      </c>
      <c r="M86" s="267">
        <f t="shared" si="10"/>
        <v>3</v>
      </c>
      <c r="N86" s="267">
        <f t="shared" si="11"/>
        <v>3</v>
      </c>
      <c r="O86" s="1">
        <f t="shared" si="12"/>
        <v>0</v>
      </c>
      <c r="Q86" s="1">
        <f t="shared" si="13"/>
        <v>360</v>
      </c>
    </row>
    <row r="87" spans="1:17" ht="30" x14ac:dyDescent="0.2">
      <c r="A87" s="3">
        <v>65</v>
      </c>
      <c r="B87" s="3">
        <v>60</v>
      </c>
      <c r="C87" s="7" t="s">
        <v>157</v>
      </c>
      <c r="D87" s="5" t="s">
        <v>3123</v>
      </c>
      <c r="E87" s="5" t="s">
        <v>3125</v>
      </c>
      <c r="F87" s="5"/>
      <c r="G87" s="5" t="s">
        <v>3126</v>
      </c>
      <c r="H87" s="8">
        <v>3</v>
      </c>
      <c r="I87" s="8">
        <v>3</v>
      </c>
      <c r="J87" s="5"/>
      <c r="K87" s="5"/>
      <c r="L87" s="270">
        <f t="shared" si="9"/>
        <v>60</v>
      </c>
      <c r="M87" s="267">
        <f t="shared" si="10"/>
        <v>3</v>
      </c>
      <c r="N87" s="267">
        <f t="shared" si="11"/>
        <v>3</v>
      </c>
      <c r="O87" s="1">
        <f t="shared" si="12"/>
        <v>0</v>
      </c>
      <c r="Q87" s="1">
        <f t="shared" si="13"/>
        <v>360</v>
      </c>
    </row>
    <row r="88" spans="1:17" ht="30" x14ac:dyDescent="0.2">
      <c r="A88" s="3">
        <v>66</v>
      </c>
      <c r="B88" s="3">
        <v>60</v>
      </c>
      <c r="C88" s="7" t="s">
        <v>160</v>
      </c>
      <c r="D88" s="5" t="s">
        <v>3123</v>
      </c>
      <c r="E88" s="5" t="s">
        <v>3125</v>
      </c>
      <c r="F88" s="5"/>
      <c r="G88" s="5" t="s">
        <v>3126</v>
      </c>
      <c r="H88" s="8">
        <v>3</v>
      </c>
      <c r="I88" s="8">
        <v>3</v>
      </c>
      <c r="J88" s="5"/>
      <c r="K88" s="5"/>
      <c r="L88" s="270">
        <f t="shared" si="9"/>
        <v>60</v>
      </c>
      <c r="M88" s="267">
        <f t="shared" si="10"/>
        <v>3</v>
      </c>
      <c r="N88" s="267">
        <f t="shared" si="11"/>
        <v>3</v>
      </c>
      <c r="O88" s="1">
        <f t="shared" si="12"/>
        <v>0</v>
      </c>
      <c r="Q88" s="1">
        <f t="shared" si="13"/>
        <v>360</v>
      </c>
    </row>
    <row r="89" spans="1:17" ht="30" x14ac:dyDescent="0.2">
      <c r="A89" s="3">
        <v>67</v>
      </c>
      <c r="B89" s="3">
        <v>60</v>
      </c>
      <c r="C89" s="7" t="s">
        <v>161</v>
      </c>
      <c r="D89" s="5" t="s">
        <v>3123</v>
      </c>
      <c r="E89" s="5" t="s">
        <v>3125</v>
      </c>
      <c r="F89" s="5"/>
      <c r="G89" s="5" t="s">
        <v>3126</v>
      </c>
      <c r="H89" s="8">
        <v>3</v>
      </c>
      <c r="I89" s="8">
        <v>3</v>
      </c>
      <c r="J89" s="5"/>
      <c r="K89" s="5"/>
      <c r="L89" s="270">
        <f t="shared" si="9"/>
        <v>60</v>
      </c>
      <c r="M89" s="267">
        <f t="shared" si="10"/>
        <v>3</v>
      </c>
      <c r="N89" s="267">
        <f t="shared" si="11"/>
        <v>3</v>
      </c>
      <c r="O89" s="1">
        <f t="shared" si="12"/>
        <v>0</v>
      </c>
      <c r="Q89" s="1">
        <f t="shared" si="13"/>
        <v>360</v>
      </c>
    </row>
    <row r="90" spans="1:17" x14ac:dyDescent="0.2">
      <c r="A90" s="3">
        <v>76</v>
      </c>
      <c r="B90" s="3">
        <v>70</v>
      </c>
      <c r="C90" s="7" t="s">
        <v>174</v>
      </c>
      <c r="D90" s="5" t="s">
        <v>3032</v>
      </c>
      <c r="E90" s="7" t="s">
        <v>66</v>
      </c>
      <c r="F90" s="7" t="s">
        <v>67</v>
      </c>
      <c r="G90" s="7" t="s">
        <v>151</v>
      </c>
      <c r="H90" s="8">
        <v>4</v>
      </c>
      <c r="I90" s="5"/>
      <c r="J90" s="5"/>
      <c r="K90" s="5"/>
      <c r="L90" s="270">
        <f t="shared" si="9"/>
        <v>70</v>
      </c>
      <c r="M90" s="71">
        <f t="shared" si="10"/>
        <v>4</v>
      </c>
      <c r="N90" s="1">
        <f t="shared" si="11"/>
        <v>0</v>
      </c>
      <c r="O90" s="1">
        <f t="shared" si="12"/>
        <v>0</v>
      </c>
      <c r="Q90" s="1">
        <f t="shared" si="13"/>
        <v>280</v>
      </c>
    </row>
    <row r="91" spans="1:17" x14ac:dyDescent="0.2">
      <c r="A91" s="3">
        <v>77</v>
      </c>
      <c r="B91" s="3">
        <v>70</v>
      </c>
      <c r="C91" s="7" t="s">
        <v>176</v>
      </c>
      <c r="D91" s="5" t="s">
        <v>3034</v>
      </c>
      <c r="E91" s="7" t="s">
        <v>66</v>
      </c>
      <c r="F91" s="7" t="s">
        <v>67</v>
      </c>
      <c r="G91" s="7" t="s">
        <v>151</v>
      </c>
      <c r="H91" s="8">
        <v>4</v>
      </c>
      <c r="I91" s="5"/>
      <c r="J91" s="5"/>
      <c r="K91" s="5"/>
      <c r="L91" s="270">
        <f t="shared" si="9"/>
        <v>70</v>
      </c>
      <c r="M91" s="71">
        <f t="shared" si="10"/>
        <v>4</v>
      </c>
      <c r="N91" s="1">
        <f t="shared" si="11"/>
        <v>0</v>
      </c>
      <c r="O91" s="1">
        <f t="shared" si="12"/>
        <v>0</v>
      </c>
      <c r="Q91" s="1">
        <f t="shared" si="13"/>
        <v>280</v>
      </c>
    </row>
    <row r="92" spans="1:17" x14ac:dyDescent="0.2">
      <c r="A92" s="3">
        <v>78</v>
      </c>
      <c r="B92" s="3">
        <v>70</v>
      </c>
      <c r="C92" s="7" t="s">
        <v>178</v>
      </c>
      <c r="D92" s="7" t="s">
        <v>171</v>
      </c>
      <c r="E92" s="7" t="s">
        <v>66</v>
      </c>
      <c r="F92" s="7" t="s">
        <v>67</v>
      </c>
      <c r="G92" s="7" t="s">
        <v>151</v>
      </c>
      <c r="H92" s="8">
        <v>4</v>
      </c>
      <c r="I92" s="5"/>
      <c r="J92" s="5"/>
      <c r="K92" s="5"/>
      <c r="L92" s="270">
        <f t="shared" si="9"/>
        <v>70</v>
      </c>
      <c r="M92" s="71">
        <f t="shared" si="10"/>
        <v>4</v>
      </c>
      <c r="N92" s="1">
        <f t="shared" si="11"/>
        <v>0</v>
      </c>
      <c r="O92" s="1">
        <f t="shared" si="12"/>
        <v>0</v>
      </c>
      <c r="Q92" s="1">
        <f t="shared" si="13"/>
        <v>280</v>
      </c>
    </row>
    <row r="93" spans="1:17" x14ac:dyDescent="0.2">
      <c r="A93" s="3">
        <v>79</v>
      </c>
      <c r="B93" s="3">
        <v>70</v>
      </c>
      <c r="C93" s="7" t="s">
        <v>179</v>
      </c>
      <c r="D93" s="7" t="s">
        <v>171</v>
      </c>
      <c r="E93" s="7" t="s">
        <v>66</v>
      </c>
      <c r="F93" s="7" t="s">
        <v>67</v>
      </c>
      <c r="G93" s="7" t="s">
        <v>151</v>
      </c>
      <c r="H93" s="8">
        <v>4</v>
      </c>
      <c r="I93" s="5"/>
      <c r="J93" s="5"/>
      <c r="K93" s="5"/>
      <c r="L93" s="270">
        <f t="shared" si="9"/>
        <v>70</v>
      </c>
      <c r="M93" s="71">
        <f t="shared" si="10"/>
        <v>4</v>
      </c>
      <c r="N93" s="1">
        <f t="shared" si="11"/>
        <v>0</v>
      </c>
      <c r="O93" s="1">
        <f t="shared" si="12"/>
        <v>0</v>
      </c>
      <c r="Q93" s="1">
        <f t="shared" si="13"/>
        <v>280</v>
      </c>
    </row>
    <row r="94" spans="1:17" x14ac:dyDescent="0.2">
      <c r="A94" s="3">
        <v>80</v>
      </c>
      <c r="B94" s="3">
        <v>70</v>
      </c>
      <c r="C94" s="7" t="s">
        <v>180</v>
      </c>
      <c r="D94" s="7" t="s">
        <v>171</v>
      </c>
      <c r="E94" s="7" t="s">
        <v>66</v>
      </c>
      <c r="F94" s="7" t="s">
        <v>67</v>
      </c>
      <c r="G94" s="7" t="s">
        <v>151</v>
      </c>
      <c r="H94" s="8">
        <v>4</v>
      </c>
      <c r="I94" s="5"/>
      <c r="J94" s="5"/>
      <c r="K94" s="5"/>
      <c r="L94" s="270">
        <f t="shared" si="9"/>
        <v>70</v>
      </c>
      <c r="M94" s="71">
        <f t="shared" si="10"/>
        <v>4</v>
      </c>
      <c r="N94" s="1">
        <f t="shared" si="11"/>
        <v>0</v>
      </c>
      <c r="O94" s="1">
        <f t="shared" si="12"/>
        <v>0</v>
      </c>
      <c r="Q94" s="1">
        <f t="shared" si="13"/>
        <v>280</v>
      </c>
    </row>
    <row r="95" spans="1:17" x14ac:dyDescent="0.2">
      <c r="A95" s="3">
        <v>81</v>
      </c>
      <c r="B95" s="3">
        <v>70</v>
      </c>
      <c r="C95" s="7" t="s">
        <v>181</v>
      </c>
      <c r="D95" s="5" t="s">
        <v>3032</v>
      </c>
      <c r="E95" s="7" t="s">
        <v>66</v>
      </c>
      <c r="F95" s="7" t="s">
        <v>67</v>
      </c>
      <c r="G95" s="7" t="s">
        <v>151</v>
      </c>
      <c r="H95" s="8">
        <v>4</v>
      </c>
      <c r="I95" s="5"/>
      <c r="J95" s="5"/>
      <c r="K95" s="5"/>
      <c r="L95" s="270">
        <f t="shared" si="9"/>
        <v>70</v>
      </c>
      <c r="M95" s="71">
        <f t="shared" si="10"/>
        <v>4</v>
      </c>
      <c r="N95" s="1">
        <f t="shared" si="11"/>
        <v>0</v>
      </c>
      <c r="O95" s="1">
        <f t="shared" si="12"/>
        <v>0</v>
      </c>
      <c r="Q95" s="1">
        <f t="shared" si="13"/>
        <v>280</v>
      </c>
    </row>
    <row r="96" spans="1:17" x14ac:dyDescent="0.2">
      <c r="A96" s="3">
        <v>82</v>
      </c>
      <c r="B96" s="3">
        <v>70</v>
      </c>
      <c r="C96" s="7" t="s">
        <v>182</v>
      </c>
      <c r="D96" s="5" t="s">
        <v>3034</v>
      </c>
      <c r="E96" s="7" t="s">
        <v>66</v>
      </c>
      <c r="F96" s="7" t="s">
        <v>67</v>
      </c>
      <c r="G96" s="7" t="s">
        <v>151</v>
      </c>
      <c r="H96" s="8">
        <v>4</v>
      </c>
      <c r="I96" s="5"/>
      <c r="J96" s="5"/>
      <c r="K96" s="5"/>
      <c r="L96" s="270">
        <f t="shared" si="9"/>
        <v>70</v>
      </c>
      <c r="M96" s="71">
        <f t="shared" si="10"/>
        <v>4</v>
      </c>
      <c r="N96" s="1">
        <f t="shared" si="11"/>
        <v>0</v>
      </c>
      <c r="O96" s="1">
        <f t="shared" si="12"/>
        <v>0</v>
      </c>
      <c r="Q96" s="1">
        <f t="shared" si="13"/>
        <v>280</v>
      </c>
    </row>
    <row r="97" spans="1:17" x14ac:dyDescent="0.2">
      <c r="A97" s="3">
        <v>199</v>
      </c>
      <c r="B97" s="3">
        <v>50</v>
      </c>
      <c r="C97" s="7" t="s">
        <v>340</v>
      </c>
      <c r="D97" s="5" t="s">
        <v>2829</v>
      </c>
      <c r="E97" s="5" t="s">
        <v>2944</v>
      </c>
      <c r="F97" s="8">
        <v>206</v>
      </c>
      <c r="G97" s="8">
        <v>300</v>
      </c>
      <c r="H97" s="8">
        <v>8</v>
      </c>
      <c r="I97" s="8">
        <v>8</v>
      </c>
      <c r="J97" s="8">
        <v>1</v>
      </c>
      <c r="K97" s="8"/>
      <c r="L97" s="270">
        <f t="shared" si="9"/>
        <v>50</v>
      </c>
      <c r="M97" s="72">
        <f t="shared" si="10"/>
        <v>8</v>
      </c>
      <c r="N97" s="72">
        <f t="shared" si="11"/>
        <v>8</v>
      </c>
      <c r="O97" s="269">
        <f t="shared" si="12"/>
        <v>1</v>
      </c>
      <c r="Q97" s="1">
        <f t="shared" si="13"/>
        <v>850</v>
      </c>
    </row>
    <row r="98" spans="1:17" x14ac:dyDescent="0.2">
      <c r="A98" s="3">
        <v>200</v>
      </c>
      <c r="B98" s="3">
        <v>50</v>
      </c>
      <c r="C98" s="7" t="s">
        <v>343</v>
      </c>
      <c r="D98" s="5" t="s">
        <v>2829</v>
      </c>
      <c r="E98" s="5" t="s">
        <v>2944</v>
      </c>
      <c r="F98" s="8">
        <v>206</v>
      </c>
      <c r="G98" s="8">
        <v>0</v>
      </c>
      <c r="H98" s="8">
        <v>8</v>
      </c>
      <c r="I98" s="8">
        <v>8</v>
      </c>
      <c r="J98" s="8">
        <v>1</v>
      </c>
      <c r="K98" s="8"/>
      <c r="L98" s="270">
        <f t="shared" si="9"/>
        <v>50</v>
      </c>
      <c r="M98" s="72">
        <f t="shared" si="10"/>
        <v>8</v>
      </c>
      <c r="N98" s="72">
        <f t="shared" si="11"/>
        <v>8</v>
      </c>
      <c r="O98" s="269">
        <f t="shared" si="12"/>
        <v>1</v>
      </c>
      <c r="Q98" s="1">
        <f t="shared" si="13"/>
        <v>850</v>
      </c>
    </row>
    <row r="99" spans="1:17" x14ac:dyDescent="0.2">
      <c r="A99" s="3">
        <v>202</v>
      </c>
      <c r="B99" s="3">
        <v>50</v>
      </c>
      <c r="C99" s="7" t="s">
        <v>347</v>
      </c>
      <c r="D99" s="5" t="s">
        <v>2829</v>
      </c>
      <c r="E99" s="5" t="s">
        <v>2952</v>
      </c>
      <c r="F99" s="8">
        <v>205</v>
      </c>
      <c r="G99" s="8">
        <v>0</v>
      </c>
      <c r="H99" s="8">
        <v>8</v>
      </c>
      <c r="I99" s="8">
        <v>8</v>
      </c>
      <c r="J99" s="8">
        <v>1</v>
      </c>
      <c r="K99" s="8"/>
      <c r="L99" s="270">
        <f t="shared" si="9"/>
        <v>50</v>
      </c>
      <c r="M99" s="72">
        <f t="shared" si="10"/>
        <v>8</v>
      </c>
      <c r="N99" s="72">
        <f t="shared" si="11"/>
        <v>8</v>
      </c>
      <c r="O99" s="269">
        <f t="shared" si="12"/>
        <v>1</v>
      </c>
      <c r="Q99" s="1">
        <f t="shared" si="13"/>
        <v>850</v>
      </c>
    </row>
    <row r="100" spans="1:17" x14ac:dyDescent="0.2">
      <c r="A100" s="3">
        <v>203</v>
      </c>
      <c r="B100" s="3">
        <v>50</v>
      </c>
      <c r="C100" s="7" t="s">
        <v>348</v>
      </c>
      <c r="D100" s="5" t="s">
        <v>2829</v>
      </c>
      <c r="E100" s="5" t="s">
        <v>2952</v>
      </c>
      <c r="F100" s="8">
        <v>205</v>
      </c>
      <c r="G100" s="8">
        <v>0</v>
      </c>
      <c r="H100" s="8">
        <v>8</v>
      </c>
      <c r="I100" s="8">
        <v>8</v>
      </c>
      <c r="J100" s="8">
        <v>1</v>
      </c>
      <c r="K100" s="8"/>
      <c r="L100" s="270">
        <f t="shared" si="9"/>
        <v>50</v>
      </c>
      <c r="M100" s="72">
        <f t="shared" si="10"/>
        <v>8</v>
      </c>
      <c r="N100" s="72">
        <f t="shared" si="11"/>
        <v>8</v>
      </c>
      <c r="O100" s="269">
        <f t="shared" si="12"/>
        <v>1</v>
      </c>
      <c r="Q100" s="1">
        <f t="shared" si="13"/>
        <v>850</v>
      </c>
    </row>
    <row r="101" spans="1:17" x14ac:dyDescent="0.2">
      <c r="A101" s="3">
        <v>248</v>
      </c>
      <c r="B101" s="3">
        <v>50</v>
      </c>
      <c r="C101" s="7" t="s">
        <v>400</v>
      </c>
      <c r="D101" s="5" t="s">
        <v>2829</v>
      </c>
      <c r="E101" s="7" t="s">
        <v>398</v>
      </c>
      <c r="F101" s="8">
        <v>203</v>
      </c>
      <c r="G101" s="8">
        <v>300</v>
      </c>
      <c r="H101" s="8">
        <v>8</v>
      </c>
      <c r="I101" s="8">
        <v>8</v>
      </c>
      <c r="J101" s="8">
        <v>1</v>
      </c>
      <c r="K101" s="8"/>
      <c r="L101" s="270">
        <f t="shared" ref="L101:L106" si="14">B101</f>
        <v>50</v>
      </c>
      <c r="M101" s="72">
        <f t="shared" ref="M101:M106" si="15">H101</f>
        <v>8</v>
      </c>
      <c r="N101" s="72">
        <f t="shared" ref="N101:N106" si="16">I101</f>
        <v>8</v>
      </c>
      <c r="O101" s="269">
        <f t="shared" ref="O101:O106" si="17">J101</f>
        <v>1</v>
      </c>
      <c r="Q101" s="1">
        <f t="shared" si="13"/>
        <v>850</v>
      </c>
    </row>
    <row r="102" spans="1:17" x14ac:dyDescent="0.2">
      <c r="A102" s="3">
        <v>249</v>
      </c>
      <c r="B102" s="3">
        <v>50</v>
      </c>
      <c r="C102" s="7" t="s">
        <v>401</v>
      </c>
      <c r="D102" s="5" t="s">
        <v>2829</v>
      </c>
      <c r="E102" s="7" t="s">
        <v>398</v>
      </c>
      <c r="F102" s="8">
        <v>203</v>
      </c>
      <c r="G102" s="8">
        <v>300</v>
      </c>
      <c r="H102" s="8">
        <v>8</v>
      </c>
      <c r="I102" s="8">
        <v>8</v>
      </c>
      <c r="J102" s="8">
        <v>1</v>
      </c>
      <c r="K102" s="8"/>
      <c r="L102" s="270">
        <f t="shared" si="14"/>
        <v>50</v>
      </c>
      <c r="M102" s="72">
        <f t="shared" si="15"/>
        <v>8</v>
      </c>
      <c r="N102" s="72">
        <f t="shared" si="16"/>
        <v>8</v>
      </c>
      <c r="O102" s="269">
        <f t="shared" si="17"/>
        <v>1</v>
      </c>
      <c r="Q102" s="1">
        <f t="shared" si="13"/>
        <v>850</v>
      </c>
    </row>
    <row r="103" spans="1:17" x14ac:dyDescent="0.2">
      <c r="A103" s="3">
        <v>250</v>
      </c>
      <c r="B103" s="3">
        <v>50</v>
      </c>
      <c r="C103" s="7" t="s">
        <v>402</v>
      </c>
      <c r="D103" s="5" t="s">
        <v>2829</v>
      </c>
      <c r="E103" s="7" t="s">
        <v>398</v>
      </c>
      <c r="F103" s="8">
        <v>203</v>
      </c>
      <c r="G103" s="8">
        <v>0</v>
      </c>
      <c r="H103" s="8">
        <v>8</v>
      </c>
      <c r="I103" s="8">
        <v>8</v>
      </c>
      <c r="J103" s="8">
        <v>1</v>
      </c>
      <c r="K103" s="8"/>
      <c r="L103" s="270">
        <f t="shared" si="14"/>
        <v>50</v>
      </c>
      <c r="M103" s="72">
        <f t="shared" si="15"/>
        <v>8</v>
      </c>
      <c r="N103" s="72">
        <f t="shared" si="16"/>
        <v>8</v>
      </c>
      <c r="O103" s="269">
        <f t="shared" si="17"/>
        <v>1</v>
      </c>
      <c r="Q103" s="1">
        <f t="shared" si="13"/>
        <v>850</v>
      </c>
    </row>
    <row r="104" spans="1:17" x14ac:dyDescent="0.2">
      <c r="A104" s="3">
        <v>12</v>
      </c>
      <c r="B104" s="3">
        <v>40</v>
      </c>
      <c r="C104" s="7" t="s">
        <v>78</v>
      </c>
      <c r="D104" s="5" t="s">
        <v>2912</v>
      </c>
      <c r="E104" s="7" t="s">
        <v>66</v>
      </c>
      <c r="F104" s="7" t="s">
        <v>67</v>
      </c>
      <c r="G104" s="8">
        <v>0</v>
      </c>
      <c r="H104" s="5">
        <v>16</v>
      </c>
      <c r="I104" s="5">
        <v>8</v>
      </c>
      <c r="J104" s="8">
        <v>3</v>
      </c>
      <c r="K104" s="84"/>
      <c r="L104" s="270">
        <f t="shared" si="14"/>
        <v>40</v>
      </c>
      <c r="M104" s="263">
        <f t="shared" si="15"/>
        <v>16</v>
      </c>
      <c r="N104" s="72">
        <f t="shared" si="16"/>
        <v>8</v>
      </c>
      <c r="O104" s="267">
        <f t="shared" si="17"/>
        <v>3</v>
      </c>
      <c r="Q104" s="1">
        <f t="shared" si="13"/>
        <v>1080</v>
      </c>
    </row>
    <row r="105" spans="1:17" x14ac:dyDescent="0.2">
      <c r="A105" s="3">
        <v>13</v>
      </c>
      <c r="B105" s="3">
        <v>40</v>
      </c>
      <c r="C105" s="7" t="s">
        <v>83</v>
      </c>
      <c r="D105" s="5" t="s">
        <v>2917</v>
      </c>
      <c r="E105" s="7" t="s">
        <v>66</v>
      </c>
      <c r="F105" s="7" t="s">
        <v>67</v>
      </c>
      <c r="G105" s="5" t="s">
        <v>2918</v>
      </c>
      <c r="H105" s="5">
        <v>16</v>
      </c>
      <c r="I105" s="5">
        <v>8</v>
      </c>
      <c r="J105" s="8">
        <v>3</v>
      </c>
      <c r="K105" s="8"/>
      <c r="L105" s="270">
        <f t="shared" si="14"/>
        <v>40</v>
      </c>
      <c r="M105" s="263">
        <f t="shared" si="15"/>
        <v>16</v>
      </c>
      <c r="N105" s="72">
        <f t="shared" si="16"/>
        <v>8</v>
      </c>
      <c r="O105" s="267">
        <f t="shared" si="17"/>
        <v>3</v>
      </c>
      <c r="Q105" s="1">
        <f t="shared" si="13"/>
        <v>1080</v>
      </c>
    </row>
    <row r="106" spans="1:17" ht="15.75" thickBot="1" x14ac:dyDescent="0.25">
      <c r="A106" s="3">
        <v>15</v>
      </c>
      <c r="B106" s="3">
        <v>40</v>
      </c>
      <c r="C106" s="7" t="s">
        <v>89</v>
      </c>
      <c r="D106" s="5" t="s">
        <v>2927</v>
      </c>
      <c r="E106" s="5" t="s">
        <v>2924</v>
      </c>
      <c r="F106" s="5"/>
      <c r="G106" s="8">
        <v>500</v>
      </c>
      <c r="H106" s="8">
        <v>16</v>
      </c>
      <c r="I106" s="8">
        <v>8</v>
      </c>
      <c r="J106" s="8">
        <v>2</v>
      </c>
      <c r="K106" s="8"/>
      <c r="L106" s="270">
        <f t="shared" si="14"/>
        <v>40</v>
      </c>
      <c r="M106" s="263">
        <f t="shared" si="15"/>
        <v>16</v>
      </c>
      <c r="N106" s="72">
        <f t="shared" si="16"/>
        <v>8</v>
      </c>
      <c r="O106" s="268">
        <f t="shared" si="17"/>
        <v>2</v>
      </c>
      <c r="Q106" s="1">
        <f t="shared" si="13"/>
        <v>1040</v>
      </c>
    </row>
    <row r="107" spans="1:17" ht="16.5" thickBot="1" x14ac:dyDescent="0.3">
      <c r="A107" s="1">
        <v>648</v>
      </c>
      <c r="B107" s="271" t="s">
        <v>3159</v>
      </c>
      <c r="C107" s="272"/>
      <c r="D107" s="272"/>
      <c r="E107" s="273"/>
      <c r="F107" s="239"/>
      <c r="G107" s="39"/>
    </row>
    <row r="108" spans="1:17" ht="16.5" thickBot="1" x14ac:dyDescent="0.3">
      <c r="A108" s="1">
        <v>649</v>
      </c>
      <c r="B108" s="274" t="s">
        <v>3160</v>
      </c>
      <c r="C108" s="275" t="s">
        <v>3161</v>
      </c>
      <c r="D108" s="276" t="s">
        <v>3162</v>
      </c>
      <c r="E108" s="390" t="s">
        <v>3163</v>
      </c>
      <c r="F108" s="397">
        <v>0.12</v>
      </c>
      <c r="G108" s="398" t="s">
        <v>3164</v>
      </c>
      <c r="H108" s="51"/>
    </row>
    <row r="109" spans="1:17" ht="63" customHeight="1" thickBot="1" x14ac:dyDescent="0.25">
      <c r="A109" s="1">
        <v>650</v>
      </c>
      <c r="B109" s="251">
        <f t="shared" ref="B109:B115" si="18">C109*G109</f>
        <v>3579</v>
      </c>
      <c r="C109" s="277">
        <v>11.93</v>
      </c>
      <c r="D109" s="278" t="s">
        <v>3165</v>
      </c>
      <c r="E109" s="391">
        <f>SUM(L104:L106)</f>
        <v>120</v>
      </c>
      <c r="F109" s="35">
        <f t="shared" ref="F109:F115" si="19">E109*1.12</f>
        <v>134.4</v>
      </c>
      <c r="G109" s="275">
        <v>300</v>
      </c>
      <c r="H109" s="399"/>
    </row>
    <row r="110" spans="1:17" ht="45.75" thickBot="1" x14ac:dyDescent="0.25">
      <c r="A110" s="1">
        <v>651</v>
      </c>
      <c r="B110" s="251">
        <f t="shared" si="18"/>
        <v>6630</v>
      </c>
      <c r="C110" s="277">
        <v>6.63</v>
      </c>
      <c r="D110" s="279" t="s">
        <v>3166</v>
      </c>
      <c r="E110" s="392">
        <f>SUM(L97:L103)+L97+L98+L99+L100+L101+L102++L104+L105+L106+L64+L65</f>
        <v>870</v>
      </c>
      <c r="F110" s="35">
        <f t="shared" si="19"/>
        <v>974.40000000000009</v>
      </c>
      <c r="G110" s="275">
        <v>1000</v>
      </c>
      <c r="H110" s="399"/>
    </row>
    <row r="111" spans="1:17" ht="45.75" thickBot="1" x14ac:dyDescent="0.25">
      <c r="A111" s="1">
        <v>652</v>
      </c>
      <c r="B111" s="282">
        <f t="shared" si="18"/>
        <v>5205</v>
      </c>
      <c r="C111" s="283">
        <v>3.47</v>
      </c>
      <c r="D111" s="284" t="s">
        <v>3167</v>
      </c>
      <c r="E111" s="393">
        <f>SUM(L90:L96)+L76+L75+L74+L59+L58+L57+L55+L56+L54+L53+L52+L51+L50+L49+L48+L47+L46+L45+L44+L43</f>
        <v>1215</v>
      </c>
      <c r="F111" s="400">
        <f t="shared" si="19"/>
        <v>1360.8000000000002</v>
      </c>
      <c r="G111" s="401">
        <v>1500</v>
      </c>
      <c r="H111" s="402"/>
    </row>
    <row r="112" spans="1:17" ht="15.75" x14ac:dyDescent="0.2">
      <c r="B112" s="388">
        <f t="shared" si="18"/>
        <v>3240</v>
      </c>
      <c r="C112" s="285">
        <v>2.7</v>
      </c>
      <c r="D112" s="280" t="s">
        <v>3168</v>
      </c>
      <c r="E112" s="394">
        <v>1040</v>
      </c>
      <c r="F112" s="403">
        <f t="shared" si="19"/>
        <v>1164.8000000000002</v>
      </c>
      <c r="G112" s="404">
        <v>1200</v>
      </c>
      <c r="H112" s="405" t="s">
        <v>3169</v>
      </c>
    </row>
    <row r="113" spans="1:8" ht="16.5" thickBot="1" x14ac:dyDescent="0.25">
      <c r="A113" s="1">
        <v>653</v>
      </c>
      <c r="B113" s="389">
        <f t="shared" si="18"/>
        <v>4164</v>
      </c>
      <c r="C113" s="286">
        <v>3.47</v>
      </c>
      <c r="D113" s="281" t="s">
        <v>3170</v>
      </c>
      <c r="E113" s="395">
        <f>SUM(L104:L105)+L82+L83+L84+L85+L86+L87+L88+L89+L82+L83+L84+L85+L86+L87+L88+L89</f>
        <v>1040</v>
      </c>
      <c r="F113" s="406">
        <f t="shared" si="19"/>
        <v>1164.8000000000002</v>
      </c>
      <c r="G113" s="241">
        <v>1200</v>
      </c>
      <c r="H113" s="407">
        <f>B113-B112</f>
        <v>924</v>
      </c>
    </row>
    <row r="114" spans="1:8" ht="45.75" thickBot="1" x14ac:dyDescent="0.25">
      <c r="A114" s="1">
        <v>654</v>
      </c>
      <c r="B114" s="251">
        <f t="shared" si="18"/>
        <v>6402</v>
      </c>
      <c r="C114" s="266">
        <v>1.94</v>
      </c>
      <c r="D114" s="279" t="s">
        <v>3171</v>
      </c>
      <c r="E114" s="408">
        <f>SUM(L42:L81)+L42+L62+L63+L64+L65+L66+L67+L68+L69+L70+L71+L72+L73+L77+L78+L79+L80+L81+L23+L24+O106</f>
        <v>2707</v>
      </c>
      <c r="F114" s="35">
        <f t="shared" si="19"/>
        <v>3031.84</v>
      </c>
      <c r="G114" s="275">
        <v>3300</v>
      </c>
      <c r="H114" s="399"/>
    </row>
    <row r="115" spans="1:8" ht="68.25" customHeight="1" thickBot="1" x14ac:dyDescent="0.25">
      <c r="A115" s="1">
        <v>655</v>
      </c>
      <c r="B115" s="251">
        <f t="shared" si="18"/>
        <v>2736</v>
      </c>
      <c r="C115" s="266">
        <v>0.76</v>
      </c>
      <c r="D115" s="279" t="s">
        <v>3172</v>
      </c>
      <c r="E115" s="396">
        <f>64*50</f>
        <v>3200</v>
      </c>
      <c r="F115" s="35">
        <f t="shared" si="19"/>
        <v>3584.0000000000005</v>
      </c>
      <c r="G115" s="398">
        <v>3600</v>
      </c>
      <c r="H115" s="51"/>
    </row>
    <row r="116" spans="1:8" ht="16.5" thickBot="1" x14ac:dyDescent="0.3">
      <c r="A116" s="1">
        <v>656</v>
      </c>
      <c r="B116" s="409">
        <f>SUM(B109:B115)-B112</f>
        <v>28716</v>
      </c>
      <c r="C116" s="410"/>
      <c r="D116" s="410" t="s">
        <v>3160</v>
      </c>
      <c r="E116" s="243"/>
      <c r="F116" s="239"/>
      <c r="G116" s="39"/>
    </row>
    <row r="118" spans="1:8" x14ac:dyDescent="0.2">
      <c r="E118" s="262"/>
      <c r="F118" s="262"/>
    </row>
    <row r="119" spans="1:8" x14ac:dyDescent="0.2">
      <c r="E119" s="262"/>
      <c r="F119" s="262"/>
    </row>
    <row r="126" spans="1:8" x14ac:dyDescent="0.2">
      <c r="E126" s="262"/>
      <c r="F126" s="262"/>
    </row>
    <row r="127" spans="1:8" x14ac:dyDescent="0.2">
      <c r="E127" s="262"/>
      <c r="F127" s="262"/>
    </row>
    <row r="128" spans="1:8" x14ac:dyDescent="0.2">
      <c r="E128" s="262"/>
      <c r="F128" s="262"/>
    </row>
    <row r="129" spans="5:6" x14ac:dyDescent="0.2">
      <c r="E129" s="262"/>
      <c r="F129" s="262"/>
    </row>
    <row r="130" spans="5:6" x14ac:dyDescent="0.2">
      <c r="E130" s="262"/>
      <c r="F130" s="262"/>
    </row>
    <row r="131" spans="5:6" x14ac:dyDescent="0.2">
      <c r="E131" s="262"/>
      <c r="F131" s="262"/>
    </row>
    <row r="132" spans="5:6" x14ac:dyDescent="0.2">
      <c r="E132" s="262"/>
      <c r="F132" s="262"/>
    </row>
    <row r="133" spans="5:6" x14ac:dyDescent="0.2">
      <c r="E133" s="262"/>
      <c r="F133" s="262"/>
    </row>
    <row r="134" spans="5:6" x14ac:dyDescent="0.2">
      <c r="E134" s="262"/>
      <c r="F134" s="262"/>
    </row>
    <row r="135" spans="5:6" x14ac:dyDescent="0.2">
      <c r="E135" s="262"/>
      <c r="F135" s="262"/>
    </row>
    <row r="136" spans="5:6" x14ac:dyDescent="0.2">
      <c r="E136" s="262"/>
      <c r="F136" s="262"/>
    </row>
    <row r="137" spans="5:6" x14ac:dyDescent="0.2">
      <c r="E137" s="262"/>
      <c r="F137" s="262"/>
    </row>
    <row r="138" spans="5:6" x14ac:dyDescent="0.2">
      <c r="E138" s="262"/>
      <c r="F138" s="262"/>
    </row>
    <row r="139" spans="5:6" x14ac:dyDescent="0.2">
      <c r="E139" s="262"/>
      <c r="F139" s="262"/>
    </row>
    <row r="140" spans="5:6" x14ac:dyDescent="0.2">
      <c r="E140" s="262"/>
      <c r="F140" s="262"/>
    </row>
    <row r="141" spans="5:6" x14ac:dyDescent="0.2">
      <c r="E141" s="262"/>
      <c r="F141" s="262"/>
    </row>
    <row r="142" spans="5:6" x14ac:dyDescent="0.2">
      <c r="E142" s="262"/>
      <c r="F142" s="262"/>
    </row>
    <row r="143" spans="5:6" x14ac:dyDescent="0.2">
      <c r="E143" s="262"/>
      <c r="F143" s="262"/>
    </row>
    <row r="144" spans="5:6" x14ac:dyDescent="0.2">
      <c r="E144" s="262"/>
      <c r="F144" s="262"/>
    </row>
    <row r="145" spans="3:14" x14ac:dyDescent="0.2">
      <c r="E145" s="262"/>
      <c r="F145" s="262"/>
    </row>
    <row r="146" spans="3:14" x14ac:dyDescent="0.2">
      <c r="E146" s="262"/>
      <c r="F146" s="262"/>
    </row>
    <row r="147" spans="3:14" x14ac:dyDescent="0.2">
      <c r="E147" s="262"/>
      <c r="F147" s="262"/>
    </row>
    <row r="148" spans="3:14" x14ac:dyDescent="0.2">
      <c r="E148" s="262"/>
      <c r="F148" s="262"/>
    </row>
    <row r="149" spans="3:14" x14ac:dyDescent="0.2">
      <c r="E149" s="262"/>
      <c r="F149" s="262"/>
    </row>
    <row r="150" spans="3:14" x14ac:dyDescent="0.2">
      <c r="E150" s="262"/>
      <c r="F150" s="262"/>
    </row>
    <row r="151" spans="3:14" x14ac:dyDescent="0.2">
      <c r="E151" s="262"/>
      <c r="F151" s="262"/>
    </row>
    <row r="152" spans="3:14" x14ac:dyDescent="0.2">
      <c r="E152" s="262"/>
      <c r="F152" s="262"/>
    </row>
    <row r="153" spans="3:14" x14ac:dyDescent="0.2">
      <c r="E153" s="262"/>
      <c r="F153" s="262"/>
    </row>
    <row r="154" spans="3:14" x14ac:dyDescent="0.2">
      <c r="C154" s="262"/>
      <c r="D154" s="262"/>
      <c r="E154" s="262"/>
      <c r="F154" s="262"/>
      <c r="G154" s="262"/>
      <c r="H154" s="262"/>
      <c r="I154" s="262"/>
      <c r="J154" s="262"/>
      <c r="M154" s="262"/>
      <c r="N154" s="262"/>
    </row>
    <row r="198" spans="3:14" x14ac:dyDescent="0.2">
      <c r="C198" s="262"/>
      <c r="D198" s="262"/>
      <c r="E198" s="262"/>
      <c r="F198" s="262"/>
      <c r="G198" s="262"/>
      <c r="H198" s="262"/>
      <c r="I198" s="262"/>
      <c r="J198" s="262"/>
      <c r="M198" s="262"/>
      <c r="N198" s="262"/>
    </row>
    <row r="203" spans="3:14" x14ac:dyDescent="0.2">
      <c r="C203" s="262"/>
      <c r="D203" s="262"/>
      <c r="E203" s="262"/>
      <c r="F203" s="262"/>
      <c r="G203" s="262"/>
      <c r="H203" s="262"/>
      <c r="I203" s="262"/>
      <c r="J203" s="262"/>
      <c r="M203" s="262"/>
      <c r="N203" s="262"/>
    </row>
    <row r="225" spans="3:14" x14ac:dyDescent="0.2">
      <c r="C225" s="262"/>
      <c r="D225" s="262"/>
      <c r="E225" s="262"/>
      <c r="F225" s="262"/>
      <c r="G225" s="262"/>
      <c r="H225" s="262"/>
      <c r="I225" s="262"/>
      <c r="J225" s="262"/>
      <c r="M225" s="262"/>
      <c r="N225" s="262"/>
    </row>
    <row r="382" spans="8:9" x14ac:dyDescent="0.2">
      <c r="H382" s="262"/>
      <c r="I382" s="262"/>
    </row>
  </sheetData>
  <sortState xmlns:xlrd2="http://schemas.microsoft.com/office/spreadsheetml/2017/richdata2" ref="A5:Z824">
    <sortCondition ref="M5:M824"/>
  </sortState>
  <phoneticPr fontId="24"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0D3EF-9E33-48B7-8231-1785665FFD70}">
  <sheetPr codeName="Sheet25"/>
  <dimension ref="A1:BG363"/>
  <sheetViews>
    <sheetView topLeftCell="A317" zoomScale="70" zoomScaleNormal="70" workbookViewId="0">
      <selection activeCell="BH335" sqref="BH335"/>
    </sheetView>
  </sheetViews>
  <sheetFormatPr defaultColWidth="16" defaultRowHeight="15" x14ac:dyDescent="0.2"/>
  <cols>
    <col min="1" max="1" width="41.6640625" style="261" customWidth="1"/>
    <col min="2" max="2" width="45" style="261" customWidth="1"/>
    <col min="3" max="3" width="27" style="261" customWidth="1"/>
    <col min="4" max="4" width="26" style="261" customWidth="1"/>
    <col min="5" max="5" width="32.5" style="261" customWidth="1"/>
    <col min="6" max="15" width="16" style="261" hidden="1" customWidth="1"/>
    <col min="16" max="17" width="20.1640625" style="261" hidden="1" customWidth="1"/>
    <col min="18" max="18" width="21.6640625" style="261" hidden="1" customWidth="1"/>
    <col min="19" max="19" width="20.1640625" style="261" hidden="1" customWidth="1"/>
    <col min="20" max="51" width="16" style="261" hidden="1" customWidth="1"/>
    <col min="52" max="52" width="19.5" style="261" hidden="1" customWidth="1"/>
    <col min="53" max="53" width="16" style="261"/>
    <col min="54" max="54" width="18.83203125" style="261" customWidth="1"/>
    <col min="55" max="55" width="21.6640625" style="261" bestFit="1" customWidth="1"/>
    <col min="56" max="56" width="20.1640625" style="261" customWidth="1"/>
    <col min="57" max="57" width="16" style="261"/>
    <col min="58" max="58" width="21.6640625" style="261" bestFit="1" customWidth="1"/>
    <col min="59" max="59" width="22.6640625" style="261" bestFit="1" customWidth="1"/>
    <col min="60" max="16384" width="16" style="261"/>
  </cols>
  <sheetData>
    <row r="1" spans="1:56" x14ac:dyDescent="0.2">
      <c r="A1" s="1105"/>
      <c r="B1" s="1106"/>
      <c r="C1" s="1106"/>
      <c r="D1" s="1106"/>
      <c r="E1" s="9" t="s">
        <v>0</v>
      </c>
      <c r="F1" s="1106" t="s">
        <v>2987</v>
      </c>
      <c r="G1" s="1106"/>
      <c r="H1" s="1106"/>
      <c r="I1" s="1106"/>
      <c r="J1" s="1106"/>
      <c r="K1" s="1106"/>
      <c r="L1" s="1106"/>
      <c r="M1" s="1106"/>
      <c r="N1" s="1106"/>
      <c r="O1" s="1106"/>
      <c r="P1" s="1106"/>
      <c r="Q1" s="1106"/>
      <c r="R1" s="1106"/>
      <c r="S1" s="1106"/>
      <c r="T1" s="1106"/>
      <c r="U1" s="1106"/>
      <c r="V1" s="1106"/>
      <c r="W1" s="1106"/>
      <c r="X1" s="1106"/>
      <c r="Y1" s="1106"/>
      <c r="Z1" s="1106"/>
      <c r="AA1" s="1106"/>
      <c r="AB1" s="1106"/>
      <c r="AC1" s="1106"/>
      <c r="AD1" s="1106"/>
      <c r="AE1" s="1106"/>
      <c r="AF1" s="1106"/>
      <c r="AG1" s="1106"/>
      <c r="AH1" s="1106"/>
      <c r="AI1" s="1106"/>
      <c r="AJ1" s="1106"/>
      <c r="AK1" s="1106"/>
      <c r="AL1" s="1106"/>
      <c r="AM1" s="1106"/>
      <c r="AN1" s="1106" t="s">
        <v>2988</v>
      </c>
      <c r="AO1" s="1106"/>
      <c r="AP1" s="1106"/>
      <c r="AQ1" s="1106"/>
      <c r="AR1" s="1106"/>
      <c r="AS1" s="1106"/>
      <c r="AT1" s="1108" t="s">
        <v>2989</v>
      </c>
      <c r="AU1" s="1108"/>
      <c r="AV1" s="1108"/>
      <c r="AW1" s="1108"/>
      <c r="AX1" s="1108"/>
      <c r="AY1" s="1108"/>
      <c r="AZ1" s="1109"/>
    </row>
    <row r="2" spans="1:56" ht="60" customHeight="1" x14ac:dyDescent="0.2">
      <c r="A2" s="1107"/>
      <c r="B2" s="1101"/>
      <c r="C2" s="1101"/>
      <c r="D2" s="1101"/>
      <c r="E2" s="2" t="s">
        <v>4</v>
      </c>
      <c r="F2" s="1101" t="s">
        <v>2990</v>
      </c>
      <c r="G2" s="1101"/>
      <c r="H2" s="1101" t="s">
        <v>3097</v>
      </c>
      <c r="I2" s="1101"/>
      <c r="J2" s="1101" t="s">
        <v>3098</v>
      </c>
      <c r="K2" s="1101"/>
      <c r="L2" s="1101" t="s">
        <v>2991</v>
      </c>
      <c r="M2" s="1101"/>
      <c r="N2" s="1101" t="s">
        <v>2992</v>
      </c>
      <c r="O2" s="1101"/>
      <c r="P2" s="1101" t="s">
        <v>2993</v>
      </c>
      <c r="Q2" s="1101"/>
      <c r="R2" s="1101"/>
      <c r="S2" s="1101"/>
      <c r="T2" s="1101" t="s">
        <v>2994</v>
      </c>
      <c r="U2" s="1101"/>
      <c r="V2" s="1095" t="s">
        <v>12</v>
      </c>
      <c r="W2" s="1095"/>
      <c r="X2" s="1101" t="s">
        <v>3099</v>
      </c>
      <c r="Y2" s="1101"/>
      <c r="Z2" s="1101" t="s">
        <v>3100</v>
      </c>
      <c r="AA2" s="1101"/>
      <c r="AB2" s="1103" t="s">
        <v>3101</v>
      </c>
      <c r="AC2" s="1104"/>
      <c r="AD2" s="1101" t="s">
        <v>2995</v>
      </c>
      <c r="AE2" s="1101"/>
      <c r="AF2" s="1101" t="s">
        <v>2996</v>
      </c>
      <c r="AG2" s="1101"/>
      <c r="AH2" s="1101" t="s">
        <v>2997</v>
      </c>
      <c r="AI2" s="1101"/>
      <c r="AJ2" s="1101" t="s">
        <v>3102</v>
      </c>
      <c r="AK2" s="1101"/>
      <c r="AL2" s="1101" t="s">
        <v>2998</v>
      </c>
      <c r="AM2" s="1101"/>
      <c r="AN2" s="1101" t="s">
        <v>2999</v>
      </c>
      <c r="AO2" s="1101"/>
      <c r="AP2" s="1101" t="s">
        <v>3103</v>
      </c>
      <c r="AQ2" s="1101"/>
      <c r="AR2" s="1101" t="s">
        <v>3000</v>
      </c>
      <c r="AS2" s="1101"/>
      <c r="AT2" s="1102" t="s">
        <v>3001</v>
      </c>
      <c r="AU2" s="1102"/>
      <c r="AV2" s="1102" t="s">
        <v>3104</v>
      </c>
      <c r="AW2" s="1102"/>
      <c r="AX2" s="289" t="s">
        <v>3002</v>
      </c>
      <c r="AY2" s="289" t="s">
        <v>3003</v>
      </c>
      <c r="AZ2" s="290" t="s">
        <v>3004</v>
      </c>
    </row>
    <row r="3" spans="1:56" ht="30" x14ac:dyDescent="0.2">
      <c r="A3" s="1107"/>
      <c r="B3" s="1101"/>
      <c r="C3" s="1101"/>
      <c r="D3" s="1101"/>
      <c r="E3" s="288" t="s">
        <v>3005</v>
      </c>
      <c r="F3" s="1101" t="s">
        <v>3006</v>
      </c>
      <c r="G3" s="1101"/>
      <c r="H3" s="1101" t="s">
        <v>3105</v>
      </c>
      <c r="I3" s="1101"/>
      <c r="J3" s="1101" t="s">
        <v>3106</v>
      </c>
      <c r="K3" s="1101"/>
      <c r="L3" s="1101" t="s">
        <v>3006</v>
      </c>
      <c r="M3" s="1101"/>
      <c r="N3" s="1101" t="s">
        <v>3006</v>
      </c>
      <c r="O3" s="1101"/>
      <c r="P3" s="1101" t="s">
        <v>3007</v>
      </c>
      <c r="Q3" s="1101"/>
      <c r="R3" s="1101"/>
      <c r="S3" s="1101"/>
      <c r="T3" s="1101" t="s">
        <v>3006</v>
      </c>
      <c r="U3" s="1101"/>
      <c r="V3" s="1101" t="s">
        <v>3008</v>
      </c>
      <c r="W3" s="1101"/>
      <c r="X3" s="1101" t="s">
        <v>3008</v>
      </c>
      <c r="Y3" s="1101"/>
      <c r="Z3" s="1101" t="s">
        <v>3011</v>
      </c>
      <c r="AA3" s="1101"/>
      <c r="AB3" s="1103" t="s">
        <v>3011</v>
      </c>
      <c r="AC3" s="1104"/>
      <c r="AD3" s="1101" t="s">
        <v>3009</v>
      </c>
      <c r="AE3" s="1101"/>
      <c r="AF3" s="1101" t="s">
        <v>3010</v>
      </c>
      <c r="AG3" s="1101"/>
      <c r="AH3" s="1101" t="s">
        <v>3011</v>
      </c>
      <c r="AI3" s="1101"/>
      <c r="AJ3" s="1101" t="s">
        <v>3006</v>
      </c>
      <c r="AK3" s="1101"/>
      <c r="AL3" s="1101" t="s">
        <v>3012</v>
      </c>
      <c r="AM3" s="1101"/>
      <c r="AN3" s="1101" t="s">
        <v>3012</v>
      </c>
      <c r="AO3" s="1101"/>
      <c r="AP3" s="1101" t="s">
        <v>3012</v>
      </c>
      <c r="AQ3" s="1101"/>
      <c r="AR3" s="1101" t="s">
        <v>3012</v>
      </c>
      <c r="AS3" s="1101"/>
      <c r="AT3" s="1102" t="s">
        <v>3013</v>
      </c>
      <c r="AU3" s="1102"/>
      <c r="AV3" s="1102" t="s">
        <v>3107</v>
      </c>
      <c r="AW3" s="1102"/>
      <c r="AX3" s="289"/>
      <c r="AY3" s="289" t="s">
        <v>3014</v>
      </c>
      <c r="AZ3" s="10" t="s">
        <v>43</v>
      </c>
    </row>
    <row r="4" spans="1:56" ht="30" x14ac:dyDescent="0.2">
      <c r="A4" s="287" t="s">
        <v>3016</v>
      </c>
      <c r="B4" s="7" t="s">
        <v>45</v>
      </c>
      <c r="C4" s="7" t="s">
        <v>46</v>
      </c>
      <c r="D4" s="7" t="s">
        <v>47</v>
      </c>
      <c r="E4" s="288" t="s">
        <v>3017</v>
      </c>
      <c r="F4" s="288" t="s">
        <v>3018</v>
      </c>
      <c r="G4" s="7"/>
      <c r="H4" s="288" t="s">
        <v>3021</v>
      </c>
      <c r="I4" s="7"/>
      <c r="J4" s="288" t="s">
        <v>3018</v>
      </c>
      <c r="K4" s="7"/>
      <c r="L4" s="288" t="s">
        <v>3018</v>
      </c>
      <c r="M4" s="7"/>
      <c r="N4" s="288" t="s">
        <v>3018</v>
      </c>
      <c r="O4" s="7" t="s">
        <v>50</v>
      </c>
      <c r="P4" s="288" t="s">
        <v>3019</v>
      </c>
      <c r="Q4" s="288"/>
      <c r="R4" s="288" t="s">
        <v>3020</v>
      </c>
      <c r="S4" s="7" t="s">
        <v>50</v>
      </c>
      <c r="T4" s="288" t="s">
        <v>3021</v>
      </c>
      <c r="U4" s="7" t="s">
        <v>50</v>
      </c>
      <c r="V4" s="288" t="s">
        <v>3018</v>
      </c>
      <c r="W4" s="7" t="s">
        <v>54</v>
      </c>
      <c r="X4" s="288" t="s">
        <v>3018</v>
      </c>
      <c r="Y4" s="7" t="s">
        <v>50</v>
      </c>
      <c r="Z4" s="288" t="s">
        <v>3021</v>
      </c>
      <c r="AA4" s="7" t="s">
        <v>50</v>
      </c>
      <c r="AB4" s="288" t="s">
        <v>3018</v>
      </c>
      <c r="AC4" s="7" t="s">
        <v>50</v>
      </c>
      <c r="AD4" s="288" t="s">
        <v>3018</v>
      </c>
      <c r="AE4" s="7" t="s">
        <v>50</v>
      </c>
      <c r="AF4" s="288" t="s">
        <v>3018</v>
      </c>
      <c r="AG4" s="7" t="s">
        <v>50</v>
      </c>
      <c r="AH4" s="288" t="s">
        <v>3018</v>
      </c>
      <c r="AI4" s="7" t="s">
        <v>50</v>
      </c>
      <c r="AJ4" s="288" t="s">
        <v>3018</v>
      </c>
      <c r="AK4" s="7" t="s">
        <v>54</v>
      </c>
      <c r="AL4" s="288" t="s">
        <v>3018</v>
      </c>
      <c r="AM4" s="7" t="s">
        <v>50</v>
      </c>
      <c r="AN4" s="288" t="s">
        <v>3018</v>
      </c>
      <c r="AO4" s="7" t="s">
        <v>50</v>
      </c>
      <c r="AP4" s="288" t="s">
        <v>3018</v>
      </c>
      <c r="AQ4" s="7" t="s">
        <v>50</v>
      </c>
      <c r="AR4" s="288" t="s">
        <v>3018</v>
      </c>
      <c r="AS4" s="7" t="s">
        <v>50</v>
      </c>
      <c r="AT4" s="289" t="s">
        <v>3018</v>
      </c>
      <c r="AU4" s="6" t="s">
        <v>54</v>
      </c>
      <c r="AV4" s="289" t="s">
        <v>3018</v>
      </c>
      <c r="AW4" s="6" t="s">
        <v>55</v>
      </c>
      <c r="AX4" s="289" t="s">
        <v>3018</v>
      </c>
      <c r="AY4" s="289" t="s">
        <v>3018</v>
      </c>
      <c r="AZ4" s="290" t="s">
        <v>3018</v>
      </c>
    </row>
    <row r="5" spans="1:56" x14ac:dyDescent="0.2">
      <c r="A5" s="21" t="s">
        <v>56</v>
      </c>
      <c r="B5" s="22"/>
      <c r="C5" s="22"/>
      <c r="D5" s="22"/>
      <c r="E5" s="22"/>
      <c r="F5" s="291"/>
      <c r="G5" s="291"/>
      <c r="H5" s="291"/>
      <c r="I5" s="291"/>
      <c r="J5" s="291"/>
      <c r="K5" s="291"/>
      <c r="L5" s="291"/>
      <c r="M5" s="291"/>
      <c r="N5" s="291"/>
      <c r="O5" s="291"/>
      <c r="P5" s="291"/>
      <c r="Q5" s="291"/>
      <c r="R5" s="291"/>
      <c r="S5" s="291"/>
      <c r="T5" s="291"/>
      <c r="U5" s="291"/>
      <c r="V5" s="291"/>
      <c r="W5" s="291"/>
      <c r="X5" s="291"/>
      <c r="Y5" s="291"/>
      <c r="Z5" s="291"/>
      <c r="AA5" s="291"/>
      <c r="AB5" s="291"/>
      <c r="AC5" s="291"/>
      <c r="AD5" s="291"/>
      <c r="AE5" s="291"/>
      <c r="AF5" s="291"/>
      <c r="AG5" s="291"/>
      <c r="AH5" s="291"/>
      <c r="AI5" s="291"/>
      <c r="AJ5" s="291"/>
      <c r="AK5" s="291"/>
      <c r="AL5" s="291"/>
      <c r="AM5" s="291"/>
      <c r="AN5" s="291"/>
      <c r="AO5" s="291"/>
      <c r="AP5" s="291"/>
      <c r="AQ5" s="291"/>
      <c r="AR5" s="291"/>
      <c r="AS5" s="291"/>
      <c r="AT5" s="291"/>
      <c r="AU5" s="291"/>
      <c r="AV5" s="291"/>
      <c r="AW5" s="291"/>
      <c r="AX5" s="291"/>
      <c r="AY5" s="291"/>
      <c r="AZ5" s="292"/>
    </row>
    <row r="6" spans="1:56" x14ac:dyDescent="0.2">
      <c r="A6" s="11" t="s">
        <v>57</v>
      </c>
      <c r="B6" s="288" t="s">
        <v>3108</v>
      </c>
      <c r="C6" s="288"/>
      <c r="D6" s="288"/>
      <c r="E6" s="288"/>
      <c r="F6" s="288"/>
      <c r="G6" s="288"/>
      <c r="H6" s="288"/>
      <c r="I6" s="288"/>
      <c r="J6" s="288"/>
      <c r="K6" s="288"/>
      <c r="L6" s="288"/>
      <c r="M6" s="288"/>
      <c r="N6" s="288"/>
      <c r="O6" s="288"/>
      <c r="P6" s="288"/>
      <c r="Q6" s="288"/>
      <c r="R6" s="288"/>
      <c r="S6" s="288"/>
      <c r="T6" s="288"/>
      <c r="U6" s="288"/>
      <c r="V6" s="288"/>
      <c r="W6" s="288"/>
      <c r="X6" s="288"/>
      <c r="Y6" s="288"/>
      <c r="Z6" s="288"/>
      <c r="AA6" s="288"/>
      <c r="AB6" s="288"/>
      <c r="AC6" s="288"/>
      <c r="AD6" s="288"/>
      <c r="AE6" s="288"/>
      <c r="AF6" s="288"/>
      <c r="AG6" s="288"/>
      <c r="AH6" s="288"/>
      <c r="AI6" s="288"/>
      <c r="AJ6" s="288"/>
      <c r="AK6" s="288"/>
      <c r="AL6" s="288"/>
      <c r="AM6" s="288"/>
      <c r="AN6" s="288"/>
      <c r="AO6" s="288"/>
      <c r="AP6" s="288"/>
      <c r="AQ6" s="288"/>
      <c r="AR6" s="288"/>
      <c r="AS6" s="288"/>
      <c r="AT6" s="288"/>
      <c r="AU6" s="288"/>
      <c r="AV6" s="288"/>
      <c r="AW6" s="288"/>
      <c r="AX6" s="288"/>
      <c r="AY6" s="288"/>
      <c r="AZ6" s="293"/>
      <c r="BA6" s="294"/>
    </row>
    <row r="7" spans="1:56" x14ac:dyDescent="0.2">
      <c r="A7" s="11" t="s">
        <v>59</v>
      </c>
      <c r="B7" s="288" t="s">
        <v>3109</v>
      </c>
      <c r="C7" s="7" t="s">
        <v>61</v>
      </c>
      <c r="D7" s="7" t="s">
        <v>62</v>
      </c>
      <c r="E7" s="295">
        <v>1100</v>
      </c>
      <c r="F7" s="295">
        <v>1</v>
      </c>
      <c r="G7" s="31"/>
      <c r="H7" s="288">
        <v>2</v>
      </c>
      <c r="I7" s="31"/>
      <c r="J7" s="288"/>
      <c r="K7" s="31"/>
      <c r="L7" s="288"/>
      <c r="M7" s="31"/>
      <c r="N7" s="295">
        <v>1</v>
      </c>
      <c r="O7" s="31"/>
      <c r="P7" s="288"/>
      <c r="Q7" s="31"/>
      <c r="R7" s="288"/>
      <c r="S7" s="31"/>
      <c r="T7" s="288"/>
      <c r="U7" s="31"/>
      <c r="V7" s="288"/>
      <c r="W7" s="31"/>
      <c r="X7" s="288"/>
      <c r="Y7" s="31">
        <f t="shared" ref="Y7:Y17" si="0">X7*$BA7</f>
        <v>0</v>
      </c>
      <c r="Z7" s="288"/>
      <c r="AA7" s="31"/>
      <c r="AB7" s="288"/>
      <c r="AC7" s="31">
        <f t="shared" ref="AC7:AC17" si="1">AB7*$BA7</f>
        <v>0</v>
      </c>
      <c r="AD7" s="288"/>
      <c r="AE7" s="31"/>
      <c r="AF7" s="288"/>
      <c r="AG7" s="31"/>
      <c r="AH7" s="288"/>
      <c r="AI7" s="31"/>
      <c r="AJ7" s="288"/>
      <c r="AK7" s="31"/>
      <c r="AL7" s="288"/>
      <c r="AM7" s="31"/>
      <c r="AN7" s="288"/>
      <c r="AO7" s="31"/>
      <c r="AP7" s="288"/>
      <c r="AQ7" s="31">
        <f t="shared" ref="AQ7:AQ70" si="2">AP7*$BA7</f>
        <v>0</v>
      </c>
      <c r="AR7" s="288"/>
      <c r="AS7" s="31"/>
      <c r="AT7" s="288"/>
      <c r="AU7" s="31"/>
      <c r="AV7" s="288"/>
      <c r="AW7" s="31">
        <f t="shared" ref="AW7:AW70" si="3">AV7*$BA7</f>
        <v>0</v>
      </c>
      <c r="AX7" s="288"/>
      <c r="AY7" s="288"/>
      <c r="AZ7" s="293"/>
      <c r="BA7" s="294">
        <f t="shared" ref="BA7:BA49" si="4">AR7+AP7+AN7+AL7+AJ7+AH7+AF7+AD7+AB7+Z7+X7+V7+T7+R7+P7+N7+L7+J7+H7+F7</f>
        <v>4</v>
      </c>
      <c r="BB7" s="296" t="s">
        <v>3173</v>
      </c>
      <c r="BC7" s="261">
        <v>1</v>
      </c>
      <c r="BD7" s="261" t="s">
        <v>3173</v>
      </c>
    </row>
    <row r="8" spans="1:56" x14ac:dyDescent="0.2">
      <c r="A8" s="11" t="s">
        <v>64</v>
      </c>
      <c r="B8" s="7" t="s">
        <v>65</v>
      </c>
      <c r="C8" s="7" t="s">
        <v>66</v>
      </c>
      <c r="D8" s="7" t="s">
        <v>67</v>
      </c>
      <c r="E8" s="7" t="s">
        <v>68</v>
      </c>
      <c r="F8" s="295">
        <v>1</v>
      </c>
      <c r="G8" s="31"/>
      <c r="H8" s="288"/>
      <c r="I8" s="31"/>
      <c r="J8" s="288"/>
      <c r="K8" s="31"/>
      <c r="L8" s="295">
        <v>2</v>
      </c>
      <c r="M8" s="31"/>
      <c r="N8" s="295">
        <v>1</v>
      </c>
      <c r="O8" s="31"/>
      <c r="P8" s="288"/>
      <c r="Q8" s="31"/>
      <c r="R8" s="288"/>
      <c r="S8" s="31"/>
      <c r="T8" s="288"/>
      <c r="U8" s="31"/>
      <c r="V8" s="288"/>
      <c r="W8" s="31"/>
      <c r="X8" s="288"/>
      <c r="Y8" s="31">
        <f t="shared" si="0"/>
        <v>0</v>
      </c>
      <c r="Z8" s="288"/>
      <c r="AA8" s="31"/>
      <c r="AB8" s="288"/>
      <c r="AC8" s="31">
        <f t="shared" si="1"/>
        <v>0</v>
      </c>
      <c r="AD8" s="288"/>
      <c r="AE8" s="31"/>
      <c r="AF8" s="288"/>
      <c r="AG8" s="31"/>
      <c r="AH8" s="288"/>
      <c r="AI8" s="31"/>
      <c r="AJ8" s="288"/>
      <c r="AK8" s="31"/>
      <c r="AL8" s="288"/>
      <c r="AM8" s="31"/>
      <c r="AN8" s="288"/>
      <c r="AO8" s="31"/>
      <c r="AP8" s="288"/>
      <c r="AQ8" s="31">
        <f t="shared" si="2"/>
        <v>0</v>
      </c>
      <c r="AR8" s="288"/>
      <c r="AS8" s="31"/>
      <c r="AT8" s="288"/>
      <c r="AU8" s="31"/>
      <c r="AV8" s="288"/>
      <c r="AW8" s="31">
        <f t="shared" si="3"/>
        <v>0</v>
      </c>
      <c r="AX8" s="288"/>
      <c r="AY8" s="7" t="s">
        <v>69</v>
      </c>
      <c r="AZ8" s="293"/>
      <c r="BA8" s="294">
        <f t="shared" si="4"/>
        <v>4</v>
      </c>
      <c r="BB8" s="296" t="s">
        <v>3173</v>
      </c>
      <c r="BC8" s="261">
        <v>1</v>
      </c>
      <c r="BD8" s="261" t="s">
        <v>3173</v>
      </c>
    </row>
    <row r="9" spans="1:56" x14ac:dyDescent="0.2">
      <c r="A9" s="16" t="s">
        <v>70</v>
      </c>
      <c r="B9" s="297" t="s">
        <v>2734</v>
      </c>
      <c r="C9" s="17" t="s">
        <v>66</v>
      </c>
      <c r="D9" s="17" t="s">
        <v>67</v>
      </c>
      <c r="E9" s="297" t="s">
        <v>2735</v>
      </c>
      <c r="F9" s="298">
        <v>1</v>
      </c>
      <c r="G9" s="31"/>
      <c r="H9" s="297"/>
      <c r="I9" s="31"/>
      <c r="J9" s="297"/>
      <c r="K9" s="31"/>
      <c r="L9" s="298">
        <v>1</v>
      </c>
      <c r="M9" s="31"/>
      <c r="N9" s="297"/>
      <c r="O9" s="31"/>
      <c r="P9" s="297"/>
      <c r="Q9" s="31"/>
      <c r="R9" s="297"/>
      <c r="S9" s="31"/>
      <c r="T9" s="297"/>
      <c r="U9" s="31"/>
      <c r="V9" s="297"/>
      <c r="W9" s="31"/>
      <c r="X9" s="297"/>
      <c r="Y9" s="31">
        <f t="shared" si="0"/>
        <v>0</v>
      </c>
      <c r="Z9" s="297"/>
      <c r="AA9" s="31"/>
      <c r="AB9" s="297"/>
      <c r="AC9" s="31">
        <f t="shared" si="1"/>
        <v>0</v>
      </c>
      <c r="AD9" s="297"/>
      <c r="AE9" s="31"/>
      <c r="AF9" s="297"/>
      <c r="AG9" s="31"/>
      <c r="AH9" s="297"/>
      <c r="AI9" s="31"/>
      <c r="AJ9" s="297"/>
      <c r="AK9" s="31"/>
      <c r="AL9" s="297"/>
      <c r="AM9" s="31"/>
      <c r="AN9" s="297"/>
      <c r="AO9" s="31"/>
      <c r="AP9" s="297"/>
      <c r="AQ9" s="31">
        <f t="shared" si="2"/>
        <v>0</v>
      </c>
      <c r="AR9" s="297"/>
      <c r="AS9" s="31"/>
      <c r="AT9" s="297"/>
      <c r="AU9" s="31"/>
      <c r="AV9" s="297"/>
      <c r="AW9" s="31">
        <f t="shared" si="3"/>
        <v>0</v>
      </c>
      <c r="AX9" s="297"/>
      <c r="AY9" s="298">
        <v>1</v>
      </c>
      <c r="AZ9" s="299"/>
      <c r="BA9" s="294">
        <f t="shared" si="4"/>
        <v>2</v>
      </c>
      <c r="BB9" s="296" t="s">
        <v>3173</v>
      </c>
      <c r="BC9" s="261">
        <v>1</v>
      </c>
      <c r="BD9" s="261" t="s">
        <v>3173</v>
      </c>
    </row>
    <row r="10" spans="1:56" x14ac:dyDescent="0.2">
      <c r="A10" s="16" t="s">
        <v>73</v>
      </c>
      <c r="B10" s="297" t="s">
        <v>3023</v>
      </c>
      <c r="C10" s="17" t="s">
        <v>61</v>
      </c>
      <c r="D10" s="17" t="s">
        <v>62</v>
      </c>
      <c r="E10" s="297" t="s">
        <v>2735</v>
      </c>
      <c r="F10" s="297"/>
      <c r="G10" s="31"/>
      <c r="H10" s="297"/>
      <c r="I10" s="31"/>
      <c r="J10" s="297"/>
      <c r="K10" s="31"/>
      <c r="L10" s="297"/>
      <c r="M10" s="31"/>
      <c r="N10" s="298">
        <v>1</v>
      </c>
      <c r="O10" s="31"/>
      <c r="P10" s="297"/>
      <c r="Q10" s="31"/>
      <c r="R10" s="297"/>
      <c r="S10" s="31"/>
      <c r="T10" s="297"/>
      <c r="U10" s="31"/>
      <c r="V10" s="297"/>
      <c r="W10" s="31"/>
      <c r="X10" s="297"/>
      <c r="Y10" s="31">
        <f t="shared" si="0"/>
        <v>0</v>
      </c>
      <c r="Z10" s="297"/>
      <c r="AA10" s="31"/>
      <c r="AB10" s="297"/>
      <c r="AC10" s="31">
        <f t="shared" si="1"/>
        <v>0</v>
      </c>
      <c r="AD10" s="297"/>
      <c r="AE10" s="31"/>
      <c r="AF10" s="297"/>
      <c r="AG10" s="31"/>
      <c r="AH10" s="297"/>
      <c r="AI10" s="31"/>
      <c r="AJ10" s="297"/>
      <c r="AK10" s="31"/>
      <c r="AL10" s="297"/>
      <c r="AM10" s="31"/>
      <c r="AN10" s="297"/>
      <c r="AO10" s="31"/>
      <c r="AP10" s="297"/>
      <c r="AQ10" s="31">
        <f t="shared" si="2"/>
        <v>0</v>
      </c>
      <c r="AR10" s="297"/>
      <c r="AS10" s="31"/>
      <c r="AT10" s="297"/>
      <c r="AU10" s="31"/>
      <c r="AV10" s="297"/>
      <c r="AW10" s="31">
        <f t="shared" si="3"/>
        <v>0</v>
      </c>
      <c r="AX10" s="298">
        <v>1</v>
      </c>
      <c r="AY10" s="297"/>
      <c r="AZ10" s="299"/>
      <c r="BA10" s="294">
        <f t="shared" si="4"/>
        <v>1</v>
      </c>
      <c r="BB10" s="296" t="s">
        <v>3173</v>
      </c>
      <c r="BC10" s="261">
        <v>1</v>
      </c>
      <c r="BD10" s="261" t="s">
        <v>3173</v>
      </c>
    </row>
    <row r="11" spans="1:56" x14ac:dyDescent="0.2">
      <c r="A11" s="16" t="s">
        <v>75</v>
      </c>
      <c r="B11" s="297" t="s">
        <v>3025</v>
      </c>
      <c r="C11" s="17" t="s">
        <v>66</v>
      </c>
      <c r="D11" s="17" t="s">
        <v>67</v>
      </c>
      <c r="E11" s="297" t="s">
        <v>3091</v>
      </c>
      <c r="F11" s="297"/>
      <c r="G11" s="31"/>
      <c r="H11" s="297"/>
      <c r="I11" s="31"/>
      <c r="J11" s="297"/>
      <c r="K11" s="31"/>
      <c r="L11" s="297"/>
      <c r="M11" s="31"/>
      <c r="N11" s="297"/>
      <c r="O11" s="31"/>
      <c r="P11" s="297"/>
      <c r="Q11" s="31"/>
      <c r="R11" s="298">
        <v>1</v>
      </c>
      <c r="S11" s="31"/>
      <c r="T11" s="297"/>
      <c r="U11" s="31"/>
      <c r="V11" s="297"/>
      <c r="W11" s="31"/>
      <c r="X11" s="297"/>
      <c r="Y11" s="31">
        <f t="shared" si="0"/>
        <v>0</v>
      </c>
      <c r="Z11" s="297"/>
      <c r="AA11" s="31"/>
      <c r="AB11" s="297"/>
      <c r="AC11" s="31">
        <f t="shared" si="1"/>
        <v>0</v>
      </c>
      <c r="AD11" s="297"/>
      <c r="AE11" s="31"/>
      <c r="AF11" s="297"/>
      <c r="AG11" s="31"/>
      <c r="AH11" s="297"/>
      <c r="AI11" s="31"/>
      <c r="AJ11" s="297"/>
      <c r="AK11" s="31"/>
      <c r="AL11" s="297"/>
      <c r="AM11" s="31"/>
      <c r="AN11" s="297"/>
      <c r="AO11" s="31"/>
      <c r="AP11" s="297"/>
      <c r="AQ11" s="31">
        <f t="shared" si="2"/>
        <v>0</v>
      </c>
      <c r="AR11" s="297"/>
      <c r="AS11" s="31"/>
      <c r="AT11" s="297"/>
      <c r="AU11" s="31"/>
      <c r="AV11" s="297"/>
      <c r="AW11" s="31">
        <f t="shared" si="3"/>
        <v>0</v>
      </c>
      <c r="AX11" s="297"/>
      <c r="AY11" s="297"/>
      <c r="AZ11" s="299"/>
      <c r="BA11" s="294">
        <f t="shared" si="4"/>
        <v>1</v>
      </c>
      <c r="BB11" s="296" t="s">
        <v>3173</v>
      </c>
      <c r="BC11" s="261">
        <v>1</v>
      </c>
      <c r="BD11" s="261" t="s">
        <v>3173</v>
      </c>
    </row>
    <row r="12" spans="1:56" x14ac:dyDescent="0.2">
      <c r="A12" s="11" t="s">
        <v>78</v>
      </c>
      <c r="B12" s="13" t="s">
        <v>2912</v>
      </c>
      <c r="C12" s="7" t="s">
        <v>66</v>
      </c>
      <c r="D12" s="7" t="s">
        <v>67</v>
      </c>
      <c r="E12" s="295">
        <v>0</v>
      </c>
      <c r="F12" s="295">
        <v>4</v>
      </c>
      <c r="G12" s="31"/>
      <c r="H12" s="288"/>
      <c r="I12" s="31"/>
      <c r="J12" s="288"/>
      <c r="K12" s="31"/>
      <c r="L12" s="295">
        <v>4</v>
      </c>
      <c r="M12" s="31"/>
      <c r="N12" s="295">
        <v>2</v>
      </c>
      <c r="O12" s="31"/>
      <c r="P12" s="13">
        <v>16</v>
      </c>
      <c r="Q12" s="31"/>
      <c r="R12" s="13">
        <v>8</v>
      </c>
      <c r="S12" s="31"/>
      <c r="T12" s="295">
        <v>4</v>
      </c>
      <c r="U12" s="31"/>
      <c r="V12" s="295">
        <v>3</v>
      </c>
      <c r="W12" s="31"/>
      <c r="X12" s="288"/>
      <c r="Y12" s="31">
        <f t="shared" si="0"/>
        <v>0</v>
      </c>
      <c r="Z12" s="288"/>
      <c r="AA12" s="31"/>
      <c r="AB12" s="288"/>
      <c r="AC12" s="31">
        <f t="shared" si="1"/>
        <v>0</v>
      </c>
      <c r="AD12" s="288"/>
      <c r="AE12" s="31"/>
      <c r="AF12" s="288"/>
      <c r="AG12" s="31"/>
      <c r="AH12" s="295">
        <v>4</v>
      </c>
      <c r="AI12" s="31"/>
      <c r="AJ12" s="288"/>
      <c r="AK12" s="31"/>
      <c r="AL12" s="288"/>
      <c r="AM12" s="31"/>
      <c r="AN12" s="288"/>
      <c r="AO12" s="31"/>
      <c r="AP12" s="288"/>
      <c r="AQ12" s="31">
        <f t="shared" si="2"/>
        <v>0</v>
      </c>
      <c r="AR12" s="288"/>
      <c r="AS12" s="31"/>
      <c r="AT12" s="288"/>
      <c r="AU12" s="31"/>
      <c r="AV12" s="288"/>
      <c r="AW12" s="31">
        <f t="shared" si="3"/>
        <v>0</v>
      </c>
      <c r="AX12" s="295">
        <v>3</v>
      </c>
      <c r="AY12" s="295">
        <v>3</v>
      </c>
      <c r="AZ12" s="293"/>
      <c r="BA12" s="294">
        <f t="shared" si="4"/>
        <v>45</v>
      </c>
      <c r="BB12" s="261" t="s">
        <v>3174</v>
      </c>
      <c r="BC12" s="261">
        <v>1</v>
      </c>
      <c r="BD12" s="261" t="s">
        <v>3173</v>
      </c>
    </row>
    <row r="13" spans="1:56" x14ac:dyDescent="0.2">
      <c r="A13" s="11" t="s">
        <v>83</v>
      </c>
      <c r="B13" s="13" t="s">
        <v>2917</v>
      </c>
      <c r="C13" s="7" t="s">
        <v>66</v>
      </c>
      <c r="D13" s="7" t="s">
        <v>3175</v>
      </c>
      <c r="E13" s="288" t="s">
        <v>2918</v>
      </c>
      <c r="F13" s="295">
        <v>4</v>
      </c>
      <c r="G13" s="31"/>
      <c r="H13" s="288"/>
      <c r="I13" s="31"/>
      <c r="J13" s="288"/>
      <c r="K13" s="31"/>
      <c r="L13" s="295">
        <v>4</v>
      </c>
      <c r="M13" s="31"/>
      <c r="N13" s="295">
        <v>2</v>
      </c>
      <c r="O13" s="31"/>
      <c r="P13" s="13">
        <v>16</v>
      </c>
      <c r="Q13" s="31"/>
      <c r="R13" s="13">
        <v>8</v>
      </c>
      <c r="S13" s="31"/>
      <c r="T13" s="295">
        <v>4</v>
      </c>
      <c r="U13" s="31"/>
      <c r="V13" s="295">
        <v>3</v>
      </c>
      <c r="W13" s="31"/>
      <c r="X13" s="288"/>
      <c r="Y13" s="31">
        <f t="shared" si="0"/>
        <v>0</v>
      </c>
      <c r="Z13" s="288"/>
      <c r="AA13" s="31"/>
      <c r="AB13" s="288"/>
      <c r="AC13" s="31">
        <f t="shared" si="1"/>
        <v>0</v>
      </c>
      <c r="AD13" s="288"/>
      <c r="AE13" s="31"/>
      <c r="AF13" s="288"/>
      <c r="AG13" s="31"/>
      <c r="AH13" s="295">
        <v>4</v>
      </c>
      <c r="AI13" s="31"/>
      <c r="AJ13" s="288"/>
      <c r="AK13" s="31"/>
      <c r="AL13" s="288"/>
      <c r="AM13" s="31"/>
      <c r="AN13" s="288"/>
      <c r="AO13" s="31"/>
      <c r="AP13" s="288"/>
      <c r="AQ13" s="31">
        <f t="shared" si="2"/>
        <v>0</v>
      </c>
      <c r="AR13" s="288"/>
      <c r="AS13" s="31"/>
      <c r="AT13" s="288"/>
      <c r="AU13" s="31"/>
      <c r="AV13" s="288"/>
      <c r="AW13" s="31">
        <f t="shared" si="3"/>
        <v>0</v>
      </c>
      <c r="AX13" s="295">
        <v>3</v>
      </c>
      <c r="AY13" s="295">
        <v>3</v>
      </c>
      <c r="AZ13" s="293"/>
      <c r="BA13" s="294">
        <f t="shared" si="4"/>
        <v>45</v>
      </c>
      <c r="BB13" s="261" t="s">
        <v>3174</v>
      </c>
      <c r="BC13" s="261">
        <v>1</v>
      </c>
      <c r="BD13" s="261" t="s">
        <v>3173</v>
      </c>
    </row>
    <row r="14" spans="1:56" x14ac:dyDescent="0.2">
      <c r="A14" s="11" t="s">
        <v>86</v>
      </c>
      <c r="B14" s="288" t="s">
        <v>2923</v>
      </c>
      <c r="C14" s="288" t="s">
        <v>2924</v>
      </c>
      <c r="D14" s="288"/>
      <c r="E14" s="295">
        <v>500</v>
      </c>
      <c r="F14" s="295">
        <v>4</v>
      </c>
      <c r="G14" s="31"/>
      <c r="H14" s="288"/>
      <c r="I14" s="31"/>
      <c r="J14" s="288"/>
      <c r="K14" s="31"/>
      <c r="L14" s="295">
        <v>2</v>
      </c>
      <c r="M14" s="31"/>
      <c r="N14" s="295">
        <v>1</v>
      </c>
      <c r="O14" s="31"/>
      <c r="P14" s="288"/>
      <c r="Q14" s="31"/>
      <c r="R14" s="288"/>
      <c r="S14" s="31"/>
      <c r="T14" s="288"/>
      <c r="U14" s="31"/>
      <c r="V14" s="295">
        <v>1</v>
      </c>
      <c r="W14" s="31"/>
      <c r="X14" s="288"/>
      <c r="Y14" s="31">
        <f t="shared" si="0"/>
        <v>0</v>
      </c>
      <c r="Z14" s="288"/>
      <c r="AA14" s="31"/>
      <c r="AB14" s="288"/>
      <c r="AC14" s="31">
        <f t="shared" si="1"/>
        <v>0</v>
      </c>
      <c r="AD14" s="288"/>
      <c r="AE14" s="31"/>
      <c r="AF14" s="288"/>
      <c r="AG14" s="31"/>
      <c r="AH14" s="295">
        <v>4</v>
      </c>
      <c r="AI14" s="31"/>
      <c r="AJ14" s="288"/>
      <c r="AK14" s="31"/>
      <c r="AL14" s="288"/>
      <c r="AM14" s="31"/>
      <c r="AN14" s="288"/>
      <c r="AO14" s="31"/>
      <c r="AP14" s="288"/>
      <c r="AQ14" s="31">
        <f t="shared" si="2"/>
        <v>0</v>
      </c>
      <c r="AR14" s="288"/>
      <c r="AS14" s="31"/>
      <c r="AT14" s="288"/>
      <c r="AU14" s="31"/>
      <c r="AV14" s="288"/>
      <c r="AW14" s="31">
        <f t="shared" si="3"/>
        <v>0</v>
      </c>
      <c r="AX14" s="295">
        <v>3</v>
      </c>
      <c r="AY14" s="288"/>
      <c r="AZ14" s="293"/>
      <c r="BA14" s="294">
        <f t="shared" si="4"/>
        <v>12</v>
      </c>
      <c r="BB14" s="261" t="s">
        <v>3176</v>
      </c>
      <c r="BC14" s="261">
        <v>1</v>
      </c>
      <c r="BD14" s="261" t="s">
        <v>3173</v>
      </c>
    </row>
    <row r="15" spans="1:56" x14ac:dyDescent="0.2">
      <c r="A15" s="11" t="s">
        <v>89</v>
      </c>
      <c r="B15" s="288" t="s">
        <v>2927</v>
      </c>
      <c r="C15" s="288" t="s">
        <v>2924</v>
      </c>
      <c r="D15" s="288"/>
      <c r="E15" s="295">
        <v>500</v>
      </c>
      <c r="F15" s="295">
        <v>4</v>
      </c>
      <c r="G15" s="31"/>
      <c r="H15" s="288"/>
      <c r="I15" s="31"/>
      <c r="J15" s="288"/>
      <c r="K15" s="31"/>
      <c r="L15" s="295">
        <v>2</v>
      </c>
      <c r="M15" s="31"/>
      <c r="N15" s="295">
        <v>1</v>
      </c>
      <c r="O15" s="31"/>
      <c r="P15" s="295">
        <v>16</v>
      </c>
      <c r="Q15" s="31"/>
      <c r="R15" s="295">
        <v>8</v>
      </c>
      <c r="S15" s="31"/>
      <c r="T15" s="295">
        <v>4</v>
      </c>
      <c r="U15" s="31"/>
      <c r="V15" s="295">
        <v>2</v>
      </c>
      <c r="W15" s="31"/>
      <c r="X15" s="288"/>
      <c r="Y15" s="31">
        <f t="shared" si="0"/>
        <v>0</v>
      </c>
      <c r="Z15" s="288"/>
      <c r="AA15" s="31"/>
      <c r="AB15" s="288"/>
      <c r="AC15" s="31">
        <f t="shared" si="1"/>
        <v>0</v>
      </c>
      <c r="AD15" s="288"/>
      <c r="AE15" s="31"/>
      <c r="AF15" s="288"/>
      <c r="AG15" s="31"/>
      <c r="AH15" s="288"/>
      <c r="AI15" s="31"/>
      <c r="AJ15" s="288"/>
      <c r="AK15" s="31"/>
      <c r="AL15" s="288"/>
      <c r="AM15" s="31"/>
      <c r="AN15" s="288"/>
      <c r="AO15" s="31"/>
      <c r="AP15" s="288"/>
      <c r="AQ15" s="31">
        <f t="shared" si="2"/>
        <v>0</v>
      </c>
      <c r="AR15" s="288"/>
      <c r="AS15" s="31"/>
      <c r="AT15" s="288"/>
      <c r="AU15" s="31"/>
      <c r="AV15" s="288"/>
      <c r="AW15" s="31">
        <f t="shared" si="3"/>
        <v>0</v>
      </c>
      <c r="AX15" s="295">
        <v>1</v>
      </c>
      <c r="AY15" s="295">
        <v>3</v>
      </c>
      <c r="AZ15" s="293"/>
      <c r="BA15" s="294">
        <f t="shared" si="4"/>
        <v>37</v>
      </c>
      <c r="BB15" s="261" t="s">
        <v>3174</v>
      </c>
      <c r="BC15" s="261">
        <v>1</v>
      </c>
      <c r="BD15" s="261" t="s">
        <v>3173</v>
      </c>
    </row>
    <row r="16" spans="1:56" x14ac:dyDescent="0.2">
      <c r="A16" s="11" t="s">
        <v>91</v>
      </c>
      <c r="B16" s="288" t="s">
        <v>2930</v>
      </c>
      <c r="C16" s="288" t="s">
        <v>2924</v>
      </c>
      <c r="D16" s="288"/>
      <c r="E16" s="295">
        <v>500</v>
      </c>
      <c r="F16" s="295">
        <v>4</v>
      </c>
      <c r="G16" s="31"/>
      <c r="H16" s="288"/>
      <c r="I16" s="31"/>
      <c r="J16" s="288"/>
      <c r="K16" s="31"/>
      <c r="L16" s="295">
        <v>4</v>
      </c>
      <c r="M16" s="31"/>
      <c r="N16" s="295">
        <v>2</v>
      </c>
      <c r="O16" s="31"/>
      <c r="P16" s="295">
        <v>2</v>
      </c>
      <c r="Q16" s="31"/>
      <c r="R16" s="295">
        <v>2</v>
      </c>
      <c r="S16" s="31"/>
      <c r="T16" s="295">
        <v>1</v>
      </c>
      <c r="U16" s="31"/>
      <c r="V16" s="295">
        <v>1</v>
      </c>
      <c r="W16" s="31"/>
      <c r="X16" s="288"/>
      <c r="Y16" s="31">
        <f t="shared" si="0"/>
        <v>0</v>
      </c>
      <c r="Z16" s="295">
        <v>1</v>
      </c>
      <c r="AA16" s="31"/>
      <c r="AB16" s="288"/>
      <c r="AC16" s="31">
        <f t="shared" si="1"/>
        <v>0</v>
      </c>
      <c r="AD16" s="288"/>
      <c r="AE16" s="31"/>
      <c r="AF16" s="288"/>
      <c r="AG16" s="31"/>
      <c r="AH16" s="288"/>
      <c r="AI16" s="31"/>
      <c r="AJ16" s="288"/>
      <c r="AK16" s="31"/>
      <c r="AL16" s="288"/>
      <c r="AM16" s="31"/>
      <c r="AN16" s="288"/>
      <c r="AO16" s="31"/>
      <c r="AP16" s="288"/>
      <c r="AQ16" s="31">
        <f t="shared" si="2"/>
        <v>0</v>
      </c>
      <c r="AR16" s="288"/>
      <c r="AS16" s="31"/>
      <c r="AT16" s="288"/>
      <c r="AU16" s="31"/>
      <c r="AV16" s="288"/>
      <c r="AW16" s="31">
        <f t="shared" si="3"/>
        <v>0</v>
      </c>
      <c r="AX16" s="295">
        <v>2</v>
      </c>
      <c r="AY16" s="295">
        <v>2</v>
      </c>
      <c r="AZ16" s="293"/>
      <c r="BA16" s="294">
        <f t="shared" si="4"/>
        <v>17</v>
      </c>
      <c r="BB16" s="261" t="s">
        <v>3176</v>
      </c>
      <c r="BC16" s="261">
        <v>1</v>
      </c>
      <c r="BD16" s="261" t="s">
        <v>3173</v>
      </c>
    </row>
    <row r="17" spans="1:56" x14ac:dyDescent="0.2">
      <c r="A17" s="11" t="s">
        <v>93</v>
      </c>
      <c r="B17" s="13" t="s">
        <v>2737</v>
      </c>
      <c r="C17" s="7" t="s">
        <v>95</v>
      </c>
      <c r="D17" s="295">
        <v>220</v>
      </c>
      <c r="E17" s="295">
        <v>500</v>
      </c>
      <c r="F17" s="295">
        <v>2</v>
      </c>
      <c r="G17" s="31"/>
      <c r="H17" s="288"/>
      <c r="I17" s="31"/>
      <c r="J17" s="288"/>
      <c r="K17" s="31"/>
      <c r="L17" s="295">
        <v>1</v>
      </c>
      <c r="M17" s="31"/>
      <c r="N17" s="288"/>
      <c r="O17" s="31"/>
      <c r="P17" s="288"/>
      <c r="Q17" s="31"/>
      <c r="R17" s="288"/>
      <c r="S17" s="31"/>
      <c r="T17" s="288"/>
      <c r="U17" s="31"/>
      <c r="V17" s="295">
        <v>1</v>
      </c>
      <c r="W17" s="31"/>
      <c r="X17" s="288"/>
      <c r="Y17" s="31">
        <f t="shared" si="0"/>
        <v>0</v>
      </c>
      <c r="Z17" s="288"/>
      <c r="AA17" s="31"/>
      <c r="AB17" s="288"/>
      <c r="AC17" s="31">
        <f t="shared" si="1"/>
        <v>0</v>
      </c>
      <c r="AD17" s="288"/>
      <c r="AE17" s="31"/>
      <c r="AF17" s="288"/>
      <c r="AG17" s="31"/>
      <c r="AH17" s="295">
        <v>4</v>
      </c>
      <c r="AI17" s="31"/>
      <c r="AJ17" s="288"/>
      <c r="AK17" s="31"/>
      <c r="AL17" s="288"/>
      <c r="AM17" s="31"/>
      <c r="AN17" s="288"/>
      <c r="AO17" s="31"/>
      <c r="AP17" s="288"/>
      <c r="AQ17" s="31">
        <f t="shared" si="2"/>
        <v>0</v>
      </c>
      <c r="AR17" s="288"/>
      <c r="AS17" s="31"/>
      <c r="AT17" s="288"/>
      <c r="AU17" s="31"/>
      <c r="AV17" s="288"/>
      <c r="AW17" s="31">
        <f t="shared" si="3"/>
        <v>0</v>
      </c>
      <c r="AX17" s="295">
        <v>2</v>
      </c>
      <c r="AY17" s="288"/>
      <c r="AZ17" s="14" t="s">
        <v>3112</v>
      </c>
      <c r="BA17" s="294">
        <f t="shared" si="4"/>
        <v>8</v>
      </c>
      <c r="BB17" s="296" t="s">
        <v>3177</v>
      </c>
      <c r="BC17" s="261">
        <v>1</v>
      </c>
      <c r="BD17" s="261" t="s">
        <v>3173</v>
      </c>
    </row>
    <row r="18" spans="1:56" x14ac:dyDescent="0.2">
      <c r="A18" s="11" t="s">
        <v>93</v>
      </c>
      <c r="B18" s="13" t="s">
        <v>2737</v>
      </c>
      <c r="C18" s="7" t="s">
        <v>95</v>
      </c>
      <c r="D18" s="295">
        <v>220</v>
      </c>
      <c r="E18" s="295">
        <v>500</v>
      </c>
      <c r="F18" s="288"/>
      <c r="G18" s="31"/>
      <c r="H18" s="288"/>
      <c r="I18" s="31"/>
      <c r="J18" s="288"/>
      <c r="K18" s="31"/>
      <c r="L18" s="288"/>
      <c r="M18" s="31"/>
      <c r="N18" s="288"/>
      <c r="O18" s="31"/>
      <c r="P18" s="288"/>
      <c r="Q18" s="31"/>
      <c r="R18" s="288"/>
      <c r="S18" s="31"/>
      <c r="T18" s="288"/>
      <c r="U18" s="31"/>
      <c r="V18" s="288"/>
      <c r="W18" s="31"/>
      <c r="X18" s="288"/>
      <c r="Y18" s="31"/>
      <c r="Z18" s="288"/>
      <c r="AA18" s="31"/>
      <c r="AB18" s="288"/>
      <c r="AC18" s="31"/>
      <c r="AD18" s="288"/>
      <c r="AE18" s="31"/>
      <c r="AF18" s="288"/>
      <c r="AG18" s="31"/>
      <c r="AH18" s="295">
        <v>4</v>
      </c>
      <c r="AI18" s="31"/>
      <c r="AJ18" s="288"/>
      <c r="AK18" s="31"/>
      <c r="AL18" s="288"/>
      <c r="AM18" s="31"/>
      <c r="AN18" s="288"/>
      <c r="AO18" s="31"/>
      <c r="AP18" s="288"/>
      <c r="AQ18" s="31">
        <f t="shared" si="2"/>
        <v>0</v>
      </c>
      <c r="AR18" s="288"/>
      <c r="AS18" s="31"/>
      <c r="AT18" s="288"/>
      <c r="AU18" s="31"/>
      <c r="AV18" s="288"/>
      <c r="AW18" s="31">
        <f t="shared" si="3"/>
        <v>0</v>
      </c>
      <c r="AX18" s="295">
        <v>2</v>
      </c>
      <c r="AY18" s="288"/>
      <c r="AZ18" s="12" t="s">
        <v>3178</v>
      </c>
      <c r="BA18" s="294">
        <f t="shared" si="4"/>
        <v>4</v>
      </c>
      <c r="BB18" s="296" t="s">
        <v>3173</v>
      </c>
      <c r="BC18" s="261">
        <v>1</v>
      </c>
      <c r="BD18" s="261" t="s">
        <v>3173</v>
      </c>
    </row>
    <row r="19" spans="1:56" x14ac:dyDescent="0.2">
      <c r="A19" s="11" t="s">
        <v>93</v>
      </c>
      <c r="B19" s="13" t="s">
        <v>2737</v>
      </c>
      <c r="C19" s="7" t="s">
        <v>95</v>
      </c>
      <c r="D19" s="295">
        <v>220</v>
      </c>
      <c r="E19" s="295">
        <v>500</v>
      </c>
      <c r="F19" s="288"/>
      <c r="G19" s="31"/>
      <c r="H19" s="288"/>
      <c r="I19" s="31"/>
      <c r="J19" s="288"/>
      <c r="K19" s="31"/>
      <c r="L19" s="288"/>
      <c r="M19" s="31"/>
      <c r="N19" s="288"/>
      <c r="O19" s="31"/>
      <c r="P19" s="288"/>
      <c r="Q19" s="31"/>
      <c r="R19" s="288"/>
      <c r="S19" s="31"/>
      <c r="T19" s="288"/>
      <c r="U19" s="31"/>
      <c r="V19" s="288"/>
      <c r="W19" s="31"/>
      <c r="X19" s="288"/>
      <c r="Y19" s="31"/>
      <c r="Z19" s="288"/>
      <c r="AA19" s="31"/>
      <c r="AB19" s="288"/>
      <c r="AC19" s="31"/>
      <c r="AD19" s="288"/>
      <c r="AE19" s="31"/>
      <c r="AF19" s="288"/>
      <c r="AG19" s="31"/>
      <c r="AH19" s="295">
        <v>4</v>
      </c>
      <c r="AI19" s="31"/>
      <c r="AJ19" s="288"/>
      <c r="AK19" s="31"/>
      <c r="AL19" s="288"/>
      <c r="AM19" s="31"/>
      <c r="AN19" s="288"/>
      <c r="AO19" s="31"/>
      <c r="AP19" s="288"/>
      <c r="AQ19" s="31">
        <f t="shared" si="2"/>
        <v>0</v>
      </c>
      <c r="AR19" s="288"/>
      <c r="AS19" s="31"/>
      <c r="AT19" s="288"/>
      <c r="AU19" s="31"/>
      <c r="AV19" s="288"/>
      <c r="AW19" s="31">
        <f t="shared" si="3"/>
        <v>0</v>
      </c>
      <c r="AX19" s="295">
        <v>2</v>
      </c>
      <c r="AY19" s="288"/>
      <c r="AZ19" s="14" t="s">
        <v>3112</v>
      </c>
      <c r="BA19" s="294">
        <f t="shared" si="4"/>
        <v>4</v>
      </c>
      <c r="BB19" s="296" t="s">
        <v>3173</v>
      </c>
      <c r="BC19" s="261">
        <v>1</v>
      </c>
      <c r="BD19" s="261" t="s">
        <v>3173</v>
      </c>
    </row>
    <row r="20" spans="1:56" x14ac:dyDescent="0.2">
      <c r="A20" s="11" t="s">
        <v>63</v>
      </c>
      <c r="B20" s="288" t="s">
        <v>3114</v>
      </c>
      <c r="C20" s="288" t="s">
        <v>3115</v>
      </c>
      <c r="D20" s="295">
        <v>117</v>
      </c>
      <c r="E20" s="295">
        <v>0</v>
      </c>
      <c r="F20" s="288"/>
      <c r="G20" s="31"/>
      <c r="H20" s="295">
        <v>2</v>
      </c>
      <c r="I20" s="31"/>
      <c r="J20" s="288"/>
      <c r="K20" s="31"/>
      <c r="L20" s="288"/>
      <c r="M20" s="31"/>
      <c r="N20" s="288"/>
      <c r="O20" s="31"/>
      <c r="P20" s="288"/>
      <c r="Q20" s="31"/>
      <c r="R20" s="288"/>
      <c r="S20" s="31"/>
      <c r="T20" s="288"/>
      <c r="U20" s="31"/>
      <c r="V20" s="288"/>
      <c r="W20" s="31"/>
      <c r="X20" s="288"/>
      <c r="Y20" s="31"/>
      <c r="Z20" s="288"/>
      <c r="AA20" s="31"/>
      <c r="AB20" s="288"/>
      <c r="AC20" s="31"/>
      <c r="AD20" s="288"/>
      <c r="AE20" s="31"/>
      <c r="AF20" s="288"/>
      <c r="AG20" s="31"/>
      <c r="AH20" s="288"/>
      <c r="AI20" s="31"/>
      <c r="AJ20" s="288"/>
      <c r="AK20" s="31"/>
      <c r="AL20" s="288"/>
      <c r="AM20" s="31"/>
      <c r="AN20" s="288"/>
      <c r="AO20" s="31"/>
      <c r="AP20" s="288"/>
      <c r="AQ20" s="31">
        <f t="shared" si="2"/>
        <v>0</v>
      </c>
      <c r="AR20" s="288"/>
      <c r="AS20" s="31"/>
      <c r="AT20" s="288"/>
      <c r="AU20" s="31"/>
      <c r="AV20" s="288"/>
      <c r="AW20" s="31">
        <f t="shared" si="3"/>
        <v>0</v>
      </c>
      <c r="AX20" s="7" t="s">
        <v>100</v>
      </c>
      <c r="AY20" s="7" t="s">
        <v>100</v>
      </c>
      <c r="AZ20" s="293"/>
      <c r="BA20" s="294">
        <f t="shared" si="4"/>
        <v>2</v>
      </c>
      <c r="BB20" s="296" t="s">
        <v>3173</v>
      </c>
      <c r="BC20" s="261">
        <v>1</v>
      </c>
      <c r="BD20" s="261" t="s">
        <v>3173</v>
      </c>
    </row>
    <row r="21" spans="1:56" x14ac:dyDescent="0.2">
      <c r="A21" s="11" t="s">
        <v>63</v>
      </c>
      <c r="B21" s="288" t="s">
        <v>3116</v>
      </c>
      <c r="C21" s="288" t="s">
        <v>3115</v>
      </c>
      <c r="D21" s="295">
        <v>117</v>
      </c>
      <c r="E21" s="295">
        <v>0</v>
      </c>
      <c r="F21" s="288"/>
      <c r="G21" s="31"/>
      <c r="H21" s="288"/>
      <c r="I21" s="31"/>
      <c r="J21" s="288"/>
      <c r="K21" s="31"/>
      <c r="L21" s="288"/>
      <c r="M21" s="31"/>
      <c r="N21" s="288"/>
      <c r="O21" s="31"/>
      <c r="P21" s="288"/>
      <c r="Q21" s="31"/>
      <c r="R21" s="288"/>
      <c r="S21" s="31"/>
      <c r="T21" s="288"/>
      <c r="U21" s="31"/>
      <c r="V21" s="288"/>
      <c r="W21" s="31"/>
      <c r="X21" s="288"/>
      <c r="Y21" s="31"/>
      <c r="Z21" s="288"/>
      <c r="AA21" s="31"/>
      <c r="AB21" s="288"/>
      <c r="AC21" s="31"/>
      <c r="AD21" s="288"/>
      <c r="AE21" s="31"/>
      <c r="AF21" s="288"/>
      <c r="AG21" s="31"/>
      <c r="AH21" s="288"/>
      <c r="AI21" s="31"/>
      <c r="AJ21" s="288"/>
      <c r="AK21" s="31"/>
      <c r="AL21" s="288"/>
      <c r="AM21" s="31"/>
      <c r="AN21" s="288"/>
      <c r="AO21" s="31"/>
      <c r="AP21" s="288"/>
      <c r="AQ21" s="31">
        <f t="shared" si="2"/>
        <v>0</v>
      </c>
      <c r="AR21" s="288"/>
      <c r="AS21" s="31"/>
      <c r="AT21" s="288"/>
      <c r="AU21" s="31"/>
      <c r="AV21" s="288"/>
      <c r="AW21" s="31">
        <f t="shared" si="3"/>
        <v>0</v>
      </c>
      <c r="AX21" s="7" t="s">
        <v>100</v>
      </c>
      <c r="AY21" s="7" t="s">
        <v>100</v>
      </c>
      <c r="AZ21" s="293"/>
      <c r="BA21" s="294">
        <f t="shared" si="4"/>
        <v>0</v>
      </c>
      <c r="BC21" s="261">
        <v>1</v>
      </c>
      <c r="BD21" s="261" t="s">
        <v>3173</v>
      </c>
    </row>
    <row r="22" spans="1:56" x14ac:dyDescent="0.2">
      <c r="A22" s="11" t="s">
        <v>63</v>
      </c>
      <c r="B22" s="288" t="s">
        <v>3114</v>
      </c>
      <c r="C22" s="288" t="s">
        <v>3115</v>
      </c>
      <c r="D22" s="295">
        <v>117</v>
      </c>
      <c r="E22" s="295">
        <v>0</v>
      </c>
      <c r="F22" s="288"/>
      <c r="G22" s="31"/>
      <c r="H22" s="288"/>
      <c r="I22" s="31"/>
      <c r="J22" s="288"/>
      <c r="K22" s="31"/>
      <c r="L22" s="288"/>
      <c r="M22" s="31"/>
      <c r="N22" s="288"/>
      <c r="O22" s="31"/>
      <c r="P22" s="288"/>
      <c r="Q22" s="31"/>
      <c r="R22" s="288"/>
      <c r="S22" s="31"/>
      <c r="T22" s="288"/>
      <c r="U22" s="31"/>
      <c r="V22" s="288"/>
      <c r="W22" s="31"/>
      <c r="X22" s="288"/>
      <c r="Y22" s="31"/>
      <c r="Z22" s="288"/>
      <c r="AA22" s="31"/>
      <c r="AB22" s="288"/>
      <c r="AC22" s="31"/>
      <c r="AD22" s="288"/>
      <c r="AE22" s="31"/>
      <c r="AF22" s="288"/>
      <c r="AG22" s="31"/>
      <c r="AH22" s="288"/>
      <c r="AI22" s="31"/>
      <c r="AJ22" s="288"/>
      <c r="AK22" s="31"/>
      <c r="AL22" s="288"/>
      <c r="AM22" s="31"/>
      <c r="AN22" s="288"/>
      <c r="AO22" s="31"/>
      <c r="AP22" s="288"/>
      <c r="AQ22" s="31">
        <f t="shared" si="2"/>
        <v>0</v>
      </c>
      <c r="AR22" s="288"/>
      <c r="AS22" s="31"/>
      <c r="AT22" s="288"/>
      <c r="AU22" s="31"/>
      <c r="AV22" s="288"/>
      <c r="AW22" s="31">
        <f t="shared" si="3"/>
        <v>0</v>
      </c>
      <c r="AX22" s="7" t="s">
        <v>100</v>
      </c>
      <c r="AY22" s="7" t="s">
        <v>102</v>
      </c>
      <c r="AZ22" s="293"/>
      <c r="BA22" s="294">
        <f t="shared" si="4"/>
        <v>0</v>
      </c>
      <c r="BC22" s="261">
        <v>1</v>
      </c>
      <c r="BD22" s="261" t="s">
        <v>3173</v>
      </c>
    </row>
    <row r="23" spans="1:56" x14ac:dyDescent="0.2">
      <c r="A23" s="11" t="s">
        <v>80</v>
      </c>
      <c r="B23" s="288" t="s">
        <v>3114</v>
      </c>
      <c r="C23" s="288" t="s">
        <v>2924</v>
      </c>
      <c r="D23" s="288"/>
      <c r="E23" s="295">
        <v>0</v>
      </c>
      <c r="F23" s="295">
        <v>10</v>
      </c>
      <c r="G23" s="31"/>
      <c r="H23" s="295">
        <v>1</v>
      </c>
      <c r="I23" s="31"/>
      <c r="J23" s="288"/>
      <c r="K23" s="31"/>
      <c r="L23" s="288"/>
      <c r="M23" s="31"/>
      <c r="N23" s="288"/>
      <c r="O23" s="31"/>
      <c r="P23" s="288"/>
      <c r="Q23" s="31"/>
      <c r="R23" s="288"/>
      <c r="S23" s="31"/>
      <c r="T23" s="288"/>
      <c r="U23" s="31"/>
      <c r="V23" s="288"/>
      <c r="W23" s="31"/>
      <c r="X23" s="288"/>
      <c r="Y23" s="31"/>
      <c r="Z23" s="288"/>
      <c r="AA23" s="31"/>
      <c r="AB23" s="288"/>
      <c r="AC23" s="31"/>
      <c r="AD23" s="288"/>
      <c r="AE23" s="31"/>
      <c r="AF23" s="288"/>
      <c r="AG23" s="31"/>
      <c r="AH23" s="288"/>
      <c r="AI23" s="31"/>
      <c r="AJ23" s="288"/>
      <c r="AK23" s="31"/>
      <c r="AL23" s="288"/>
      <c r="AM23" s="31"/>
      <c r="AN23" s="288"/>
      <c r="AO23" s="31"/>
      <c r="AP23" s="288"/>
      <c r="AQ23" s="31">
        <f t="shared" si="2"/>
        <v>0</v>
      </c>
      <c r="AR23" s="288"/>
      <c r="AS23" s="31"/>
      <c r="AT23" s="288"/>
      <c r="AU23" s="31"/>
      <c r="AV23" s="288"/>
      <c r="AW23" s="31">
        <f t="shared" si="3"/>
        <v>0</v>
      </c>
      <c r="AX23" s="7" t="s">
        <v>100</v>
      </c>
      <c r="AY23" s="7" t="s">
        <v>100</v>
      </c>
      <c r="AZ23" s="293"/>
      <c r="BA23" s="294">
        <f t="shared" si="4"/>
        <v>11</v>
      </c>
      <c r="BB23" s="261" t="s">
        <v>3176</v>
      </c>
      <c r="BC23" s="261">
        <v>1</v>
      </c>
      <c r="BD23" s="261" t="s">
        <v>3173</v>
      </c>
    </row>
    <row r="24" spans="1:56" x14ac:dyDescent="0.2">
      <c r="A24" s="11" t="s">
        <v>80</v>
      </c>
      <c r="B24" s="288" t="s">
        <v>3114</v>
      </c>
      <c r="C24" s="288" t="s">
        <v>2924</v>
      </c>
      <c r="D24" s="288"/>
      <c r="E24" s="295">
        <v>0</v>
      </c>
      <c r="F24" s="295">
        <v>10</v>
      </c>
      <c r="G24" s="31"/>
      <c r="H24" s="295">
        <v>1</v>
      </c>
      <c r="I24" s="31"/>
      <c r="J24" s="288"/>
      <c r="K24" s="31"/>
      <c r="L24" s="288"/>
      <c r="M24" s="31"/>
      <c r="N24" s="288"/>
      <c r="O24" s="31"/>
      <c r="P24" s="288"/>
      <c r="Q24" s="31"/>
      <c r="R24" s="288"/>
      <c r="S24" s="31"/>
      <c r="T24" s="288"/>
      <c r="U24" s="31"/>
      <c r="V24" s="288"/>
      <c r="W24" s="31"/>
      <c r="X24" s="288"/>
      <c r="Y24" s="31">
        <f t="shared" ref="Y24:Y87" si="5">X24*$BA24</f>
        <v>0</v>
      </c>
      <c r="Z24" s="288"/>
      <c r="AA24" s="31"/>
      <c r="AB24" s="288"/>
      <c r="AC24" s="31">
        <f t="shared" ref="AC24:AC87" si="6">AB24*$BA24</f>
        <v>0</v>
      </c>
      <c r="AD24" s="288"/>
      <c r="AE24" s="31"/>
      <c r="AF24" s="288"/>
      <c r="AG24" s="31"/>
      <c r="AH24" s="288"/>
      <c r="AI24" s="31"/>
      <c r="AJ24" s="288"/>
      <c r="AK24" s="31"/>
      <c r="AL24" s="288"/>
      <c r="AM24" s="31"/>
      <c r="AN24" s="288"/>
      <c r="AO24" s="31"/>
      <c r="AP24" s="288"/>
      <c r="AQ24" s="31">
        <f t="shared" si="2"/>
        <v>0</v>
      </c>
      <c r="AR24" s="288"/>
      <c r="AS24" s="31"/>
      <c r="AT24" s="288"/>
      <c r="AU24" s="31"/>
      <c r="AV24" s="288"/>
      <c r="AW24" s="31">
        <f t="shared" si="3"/>
        <v>0</v>
      </c>
      <c r="AX24" s="7" t="s">
        <v>100</v>
      </c>
      <c r="AY24" s="7" t="s">
        <v>100</v>
      </c>
      <c r="AZ24" s="293"/>
      <c r="BA24" s="294">
        <f t="shared" si="4"/>
        <v>11</v>
      </c>
      <c r="BB24" s="261" t="s">
        <v>3176</v>
      </c>
      <c r="BC24" s="261">
        <v>1</v>
      </c>
      <c r="BD24" s="261" t="s">
        <v>3173</v>
      </c>
    </row>
    <row r="25" spans="1:56" x14ac:dyDescent="0.2">
      <c r="A25" s="19" t="s">
        <v>103</v>
      </c>
      <c r="B25" s="20" t="s">
        <v>104</v>
      </c>
      <c r="C25" s="20" t="s">
        <v>61</v>
      </c>
      <c r="D25" s="20" t="s">
        <v>62</v>
      </c>
      <c r="E25" s="300">
        <v>0</v>
      </c>
      <c r="F25" s="300">
        <v>2</v>
      </c>
      <c r="G25" s="31"/>
      <c r="H25" s="301"/>
      <c r="I25" s="31"/>
      <c r="J25" s="301"/>
      <c r="K25" s="31"/>
      <c r="L25" s="300">
        <v>2</v>
      </c>
      <c r="M25" s="31"/>
      <c r="N25" s="301"/>
      <c r="O25" s="31"/>
      <c r="P25" s="300">
        <v>2</v>
      </c>
      <c r="Q25" s="31"/>
      <c r="R25" s="300">
        <v>4</v>
      </c>
      <c r="S25" s="31"/>
      <c r="T25" s="300">
        <v>2</v>
      </c>
      <c r="U25" s="31"/>
      <c r="V25" s="301"/>
      <c r="W25" s="31"/>
      <c r="X25" s="301"/>
      <c r="Y25" s="31">
        <f t="shared" si="5"/>
        <v>0</v>
      </c>
      <c r="Z25" s="301"/>
      <c r="AA25" s="31"/>
      <c r="AB25" s="301"/>
      <c r="AC25" s="31">
        <f t="shared" si="6"/>
        <v>0</v>
      </c>
      <c r="AD25" s="301"/>
      <c r="AE25" s="31"/>
      <c r="AF25" s="300">
        <v>1</v>
      </c>
      <c r="AG25" s="31"/>
      <c r="AH25" s="300">
        <v>1</v>
      </c>
      <c r="AI25" s="31"/>
      <c r="AJ25" s="301"/>
      <c r="AK25" s="31"/>
      <c r="AL25" s="301"/>
      <c r="AM25" s="31"/>
      <c r="AN25" s="301"/>
      <c r="AO25" s="31"/>
      <c r="AP25" s="301"/>
      <c r="AQ25" s="31">
        <f t="shared" si="2"/>
        <v>0</v>
      </c>
      <c r="AR25" s="301"/>
      <c r="AS25" s="31"/>
      <c r="AT25" s="300">
        <v>2</v>
      </c>
      <c r="AU25" s="31"/>
      <c r="AV25" s="301"/>
      <c r="AW25" s="31">
        <f t="shared" si="3"/>
        <v>0</v>
      </c>
      <c r="AX25" s="300">
        <v>1</v>
      </c>
      <c r="AY25" s="300">
        <v>1</v>
      </c>
      <c r="AZ25" s="302"/>
      <c r="BA25" s="294">
        <f t="shared" si="4"/>
        <v>14</v>
      </c>
      <c r="BB25" s="261" t="s">
        <v>3176</v>
      </c>
      <c r="BC25" s="261">
        <v>1</v>
      </c>
      <c r="BD25" s="261" t="s">
        <v>3173</v>
      </c>
    </row>
    <row r="26" spans="1:56" x14ac:dyDescent="0.2">
      <c r="A26" s="19" t="s">
        <v>105</v>
      </c>
      <c r="B26" s="20" t="s">
        <v>104</v>
      </c>
      <c r="C26" s="20" t="s">
        <v>61</v>
      </c>
      <c r="D26" s="20" t="s">
        <v>62</v>
      </c>
      <c r="E26" s="300">
        <v>0</v>
      </c>
      <c r="F26" s="300">
        <v>2</v>
      </c>
      <c r="G26" s="31"/>
      <c r="H26" s="301"/>
      <c r="I26" s="31"/>
      <c r="J26" s="301"/>
      <c r="K26" s="31"/>
      <c r="L26" s="300">
        <v>2</v>
      </c>
      <c r="M26" s="31"/>
      <c r="N26" s="301"/>
      <c r="O26" s="31"/>
      <c r="P26" s="300">
        <v>2</v>
      </c>
      <c r="Q26" s="31"/>
      <c r="R26" s="300">
        <v>4</v>
      </c>
      <c r="S26" s="31"/>
      <c r="T26" s="300">
        <v>2</v>
      </c>
      <c r="U26" s="31"/>
      <c r="V26" s="301"/>
      <c r="W26" s="31"/>
      <c r="X26" s="301"/>
      <c r="Y26" s="31">
        <f t="shared" si="5"/>
        <v>0</v>
      </c>
      <c r="Z26" s="301"/>
      <c r="AA26" s="31"/>
      <c r="AB26" s="301"/>
      <c r="AC26" s="31">
        <f t="shared" si="6"/>
        <v>0</v>
      </c>
      <c r="AD26" s="301"/>
      <c r="AE26" s="31"/>
      <c r="AF26" s="300">
        <v>1</v>
      </c>
      <c r="AG26" s="31"/>
      <c r="AH26" s="300">
        <v>1</v>
      </c>
      <c r="AI26" s="31"/>
      <c r="AJ26" s="301"/>
      <c r="AK26" s="31"/>
      <c r="AL26" s="301"/>
      <c r="AM26" s="31"/>
      <c r="AN26" s="301"/>
      <c r="AO26" s="31"/>
      <c r="AP26" s="301"/>
      <c r="AQ26" s="31">
        <f t="shared" si="2"/>
        <v>0</v>
      </c>
      <c r="AR26" s="301"/>
      <c r="AS26" s="31"/>
      <c r="AT26" s="300">
        <v>2</v>
      </c>
      <c r="AU26" s="31"/>
      <c r="AV26" s="301"/>
      <c r="AW26" s="31">
        <f t="shared" si="3"/>
        <v>0</v>
      </c>
      <c r="AX26" s="300">
        <v>1</v>
      </c>
      <c r="AY26" s="300">
        <v>1</v>
      </c>
      <c r="AZ26" s="302"/>
      <c r="BA26" s="294">
        <f t="shared" si="4"/>
        <v>14</v>
      </c>
      <c r="BB26" s="261" t="s">
        <v>3176</v>
      </c>
      <c r="BC26" s="261">
        <v>1</v>
      </c>
      <c r="BD26" s="261" t="s">
        <v>3173</v>
      </c>
    </row>
    <row r="27" spans="1:56" x14ac:dyDescent="0.2">
      <c r="A27" s="19" t="s">
        <v>106</v>
      </c>
      <c r="B27" s="20" t="s">
        <v>104</v>
      </c>
      <c r="C27" s="20" t="s">
        <v>61</v>
      </c>
      <c r="D27" s="20" t="s">
        <v>62</v>
      </c>
      <c r="E27" s="300">
        <v>0</v>
      </c>
      <c r="F27" s="300">
        <v>2</v>
      </c>
      <c r="G27" s="31"/>
      <c r="H27" s="301"/>
      <c r="I27" s="31"/>
      <c r="J27" s="301"/>
      <c r="K27" s="31"/>
      <c r="L27" s="300">
        <v>2</v>
      </c>
      <c r="M27" s="31"/>
      <c r="N27" s="301"/>
      <c r="O27" s="31"/>
      <c r="P27" s="300">
        <v>2</v>
      </c>
      <c r="Q27" s="31"/>
      <c r="R27" s="300">
        <v>4</v>
      </c>
      <c r="S27" s="31"/>
      <c r="T27" s="300">
        <v>2</v>
      </c>
      <c r="U27" s="31"/>
      <c r="V27" s="301"/>
      <c r="W27" s="31"/>
      <c r="X27" s="301"/>
      <c r="Y27" s="31">
        <f t="shared" si="5"/>
        <v>0</v>
      </c>
      <c r="Z27" s="301"/>
      <c r="AA27" s="31"/>
      <c r="AB27" s="301"/>
      <c r="AC27" s="31">
        <f t="shared" si="6"/>
        <v>0</v>
      </c>
      <c r="AD27" s="301"/>
      <c r="AE27" s="31"/>
      <c r="AF27" s="300">
        <v>1</v>
      </c>
      <c r="AG27" s="31"/>
      <c r="AH27" s="300">
        <v>1</v>
      </c>
      <c r="AI27" s="31"/>
      <c r="AJ27" s="301"/>
      <c r="AK27" s="31"/>
      <c r="AL27" s="301"/>
      <c r="AM27" s="31"/>
      <c r="AN27" s="301"/>
      <c r="AO27" s="31"/>
      <c r="AP27" s="301"/>
      <c r="AQ27" s="31">
        <f t="shared" si="2"/>
        <v>0</v>
      </c>
      <c r="AR27" s="301"/>
      <c r="AS27" s="31"/>
      <c r="AT27" s="300">
        <v>2</v>
      </c>
      <c r="AU27" s="31"/>
      <c r="AV27" s="301"/>
      <c r="AW27" s="31">
        <f t="shared" si="3"/>
        <v>0</v>
      </c>
      <c r="AX27" s="300">
        <v>1</v>
      </c>
      <c r="AY27" s="300">
        <v>1</v>
      </c>
      <c r="AZ27" s="302"/>
      <c r="BA27" s="294">
        <f t="shared" si="4"/>
        <v>14</v>
      </c>
      <c r="BB27" s="261" t="s">
        <v>3176</v>
      </c>
      <c r="BC27" s="261">
        <v>1</v>
      </c>
      <c r="BD27" s="261" t="s">
        <v>3173</v>
      </c>
    </row>
    <row r="28" spans="1:56" x14ac:dyDescent="0.2">
      <c r="A28" s="19" t="s">
        <v>107</v>
      </c>
      <c r="B28" s="20" t="s">
        <v>104</v>
      </c>
      <c r="C28" s="20" t="s">
        <v>61</v>
      </c>
      <c r="D28" s="20" t="s">
        <v>62</v>
      </c>
      <c r="E28" s="300">
        <v>0</v>
      </c>
      <c r="F28" s="300">
        <v>2</v>
      </c>
      <c r="G28" s="31"/>
      <c r="H28" s="301"/>
      <c r="I28" s="31"/>
      <c r="J28" s="301"/>
      <c r="K28" s="31"/>
      <c r="L28" s="300">
        <v>2</v>
      </c>
      <c r="M28" s="31"/>
      <c r="N28" s="301"/>
      <c r="O28" s="31"/>
      <c r="P28" s="300">
        <v>2</v>
      </c>
      <c r="Q28" s="31"/>
      <c r="R28" s="300">
        <v>4</v>
      </c>
      <c r="S28" s="31"/>
      <c r="T28" s="300">
        <v>2</v>
      </c>
      <c r="U28" s="31"/>
      <c r="V28" s="301"/>
      <c r="W28" s="31"/>
      <c r="X28" s="301"/>
      <c r="Y28" s="31">
        <f t="shared" si="5"/>
        <v>0</v>
      </c>
      <c r="Z28" s="301"/>
      <c r="AA28" s="31"/>
      <c r="AB28" s="301"/>
      <c r="AC28" s="31">
        <f t="shared" si="6"/>
        <v>0</v>
      </c>
      <c r="AD28" s="301"/>
      <c r="AE28" s="31"/>
      <c r="AF28" s="300">
        <v>1</v>
      </c>
      <c r="AG28" s="31"/>
      <c r="AH28" s="300">
        <v>1</v>
      </c>
      <c r="AI28" s="31"/>
      <c r="AJ28" s="301"/>
      <c r="AK28" s="31"/>
      <c r="AL28" s="301"/>
      <c r="AM28" s="31"/>
      <c r="AN28" s="301"/>
      <c r="AO28" s="31"/>
      <c r="AP28" s="301"/>
      <c r="AQ28" s="31">
        <f t="shared" si="2"/>
        <v>0</v>
      </c>
      <c r="AR28" s="301"/>
      <c r="AS28" s="31"/>
      <c r="AT28" s="300">
        <v>2</v>
      </c>
      <c r="AU28" s="31"/>
      <c r="AV28" s="301"/>
      <c r="AW28" s="31">
        <f t="shared" si="3"/>
        <v>0</v>
      </c>
      <c r="AX28" s="300">
        <v>1</v>
      </c>
      <c r="AY28" s="300">
        <v>1</v>
      </c>
      <c r="AZ28" s="302"/>
      <c r="BA28" s="294">
        <f t="shared" si="4"/>
        <v>14</v>
      </c>
      <c r="BB28" s="261" t="s">
        <v>3176</v>
      </c>
      <c r="BC28" s="261">
        <v>1</v>
      </c>
      <c r="BD28" s="261" t="s">
        <v>3173</v>
      </c>
    </row>
    <row r="29" spans="1:56" x14ac:dyDescent="0.2">
      <c r="A29" s="19" t="s">
        <v>108</v>
      </c>
      <c r="B29" s="20" t="s">
        <v>104</v>
      </c>
      <c r="C29" s="20" t="s">
        <v>61</v>
      </c>
      <c r="D29" s="20" t="s">
        <v>62</v>
      </c>
      <c r="E29" s="300">
        <v>0</v>
      </c>
      <c r="F29" s="300">
        <v>2</v>
      </c>
      <c r="G29" s="31"/>
      <c r="H29" s="301"/>
      <c r="I29" s="31"/>
      <c r="J29" s="301"/>
      <c r="K29" s="31"/>
      <c r="L29" s="300">
        <v>2</v>
      </c>
      <c r="M29" s="31"/>
      <c r="N29" s="301"/>
      <c r="O29" s="31"/>
      <c r="P29" s="300">
        <v>2</v>
      </c>
      <c r="Q29" s="31"/>
      <c r="R29" s="300">
        <v>4</v>
      </c>
      <c r="S29" s="31"/>
      <c r="T29" s="300">
        <v>2</v>
      </c>
      <c r="U29" s="31"/>
      <c r="V29" s="301"/>
      <c r="W29" s="31"/>
      <c r="X29" s="301"/>
      <c r="Y29" s="31">
        <f t="shared" si="5"/>
        <v>0</v>
      </c>
      <c r="Z29" s="301"/>
      <c r="AA29" s="31"/>
      <c r="AB29" s="301"/>
      <c r="AC29" s="31">
        <f t="shared" si="6"/>
        <v>0</v>
      </c>
      <c r="AD29" s="301"/>
      <c r="AE29" s="31"/>
      <c r="AF29" s="300">
        <v>1</v>
      </c>
      <c r="AG29" s="31"/>
      <c r="AH29" s="300">
        <v>1</v>
      </c>
      <c r="AI29" s="31"/>
      <c r="AJ29" s="301"/>
      <c r="AK29" s="31"/>
      <c r="AL29" s="301"/>
      <c r="AM29" s="31"/>
      <c r="AN29" s="301"/>
      <c r="AO29" s="31"/>
      <c r="AP29" s="301"/>
      <c r="AQ29" s="31">
        <f t="shared" si="2"/>
        <v>0</v>
      </c>
      <c r="AR29" s="301"/>
      <c r="AS29" s="31"/>
      <c r="AT29" s="300">
        <v>2</v>
      </c>
      <c r="AU29" s="31"/>
      <c r="AV29" s="301"/>
      <c r="AW29" s="31">
        <f t="shared" si="3"/>
        <v>0</v>
      </c>
      <c r="AX29" s="300">
        <v>1</v>
      </c>
      <c r="AY29" s="300">
        <v>1</v>
      </c>
      <c r="AZ29" s="302"/>
      <c r="BA29" s="294">
        <f t="shared" si="4"/>
        <v>14</v>
      </c>
      <c r="BB29" s="261" t="s">
        <v>3176</v>
      </c>
      <c r="BC29" s="261">
        <v>1</v>
      </c>
      <c r="BD29" s="261" t="s">
        <v>3173</v>
      </c>
    </row>
    <row r="30" spans="1:56" x14ac:dyDescent="0.2">
      <c r="A30" s="19" t="s">
        <v>109</v>
      </c>
      <c r="B30" s="20" t="s">
        <v>104</v>
      </c>
      <c r="C30" s="20" t="s">
        <v>61</v>
      </c>
      <c r="D30" s="20" t="s">
        <v>62</v>
      </c>
      <c r="E30" s="300">
        <v>0</v>
      </c>
      <c r="F30" s="300">
        <v>2</v>
      </c>
      <c r="G30" s="31"/>
      <c r="H30" s="301"/>
      <c r="I30" s="31"/>
      <c r="J30" s="301"/>
      <c r="K30" s="31"/>
      <c r="L30" s="300">
        <v>2</v>
      </c>
      <c r="M30" s="31"/>
      <c r="N30" s="301"/>
      <c r="O30" s="31"/>
      <c r="P30" s="300">
        <v>2</v>
      </c>
      <c r="Q30" s="31"/>
      <c r="R30" s="300">
        <v>4</v>
      </c>
      <c r="S30" s="31"/>
      <c r="T30" s="300">
        <v>2</v>
      </c>
      <c r="U30" s="31"/>
      <c r="V30" s="301"/>
      <c r="W30" s="31"/>
      <c r="X30" s="301"/>
      <c r="Y30" s="31">
        <f t="shared" si="5"/>
        <v>0</v>
      </c>
      <c r="Z30" s="301"/>
      <c r="AA30" s="31"/>
      <c r="AB30" s="301"/>
      <c r="AC30" s="31">
        <f t="shared" si="6"/>
        <v>0</v>
      </c>
      <c r="AD30" s="301"/>
      <c r="AE30" s="31"/>
      <c r="AF30" s="300">
        <v>1</v>
      </c>
      <c r="AG30" s="31"/>
      <c r="AH30" s="300">
        <v>1</v>
      </c>
      <c r="AI30" s="31"/>
      <c r="AJ30" s="301"/>
      <c r="AK30" s="31"/>
      <c r="AL30" s="301"/>
      <c r="AM30" s="31"/>
      <c r="AN30" s="301"/>
      <c r="AO30" s="31"/>
      <c r="AP30" s="301"/>
      <c r="AQ30" s="31">
        <f t="shared" si="2"/>
        <v>0</v>
      </c>
      <c r="AR30" s="301"/>
      <c r="AS30" s="31"/>
      <c r="AT30" s="300">
        <v>2</v>
      </c>
      <c r="AU30" s="31"/>
      <c r="AV30" s="301"/>
      <c r="AW30" s="31">
        <f t="shared" si="3"/>
        <v>0</v>
      </c>
      <c r="AX30" s="300">
        <v>1</v>
      </c>
      <c r="AY30" s="300">
        <v>1</v>
      </c>
      <c r="AZ30" s="302"/>
      <c r="BA30" s="294">
        <f t="shared" si="4"/>
        <v>14</v>
      </c>
      <c r="BB30" s="261" t="s">
        <v>3176</v>
      </c>
      <c r="BC30" s="261">
        <v>1</v>
      </c>
      <c r="BD30" s="261" t="s">
        <v>3173</v>
      </c>
    </row>
    <row r="31" spans="1:56" x14ac:dyDescent="0.2">
      <c r="A31" s="19" t="s">
        <v>110</v>
      </c>
      <c r="B31" s="20" t="s">
        <v>104</v>
      </c>
      <c r="C31" s="20" t="s">
        <v>61</v>
      </c>
      <c r="D31" s="20" t="s">
        <v>62</v>
      </c>
      <c r="E31" s="300">
        <v>0</v>
      </c>
      <c r="F31" s="300">
        <v>2</v>
      </c>
      <c r="G31" s="31"/>
      <c r="H31" s="301"/>
      <c r="I31" s="31"/>
      <c r="J31" s="301"/>
      <c r="K31" s="31"/>
      <c r="L31" s="300">
        <v>2</v>
      </c>
      <c r="M31" s="31"/>
      <c r="N31" s="301"/>
      <c r="O31" s="31"/>
      <c r="P31" s="300">
        <v>2</v>
      </c>
      <c r="Q31" s="31"/>
      <c r="R31" s="300">
        <v>4</v>
      </c>
      <c r="S31" s="31"/>
      <c r="T31" s="300">
        <v>2</v>
      </c>
      <c r="U31" s="31"/>
      <c r="V31" s="301"/>
      <c r="W31" s="31"/>
      <c r="X31" s="301"/>
      <c r="Y31" s="31">
        <f t="shared" si="5"/>
        <v>0</v>
      </c>
      <c r="Z31" s="301"/>
      <c r="AA31" s="31"/>
      <c r="AB31" s="301"/>
      <c r="AC31" s="31">
        <f t="shared" si="6"/>
        <v>0</v>
      </c>
      <c r="AD31" s="301"/>
      <c r="AE31" s="31"/>
      <c r="AF31" s="300">
        <v>1</v>
      </c>
      <c r="AG31" s="31"/>
      <c r="AH31" s="300">
        <v>1</v>
      </c>
      <c r="AI31" s="31"/>
      <c r="AJ31" s="301"/>
      <c r="AK31" s="31"/>
      <c r="AL31" s="301"/>
      <c r="AM31" s="31"/>
      <c r="AN31" s="301"/>
      <c r="AO31" s="31"/>
      <c r="AP31" s="301"/>
      <c r="AQ31" s="31">
        <f t="shared" si="2"/>
        <v>0</v>
      </c>
      <c r="AR31" s="301"/>
      <c r="AS31" s="31"/>
      <c r="AT31" s="300">
        <v>2</v>
      </c>
      <c r="AU31" s="31"/>
      <c r="AV31" s="301"/>
      <c r="AW31" s="31">
        <f t="shared" si="3"/>
        <v>0</v>
      </c>
      <c r="AX31" s="300">
        <v>1</v>
      </c>
      <c r="AY31" s="300">
        <v>1</v>
      </c>
      <c r="AZ31" s="302"/>
      <c r="BA31" s="294">
        <f t="shared" si="4"/>
        <v>14</v>
      </c>
      <c r="BB31" s="261" t="s">
        <v>3176</v>
      </c>
      <c r="BC31" s="261">
        <v>1</v>
      </c>
      <c r="BD31" s="261" t="s">
        <v>3173</v>
      </c>
    </row>
    <row r="32" spans="1:56" x14ac:dyDescent="0.2">
      <c r="A32" s="19" t="s">
        <v>111</v>
      </c>
      <c r="B32" s="20" t="s">
        <v>104</v>
      </c>
      <c r="C32" s="20" t="s">
        <v>61</v>
      </c>
      <c r="D32" s="20" t="s">
        <v>62</v>
      </c>
      <c r="E32" s="300">
        <v>0</v>
      </c>
      <c r="F32" s="300">
        <v>2</v>
      </c>
      <c r="G32" s="31"/>
      <c r="H32" s="301"/>
      <c r="I32" s="31"/>
      <c r="J32" s="301"/>
      <c r="K32" s="31"/>
      <c r="L32" s="300">
        <v>2</v>
      </c>
      <c r="M32" s="31"/>
      <c r="N32" s="301"/>
      <c r="O32" s="31"/>
      <c r="P32" s="300">
        <v>2</v>
      </c>
      <c r="Q32" s="31"/>
      <c r="R32" s="300">
        <v>4</v>
      </c>
      <c r="S32" s="31"/>
      <c r="T32" s="300">
        <v>2</v>
      </c>
      <c r="U32" s="31"/>
      <c r="V32" s="301"/>
      <c r="W32" s="31"/>
      <c r="X32" s="301"/>
      <c r="Y32" s="31">
        <f t="shared" si="5"/>
        <v>0</v>
      </c>
      <c r="Z32" s="301"/>
      <c r="AA32" s="31"/>
      <c r="AB32" s="301"/>
      <c r="AC32" s="31">
        <f t="shared" si="6"/>
        <v>0</v>
      </c>
      <c r="AD32" s="301"/>
      <c r="AE32" s="31"/>
      <c r="AF32" s="300">
        <v>1</v>
      </c>
      <c r="AG32" s="31"/>
      <c r="AH32" s="300">
        <v>1</v>
      </c>
      <c r="AI32" s="31"/>
      <c r="AJ32" s="301"/>
      <c r="AK32" s="31"/>
      <c r="AL32" s="301"/>
      <c r="AM32" s="31"/>
      <c r="AN32" s="301"/>
      <c r="AO32" s="31"/>
      <c r="AP32" s="301"/>
      <c r="AQ32" s="31">
        <f t="shared" si="2"/>
        <v>0</v>
      </c>
      <c r="AR32" s="301"/>
      <c r="AS32" s="31"/>
      <c r="AT32" s="300">
        <v>2</v>
      </c>
      <c r="AU32" s="31"/>
      <c r="AV32" s="301"/>
      <c r="AW32" s="31">
        <f t="shared" si="3"/>
        <v>0</v>
      </c>
      <c r="AX32" s="300">
        <v>1</v>
      </c>
      <c r="AY32" s="300">
        <v>1</v>
      </c>
      <c r="AZ32" s="302"/>
      <c r="BA32" s="294">
        <f t="shared" si="4"/>
        <v>14</v>
      </c>
      <c r="BB32" s="261" t="s">
        <v>3176</v>
      </c>
      <c r="BC32" s="261">
        <v>1</v>
      </c>
      <c r="BD32" s="261" t="s">
        <v>3173</v>
      </c>
    </row>
    <row r="33" spans="1:56" x14ac:dyDescent="0.2">
      <c r="A33" s="19" t="s">
        <v>112</v>
      </c>
      <c r="B33" s="20" t="s">
        <v>104</v>
      </c>
      <c r="C33" s="20" t="s">
        <v>66</v>
      </c>
      <c r="D33" s="20" t="s">
        <v>67</v>
      </c>
      <c r="E33" s="300">
        <v>0</v>
      </c>
      <c r="F33" s="300">
        <v>2</v>
      </c>
      <c r="G33" s="31"/>
      <c r="H33" s="301"/>
      <c r="I33" s="31"/>
      <c r="J33" s="301"/>
      <c r="K33" s="31"/>
      <c r="L33" s="300">
        <v>2</v>
      </c>
      <c r="M33" s="31"/>
      <c r="N33" s="301"/>
      <c r="O33" s="31"/>
      <c r="P33" s="300">
        <v>2</v>
      </c>
      <c r="Q33" s="31"/>
      <c r="R33" s="300">
        <v>4</v>
      </c>
      <c r="S33" s="31"/>
      <c r="T33" s="300">
        <v>2</v>
      </c>
      <c r="U33" s="31"/>
      <c r="V33" s="301"/>
      <c r="W33" s="31"/>
      <c r="X33" s="301"/>
      <c r="Y33" s="31">
        <f t="shared" si="5"/>
        <v>0</v>
      </c>
      <c r="Z33" s="301"/>
      <c r="AA33" s="31"/>
      <c r="AB33" s="301"/>
      <c r="AC33" s="31">
        <f t="shared" si="6"/>
        <v>0</v>
      </c>
      <c r="AD33" s="301"/>
      <c r="AE33" s="31"/>
      <c r="AF33" s="300">
        <v>1</v>
      </c>
      <c r="AG33" s="31"/>
      <c r="AH33" s="300">
        <v>1</v>
      </c>
      <c r="AI33" s="31"/>
      <c r="AJ33" s="301"/>
      <c r="AK33" s="31"/>
      <c r="AL33" s="301"/>
      <c r="AM33" s="31"/>
      <c r="AN33" s="301"/>
      <c r="AO33" s="31"/>
      <c r="AP33" s="301"/>
      <c r="AQ33" s="31">
        <f t="shared" si="2"/>
        <v>0</v>
      </c>
      <c r="AR33" s="301"/>
      <c r="AS33" s="31"/>
      <c r="AT33" s="300">
        <v>2</v>
      </c>
      <c r="AU33" s="31"/>
      <c r="AV33" s="301"/>
      <c r="AW33" s="31">
        <f t="shared" si="3"/>
        <v>0</v>
      </c>
      <c r="AX33" s="300">
        <v>1</v>
      </c>
      <c r="AY33" s="300">
        <v>1</v>
      </c>
      <c r="AZ33" s="302"/>
      <c r="BA33" s="294">
        <f t="shared" si="4"/>
        <v>14</v>
      </c>
      <c r="BB33" s="261" t="s">
        <v>3176</v>
      </c>
      <c r="BC33" s="261">
        <v>1</v>
      </c>
      <c r="BD33" s="261" t="s">
        <v>3173</v>
      </c>
    </row>
    <row r="34" spans="1:56" x14ac:dyDescent="0.2">
      <c r="A34" s="19" t="s">
        <v>113</v>
      </c>
      <c r="B34" s="20" t="s">
        <v>104</v>
      </c>
      <c r="C34" s="20" t="s">
        <v>66</v>
      </c>
      <c r="D34" s="20" t="s">
        <v>67</v>
      </c>
      <c r="E34" s="300">
        <v>0</v>
      </c>
      <c r="F34" s="300">
        <v>2</v>
      </c>
      <c r="G34" s="31"/>
      <c r="H34" s="301"/>
      <c r="I34" s="31"/>
      <c r="J34" s="301"/>
      <c r="K34" s="31"/>
      <c r="L34" s="300">
        <v>2</v>
      </c>
      <c r="M34" s="31"/>
      <c r="N34" s="301"/>
      <c r="O34" s="31"/>
      <c r="P34" s="300">
        <v>2</v>
      </c>
      <c r="Q34" s="31"/>
      <c r="R34" s="300">
        <v>4</v>
      </c>
      <c r="S34" s="31"/>
      <c r="T34" s="300">
        <v>2</v>
      </c>
      <c r="U34" s="31"/>
      <c r="V34" s="301"/>
      <c r="W34" s="31"/>
      <c r="X34" s="301"/>
      <c r="Y34" s="31">
        <f t="shared" si="5"/>
        <v>0</v>
      </c>
      <c r="Z34" s="301"/>
      <c r="AA34" s="31"/>
      <c r="AB34" s="301"/>
      <c r="AC34" s="31">
        <f t="shared" si="6"/>
        <v>0</v>
      </c>
      <c r="AD34" s="301"/>
      <c r="AE34" s="31"/>
      <c r="AF34" s="300">
        <v>1</v>
      </c>
      <c r="AG34" s="31"/>
      <c r="AH34" s="300">
        <v>1</v>
      </c>
      <c r="AI34" s="31"/>
      <c r="AJ34" s="301"/>
      <c r="AK34" s="31"/>
      <c r="AL34" s="301"/>
      <c r="AM34" s="31"/>
      <c r="AN34" s="301"/>
      <c r="AO34" s="31"/>
      <c r="AP34" s="301"/>
      <c r="AQ34" s="31">
        <f t="shared" si="2"/>
        <v>0</v>
      </c>
      <c r="AR34" s="301"/>
      <c r="AS34" s="31"/>
      <c r="AT34" s="300">
        <v>2</v>
      </c>
      <c r="AU34" s="31"/>
      <c r="AV34" s="301"/>
      <c r="AW34" s="31">
        <f t="shared" si="3"/>
        <v>0</v>
      </c>
      <c r="AX34" s="300">
        <v>1</v>
      </c>
      <c r="AY34" s="300">
        <v>1</v>
      </c>
      <c r="AZ34" s="302"/>
      <c r="BA34" s="294">
        <f t="shared" si="4"/>
        <v>14</v>
      </c>
      <c r="BB34" s="261" t="s">
        <v>3176</v>
      </c>
      <c r="BC34" s="261">
        <v>1</v>
      </c>
      <c r="BD34" s="261" t="s">
        <v>3173</v>
      </c>
    </row>
    <row r="35" spans="1:56" x14ac:dyDescent="0.2">
      <c r="A35" s="19" t="s">
        <v>114</v>
      </c>
      <c r="B35" s="20" t="s">
        <v>104</v>
      </c>
      <c r="C35" s="20" t="s">
        <v>66</v>
      </c>
      <c r="D35" s="20" t="s">
        <v>67</v>
      </c>
      <c r="E35" s="300">
        <v>0</v>
      </c>
      <c r="F35" s="300">
        <v>2</v>
      </c>
      <c r="G35" s="31"/>
      <c r="H35" s="301"/>
      <c r="I35" s="31"/>
      <c r="J35" s="301"/>
      <c r="K35" s="31"/>
      <c r="L35" s="300">
        <v>2</v>
      </c>
      <c r="M35" s="31"/>
      <c r="N35" s="301"/>
      <c r="O35" s="31"/>
      <c r="P35" s="300">
        <v>2</v>
      </c>
      <c r="Q35" s="31"/>
      <c r="R35" s="300">
        <v>4</v>
      </c>
      <c r="S35" s="31"/>
      <c r="T35" s="300">
        <v>2</v>
      </c>
      <c r="U35" s="31"/>
      <c r="V35" s="301"/>
      <c r="W35" s="31"/>
      <c r="X35" s="301"/>
      <c r="Y35" s="31">
        <f t="shared" si="5"/>
        <v>0</v>
      </c>
      <c r="Z35" s="301"/>
      <c r="AA35" s="31"/>
      <c r="AB35" s="301"/>
      <c r="AC35" s="31">
        <f t="shared" si="6"/>
        <v>0</v>
      </c>
      <c r="AD35" s="301"/>
      <c r="AE35" s="31"/>
      <c r="AF35" s="300">
        <v>1</v>
      </c>
      <c r="AG35" s="31"/>
      <c r="AH35" s="300">
        <v>1</v>
      </c>
      <c r="AI35" s="31"/>
      <c r="AJ35" s="301"/>
      <c r="AK35" s="31"/>
      <c r="AL35" s="301"/>
      <c r="AM35" s="31"/>
      <c r="AN35" s="301"/>
      <c r="AO35" s="31"/>
      <c r="AP35" s="301"/>
      <c r="AQ35" s="31">
        <f t="shared" si="2"/>
        <v>0</v>
      </c>
      <c r="AR35" s="301"/>
      <c r="AS35" s="31"/>
      <c r="AT35" s="300">
        <v>2</v>
      </c>
      <c r="AU35" s="31"/>
      <c r="AV35" s="301"/>
      <c r="AW35" s="31">
        <f t="shared" si="3"/>
        <v>0</v>
      </c>
      <c r="AX35" s="300">
        <v>1</v>
      </c>
      <c r="AY35" s="300">
        <v>1</v>
      </c>
      <c r="AZ35" s="302"/>
      <c r="BA35" s="294">
        <f t="shared" si="4"/>
        <v>14</v>
      </c>
      <c r="BB35" s="261" t="s">
        <v>3176</v>
      </c>
      <c r="BC35" s="261">
        <v>1</v>
      </c>
      <c r="BD35" s="261" t="s">
        <v>3173</v>
      </c>
    </row>
    <row r="36" spans="1:56" x14ac:dyDescent="0.2">
      <c r="A36" s="19" t="s">
        <v>115</v>
      </c>
      <c r="B36" s="20" t="s">
        <v>104</v>
      </c>
      <c r="C36" s="20" t="s">
        <v>66</v>
      </c>
      <c r="D36" s="20" t="s">
        <v>67</v>
      </c>
      <c r="E36" s="300">
        <v>0</v>
      </c>
      <c r="F36" s="300">
        <v>2</v>
      </c>
      <c r="G36" s="31"/>
      <c r="H36" s="301"/>
      <c r="I36" s="31"/>
      <c r="J36" s="301"/>
      <c r="K36" s="31"/>
      <c r="L36" s="300">
        <v>2</v>
      </c>
      <c r="M36" s="31"/>
      <c r="N36" s="301"/>
      <c r="O36" s="31"/>
      <c r="P36" s="300">
        <v>2</v>
      </c>
      <c r="Q36" s="31"/>
      <c r="R36" s="300">
        <v>4</v>
      </c>
      <c r="S36" s="31"/>
      <c r="T36" s="300">
        <v>2</v>
      </c>
      <c r="U36" s="31"/>
      <c r="V36" s="301"/>
      <c r="W36" s="31"/>
      <c r="X36" s="301"/>
      <c r="Y36" s="31">
        <f t="shared" si="5"/>
        <v>0</v>
      </c>
      <c r="Z36" s="301"/>
      <c r="AA36" s="31"/>
      <c r="AB36" s="301"/>
      <c r="AC36" s="31">
        <f t="shared" si="6"/>
        <v>0</v>
      </c>
      <c r="AD36" s="301"/>
      <c r="AE36" s="31"/>
      <c r="AF36" s="300">
        <v>1</v>
      </c>
      <c r="AG36" s="31"/>
      <c r="AH36" s="300">
        <v>1</v>
      </c>
      <c r="AI36" s="31"/>
      <c r="AJ36" s="301"/>
      <c r="AK36" s="31"/>
      <c r="AL36" s="301"/>
      <c r="AM36" s="31"/>
      <c r="AN36" s="301"/>
      <c r="AO36" s="31"/>
      <c r="AP36" s="301"/>
      <c r="AQ36" s="31">
        <f t="shared" si="2"/>
        <v>0</v>
      </c>
      <c r="AR36" s="301"/>
      <c r="AS36" s="31"/>
      <c r="AT36" s="300">
        <v>2</v>
      </c>
      <c r="AU36" s="31"/>
      <c r="AV36" s="301"/>
      <c r="AW36" s="31">
        <f t="shared" si="3"/>
        <v>0</v>
      </c>
      <c r="AX36" s="300">
        <v>1</v>
      </c>
      <c r="AY36" s="300">
        <v>1</v>
      </c>
      <c r="AZ36" s="302"/>
      <c r="BA36" s="294">
        <f t="shared" si="4"/>
        <v>14</v>
      </c>
      <c r="BB36" s="261" t="s">
        <v>3176</v>
      </c>
      <c r="BC36" s="261">
        <v>1</v>
      </c>
      <c r="BD36" s="261" t="s">
        <v>3173</v>
      </c>
    </row>
    <row r="37" spans="1:56" x14ac:dyDescent="0.2">
      <c r="A37" s="19" t="s">
        <v>116</v>
      </c>
      <c r="B37" s="20" t="s">
        <v>104</v>
      </c>
      <c r="C37" s="20" t="s">
        <v>66</v>
      </c>
      <c r="D37" s="20" t="s">
        <v>67</v>
      </c>
      <c r="E37" s="300">
        <v>0</v>
      </c>
      <c r="F37" s="300">
        <v>2</v>
      </c>
      <c r="G37" s="31"/>
      <c r="H37" s="301"/>
      <c r="I37" s="31"/>
      <c r="J37" s="301"/>
      <c r="K37" s="31"/>
      <c r="L37" s="300">
        <v>2</v>
      </c>
      <c r="M37" s="31"/>
      <c r="N37" s="301"/>
      <c r="O37" s="31"/>
      <c r="P37" s="300">
        <v>2</v>
      </c>
      <c r="Q37" s="31"/>
      <c r="R37" s="300">
        <v>4</v>
      </c>
      <c r="S37" s="31"/>
      <c r="T37" s="300">
        <v>2</v>
      </c>
      <c r="U37" s="31"/>
      <c r="V37" s="301"/>
      <c r="W37" s="31"/>
      <c r="X37" s="301"/>
      <c r="Y37" s="31">
        <f t="shared" si="5"/>
        <v>0</v>
      </c>
      <c r="Z37" s="301"/>
      <c r="AA37" s="31"/>
      <c r="AB37" s="301"/>
      <c r="AC37" s="31">
        <f t="shared" si="6"/>
        <v>0</v>
      </c>
      <c r="AD37" s="301"/>
      <c r="AE37" s="31"/>
      <c r="AF37" s="300">
        <v>1</v>
      </c>
      <c r="AG37" s="31"/>
      <c r="AH37" s="300">
        <v>1</v>
      </c>
      <c r="AI37" s="31"/>
      <c r="AJ37" s="301"/>
      <c r="AK37" s="31"/>
      <c r="AL37" s="301"/>
      <c r="AM37" s="31"/>
      <c r="AN37" s="301"/>
      <c r="AO37" s="31"/>
      <c r="AP37" s="301"/>
      <c r="AQ37" s="31">
        <f t="shared" si="2"/>
        <v>0</v>
      </c>
      <c r="AR37" s="301"/>
      <c r="AS37" s="31"/>
      <c r="AT37" s="300">
        <v>2</v>
      </c>
      <c r="AU37" s="31"/>
      <c r="AV37" s="301"/>
      <c r="AW37" s="31">
        <f t="shared" si="3"/>
        <v>0</v>
      </c>
      <c r="AX37" s="300">
        <v>1</v>
      </c>
      <c r="AY37" s="300">
        <v>1</v>
      </c>
      <c r="AZ37" s="302"/>
      <c r="BA37" s="294">
        <f t="shared" si="4"/>
        <v>14</v>
      </c>
      <c r="BB37" s="261" t="s">
        <v>3176</v>
      </c>
      <c r="BC37" s="261">
        <v>1</v>
      </c>
      <c r="BD37" s="261" t="s">
        <v>3173</v>
      </c>
    </row>
    <row r="38" spans="1:56" x14ac:dyDescent="0.2">
      <c r="A38" s="19" t="s">
        <v>117</v>
      </c>
      <c r="B38" s="20" t="s">
        <v>104</v>
      </c>
      <c r="C38" s="20" t="s">
        <v>66</v>
      </c>
      <c r="D38" s="20" t="s">
        <v>67</v>
      </c>
      <c r="E38" s="300">
        <v>0</v>
      </c>
      <c r="F38" s="300">
        <v>2</v>
      </c>
      <c r="G38" s="31"/>
      <c r="H38" s="301"/>
      <c r="I38" s="31"/>
      <c r="J38" s="301"/>
      <c r="K38" s="31"/>
      <c r="L38" s="300">
        <v>2</v>
      </c>
      <c r="M38" s="31"/>
      <c r="N38" s="301"/>
      <c r="O38" s="31"/>
      <c r="P38" s="300">
        <v>2</v>
      </c>
      <c r="Q38" s="31"/>
      <c r="R38" s="300">
        <v>4</v>
      </c>
      <c r="S38" s="31"/>
      <c r="T38" s="300">
        <v>2</v>
      </c>
      <c r="U38" s="31"/>
      <c r="V38" s="301"/>
      <c r="W38" s="31"/>
      <c r="X38" s="301"/>
      <c r="Y38" s="31">
        <f t="shared" si="5"/>
        <v>0</v>
      </c>
      <c r="Z38" s="301"/>
      <c r="AA38" s="31"/>
      <c r="AB38" s="301"/>
      <c r="AC38" s="31">
        <f t="shared" si="6"/>
        <v>0</v>
      </c>
      <c r="AD38" s="301"/>
      <c r="AE38" s="31"/>
      <c r="AF38" s="300">
        <v>1</v>
      </c>
      <c r="AG38" s="31"/>
      <c r="AH38" s="300">
        <v>1</v>
      </c>
      <c r="AI38" s="31"/>
      <c r="AJ38" s="301"/>
      <c r="AK38" s="31"/>
      <c r="AL38" s="301"/>
      <c r="AM38" s="31"/>
      <c r="AN38" s="301"/>
      <c r="AO38" s="31"/>
      <c r="AP38" s="301"/>
      <c r="AQ38" s="31">
        <f t="shared" si="2"/>
        <v>0</v>
      </c>
      <c r="AR38" s="301"/>
      <c r="AS38" s="31"/>
      <c r="AT38" s="300">
        <v>2</v>
      </c>
      <c r="AU38" s="31"/>
      <c r="AV38" s="301"/>
      <c r="AW38" s="31">
        <f t="shared" si="3"/>
        <v>0</v>
      </c>
      <c r="AX38" s="300">
        <v>1</v>
      </c>
      <c r="AY38" s="300">
        <v>1</v>
      </c>
      <c r="AZ38" s="302"/>
      <c r="BA38" s="294">
        <f t="shared" si="4"/>
        <v>14</v>
      </c>
      <c r="BB38" s="261" t="s">
        <v>3176</v>
      </c>
      <c r="BC38" s="261">
        <v>1</v>
      </c>
      <c r="BD38" s="261" t="s">
        <v>3173</v>
      </c>
    </row>
    <row r="39" spans="1:56" x14ac:dyDescent="0.2">
      <c r="A39" s="19" t="s">
        <v>118</v>
      </c>
      <c r="B39" s="20" t="s">
        <v>104</v>
      </c>
      <c r="C39" s="20" t="s">
        <v>66</v>
      </c>
      <c r="D39" s="20" t="s">
        <v>67</v>
      </c>
      <c r="E39" s="300">
        <v>0</v>
      </c>
      <c r="F39" s="300">
        <v>2</v>
      </c>
      <c r="G39" s="31"/>
      <c r="H39" s="301"/>
      <c r="I39" s="31"/>
      <c r="J39" s="301"/>
      <c r="K39" s="31"/>
      <c r="L39" s="300">
        <v>2</v>
      </c>
      <c r="M39" s="31"/>
      <c r="N39" s="301"/>
      <c r="O39" s="31"/>
      <c r="P39" s="300">
        <v>2</v>
      </c>
      <c r="Q39" s="31"/>
      <c r="R39" s="300">
        <v>4</v>
      </c>
      <c r="S39" s="31"/>
      <c r="T39" s="300">
        <v>2</v>
      </c>
      <c r="U39" s="31"/>
      <c r="V39" s="301"/>
      <c r="W39" s="31"/>
      <c r="X39" s="301"/>
      <c r="Y39" s="31">
        <f t="shared" si="5"/>
        <v>0</v>
      </c>
      <c r="Z39" s="301"/>
      <c r="AA39" s="31"/>
      <c r="AB39" s="301"/>
      <c r="AC39" s="31">
        <f t="shared" si="6"/>
        <v>0</v>
      </c>
      <c r="AD39" s="301"/>
      <c r="AE39" s="31"/>
      <c r="AF39" s="300">
        <v>1</v>
      </c>
      <c r="AG39" s="31"/>
      <c r="AH39" s="300">
        <v>1</v>
      </c>
      <c r="AI39" s="31"/>
      <c r="AJ39" s="301"/>
      <c r="AK39" s="31"/>
      <c r="AL39" s="301"/>
      <c r="AM39" s="31"/>
      <c r="AN39" s="301"/>
      <c r="AO39" s="31"/>
      <c r="AP39" s="301"/>
      <c r="AQ39" s="31">
        <f t="shared" si="2"/>
        <v>0</v>
      </c>
      <c r="AR39" s="301"/>
      <c r="AS39" s="31"/>
      <c r="AT39" s="300">
        <v>2</v>
      </c>
      <c r="AU39" s="31"/>
      <c r="AV39" s="301"/>
      <c r="AW39" s="31">
        <f t="shared" si="3"/>
        <v>0</v>
      </c>
      <c r="AX39" s="300">
        <v>1</v>
      </c>
      <c r="AY39" s="300">
        <v>1</v>
      </c>
      <c r="AZ39" s="302"/>
      <c r="BA39" s="294">
        <f t="shared" si="4"/>
        <v>14</v>
      </c>
      <c r="BB39" s="261" t="s">
        <v>3176</v>
      </c>
      <c r="BC39" s="261">
        <v>1</v>
      </c>
      <c r="BD39" s="261" t="s">
        <v>3173</v>
      </c>
    </row>
    <row r="40" spans="1:56" x14ac:dyDescent="0.2">
      <c r="A40" s="19" t="s">
        <v>119</v>
      </c>
      <c r="B40" s="20" t="s">
        <v>104</v>
      </c>
      <c r="C40" s="20" t="s">
        <v>66</v>
      </c>
      <c r="D40" s="20" t="s">
        <v>67</v>
      </c>
      <c r="E40" s="300">
        <v>0</v>
      </c>
      <c r="F40" s="300">
        <v>2</v>
      </c>
      <c r="G40" s="31"/>
      <c r="H40" s="301"/>
      <c r="I40" s="31"/>
      <c r="J40" s="301"/>
      <c r="K40" s="31"/>
      <c r="L40" s="300">
        <v>2</v>
      </c>
      <c r="M40" s="31"/>
      <c r="N40" s="301"/>
      <c r="O40" s="31"/>
      <c r="P40" s="300">
        <v>2</v>
      </c>
      <c r="Q40" s="31"/>
      <c r="R40" s="300">
        <v>4</v>
      </c>
      <c r="S40" s="31"/>
      <c r="T40" s="300">
        <v>2</v>
      </c>
      <c r="U40" s="31"/>
      <c r="V40" s="301"/>
      <c r="W40" s="31"/>
      <c r="X40" s="301"/>
      <c r="Y40" s="31">
        <f t="shared" si="5"/>
        <v>0</v>
      </c>
      <c r="Z40" s="301"/>
      <c r="AA40" s="31"/>
      <c r="AB40" s="301"/>
      <c r="AC40" s="31">
        <f t="shared" si="6"/>
        <v>0</v>
      </c>
      <c r="AD40" s="301"/>
      <c r="AE40" s="31"/>
      <c r="AF40" s="300">
        <v>1</v>
      </c>
      <c r="AG40" s="31"/>
      <c r="AH40" s="300">
        <v>1</v>
      </c>
      <c r="AI40" s="31"/>
      <c r="AJ40" s="301"/>
      <c r="AK40" s="31"/>
      <c r="AL40" s="301"/>
      <c r="AM40" s="31"/>
      <c r="AN40" s="301"/>
      <c r="AO40" s="31"/>
      <c r="AP40" s="301"/>
      <c r="AQ40" s="31">
        <f t="shared" si="2"/>
        <v>0</v>
      </c>
      <c r="AR40" s="301"/>
      <c r="AS40" s="31"/>
      <c r="AT40" s="300">
        <v>2</v>
      </c>
      <c r="AU40" s="31"/>
      <c r="AV40" s="301"/>
      <c r="AW40" s="31">
        <f t="shared" si="3"/>
        <v>0</v>
      </c>
      <c r="AX40" s="300">
        <v>1</v>
      </c>
      <c r="AY40" s="300">
        <v>1</v>
      </c>
      <c r="AZ40" s="302"/>
      <c r="BA40" s="294">
        <f t="shared" si="4"/>
        <v>14</v>
      </c>
      <c r="BB40" s="261" t="s">
        <v>3176</v>
      </c>
      <c r="BC40" s="261">
        <v>1</v>
      </c>
      <c r="BD40" s="261" t="s">
        <v>3173</v>
      </c>
    </row>
    <row r="41" spans="1:56" x14ac:dyDescent="0.2">
      <c r="A41" s="19" t="s">
        <v>120</v>
      </c>
      <c r="B41" s="20" t="s">
        <v>104</v>
      </c>
      <c r="C41" s="20" t="s">
        <v>66</v>
      </c>
      <c r="D41" s="20" t="s">
        <v>67</v>
      </c>
      <c r="E41" s="300">
        <v>0</v>
      </c>
      <c r="F41" s="300">
        <v>2</v>
      </c>
      <c r="G41" s="31"/>
      <c r="H41" s="301"/>
      <c r="I41" s="31"/>
      <c r="J41" s="301"/>
      <c r="K41" s="31"/>
      <c r="L41" s="300">
        <v>2</v>
      </c>
      <c r="M41" s="31"/>
      <c r="N41" s="301"/>
      <c r="O41" s="31"/>
      <c r="P41" s="300">
        <v>2</v>
      </c>
      <c r="Q41" s="31"/>
      <c r="R41" s="300">
        <v>4</v>
      </c>
      <c r="S41" s="31"/>
      <c r="T41" s="300">
        <v>2</v>
      </c>
      <c r="U41" s="31"/>
      <c r="V41" s="301"/>
      <c r="W41" s="31"/>
      <c r="X41" s="301"/>
      <c r="Y41" s="31">
        <f t="shared" si="5"/>
        <v>0</v>
      </c>
      <c r="Z41" s="301"/>
      <c r="AA41" s="31"/>
      <c r="AB41" s="301"/>
      <c r="AC41" s="31">
        <f t="shared" si="6"/>
        <v>0</v>
      </c>
      <c r="AD41" s="301"/>
      <c r="AE41" s="31"/>
      <c r="AF41" s="300">
        <v>1</v>
      </c>
      <c r="AG41" s="31"/>
      <c r="AH41" s="300">
        <v>1</v>
      </c>
      <c r="AI41" s="31"/>
      <c r="AJ41" s="301"/>
      <c r="AK41" s="31"/>
      <c r="AL41" s="301"/>
      <c r="AM41" s="31"/>
      <c r="AN41" s="301"/>
      <c r="AO41" s="31"/>
      <c r="AP41" s="301"/>
      <c r="AQ41" s="31">
        <f t="shared" si="2"/>
        <v>0</v>
      </c>
      <c r="AR41" s="301"/>
      <c r="AS41" s="31"/>
      <c r="AT41" s="300">
        <v>2</v>
      </c>
      <c r="AU41" s="31"/>
      <c r="AV41" s="301"/>
      <c r="AW41" s="31">
        <f t="shared" si="3"/>
        <v>0</v>
      </c>
      <c r="AX41" s="300">
        <v>1</v>
      </c>
      <c r="AY41" s="300">
        <v>1</v>
      </c>
      <c r="AZ41" s="302"/>
      <c r="BA41" s="294">
        <f t="shared" si="4"/>
        <v>14</v>
      </c>
      <c r="BB41" s="261" t="s">
        <v>3176</v>
      </c>
      <c r="BC41" s="261">
        <v>1</v>
      </c>
      <c r="BD41" s="261" t="s">
        <v>3173</v>
      </c>
    </row>
    <row r="42" spans="1:56" x14ac:dyDescent="0.2">
      <c r="A42" s="11" t="s">
        <v>121</v>
      </c>
      <c r="B42" s="288" t="s">
        <v>3117</v>
      </c>
      <c r="C42" s="288" t="s">
        <v>3118</v>
      </c>
      <c r="D42" s="288"/>
      <c r="E42" s="295">
        <v>0</v>
      </c>
      <c r="F42" s="295">
        <v>1</v>
      </c>
      <c r="G42" s="31"/>
      <c r="H42" s="288"/>
      <c r="I42" s="31"/>
      <c r="J42" s="288"/>
      <c r="K42" s="31"/>
      <c r="L42" s="288"/>
      <c r="M42" s="31"/>
      <c r="N42" s="288"/>
      <c r="O42" s="31"/>
      <c r="P42" s="288"/>
      <c r="Q42" s="31"/>
      <c r="R42" s="288"/>
      <c r="S42" s="31"/>
      <c r="T42" s="288"/>
      <c r="U42" s="31"/>
      <c r="V42" s="295">
        <v>1</v>
      </c>
      <c r="W42" s="31"/>
      <c r="X42" s="288"/>
      <c r="Y42" s="31">
        <f t="shared" si="5"/>
        <v>0</v>
      </c>
      <c r="Z42" s="288"/>
      <c r="AA42" s="31"/>
      <c r="AB42" s="288"/>
      <c r="AC42" s="31">
        <f t="shared" si="6"/>
        <v>0</v>
      </c>
      <c r="AD42" s="288"/>
      <c r="AE42" s="31"/>
      <c r="AF42" s="288"/>
      <c r="AG42" s="31"/>
      <c r="AH42" s="295">
        <v>1</v>
      </c>
      <c r="AI42" s="31"/>
      <c r="AJ42" s="288"/>
      <c r="AK42" s="31"/>
      <c r="AL42" s="288"/>
      <c r="AM42" s="31"/>
      <c r="AN42" s="288"/>
      <c r="AO42" s="31"/>
      <c r="AP42" s="288"/>
      <c r="AQ42" s="31">
        <f t="shared" si="2"/>
        <v>0</v>
      </c>
      <c r="AR42" s="288"/>
      <c r="AS42" s="31"/>
      <c r="AT42" s="288"/>
      <c r="AU42" s="31"/>
      <c r="AV42" s="288"/>
      <c r="AW42" s="31">
        <f t="shared" si="3"/>
        <v>0</v>
      </c>
      <c r="AX42" s="288"/>
      <c r="AY42" s="7" t="s">
        <v>124</v>
      </c>
      <c r="AZ42" s="293"/>
      <c r="BA42" s="294">
        <f t="shared" si="4"/>
        <v>3</v>
      </c>
      <c r="BB42" s="303" t="s">
        <v>3173</v>
      </c>
      <c r="BC42" s="261">
        <v>1</v>
      </c>
      <c r="BD42" s="261" t="s">
        <v>3173</v>
      </c>
    </row>
    <row r="43" spans="1:56" x14ac:dyDescent="0.2">
      <c r="A43" s="11" t="s">
        <v>125</v>
      </c>
      <c r="B43" s="288" t="s">
        <v>3117</v>
      </c>
      <c r="C43" s="288" t="s">
        <v>3118</v>
      </c>
      <c r="D43" s="288"/>
      <c r="E43" s="295">
        <v>0</v>
      </c>
      <c r="F43" s="295">
        <v>1</v>
      </c>
      <c r="G43" s="31"/>
      <c r="H43" s="288"/>
      <c r="I43" s="31"/>
      <c r="J43" s="288"/>
      <c r="K43" s="31"/>
      <c r="L43" s="288"/>
      <c r="M43" s="31"/>
      <c r="N43" s="288"/>
      <c r="O43" s="31"/>
      <c r="P43" s="288"/>
      <c r="Q43" s="31"/>
      <c r="R43" s="288"/>
      <c r="S43" s="31"/>
      <c r="T43" s="288"/>
      <c r="U43" s="31"/>
      <c r="V43" s="295">
        <v>1</v>
      </c>
      <c r="W43" s="31"/>
      <c r="X43" s="288"/>
      <c r="Y43" s="31">
        <f t="shared" si="5"/>
        <v>0</v>
      </c>
      <c r="Z43" s="288"/>
      <c r="AA43" s="31"/>
      <c r="AB43" s="288"/>
      <c r="AC43" s="31">
        <f t="shared" si="6"/>
        <v>0</v>
      </c>
      <c r="AD43" s="288"/>
      <c r="AE43" s="31"/>
      <c r="AF43" s="288"/>
      <c r="AG43" s="31"/>
      <c r="AH43" s="295">
        <v>1</v>
      </c>
      <c r="AI43" s="31"/>
      <c r="AJ43" s="288"/>
      <c r="AK43" s="31"/>
      <c r="AL43" s="288"/>
      <c r="AM43" s="31"/>
      <c r="AN43" s="288"/>
      <c r="AO43" s="31"/>
      <c r="AP43" s="288"/>
      <c r="AQ43" s="31">
        <f t="shared" si="2"/>
        <v>0</v>
      </c>
      <c r="AR43" s="288"/>
      <c r="AS43" s="31"/>
      <c r="AT43" s="288"/>
      <c r="AU43" s="31"/>
      <c r="AV43" s="288"/>
      <c r="AW43" s="31">
        <f t="shared" si="3"/>
        <v>0</v>
      </c>
      <c r="AX43" s="288"/>
      <c r="AY43" s="7" t="s">
        <v>124</v>
      </c>
      <c r="AZ43" s="293"/>
      <c r="BA43" s="294">
        <f t="shared" si="4"/>
        <v>3</v>
      </c>
      <c r="BB43" s="303" t="s">
        <v>3173</v>
      </c>
      <c r="BC43" s="261">
        <v>1</v>
      </c>
      <c r="BD43" s="261" t="s">
        <v>3173</v>
      </c>
    </row>
    <row r="44" spans="1:56" x14ac:dyDescent="0.2">
      <c r="A44" s="11" t="s">
        <v>126</v>
      </c>
      <c r="B44" s="288" t="s">
        <v>2999</v>
      </c>
      <c r="C44" s="7" t="s">
        <v>61</v>
      </c>
      <c r="D44" s="7" t="s">
        <v>62</v>
      </c>
      <c r="E44" s="295">
        <v>0</v>
      </c>
      <c r="F44" s="288"/>
      <c r="G44" s="31"/>
      <c r="H44" s="288"/>
      <c r="I44" s="31"/>
      <c r="J44" s="288"/>
      <c r="K44" s="31"/>
      <c r="L44" s="288"/>
      <c r="M44" s="31"/>
      <c r="N44" s="288"/>
      <c r="O44" s="31"/>
      <c r="P44" s="288"/>
      <c r="Q44" s="31"/>
      <c r="R44" s="288"/>
      <c r="S44" s="31"/>
      <c r="T44" s="288"/>
      <c r="U44" s="31"/>
      <c r="V44" s="288"/>
      <c r="W44" s="31"/>
      <c r="X44" s="288"/>
      <c r="Y44" s="31">
        <f t="shared" si="5"/>
        <v>0</v>
      </c>
      <c r="Z44" s="288"/>
      <c r="AA44" s="31"/>
      <c r="AB44" s="288"/>
      <c r="AC44" s="31">
        <f t="shared" si="6"/>
        <v>0</v>
      </c>
      <c r="AD44" s="288"/>
      <c r="AE44" s="31"/>
      <c r="AF44" s="288"/>
      <c r="AG44" s="31"/>
      <c r="AH44" s="288"/>
      <c r="AI44" s="31"/>
      <c r="AJ44" s="288"/>
      <c r="AK44" s="31"/>
      <c r="AL44" s="288"/>
      <c r="AM44" s="31"/>
      <c r="AN44" s="295">
        <v>1</v>
      </c>
      <c r="AO44" s="31"/>
      <c r="AP44" s="288"/>
      <c r="AQ44" s="31">
        <f t="shared" si="2"/>
        <v>0</v>
      </c>
      <c r="AR44" s="295">
        <v>1</v>
      </c>
      <c r="AS44" s="31"/>
      <c r="AT44" s="288"/>
      <c r="AU44" s="31"/>
      <c r="AV44" s="288"/>
      <c r="AW44" s="31">
        <f t="shared" si="3"/>
        <v>0</v>
      </c>
      <c r="AX44" s="288"/>
      <c r="AY44" s="288"/>
      <c r="AZ44" s="293"/>
      <c r="BA44" s="294">
        <f t="shared" si="4"/>
        <v>2</v>
      </c>
      <c r="BB44" s="303" t="s">
        <v>3173</v>
      </c>
      <c r="BC44" s="261">
        <v>1</v>
      </c>
      <c r="BD44" s="261" t="s">
        <v>3173</v>
      </c>
    </row>
    <row r="45" spans="1:56" x14ac:dyDescent="0.2">
      <c r="A45" s="11" t="s">
        <v>128</v>
      </c>
      <c r="B45" s="288" t="s">
        <v>2999</v>
      </c>
      <c r="C45" s="288" t="s">
        <v>3119</v>
      </c>
      <c r="D45" s="7" t="s">
        <v>130</v>
      </c>
      <c r="E45" s="295">
        <v>0</v>
      </c>
      <c r="F45" s="288"/>
      <c r="G45" s="31"/>
      <c r="H45" s="288"/>
      <c r="I45" s="31"/>
      <c r="J45" s="288"/>
      <c r="K45" s="31"/>
      <c r="L45" s="288"/>
      <c r="M45" s="31"/>
      <c r="N45" s="288"/>
      <c r="O45" s="31"/>
      <c r="P45" s="288"/>
      <c r="Q45" s="31"/>
      <c r="R45" s="288"/>
      <c r="S45" s="31"/>
      <c r="T45" s="288"/>
      <c r="U45" s="31"/>
      <c r="V45" s="288"/>
      <c r="W45" s="31"/>
      <c r="X45" s="288"/>
      <c r="Y45" s="31">
        <f t="shared" si="5"/>
        <v>0</v>
      </c>
      <c r="Z45" s="288"/>
      <c r="AA45" s="31"/>
      <c r="AB45" s="288"/>
      <c r="AC45" s="31">
        <f t="shared" si="6"/>
        <v>0</v>
      </c>
      <c r="AD45" s="288"/>
      <c r="AE45" s="31"/>
      <c r="AF45" s="288"/>
      <c r="AG45" s="31"/>
      <c r="AH45" s="288"/>
      <c r="AI45" s="31"/>
      <c r="AJ45" s="288"/>
      <c r="AK45" s="31"/>
      <c r="AL45" s="288"/>
      <c r="AM45" s="31"/>
      <c r="AN45" s="295">
        <v>1</v>
      </c>
      <c r="AO45" s="31"/>
      <c r="AP45" s="288"/>
      <c r="AQ45" s="31">
        <f t="shared" si="2"/>
        <v>0</v>
      </c>
      <c r="AR45" s="295">
        <v>1</v>
      </c>
      <c r="AS45" s="31"/>
      <c r="AT45" s="288"/>
      <c r="AU45" s="31"/>
      <c r="AV45" s="288"/>
      <c r="AW45" s="31">
        <f t="shared" si="3"/>
        <v>0</v>
      </c>
      <c r="AX45" s="288"/>
      <c r="AY45" s="288"/>
      <c r="AZ45" s="293"/>
      <c r="BA45" s="294">
        <f t="shared" si="4"/>
        <v>2</v>
      </c>
      <c r="BB45" s="303" t="s">
        <v>3173</v>
      </c>
      <c r="BC45" s="261">
        <v>1</v>
      </c>
      <c r="BD45" s="261" t="s">
        <v>3173</v>
      </c>
    </row>
    <row r="46" spans="1:56" x14ac:dyDescent="0.2">
      <c r="A46" s="11" t="s">
        <v>131</v>
      </c>
      <c r="B46" s="288" t="s">
        <v>2999</v>
      </c>
      <c r="C46" s="7" t="s">
        <v>61</v>
      </c>
      <c r="D46" s="7" t="s">
        <v>62</v>
      </c>
      <c r="E46" s="295">
        <v>0</v>
      </c>
      <c r="F46" s="288"/>
      <c r="G46" s="31"/>
      <c r="H46" s="288"/>
      <c r="I46" s="31"/>
      <c r="J46" s="288"/>
      <c r="K46" s="31"/>
      <c r="L46" s="288"/>
      <c r="M46" s="31"/>
      <c r="N46" s="288"/>
      <c r="O46" s="31"/>
      <c r="P46" s="288"/>
      <c r="Q46" s="31"/>
      <c r="R46" s="288"/>
      <c r="S46" s="31"/>
      <c r="T46" s="288"/>
      <c r="U46" s="31"/>
      <c r="V46" s="288"/>
      <c r="W46" s="31"/>
      <c r="X46" s="288"/>
      <c r="Y46" s="31">
        <f t="shared" si="5"/>
        <v>0</v>
      </c>
      <c r="Z46" s="288"/>
      <c r="AA46" s="31"/>
      <c r="AB46" s="288"/>
      <c r="AC46" s="31">
        <f t="shared" si="6"/>
        <v>0</v>
      </c>
      <c r="AD46" s="288"/>
      <c r="AE46" s="31"/>
      <c r="AF46" s="288"/>
      <c r="AG46" s="31"/>
      <c r="AH46" s="288"/>
      <c r="AI46" s="31"/>
      <c r="AJ46" s="288"/>
      <c r="AK46" s="31"/>
      <c r="AL46" s="288"/>
      <c r="AM46" s="31"/>
      <c r="AN46" s="295">
        <v>1</v>
      </c>
      <c r="AO46" s="31"/>
      <c r="AP46" s="288"/>
      <c r="AQ46" s="31">
        <f t="shared" si="2"/>
        <v>0</v>
      </c>
      <c r="AR46" s="295">
        <v>1</v>
      </c>
      <c r="AS46" s="31"/>
      <c r="AT46" s="288"/>
      <c r="AU46" s="31"/>
      <c r="AV46" s="288"/>
      <c r="AW46" s="31">
        <f t="shared" si="3"/>
        <v>0</v>
      </c>
      <c r="AX46" s="288"/>
      <c r="AY46" s="288"/>
      <c r="AZ46" s="293"/>
      <c r="BA46" s="294">
        <f t="shared" si="4"/>
        <v>2</v>
      </c>
      <c r="BB46" s="303" t="s">
        <v>3173</v>
      </c>
      <c r="BC46" s="261">
        <v>1</v>
      </c>
      <c r="BD46" s="261" t="s">
        <v>3173</v>
      </c>
    </row>
    <row r="47" spans="1:56" x14ac:dyDescent="0.2">
      <c r="A47" s="11" t="s">
        <v>132</v>
      </c>
      <c r="B47" s="288" t="s">
        <v>2999</v>
      </c>
      <c r="C47" s="288" t="s">
        <v>2924</v>
      </c>
      <c r="D47" s="288"/>
      <c r="E47" s="295">
        <v>0</v>
      </c>
      <c r="F47" s="288"/>
      <c r="G47" s="31"/>
      <c r="H47" s="288"/>
      <c r="I47" s="31"/>
      <c r="J47" s="288"/>
      <c r="K47" s="31"/>
      <c r="L47" s="288"/>
      <c r="M47" s="31"/>
      <c r="N47" s="288"/>
      <c r="O47" s="31"/>
      <c r="P47" s="288"/>
      <c r="Q47" s="31"/>
      <c r="R47" s="288"/>
      <c r="S47" s="31"/>
      <c r="T47" s="288"/>
      <c r="U47" s="31"/>
      <c r="V47" s="288"/>
      <c r="W47" s="31"/>
      <c r="X47" s="288"/>
      <c r="Y47" s="31">
        <f t="shared" si="5"/>
        <v>0</v>
      </c>
      <c r="Z47" s="288"/>
      <c r="AA47" s="31"/>
      <c r="AB47" s="288"/>
      <c r="AC47" s="31">
        <f t="shared" si="6"/>
        <v>0</v>
      </c>
      <c r="AD47" s="288"/>
      <c r="AE47" s="31"/>
      <c r="AF47" s="288"/>
      <c r="AG47" s="31"/>
      <c r="AH47" s="288"/>
      <c r="AI47" s="31"/>
      <c r="AJ47" s="288"/>
      <c r="AK47" s="31"/>
      <c r="AL47" s="288"/>
      <c r="AM47" s="31"/>
      <c r="AN47" s="295">
        <v>1</v>
      </c>
      <c r="AO47" s="31"/>
      <c r="AP47" s="288"/>
      <c r="AQ47" s="31">
        <f t="shared" si="2"/>
        <v>0</v>
      </c>
      <c r="AR47" s="295">
        <v>1</v>
      </c>
      <c r="AS47" s="31"/>
      <c r="AT47" s="288"/>
      <c r="AU47" s="31"/>
      <c r="AV47" s="288"/>
      <c r="AW47" s="31">
        <f t="shared" si="3"/>
        <v>0</v>
      </c>
      <c r="AX47" s="288"/>
      <c r="AY47" s="288"/>
      <c r="AZ47" s="293"/>
      <c r="BA47" s="294">
        <f t="shared" si="4"/>
        <v>2</v>
      </c>
      <c r="BB47" s="303" t="s">
        <v>3173</v>
      </c>
      <c r="BC47" s="261">
        <v>1</v>
      </c>
      <c r="BD47" s="261" t="s">
        <v>3173</v>
      </c>
    </row>
    <row r="48" spans="1:56" x14ac:dyDescent="0.2">
      <c r="A48" s="11" t="s">
        <v>127</v>
      </c>
      <c r="B48" s="288" t="s">
        <v>3120</v>
      </c>
      <c r="C48" s="288" t="s">
        <v>3033</v>
      </c>
      <c r="D48" s="295">
        <v>218</v>
      </c>
      <c r="E48" s="288"/>
      <c r="F48" s="288"/>
      <c r="G48" s="31"/>
      <c r="H48" s="288"/>
      <c r="I48" s="31"/>
      <c r="J48" s="288"/>
      <c r="K48" s="31"/>
      <c r="L48" s="288"/>
      <c r="M48" s="31"/>
      <c r="N48" s="288"/>
      <c r="O48" s="31"/>
      <c r="P48" s="288"/>
      <c r="Q48" s="31"/>
      <c r="R48" s="288"/>
      <c r="S48" s="31"/>
      <c r="T48" s="288"/>
      <c r="U48" s="31"/>
      <c r="V48" s="288"/>
      <c r="W48" s="31"/>
      <c r="X48" s="288"/>
      <c r="Y48" s="31">
        <f t="shared" si="5"/>
        <v>0</v>
      </c>
      <c r="Z48" s="288"/>
      <c r="AA48" s="31"/>
      <c r="AB48" s="288"/>
      <c r="AC48" s="31">
        <f t="shared" si="6"/>
        <v>0</v>
      </c>
      <c r="AD48" s="288"/>
      <c r="AE48" s="31"/>
      <c r="AF48" s="288"/>
      <c r="AG48" s="31"/>
      <c r="AH48" s="288"/>
      <c r="AI48" s="31"/>
      <c r="AJ48" s="288"/>
      <c r="AK48" s="31"/>
      <c r="AL48" s="288"/>
      <c r="AM48" s="31"/>
      <c r="AN48" s="288"/>
      <c r="AO48" s="31"/>
      <c r="AP48" s="288"/>
      <c r="AQ48" s="31">
        <f t="shared" si="2"/>
        <v>0</v>
      </c>
      <c r="AR48" s="288"/>
      <c r="AS48" s="31"/>
      <c r="AT48" s="288"/>
      <c r="AU48" s="31"/>
      <c r="AV48" s="288"/>
      <c r="AW48" s="31">
        <f t="shared" si="3"/>
        <v>0</v>
      </c>
      <c r="AX48" s="295">
        <v>1</v>
      </c>
      <c r="AY48" s="288"/>
      <c r="AZ48" s="293"/>
      <c r="BA48" s="294">
        <f t="shared" si="4"/>
        <v>0</v>
      </c>
      <c r="BB48" s="304"/>
      <c r="BC48" s="261">
        <v>1</v>
      </c>
      <c r="BD48" s="261" t="s">
        <v>3173</v>
      </c>
    </row>
    <row r="49" spans="1:56" x14ac:dyDescent="0.2">
      <c r="A49" s="11" t="s">
        <v>135</v>
      </c>
      <c r="B49" s="288" t="s">
        <v>3028</v>
      </c>
      <c r="C49" s="7" t="s">
        <v>61</v>
      </c>
      <c r="D49" s="7" t="s">
        <v>62</v>
      </c>
      <c r="E49" s="288" t="s">
        <v>3121</v>
      </c>
      <c r="F49" s="288"/>
      <c r="G49" s="31"/>
      <c r="H49" s="288"/>
      <c r="I49" s="31"/>
      <c r="J49" s="288"/>
      <c r="K49" s="31"/>
      <c r="L49" s="288"/>
      <c r="M49" s="31"/>
      <c r="N49" s="288"/>
      <c r="O49" s="31"/>
      <c r="P49" s="288"/>
      <c r="Q49" s="31"/>
      <c r="R49" s="288"/>
      <c r="S49" s="31"/>
      <c r="T49" s="288"/>
      <c r="U49" s="31"/>
      <c r="V49" s="288"/>
      <c r="W49" s="31"/>
      <c r="X49" s="288"/>
      <c r="Y49" s="31">
        <f t="shared" si="5"/>
        <v>0</v>
      </c>
      <c r="Z49" s="288"/>
      <c r="AA49" s="31"/>
      <c r="AB49" s="288"/>
      <c r="AC49" s="31">
        <f t="shared" si="6"/>
        <v>0</v>
      </c>
      <c r="AD49" s="288"/>
      <c r="AE49" s="31"/>
      <c r="AF49" s="288"/>
      <c r="AG49" s="31"/>
      <c r="AH49" s="288"/>
      <c r="AI49" s="31"/>
      <c r="AJ49" s="288"/>
      <c r="AK49" s="31"/>
      <c r="AL49" s="288"/>
      <c r="AM49" s="31"/>
      <c r="AN49" s="295">
        <v>1</v>
      </c>
      <c r="AO49" s="31"/>
      <c r="AP49" s="288"/>
      <c r="AQ49" s="31">
        <f t="shared" si="2"/>
        <v>0</v>
      </c>
      <c r="AR49" s="295">
        <v>1</v>
      </c>
      <c r="AS49" s="31"/>
      <c r="AT49" s="288"/>
      <c r="AU49" s="31"/>
      <c r="AV49" s="288"/>
      <c r="AW49" s="31">
        <f t="shared" si="3"/>
        <v>0</v>
      </c>
      <c r="AX49" s="288"/>
      <c r="AY49" s="288"/>
      <c r="AZ49" s="293"/>
      <c r="BA49" s="294">
        <f t="shared" si="4"/>
        <v>2</v>
      </c>
      <c r="BB49" s="303" t="s">
        <v>3173</v>
      </c>
      <c r="BC49" s="261">
        <v>1</v>
      </c>
      <c r="BD49" s="261" t="s">
        <v>3173</v>
      </c>
    </row>
    <row r="50" spans="1:56" x14ac:dyDescent="0.2">
      <c r="A50" s="16" t="s">
        <v>138</v>
      </c>
      <c r="B50" s="297" t="s">
        <v>3122</v>
      </c>
      <c r="C50" s="17" t="s">
        <v>66</v>
      </c>
      <c r="D50" s="17" t="s">
        <v>67</v>
      </c>
      <c r="E50" s="297" t="s">
        <v>2735</v>
      </c>
      <c r="F50" s="298">
        <v>2</v>
      </c>
      <c r="G50" s="31"/>
      <c r="H50" s="297"/>
      <c r="I50" s="31"/>
      <c r="J50" s="297"/>
      <c r="K50" s="31"/>
      <c r="L50" s="297"/>
      <c r="M50" s="31"/>
      <c r="N50" s="297"/>
      <c r="O50" s="31"/>
      <c r="P50" s="297"/>
      <c r="Q50" s="31"/>
      <c r="R50" s="297"/>
      <c r="S50" s="31"/>
      <c r="T50" s="298">
        <v>1</v>
      </c>
      <c r="U50" s="31"/>
      <c r="V50" s="297"/>
      <c r="W50" s="31"/>
      <c r="X50" s="297"/>
      <c r="Y50" s="31">
        <f t="shared" si="5"/>
        <v>0</v>
      </c>
      <c r="Z50" s="297"/>
      <c r="AA50" s="31"/>
      <c r="AB50" s="297"/>
      <c r="AC50" s="31">
        <f t="shared" si="6"/>
        <v>0</v>
      </c>
      <c r="AD50" s="297"/>
      <c r="AE50" s="31"/>
      <c r="AF50" s="298">
        <v>2</v>
      </c>
      <c r="AG50" s="31"/>
      <c r="AH50" s="298">
        <v>2</v>
      </c>
      <c r="AI50" s="31"/>
      <c r="AJ50" s="297"/>
      <c r="AK50" s="31"/>
      <c r="AL50" s="297"/>
      <c r="AM50" s="31"/>
      <c r="AN50" s="297"/>
      <c r="AO50" s="31"/>
      <c r="AP50" s="297"/>
      <c r="AQ50" s="31">
        <f t="shared" si="2"/>
        <v>0</v>
      </c>
      <c r="AR50" s="297"/>
      <c r="AS50" s="31"/>
      <c r="AT50" s="298">
        <v>6</v>
      </c>
      <c r="AU50" s="31"/>
      <c r="AV50" s="297"/>
      <c r="AW50" s="31">
        <f t="shared" si="3"/>
        <v>0</v>
      </c>
      <c r="AX50" s="298">
        <v>2</v>
      </c>
      <c r="AY50" s="298">
        <v>1</v>
      </c>
      <c r="AZ50" s="299"/>
      <c r="BA50" s="294">
        <f t="shared" ref="BA50:BA67" si="7">AT50+AP50+AN50+AL50+AJ50+AH50+AF50+AD50+AB50+Z50+X50+V50+T50+R50+P50+N50+L50+J50+H50+F50</f>
        <v>13</v>
      </c>
      <c r="BB50" s="304" t="s">
        <v>3176</v>
      </c>
      <c r="BC50" s="261">
        <v>1</v>
      </c>
      <c r="BD50" s="261" t="s">
        <v>3173</v>
      </c>
    </row>
    <row r="51" spans="1:56" x14ac:dyDescent="0.2">
      <c r="A51" s="16" t="s">
        <v>140</v>
      </c>
      <c r="B51" s="297" t="s">
        <v>3122</v>
      </c>
      <c r="C51" s="17" t="s">
        <v>66</v>
      </c>
      <c r="D51" s="17" t="s">
        <v>67</v>
      </c>
      <c r="E51" s="297" t="s">
        <v>2735</v>
      </c>
      <c r="F51" s="298">
        <v>2</v>
      </c>
      <c r="G51" s="31"/>
      <c r="H51" s="297"/>
      <c r="I51" s="31"/>
      <c r="J51" s="297"/>
      <c r="K51" s="31"/>
      <c r="L51" s="297"/>
      <c r="M51" s="31"/>
      <c r="N51" s="297"/>
      <c r="O51" s="31"/>
      <c r="P51" s="297"/>
      <c r="Q51" s="31"/>
      <c r="R51" s="297"/>
      <c r="S51" s="31"/>
      <c r="T51" s="298">
        <v>1</v>
      </c>
      <c r="U51" s="31"/>
      <c r="V51" s="297"/>
      <c r="W51" s="31"/>
      <c r="X51" s="297"/>
      <c r="Y51" s="31">
        <f t="shared" si="5"/>
        <v>0</v>
      </c>
      <c r="Z51" s="297"/>
      <c r="AA51" s="31"/>
      <c r="AB51" s="297"/>
      <c r="AC51" s="31">
        <f t="shared" si="6"/>
        <v>0</v>
      </c>
      <c r="AD51" s="297"/>
      <c r="AE51" s="31"/>
      <c r="AF51" s="298">
        <v>2</v>
      </c>
      <c r="AG51" s="31"/>
      <c r="AH51" s="298">
        <v>2</v>
      </c>
      <c r="AI51" s="31"/>
      <c r="AJ51" s="297"/>
      <c r="AK51" s="31"/>
      <c r="AL51" s="297"/>
      <c r="AM51" s="31"/>
      <c r="AN51" s="297"/>
      <c r="AO51" s="31"/>
      <c r="AP51" s="297"/>
      <c r="AQ51" s="31">
        <f t="shared" si="2"/>
        <v>0</v>
      </c>
      <c r="AR51" s="297"/>
      <c r="AS51" s="31"/>
      <c r="AT51" s="298">
        <v>6</v>
      </c>
      <c r="AU51" s="31"/>
      <c r="AV51" s="297"/>
      <c r="AW51" s="31">
        <f t="shared" si="3"/>
        <v>0</v>
      </c>
      <c r="AX51" s="298">
        <v>2</v>
      </c>
      <c r="AY51" s="298">
        <v>1</v>
      </c>
      <c r="AZ51" s="299"/>
      <c r="BA51" s="294">
        <f t="shared" si="7"/>
        <v>13</v>
      </c>
      <c r="BB51" s="304" t="s">
        <v>3176</v>
      </c>
      <c r="BC51" s="261">
        <v>1</v>
      </c>
      <c r="BD51" s="261" t="s">
        <v>3173</v>
      </c>
    </row>
    <row r="52" spans="1:56" x14ac:dyDescent="0.2">
      <c r="A52" s="16" t="s">
        <v>141</v>
      </c>
      <c r="B52" s="297" t="s">
        <v>3122</v>
      </c>
      <c r="C52" s="17" t="s">
        <v>66</v>
      </c>
      <c r="D52" s="17" t="s">
        <v>67</v>
      </c>
      <c r="E52" s="297" t="s">
        <v>2735</v>
      </c>
      <c r="F52" s="298">
        <v>2</v>
      </c>
      <c r="G52" s="31"/>
      <c r="H52" s="297"/>
      <c r="I52" s="31"/>
      <c r="J52" s="297"/>
      <c r="K52" s="31"/>
      <c r="L52" s="297"/>
      <c r="M52" s="31"/>
      <c r="N52" s="297"/>
      <c r="O52" s="31"/>
      <c r="P52" s="297"/>
      <c r="Q52" s="31"/>
      <c r="R52" s="297"/>
      <c r="S52" s="31"/>
      <c r="T52" s="298">
        <v>1</v>
      </c>
      <c r="U52" s="31"/>
      <c r="V52" s="297"/>
      <c r="W52" s="31"/>
      <c r="X52" s="297"/>
      <c r="Y52" s="31">
        <f t="shared" si="5"/>
        <v>0</v>
      </c>
      <c r="Z52" s="297"/>
      <c r="AA52" s="31"/>
      <c r="AB52" s="297"/>
      <c r="AC52" s="31">
        <f t="shared" si="6"/>
        <v>0</v>
      </c>
      <c r="AD52" s="297"/>
      <c r="AE52" s="31"/>
      <c r="AF52" s="298">
        <v>2</v>
      </c>
      <c r="AG52" s="31"/>
      <c r="AH52" s="298">
        <v>2</v>
      </c>
      <c r="AI52" s="31"/>
      <c r="AJ52" s="297"/>
      <c r="AK52" s="31"/>
      <c r="AL52" s="297"/>
      <c r="AM52" s="31"/>
      <c r="AN52" s="297"/>
      <c r="AO52" s="31"/>
      <c r="AP52" s="297"/>
      <c r="AQ52" s="31">
        <f t="shared" si="2"/>
        <v>0</v>
      </c>
      <c r="AR52" s="297"/>
      <c r="AS52" s="31"/>
      <c r="AT52" s="298">
        <v>6</v>
      </c>
      <c r="AU52" s="31"/>
      <c r="AV52" s="297"/>
      <c r="AW52" s="31">
        <f t="shared" si="3"/>
        <v>0</v>
      </c>
      <c r="AX52" s="298">
        <v>2</v>
      </c>
      <c r="AY52" s="298">
        <v>1</v>
      </c>
      <c r="AZ52" s="299"/>
      <c r="BA52" s="294">
        <f t="shared" si="7"/>
        <v>13</v>
      </c>
      <c r="BB52" s="304" t="s">
        <v>3176</v>
      </c>
      <c r="BC52" s="261">
        <v>1</v>
      </c>
      <c r="BD52" s="261" t="s">
        <v>3173</v>
      </c>
    </row>
    <row r="53" spans="1:56" x14ac:dyDescent="0.2">
      <c r="A53" s="16" t="s">
        <v>142</v>
      </c>
      <c r="B53" s="297" t="s">
        <v>3122</v>
      </c>
      <c r="C53" s="17" t="s">
        <v>66</v>
      </c>
      <c r="D53" s="17" t="s">
        <v>67</v>
      </c>
      <c r="E53" s="297" t="s">
        <v>2735</v>
      </c>
      <c r="F53" s="298">
        <v>2</v>
      </c>
      <c r="G53" s="31"/>
      <c r="H53" s="297"/>
      <c r="I53" s="31"/>
      <c r="J53" s="297"/>
      <c r="K53" s="31"/>
      <c r="L53" s="297"/>
      <c r="M53" s="31"/>
      <c r="N53" s="297"/>
      <c r="O53" s="31"/>
      <c r="P53" s="297"/>
      <c r="Q53" s="31"/>
      <c r="R53" s="297"/>
      <c r="S53" s="31"/>
      <c r="T53" s="298">
        <v>1</v>
      </c>
      <c r="U53" s="31"/>
      <c r="V53" s="297"/>
      <c r="W53" s="31"/>
      <c r="X53" s="297"/>
      <c r="Y53" s="31">
        <f t="shared" si="5"/>
        <v>0</v>
      </c>
      <c r="Z53" s="297"/>
      <c r="AA53" s="31"/>
      <c r="AB53" s="297"/>
      <c r="AC53" s="31">
        <f t="shared" si="6"/>
        <v>0</v>
      </c>
      <c r="AD53" s="297"/>
      <c r="AE53" s="31"/>
      <c r="AF53" s="298">
        <v>2</v>
      </c>
      <c r="AG53" s="31"/>
      <c r="AH53" s="298">
        <v>2</v>
      </c>
      <c r="AI53" s="31"/>
      <c r="AJ53" s="297"/>
      <c r="AK53" s="31"/>
      <c r="AL53" s="297"/>
      <c r="AM53" s="31"/>
      <c r="AN53" s="297"/>
      <c r="AO53" s="31"/>
      <c r="AP53" s="297"/>
      <c r="AQ53" s="31">
        <f t="shared" si="2"/>
        <v>0</v>
      </c>
      <c r="AR53" s="297"/>
      <c r="AS53" s="31"/>
      <c r="AT53" s="298">
        <v>6</v>
      </c>
      <c r="AU53" s="31"/>
      <c r="AV53" s="297"/>
      <c r="AW53" s="31">
        <f t="shared" si="3"/>
        <v>0</v>
      </c>
      <c r="AX53" s="298">
        <v>2</v>
      </c>
      <c r="AY53" s="298">
        <v>1</v>
      </c>
      <c r="AZ53" s="299"/>
      <c r="BA53" s="294">
        <f t="shared" si="7"/>
        <v>13</v>
      </c>
      <c r="BB53" s="304" t="s">
        <v>3176</v>
      </c>
      <c r="BC53" s="261">
        <v>1</v>
      </c>
      <c r="BD53" s="261" t="s">
        <v>3173</v>
      </c>
    </row>
    <row r="54" spans="1:56" x14ac:dyDescent="0.2">
      <c r="A54" s="16" t="s">
        <v>143</v>
      </c>
      <c r="B54" s="297" t="s">
        <v>3122</v>
      </c>
      <c r="C54" s="297" t="s">
        <v>3118</v>
      </c>
      <c r="D54" s="297"/>
      <c r="E54" s="297" t="s">
        <v>2735</v>
      </c>
      <c r="F54" s="298">
        <v>2</v>
      </c>
      <c r="G54" s="31"/>
      <c r="H54" s="297"/>
      <c r="I54" s="31"/>
      <c r="J54" s="297"/>
      <c r="K54" s="31"/>
      <c r="L54" s="297"/>
      <c r="M54" s="31"/>
      <c r="N54" s="297"/>
      <c r="O54" s="31"/>
      <c r="P54" s="297"/>
      <c r="Q54" s="31"/>
      <c r="R54" s="297"/>
      <c r="S54" s="31"/>
      <c r="T54" s="298">
        <v>1</v>
      </c>
      <c r="U54" s="31"/>
      <c r="V54" s="297"/>
      <c r="W54" s="31"/>
      <c r="X54" s="297"/>
      <c r="Y54" s="31">
        <f t="shared" si="5"/>
        <v>0</v>
      </c>
      <c r="Z54" s="297"/>
      <c r="AA54" s="31"/>
      <c r="AB54" s="297"/>
      <c r="AC54" s="31">
        <f t="shared" si="6"/>
        <v>0</v>
      </c>
      <c r="AD54" s="297"/>
      <c r="AE54" s="31"/>
      <c r="AF54" s="298">
        <v>2</v>
      </c>
      <c r="AG54" s="31"/>
      <c r="AH54" s="298">
        <v>2</v>
      </c>
      <c r="AI54" s="31"/>
      <c r="AJ54" s="297"/>
      <c r="AK54" s="31"/>
      <c r="AL54" s="297"/>
      <c r="AM54" s="31"/>
      <c r="AN54" s="297"/>
      <c r="AO54" s="31"/>
      <c r="AP54" s="297"/>
      <c r="AQ54" s="31">
        <f t="shared" si="2"/>
        <v>0</v>
      </c>
      <c r="AR54" s="297"/>
      <c r="AS54" s="31"/>
      <c r="AT54" s="298">
        <v>6</v>
      </c>
      <c r="AU54" s="31"/>
      <c r="AV54" s="297"/>
      <c r="AW54" s="31">
        <f t="shared" si="3"/>
        <v>0</v>
      </c>
      <c r="AX54" s="298">
        <v>2</v>
      </c>
      <c r="AY54" s="298">
        <v>1</v>
      </c>
      <c r="AZ54" s="299"/>
      <c r="BA54" s="294">
        <f t="shared" si="7"/>
        <v>13</v>
      </c>
      <c r="BB54" s="304" t="s">
        <v>3176</v>
      </c>
      <c r="BC54" s="261">
        <v>1</v>
      </c>
      <c r="BD54" s="261" t="s">
        <v>3173</v>
      </c>
    </row>
    <row r="55" spans="1:56" x14ac:dyDescent="0.2">
      <c r="A55" s="16" t="s">
        <v>144</v>
      </c>
      <c r="B55" s="297" t="s">
        <v>3122</v>
      </c>
      <c r="C55" s="297" t="s">
        <v>3118</v>
      </c>
      <c r="D55" s="297"/>
      <c r="E55" s="297" t="s">
        <v>2735</v>
      </c>
      <c r="F55" s="298">
        <v>2</v>
      </c>
      <c r="G55" s="31"/>
      <c r="H55" s="297"/>
      <c r="I55" s="31"/>
      <c r="J55" s="297"/>
      <c r="K55" s="31"/>
      <c r="L55" s="297"/>
      <c r="M55" s="31"/>
      <c r="N55" s="297"/>
      <c r="O55" s="31"/>
      <c r="P55" s="297"/>
      <c r="Q55" s="31"/>
      <c r="R55" s="297"/>
      <c r="S55" s="31"/>
      <c r="T55" s="298">
        <v>1</v>
      </c>
      <c r="U55" s="31"/>
      <c r="V55" s="297"/>
      <c r="W55" s="31"/>
      <c r="X55" s="297"/>
      <c r="Y55" s="31">
        <f t="shared" si="5"/>
        <v>0</v>
      </c>
      <c r="Z55" s="297"/>
      <c r="AA55" s="31"/>
      <c r="AB55" s="297"/>
      <c r="AC55" s="31">
        <f t="shared" si="6"/>
        <v>0</v>
      </c>
      <c r="AD55" s="297"/>
      <c r="AE55" s="31"/>
      <c r="AF55" s="298">
        <v>2</v>
      </c>
      <c r="AG55" s="31"/>
      <c r="AH55" s="298">
        <v>2</v>
      </c>
      <c r="AI55" s="31"/>
      <c r="AJ55" s="297"/>
      <c r="AK55" s="31"/>
      <c r="AL55" s="297"/>
      <c r="AM55" s="31"/>
      <c r="AN55" s="297"/>
      <c r="AO55" s="31"/>
      <c r="AP55" s="297"/>
      <c r="AQ55" s="31">
        <f t="shared" si="2"/>
        <v>0</v>
      </c>
      <c r="AR55" s="297"/>
      <c r="AS55" s="31"/>
      <c r="AT55" s="298">
        <v>6</v>
      </c>
      <c r="AU55" s="31"/>
      <c r="AV55" s="297"/>
      <c r="AW55" s="31">
        <f t="shared" si="3"/>
        <v>0</v>
      </c>
      <c r="AX55" s="298">
        <v>2</v>
      </c>
      <c r="AY55" s="298">
        <v>1</v>
      </c>
      <c r="AZ55" s="299"/>
      <c r="BA55" s="294">
        <f t="shared" si="7"/>
        <v>13</v>
      </c>
      <c r="BB55" s="304" t="s">
        <v>3176</v>
      </c>
      <c r="BC55" s="261">
        <v>1</v>
      </c>
      <c r="BD55" s="261" t="s">
        <v>3173</v>
      </c>
    </row>
    <row r="56" spans="1:56" x14ac:dyDescent="0.2">
      <c r="A56" s="16" t="s">
        <v>145</v>
      </c>
      <c r="B56" s="297" t="s">
        <v>3122</v>
      </c>
      <c r="C56" s="297" t="s">
        <v>3118</v>
      </c>
      <c r="D56" s="297"/>
      <c r="E56" s="297" t="s">
        <v>2735</v>
      </c>
      <c r="F56" s="298">
        <v>2</v>
      </c>
      <c r="G56" s="31"/>
      <c r="H56" s="297"/>
      <c r="I56" s="31"/>
      <c r="J56" s="297"/>
      <c r="K56" s="31"/>
      <c r="L56" s="297"/>
      <c r="M56" s="31"/>
      <c r="N56" s="297"/>
      <c r="O56" s="31"/>
      <c r="P56" s="297"/>
      <c r="Q56" s="31"/>
      <c r="R56" s="297"/>
      <c r="S56" s="31"/>
      <c r="T56" s="298">
        <v>1</v>
      </c>
      <c r="U56" s="31"/>
      <c r="V56" s="297"/>
      <c r="W56" s="31"/>
      <c r="X56" s="297"/>
      <c r="Y56" s="31">
        <f t="shared" si="5"/>
        <v>0</v>
      </c>
      <c r="Z56" s="297"/>
      <c r="AA56" s="31"/>
      <c r="AB56" s="297"/>
      <c r="AC56" s="31">
        <f t="shared" si="6"/>
        <v>0</v>
      </c>
      <c r="AD56" s="297"/>
      <c r="AE56" s="31"/>
      <c r="AF56" s="298">
        <v>2</v>
      </c>
      <c r="AG56" s="31"/>
      <c r="AH56" s="298">
        <v>2</v>
      </c>
      <c r="AI56" s="31"/>
      <c r="AJ56" s="297"/>
      <c r="AK56" s="31"/>
      <c r="AL56" s="297"/>
      <c r="AM56" s="31"/>
      <c r="AN56" s="297"/>
      <c r="AO56" s="31"/>
      <c r="AP56" s="297"/>
      <c r="AQ56" s="31">
        <f t="shared" si="2"/>
        <v>0</v>
      </c>
      <c r="AR56" s="297"/>
      <c r="AS56" s="31"/>
      <c r="AT56" s="298">
        <v>6</v>
      </c>
      <c r="AU56" s="31"/>
      <c r="AV56" s="297"/>
      <c r="AW56" s="31">
        <f t="shared" si="3"/>
        <v>0</v>
      </c>
      <c r="AX56" s="298">
        <v>2</v>
      </c>
      <c r="AY56" s="298">
        <v>1</v>
      </c>
      <c r="AZ56" s="299"/>
      <c r="BA56" s="294">
        <f t="shared" si="7"/>
        <v>13</v>
      </c>
      <c r="BB56" s="304" t="s">
        <v>3176</v>
      </c>
      <c r="BC56" s="261">
        <v>1</v>
      </c>
      <c r="BD56" s="261" t="s">
        <v>3173</v>
      </c>
    </row>
    <row r="57" spans="1:56" x14ac:dyDescent="0.2">
      <c r="A57" s="16" t="s">
        <v>146</v>
      </c>
      <c r="B57" s="297" t="s">
        <v>3122</v>
      </c>
      <c r="C57" s="297" t="s">
        <v>3118</v>
      </c>
      <c r="D57" s="297"/>
      <c r="E57" s="297" t="s">
        <v>2735</v>
      </c>
      <c r="F57" s="298">
        <v>2</v>
      </c>
      <c r="G57" s="31"/>
      <c r="H57" s="297"/>
      <c r="I57" s="31"/>
      <c r="J57" s="297"/>
      <c r="K57" s="31"/>
      <c r="L57" s="297"/>
      <c r="M57" s="31"/>
      <c r="N57" s="297"/>
      <c r="O57" s="31"/>
      <c r="P57" s="297"/>
      <c r="Q57" s="31"/>
      <c r="R57" s="297"/>
      <c r="S57" s="31"/>
      <c r="T57" s="298">
        <v>1</v>
      </c>
      <c r="U57" s="31"/>
      <c r="V57" s="297"/>
      <c r="W57" s="31"/>
      <c r="X57" s="297"/>
      <c r="Y57" s="31">
        <f t="shared" si="5"/>
        <v>0</v>
      </c>
      <c r="Z57" s="297"/>
      <c r="AA57" s="31"/>
      <c r="AB57" s="297"/>
      <c r="AC57" s="31">
        <f t="shared" si="6"/>
        <v>0</v>
      </c>
      <c r="AD57" s="297"/>
      <c r="AE57" s="31"/>
      <c r="AF57" s="298">
        <v>2</v>
      </c>
      <c r="AG57" s="31"/>
      <c r="AH57" s="298">
        <v>2</v>
      </c>
      <c r="AI57" s="31"/>
      <c r="AJ57" s="297"/>
      <c r="AK57" s="31"/>
      <c r="AL57" s="297"/>
      <c r="AM57" s="31"/>
      <c r="AN57" s="297"/>
      <c r="AO57" s="31"/>
      <c r="AP57" s="297"/>
      <c r="AQ57" s="31">
        <f t="shared" si="2"/>
        <v>0</v>
      </c>
      <c r="AR57" s="297"/>
      <c r="AS57" s="31"/>
      <c r="AT57" s="298">
        <v>6</v>
      </c>
      <c r="AU57" s="31"/>
      <c r="AV57" s="297"/>
      <c r="AW57" s="31">
        <f t="shared" si="3"/>
        <v>0</v>
      </c>
      <c r="AX57" s="298">
        <v>2</v>
      </c>
      <c r="AY57" s="298">
        <v>1</v>
      </c>
      <c r="AZ57" s="299"/>
      <c r="BA57" s="294">
        <f t="shared" si="7"/>
        <v>13</v>
      </c>
      <c r="BB57" s="304" t="s">
        <v>3176</v>
      </c>
      <c r="BC57" s="261">
        <v>1</v>
      </c>
      <c r="BD57" s="261" t="s">
        <v>3173</v>
      </c>
    </row>
    <row r="58" spans="1:56" x14ac:dyDescent="0.2">
      <c r="A58" s="16" t="s">
        <v>147</v>
      </c>
      <c r="B58" s="297" t="s">
        <v>3122</v>
      </c>
      <c r="C58" s="297" t="s">
        <v>3118</v>
      </c>
      <c r="D58" s="297"/>
      <c r="E58" s="297" t="s">
        <v>2735</v>
      </c>
      <c r="F58" s="298">
        <v>2</v>
      </c>
      <c r="G58" s="31"/>
      <c r="H58" s="297"/>
      <c r="I58" s="31"/>
      <c r="J58" s="297"/>
      <c r="K58" s="31"/>
      <c r="L58" s="297"/>
      <c r="M58" s="31"/>
      <c r="N58" s="297"/>
      <c r="O58" s="31"/>
      <c r="P58" s="297"/>
      <c r="Q58" s="31"/>
      <c r="R58" s="297"/>
      <c r="S58" s="31"/>
      <c r="T58" s="298">
        <v>1</v>
      </c>
      <c r="U58" s="31"/>
      <c r="V58" s="297"/>
      <c r="W58" s="31"/>
      <c r="X58" s="297"/>
      <c r="Y58" s="31">
        <f t="shared" si="5"/>
        <v>0</v>
      </c>
      <c r="Z58" s="297"/>
      <c r="AA58" s="31"/>
      <c r="AB58" s="297"/>
      <c r="AC58" s="31">
        <f t="shared" si="6"/>
        <v>0</v>
      </c>
      <c r="AD58" s="297"/>
      <c r="AE58" s="31"/>
      <c r="AF58" s="298">
        <v>2</v>
      </c>
      <c r="AG58" s="31"/>
      <c r="AH58" s="298">
        <v>2</v>
      </c>
      <c r="AI58" s="31"/>
      <c r="AJ58" s="297"/>
      <c r="AK58" s="31"/>
      <c r="AL58" s="297"/>
      <c r="AM58" s="31"/>
      <c r="AN58" s="297"/>
      <c r="AO58" s="31"/>
      <c r="AP58" s="297"/>
      <c r="AQ58" s="31">
        <f t="shared" si="2"/>
        <v>0</v>
      </c>
      <c r="AR58" s="297"/>
      <c r="AS58" s="31"/>
      <c r="AT58" s="298">
        <v>6</v>
      </c>
      <c r="AU58" s="31"/>
      <c r="AV58" s="297"/>
      <c r="AW58" s="31">
        <f t="shared" si="3"/>
        <v>0</v>
      </c>
      <c r="AX58" s="298">
        <v>2</v>
      </c>
      <c r="AY58" s="298">
        <v>1</v>
      </c>
      <c r="AZ58" s="299"/>
      <c r="BA58" s="294">
        <f t="shared" si="7"/>
        <v>13</v>
      </c>
      <c r="BB58" s="304" t="s">
        <v>3176</v>
      </c>
      <c r="BC58" s="261">
        <v>1</v>
      </c>
      <c r="BD58" s="261" t="s">
        <v>3173</v>
      </c>
    </row>
    <row r="59" spans="1:56" x14ac:dyDescent="0.2">
      <c r="A59" s="16" t="s">
        <v>148</v>
      </c>
      <c r="B59" s="297" t="s">
        <v>3122</v>
      </c>
      <c r="C59" s="297" t="s">
        <v>3118</v>
      </c>
      <c r="D59" s="297"/>
      <c r="E59" s="297" t="s">
        <v>2735</v>
      </c>
      <c r="F59" s="298">
        <v>2</v>
      </c>
      <c r="G59" s="31"/>
      <c r="H59" s="297"/>
      <c r="I59" s="31"/>
      <c r="J59" s="297"/>
      <c r="K59" s="31"/>
      <c r="L59" s="297"/>
      <c r="M59" s="31"/>
      <c r="N59" s="297"/>
      <c r="O59" s="31"/>
      <c r="P59" s="297"/>
      <c r="Q59" s="31"/>
      <c r="R59" s="297"/>
      <c r="S59" s="31"/>
      <c r="T59" s="298">
        <v>1</v>
      </c>
      <c r="U59" s="31"/>
      <c r="V59" s="297"/>
      <c r="W59" s="31"/>
      <c r="X59" s="297"/>
      <c r="Y59" s="31">
        <f t="shared" si="5"/>
        <v>0</v>
      </c>
      <c r="Z59" s="297"/>
      <c r="AA59" s="31"/>
      <c r="AB59" s="297"/>
      <c r="AC59" s="31">
        <f t="shared" si="6"/>
        <v>0</v>
      </c>
      <c r="AD59" s="297"/>
      <c r="AE59" s="31"/>
      <c r="AF59" s="298">
        <v>2</v>
      </c>
      <c r="AG59" s="31"/>
      <c r="AH59" s="298">
        <v>2</v>
      </c>
      <c r="AI59" s="31"/>
      <c r="AJ59" s="297"/>
      <c r="AK59" s="31"/>
      <c r="AL59" s="297"/>
      <c r="AM59" s="31"/>
      <c r="AN59" s="297"/>
      <c r="AO59" s="31"/>
      <c r="AP59" s="297"/>
      <c r="AQ59" s="31">
        <f t="shared" si="2"/>
        <v>0</v>
      </c>
      <c r="AR59" s="297"/>
      <c r="AS59" s="31"/>
      <c r="AT59" s="298">
        <v>6</v>
      </c>
      <c r="AU59" s="31"/>
      <c r="AV59" s="297"/>
      <c r="AW59" s="31">
        <f t="shared" si="3"/>
        <v>0</v>
      </c>
      <c r="AX59" s="298">
        <v>2</v>
      </c>
      <c r="AY59" s="298">
        <v>1</v>
      </c>
      <c r="AZ59" s="299"/>
      <c r="BA59" s="294">
        <f t="shared" si="7"/>
        <v>13</v>
      </c>
      <c r="BB59" s="304" t="s">
        <v>3176</v>
      </c>
      <c r="BC59" s="261">
        <v>1</v>
      </c>
      <c r="BD59" s="261" t="s">
        <v>3173</v>
      </c>
    </row>
    <row r="60" spans="1:56" x14ac:dyDescent="0.2">
      <c r="A60" s="16" t="s">
        <v>149</v>
      </c>
      <c r="B60" s="297" t="s">
        <v>3123</v>
      </c>
      <c r="C60" s="17" t="s">
        <v>61</v>
      </c>
      <c r="D60" s="17" t="s">
        <v>62</v>
      </c>
      <c r="E60" s="17" t="s">
        <v>151</v>
      </c>
      <c r="F60" s="298">
        <v>3</v>
      </c>
      <c r="G60" s="31"/>
      <c r="H60" s="297"/>
      <c r="I60" s="31"/>
      <c r="J60" s="297"/>
      <c r="K60" s="31"/>
      <c r="L60" s="297"/>
      <c r="M60" s="31"/>
      <c r="N60" s="297"/>
      <c r="O60" s="31"/>
      <c r="P60" s="298">
        <v>3</v>
      </c>
      <c r="Q60" s="31"/>
      <c r="R60" s="298">
        <v>3</v>
      </c>
      <c r="S60" s="31"/>
      <c r="T60" s="298">
        <v>3</v>
      </c>
      <c r="U60" s="31"/>
      <c r="V60" s="297"/>
      <c r="W60" s="31"/>
      <c r="X60" s="297"/>
      <c r="Y60" s="31">
        <f t="shared" si="5"/>
        <v>0</v>
      </c>
      <c r="Z60" s="297"/>
      <c r="AA60" s="31"/>
      <c r="AB60" s="297"/>
      <c r="AC60" s="31">
        <f t="shared" si="6"/>
        <v>0</v>
      </c>
      <c r="AD60" s="297"/>
      <c r="AE60" s="31"/>
      <c r="AF60" s="297"/>
      <c r="AG60" s="31"/>
      <c r="AH60" s="298">
        <v>6</v>
      </c>
      <c r="AI60" s="31"/>
      <c r="AJ60" s="297"/>
      <c r="AK60" s="31"/>
      <c r="AL60" s="297"/>
      <c r="AM60" s="31"/>
      <c r="AN60" s="297"/>
      <c r="AO60" s="31"/>
      <c r="AP60" s="297"/>
      <c r="AQ60" s="31">
        <f t="shared" si="2"/>
        <v>0</v>
      </c>
      <c r="AR60" s="297"/>
      <c r="AS60" s="31"/>
      <c r="AT60" s="298">
        <v>18</v>
      </c>
      <c r="AU60" s="31"/>
      <c r="AV60" s="297"/>
      <c r="AW60" s="31">
        <f t="shared" si="3"/>
        <v>0</v>
      </c>
      <c r="AX60" s="297"/>
      <c r="AY60" s="298">
        <v>2</v>
      </c>
      <c r="AZ60" s="299"/>
      <c r="BA60" s="294">
        <f t="shared" si="7"/>
        <v>36</v>
      </c>
      <c r="BB60" s="304" t="s">
        <v>3179</v>
      </c>
      <c r="BC60" s="261">
        <v>1</v>
      </c>
      <c r="BD60" s="261" t="s">
        <v>3173</v>
      </c>
    </row>
    <row r="61" spans="1:56" x14ac:dyDescent="0.2">
      <c r="A61" s="16" t="s">
        <v>152</v>
      </c>
      <c r="B61" s="297" t="s">
        <v>3123</v>
      </c>
      <c r="C61" s="17" t="s">
        <v>61</v>
      </c>
      <c r="D61" s="17" t="s">
        <v>62</v>
      </c>
      <c r="E61" s="17" t="s">
        <v>151</v>
      </c>
      <c r="F61" s="298">
        <v>3</v>
      </c>
      <c r="G61" s="31"/>
      <c r="H61" s="297"/>
      <c r="I61" s="31"/>
      <c r="J61" s="297"/>
      <c r="K61" s="31"/>
      <c r="L61" s="297"/>
      <c r="M61" s="31"/>
      <c r="N61" s="297"/>
      <c r="O61" s="31"/>
      <c r="P61" s="298">
        <v>3</v>
      </c>
      <c r="Q61" s="31"/>
      <c r="R61" s="298">
        <v>3</v>
      </c>
      <c r="S61" s="31"/>
      <c r="T61" s="298">
        <v>3</v>
      </c>
      <c r="U61" s="31"/>
      <c r="V61" s="297"/>
      <c r="W61" s="31"/>
      <c r="X61" s="297"/>
      <c r="Y61" s="31">
        <f t="shared" si="5"/>
        <v>0</v>
      </c>
      <c r="Z61" s="297"/>
      <c r="AA61" s="31"/>
      <c r="AB61" s="297"/>
      <c r="AC61" s="31">
        <f t="shared" si="6"/>
        <v>0</v>
      </c>
      <c r="AD61" s="297"/>
      <c r="AE61" s="31"/>
      <c r="AF61" s="297"/>
      <c r="AG61" s="31"/>
      <c r="AH61" s="298">
        <v>6</v>
      </c>
      <c r="AI61" s="31"/>
      <c r="AJ61" s="297"/>
      <c r="AK61" s="31"/>
      <c r="AL61" s="297"/>
      <c r="AM61" s="31"/>
      <c r="AN61" s="297"/>
      <c r="AO61" s="31"/>
      <c r="AP61" s="297"/>
      <c r="AQ61" s="31">
        <f t="shared" si="2"/>
        <v>0</v>
      </c>
      <c r="AR61" s="297"/>
      <c r="AS61" s="31"/>
      <c r="AT61" s="298">
        <v>18</v>
      </c>
      <c r="AU61" s="31"/>
      <c r="AV61" s="297"/>
      <c r="AW61" s="31">
        <f t="shared" si="3"/>
        <v>0</v>
      </c>
      <c r="AX61" s="297"/>
      <c r="AY61" s="298">
        <v>2</v>
      </c>
      <c r="AZ61" s="299"/>
      <c r="BA61" s="294">
        <f t="shared" si="7"/>
        <v>36</v>
      </c>
      <c r="BB61" s="304" t="s">
        <v>3179</v>
      </c>
      <c r="BC61" s="261">
        <v>1</v>
      </c>
      <c r="BD61" s="261" t="s">
        <v>3173</v>
      </c>
    </row>
    <row r="62" spans="1:56" x14ac:dyDescent="0.2">
      <c r="A62" s="16" t="s">
        <v>153</v>
      </c>
      <c r="B62" s="297" t="s">
        <v>3123</v>
      </c>
      <c r="C62" s="17" t="s">
        <v>61</v>
      </c>
      <c r="D62" s="17" t="s">
        <v>62</v>
      </c>
      <c r="E62" s="17" t="s">
        <v>151</v>
      </c>
      <c r="F62" s="298">
        <v>3</v>
      </c>
      <c r="G62" s="31"/>
      <c r="H62" s="297"/>
      <c r="I62" s="31"/>
      <c r="J62" s="297"/>
      <c r="K62" s="31"/>
      <c r="L62" s="297"/>
      <c r="M62" s="31"/>
      <c r="N62" s="297"/>
      <c r="O62" s="31"/>
      <c r="P62" s="298">
        <v>3</v>
      </c>
      <c r="Q62" s="31"/>
      <c r="R62" s="298">
        <v>3</v>
      </c>
      <c r="S62" s="31"/>
      <c r="T62" s="298">
        <v>3</v>
      </c>
      <c r="U62" s="31"/>
      <c r="V62" s="297"/>
      <c r="W62" s="31"/>
      <c r="X62" s="297"/>
      <c r="Y62" s="31">
        <f t="shared" si="5"/>
        <v>0</v>
      </c>
      <c r="Z62" s="297"/>
      <c r="AA62" s="31"/>
      <c r="AB62" s="297"/>
      <c r="AC62" s="31">
        <f t="shared" si="6"/>
        <v>0</v>
      </c>
      <c r="AD62" s="297"/>
      <c r="AE62" s="31"/>
      <c r="AF62" s="297"/>
      <c r="AG62" s="31"/>
      <c r="AH62" s="298">
        <v>6</v>
      </c>
      <c r="AI62" s="31"/>
      <c r="AJ62" s="297"/>
      <c r="AK62" s="31"/>
      <c r="AL62" s="297"/>
      <c r="AM62" s="31"/>
      <c r="AN62" s="297"/>
      <c r="AO62" s="31"/>
      <c r="AP62" s="297"/>
      <c r="AQ62" s="31">
        <f t="shared" si="2"/>
        <v>0</v>
      </c>
      <c r="AR62" s="297"/>
      <c r="AS62" s="31"/>
      <c r="AT62" s="298">
        <v>18</v>
      </c>
      <c r="AU62" s="31"/>
      <c r="AV62" s="297"/>
      <c r="AW62" s="31">
        <f t="shared" si="3"/>
        <v>0</v>
      </c>
      <c r="AX62" s="297"/>
      <c r="AY62" s="298">
        <v>2</v>
      </c>
      <c r="AZ62" s="299"/>
      <c r="BA62" s="294">
        <f t="shared" si="7"/>
        <v>36</v>
      </c>
      <c r="BB62" s="304" t="s">
        <v>3179</v>
      </c>
      <c r="BC62" s="261">
        <v>1</v>
      </c>
      <c r="BD62" s="261" t="s">
        <v>3173</v>
      </c>
    </row>
    <row r="63" spans="1:56" x14ac:dyDescent="0.2">
      <c r="A63" s="16" t="s">
        <v>154</v>
      </c>
      <c r="B63" s="297" t="s">
        <v>3123</v>
      </c>
      <c r="C63" s="17" t="s">
        <v>61</v>
      </c>
      <c r="D63" s="17" t="s">
        <v>62</v>
      </c>
      <c r="E63" s="17" t="s">
        <v>151</v>
      </c>
      <c r="F63" s="298">
        <v>3</v>
      </c>
      <c r="G63" s="31"/>
      <c r="H63" s="297"/>
      <c r="I63" s="31"/>
      <c r="J63" s="297"/>
      <c r="K63" s="31"/>
      <c r="L63" s="297"/>
      <c r="M63" s="31"/>
      <c r="N63" s="297"/>
      <c r="O63" s="31"/>
      <c r="P63" s="298">
        <v>3</v>
      </c>
      <c r="Q63" s="31"/>
      <c r="R63" s="298">
        <v>3</v>
      </c>
      <c r="S63" s="31"/>
      <c r="T63" s="298">
        <v>3</v>
      </c>
      <c r="U63" s="31"/>
      <c r="V63" s="297"/>
      <c r="W63" s="31"/>
      <c r="X63" s="297"/>
      <c r="Y63" s="31">
        <f t="shared" si="5"/>
        <v>0</v>
      </c>
      <c r="Z63" s="297"/>
      <c r="AA63" s="31"/>
      <c r="AB63" s="297"/>
      <c r="AC63" s="31">
        <f t="shared" si="6"/>
        <v>0</v>
      </c>
      <c r="AD63" s="297"/>
      <c r="AE63" s="31"/>
      <c r="AF63" s="297"/>
      <c r="AG63" s="31"/>
      <c r="AH63" s="298">
        <v>6</v>
      </c>
      <c r="AI63" s="31"/>
      <c r="AJ63" s="297"/>
      <c r="AK63" s="31"/>
      <c r="AL63" s="297"/>
      <c r="AM63" s="31"/>
      <c r="AN63" s="297"/>
      <c r="AO63" s="31"/>
      <c r="AP63" s="297"/>
      <c r="AQ63" s="31">
        <f t="shared" si="2"/>
        <v>0</v>
      </c>
      <c r="AR63" s="297"/>
      <c r="AS63" s="31"/>
      <c r="AT63" s="298">
        <v>18</v>
      </c>
      <c r="AU63" s="31"/>
      <c r="AV63" s="297"/>
      <c r="AW63" s="31">
        <f t="shared" si="3"/>
        <v>0</v>
      </c>
      <c r="AX63" s="297"/>
      <c r="AY63" s="298">
        <v>2</v>
      </c>
      <c r="AZ63" s="299"/>
      <c r="BA63" s="294">
        <f t="shared" si="7"/>
        <v>36</v>
      </c>
      <c r="BB63" s="304" t="s">
        <v>3179</v>
      </c>
      <c r="BC63" s="261">
        <v>1</v>
      </c>
      <c r="BD63" s="261" t="s">
        <v>3173</v>
      </c>
    </row>
    <row r="64" spans="1:56" x14ac:dyDescent="0.2">
      <c r="A64" s="16" t="s">
        <v>155</v>
      </c>
      <c r="B64" s="297" t="s">
        <v>3124</v>
      </c>
      <c r="C64" s="17" t="s">
        <v>66</v>
      </c>
      <c r="D64" s="17" t="s">
        <v>67</v>
      </c>
      <c r="E64" s="17" t="s">
        <v>151</v>
      </c>
      <c r="F64" s="298">
        <v>3</v>
      </c>
      <c r="G64" s="31"/>
      <c r="H64" s="297"/>
      <c r="I64" s="31"/>
      <c r="J64" s="297"/>
      <c r="K64" s="31"/>
      <c r="L64" s="297"/>
      <c r="M64" s="31"/>
      <c r="N64" s="297"/>
      <c r="O64" s="31"/>
      <c r="P64" s="298">
        <v>3</v>
      </c>
      <c r="Q64" s="31"/>
      <c r="R64" s="298">
        <v>3</v>
      </c>
      <c r="S64" s="31"/>
      <c r="T64" s="298">
        <v>3</v>
      </c>
      <c r="U64" s="31"/>
      <c r="V64" s="297"/>
      <c r="W64" s="31"/>
      <c r="X64" s="297"/>
      <c r="Y64" s="31">
        <f t="shared" si="5"/>
        <v>0</v>
      </c>
      <c r="Z64" s="297"/>
      <c r="AA64" s="31"/>
      <c r="AB64" s="297"/>
      <c r="AC64" s="31">
        <f t="shared" si="6"/>
        <v>0</v>
      </c>
      <c r="AD64" s="297"/>
      <c r="AE64" s="31"/>
      <c r="AF64" s="297"/>
      <c r="AG64" s="31"/>
      <c r="AH64" s="298">
        <v>6</v>
      </c>
      <c r="AI64" s="31"/>
      <c r="AJ64" s="297"/>
      <c r="AK64" s="31"/>
      <c r="AL64" s="297"/>
      <c r="AM64" s="31"/>
      <c r="AN64" s="297"/>
      <c r="AO64" s="31"/>
      <c r="AP64" s="297"/>
      <c r="AQ64" s="31">
        <f t="shared" si="2"/>
        <v>0</v>
      </c>
      <c r="AR64" s="297"/>
      <c r="AS64" s="31"/>
      <c r="AT64" s="298">
        <v>18</v>
      </c>
      <c r="AU64" s="31"/>
      <c r="AV64" s="297"/>
      <c r="AW64" s="31">
        <f t="shared" si="3"/>
        <v>0</v>
      </c>
      <c r="AX64" s="297"/>
      <c r="AY64" s="298">
        <v>2</v>
      </c>
      <c r="AZ64" s="299"/>
      <c r="BA64" s="294">
        <f t="shared" si="7"/>
        <v>36</v>
      </c>
      <c r="BB64" s="304" t="s">
        <v>3179</v>
      </c>
      <c r="BC64" s="261">
        <v>1</v>
      </c>
      <c r="BD64" s="261" t="s">
        <v>3173</v>
      </c>
    </row>
    <row r="65" spans="1:56" x14ac:dyDescent="0.2">
      <c r="A65" s="16" t="s">
        <v>157</v>
      </c>
      <c r="B65" s="297" t="s">
        <v>3123</v>
      </c>
      <c r="C65" s="18" t="s">
        <v>3125</v>
      </c>
      <c r="D65" s="297"/>
      <c r="E65" s="297" t="s">
        <v>3126</v>
      </c>
      <c r="F65" s="298">
        <v>3</v>
      </c>
      <c r="G65" s="31"/>
      <c r="H65" s="297"/>
      <c r="I65" s="31"/>
      <c r="J65" s="297"/>
      <c r="K65" s="31"/>
      <c r="L65" s="297"/>
      <c r="M65" s="31"/>
      <c r="N65" s="297"/>
      <c r="O65" s="31"/>
      <c r="P65" s="298">
        <v>3</v>
      </c>
      <c r="Q65" s="31"/>
      <c r="R65" s="298">
        <v>3</v>
      </c>
      <c r="S65" s="31"/>
      <c r="T65" s="298">
        <v>3</v>
      </c>
      <c r="U65" s="31"/>
      <c r="V65" s="297"/>
      <c r="W65" s="31"/>
      <c r="X65" s="297"/>
      <c r="Y65" s="31">
        <f t="shared" si="5"/>
        <v>0</v>
      </c>
      <c r="Z65" s="297"/>
      <c r="AA65" s="31"/>
      <c r="AB65" s="297"/>
      <c r="AC65" s="31">
        <f t="shared" si="6"/>
        <v>0</v>
      </c>
      <c r="AD65" s="297"/>
      <c r="AE65" s="31"/>
      <c r="AF65" s="297"/>
      <c r="AG65" s="31"/>
      <c r="AH65" s="298">
        <v>6</v>
      </c>
      <c r="AI65" s="31"/>
      <c r="AJ65" s="297"/>
      <c r="AK65" s="31"/>
      <c r="AL65" s="297"/>
      <c r="AM65" s="31"/>
      <c r="AN65" s="297"/>
      <c r="AO65" s="31"/>
      <c r="AP65" s="297"/>
      <c r="AQ65" s="31">
        <f t="shared" si="2"/>
        <v>0</v>
      </c>
      <c r="AR65" s="297"/>
      <c r="AS65" s="31"/>
      <c r="AT65" s="298">
        <v>18</v>
      </c>
      <c r="AU65" s="31"/>
      <c r="AV65" s="297"/>
      <c r="AW65" s="31">
        <f t="shared" si="3"/>
        <v>0</v>
      </c>
      <c r="AX65" s="298">
        <v>2</v>
      </c>
      <c r="AY65" s="298">
        <v>2</v>
      </c>
      <c r="AZ65" s="299"/>
      <c r="BA65" s="294">
        <f t="shared" si="7"/>
        <v>36</v>
      </c>
      <c r="BB65" s="304" t="s">
        <v>3179</v>
      </c>
      <c r="BC65" s="261">
        <v>2</v>
      </c>
      <c r="BD65" s="261" t="s">
        <v>3173</v>
      </c>
    </row>
    <row r="66" spans="1:56" x14ac:dyDescent="0.2">
      <c r="A66" s="16" t="s">
        <v>160</v>
      </c>
      <c r="B66" s="297" t="s">
        <v>3123</v>
      </c>
      <c r="C66" s="18" t="s">
        <v>3125</v>
      </c>
      <c r="D66" s="297"/>
      <c r="E66" s="297" t="s">
        <v>3126</v>
      </c>
      <c r="F66" s="298">
        <v>3</v>
      </c>
      <c r="G66" s="31"/>
      <c r="H66" s="297"/>
      <c r="I66" s="31"/>
      <c r="J66" s="297"/>
      <c r="K66" s="31"/>
      <c r="L66" s="297"/>
      <c r="M66" s="31"/>
      <c r="N66" s="297"/>
      <c r="O66" s="31"/>
      <c r="P66" s="298">
        <v>3</v>
      </c>
      <c r="Q66" s="31"/>
      <c r="R66" s="298">
        <v>3</v>
      </c>
      <c r="S66" s="31"/>
      <c r="T66" s="298">
        <v>3</v>
      </c>
      <c r="U66" s="31"/>
      <c r="V66" s="297"/>
      <c r="W66" s="31"/>
      <c r="X66" s="297"/>
      <c r="Y66" s="31">
        <f t="shared" si="5"/>
        <v>0</v>
      </c>
      <c r="Z66" s="297"/>
      <c r="AA66" s="31"/>
      <c r="AB66" s="297"/>
      <c r="AC66" s="31">
        <f t="shared" si="6"/>
        <v>0</v>
      </c>
      <c r="AD66" s="297"/>
      <c r="AE66" s="31"/>
      <c r="AF66" s="297"/>
      <c r="AG66" s="31"/>
      <c r="AH66" s="298">
        <v>6</v>
      </c>
      <c r="AI66" s="31"/>
      <c r="AJ66" s="297"/>
      <c r="AK66" s="31"/>
      <c r="AL66" s="297"/>
      <c r="AM66" s="31"/>
      <c r="AN66" s="297"/>
      <c r="AO66" s="31"/>
      <c r="AP66" s="297"/>
      <c r="AQ66" s="31">
        <f t="shared" si="2"/>
        <v>0</v>
      </c>
      <c r="AR66" s="297"/>
      <c r="AS66" s="31"/>
      <c r="AT66" s="298">
        <v>18</v>
      </c>
      <c r="AU66" s="31"/>
      <c r="AV66" s="297"/>
      <c r="AW66" s="31">
        <f t="shared" si="3"/>
        <v>0</v>
      </c>
      <c r="AX66" s="298">
        <v>2</v>
      </c>
      <c r="AY66" s="298">
        <v>2</v>
      </c>
      <c r="AZ66" s="299"/>
      <c r="BA66" s="294">
        <f t="shared" si="7"/>
        <v>36</v>
      </c>
      <c r="BB66" s="304" t="s">
        <v>3179</v>
      </c>
      <c r="BC66" s="261">
        <v>2</v>
      </c>
      <c r="BD66" s="261" t="s">
        <v>3173</v>
      </c>
    </row>
    <row r="67" spans="1:56" x14ac:dyDescent="0.2">
      <c r="A67" s="16" t="s">
        <v>161</v>
      </c>
      <c r="B67" s="297" t="s">
        <v>3123</v>
      </c>
      <c r="C67" s="18" t="s">
        <v>3125</v>
      </c>
      <c r="D67" s="297"/>
      <c r="E67" s="297" t="s">
        <v>3126</v>
      </c>
      <c r="F67" s="298">
        <v>3</v>
      </c>
      <c r="G67" s="31"/>
      <c r="H67" s="297"/>
      <c r="I67" s="31"/>
      <c r="J67" s="297"/>
      <c r="K67" s="31"/>
      <c r="L67" s="297"/>
      <c r="M67" s="31"/>
      <c r="N67" s="297"/>
      <c r="O67" s="31"/>
      <c r="P67" s="298">
        <v>3</v>
      </c>
      <c r="Q67" s="31"/>
      <c r="R67" s="298">
        <v>3</v>
      </c>
      <c r="S67" s="31"/>
      <c r="T67" s="298">
        <v>3</v>
      </c>
      <c r="U67" s="31"/>
      <c r="V67" s="297"/>
      <c r="W67" s="31"/>
      <c r="X67" s="297"/>
      <c r="Y67" s="31">
        <f t="shared" si="5"/>
        <v>0</v>
      </c>
      <c r="Z67" s="297"/>
      <c r="AA67" s="31"/>
      <c r="AB67" s="297"/>
      <c r="AC67" s="31">
        <f t="shared" si="6"/>
        <v>0</v>
      </c>
      <c r="AD67" s="297"/>
      <c r="AE67" s="31"/>
      <c r="AF67" s="297"/>
      <c r="AG67" s="31"/>
      <c r="AH67" s="298">
        <v>6</v>
      </c>
      <c r="AI67" s="31"/>
      <c r="AJ67" s="297"/>
      <c r="AK67" s="31"/>
      <c r="AL67" s="297"/>
      <c r="AM67" s="31"/>
      <c r="AN67" s="297"/>
      <c r="AO67" s="31"/>
      <c r="AP67" s="297"/>
      <c r="AQ67" s="31">
        <f t="shared" si="2"/>
        <v>0</v>
      </c>
      <c r="AR67" s="297"/>
      <c r="AS67" s="31"/>
      <c r="AT67" s="298">
        <v>18</v>
      </c>
      <c r="AU67" s="31"/>
      <c r="AV67" s="297"/>
      <c r="AW67" s="31">
        <f t="shared" si="3"/>
        <v>0</v>
      </c>
      <c r="AX67" s="298">
        <v>2</v>
      </c>
      <c r="AY67" s="298">
        <v>2</v>
      </c>
      <c r="AZ67" s="299"/>
      <c r="BA67" s="294">
        <f t="shared" si="7"/>
        <v>36</v>
      </c>
      <c r="BB67" s="304" t="s">
        <v>3179</v>
      </c>
      <c r="BC67" s="261">
        <v>2</v>
      </c>
      <c r="BD67" s="261" t="s">
        <v>3173</v>
      </c>
    </row>
    <row r="68" spans="1:56" x14ac:dyDescent="0.2">
      <c r="A68" s="11" t="s">
        <v>162</v>
      </c>
      <c r="B68" s="288" t="s">
        <v>3127</v>
      </c>
      <c r="C68" s="288" t="s">
        <v>3043</v>
      </c>
      <c r="D68" s="288"/>
      <c r="E68" s="295">
        <v>1600</v>
      </c>
      <c r="F68" s="288"/>
      <c r="G68" s="31"/>
      <c r="H68" s="288"/>
      <c r="I68" s="31"/>
      <c r="J68" s="288"/>
      <c r="K68" s="31"/>
      <c r="L68" s="288"/>
      <c r="M68" s="31"/>
      <c r="N68" s="288"/>
      <c r="O68" s="31"/>
      <c r="P68" s="288"/>
      <c r="Q68" s="31"/>
      <c r="R68" s="288"/>
      <c r="S68" s="31"/>
      <c r="T68" s="288"/>
      <c r="U68" s="31"/>
      <c r="V68" s="288"/>
      <c r="W68" s="31"/>
      <c r="X68" s="288"/>
      <c r="Y68" s="31">
        <f t="shared" si="5"/>
        <v>0</v>
      </c>
      <c r="Z68" s="288"/>
      <c r="AA68" s="31"/>
      <c r="AB68" s="288"/>
      <c r="AC68" s="31">
        <f t="shared" si="6"/>
        <v>0</v>
      </c>
      <c r="AD68" s="288"/>
      <c r="AE68" s="31"/>
      <c r="AF68" s="295">
        <v>1</v>
      </c>
      <c r="AG68" s="31"/>
      <c r="AH68" s="288"/>
      <c r="AI68" s="31"/>
      <c r="AJ68" s="288"/>
      <c r="AK68" s="31"/>
      <c r="AL68" s="288"/>
      <c r="AM68" s="31"/>
      <c r="AN68" s="288"/>
      <c r="AO68" s="31"/>
      <c r="AP68" s="288"/>
      <c r="AQ68" s="31">
        <f t="shared" si="2"/>
        <v>0</v>
      </c>
      <c r="AR68" s="288"/>
      <c r="AS68" s="31"/>
      <c r="AT68" s="288"/>
      <c r="AU68" s="31"/>
      <c r="AV68" s="288"/>
      <c r="AW68" s="31">
        <f t="shared" si="3"/>
        <v>0</v>
      </c>
      <c r="AX68" s="288"/>
      <c r="AY68" s="288"/>
      <c r="AZ68" s="293"/>
      <c r="BA68" s="294">
        <f t="shared" ref="BA68:BA131" si="8">AR68+AP68+AN68+AL68+AJ68+AH68+AF68+AD68+AB68+Z68+X68+V68+T68+R68+P68+N68+L68+J68+H68+F68</f>
        <v>1</v>
      </c>
      <c r="BB68" s="303" t="s">
        <v>3173</v>
      </c>
      <c r="BC68" s="261">
        <v>2</v>
      </c>
      <c r="BD68" s="261" t="s">
        <v>3173</v>
      </c>
    </row>
    <row r="69" spans="1:56" x14ac:dyDescent="0.2">
      <c r="A69" s="11" t="s">
        <v>165</v>
      </c>
      <c r="B69" s="288" t="s">
        <v>3127</v>
      </c>
      <c r="C69" s="288" t="s">
        <v>3043</v>
      </c>
      <c r="D69" s="288"/>
      <c r="E69" s="295">
        <v>1600</v>
      </c>
      <c r="F69" s="288"/>
      <c r="G69" s="31"/>
      <c r="H69" s="288"/>
      <c r="I69" s="31"/>
      <c r="J69" s="288"/>
      <c r="K69" s="31"/>
      <c r="L69" s="288"/>
      <c r="M69" s="31"/>
      <c r="N69" s="288"/>
      <c r="O69" s="31"/>
      <c r="P69" s="288"/>
      <c r="Q69" s="31"/>
      <c r="R69" s="288"/>
      <c r="S69" s="31"/>
      <c r="T69" s="288"/>
      <c r="U69" s="31"/>
      <c r="V69" s="288"/>
      <c r="W69" s="31"/>
      <c r="X69" s="288"/>
      <c r="Y69" s="31">
        <f t="shared" si="5"/>
        <v>0</v>
      </c>
      <c r="Z69" s="288"/>
      <c r="AA69" s="31"/>
      <c r="AB69" s="288"/>
      <c r="AC69" s="31">
        <f t="shared" si="6"/>
        <v>0</v>
      </c>
      <c r="AD69" s="288"/>
      <c r="AE69" s="31"/>
      <c r="AF69" s="295">
        <v>1</v>
      </c>
      <c r="AG69" s="31"/>
      <c r="AH69" s="288"/>
      <c r="AI69" s="31"/>
      <c r="AJ69" s="288"/>
      <c r="AK69" s="31"/>
      <c r="AL69" s="288"/>
      <c r="AM69" s="31"/>
      <c r="AN69" s="288"/>
      <c r="AO69" s="31"/>
      <c r="AP69" s="288"/>
      <c r="AQ69" s="31">
        <f t="shared" si="2"/>
        <v>0</v>
      </c>
      <c r="AR69" s="288"/>
      <c r="AS69" s="31"/>
      <c r="AT69" s="288"/>
      <c r="AU69" s="31"/>
      <c r="AV69" s="288"/>
      <c r="AW69" s="31">
        <f t="shared" si="3"/>
        <v>0</v>
      </c>
      <c r="AX69" s="288"/>
      <c r="AY69" s="288"/>
      <c r="AZ69" s="293"/>
      <c r="BA69" s="294">
        <f t="shared" si="8"/>
        <v>1</v>
      </c>
      <c r="BB69" s="303" t="s">
        <v>3173</v>
      </c>
      <c r="BC69" s="261">
        <v>2</v>
      </c>
      <c r="BD69" s="261" t="s">
        <v>3173</v>
      </c>
    </row>
    <row r="70" spans="1:56" x14ac:dyDescent="0.2">
      <c r="A70" s="11" t="s">
        <v>166</v>
      </c>
      <c r="B70" s="288" t="s">
        <v>3127</v>
      </c>
      <c r="C70" s="288" t="s">
        <v>3043</v>
      </c>
      <c r="D70" s="288"/>
      <c r="E70" s="295">
        <v>1600</v>
      </c>
      <c r="F70" s="288"/>
      <c r="G70" s="31"/>
      <c r="H70" s="288"/>
      <c r="I70" s="31"/>
      <c r="J70" s="288"/>
      <c r="K70" s="31"/>
      <c r="L70" s="288"/>
      <c r="M70" s="31"/>
      <c r="N70" s="288"/>
      <c r="O70" s="31"/>
      <c r="P70" s="288"/>
      <c r="Q70" s="31"/>
      <c r="R70" s="288"/>
      <c r="S70" s="31"/>
      <c r="T70" s="288"/>
      <c r="U70" s="31"/>
      <c r="V70" s="288"/>
      <c r="W70" s="31"/>
      <c r="X70" s="288"/>
      <c r="Y70" s="31">
        <f t="shared" si="5"/>
        <v>0</v>
      </c>
      <c r="Z70" s="288"/>
      <c r="AA70" s="31"/>
      <c r="AB70" s="288"/>
      <c r="AC70" s="31">
        <f t="shared" si="6"/>
        <v>0</v>
      </c>
      <c r="AD70" s="288"/>
      <c r="AE70" s="31"/>
      <c r="AF70" s="295">
        <v>1</v>
      </c>
      <c r="AG70" s="31"/>
      <c r="AH70" s="288"/>
      <c r="AI70" s="31"/>
      <c r="AJ70" s="288"/>
      <c r="AK70" s="31"/>
      <c r="AL70" s="288"/>
      <c r="AM70" s="31"/>
      <c r="AN70" s="288"/>
      <c r="AO70" s="31"/>
      <c r="AP70" s="288"/>
      <c r="AQ70" s="31">
        <f t="shared" si="2"/>
        <v>0</v>
      </c>
      <c r="AR70" s="288"/>
      <c r="AS70" s="31"/>
      <c r="AT70" s="288"/>
      <c r="AU70" s="31"/>
      <c r="AV70" s="288"/>
      <c r="AW70" s="31">
        <f t="shared" si="3"/>
        <v>0</v>
      </c>
      <c r="AX70" s="288"/>
      <c r="AY70" s="288"/>
      <c r="AZ70" s="293"/>
      <c r="BA70" s="294">
        <f t="shared" si="8"/>
        <v>1</v>
      </c>
      <c r="BB70" s="303" t="s">
        <v>3173</v>
      </c>
      <c r="BC70" s="261">
        <v>2</v>
      </c>
      <c r="BD70" s="261" t="s">
        <v>3173</v>
      </c>
    </row>
    <row r="71" spans="1:56" x14ac:dyDescent="0.2">
      <c r="A71" s="11" t="s">
        <v>167</v>
      </c>
      <c r="B71" s="288" t="s">
        <v>3127</v>
      </c>
      <c r="C71" s="288" t="s">
        <v>3043</v>
      </c>
      <c r="D71" s="288"/>
      <c r="E71" s="295">
        <v>1600</v>
      </c>
      <c r="F71" s="288"/>
      <c r="G71" s="31"/>
      <c r="H71" s="288"/>
      <c r="I71" s="31"/>
      <c r="J71" s="288"/>
      <c r="K71" s="31"/>
      <c r="L71" s="288"/>
      <c r="M71" s="31"/>
      <c r="N71" s="288"/>
      <c r="O71" s="31"/>
      <c r="P71" s="288"/>
      <c r="Q71" s="31"/>
      <c r="R71" s="288"/>
      <c r="S71" s="31"/>
      <c r="T71" s="288"/>
      <c r="U71" s="31"/>
      <c r="V71" s="288"/>
      <c r="W71" s="31"/>
      <c r="X71" s="288"/>
      <c r="Y71" s="31">
        <f t="shared" si="5"/>
        <v>0</v>
      </c>
      <c r="Z71" s="288"/>
      <c r="AA71" s="31"/>
      <c r="AB71" s="288"/>
      <c r="AC71" s="31">
        <f t="shared" si="6"/>
        <v>0</v>
      </c>
      <c r="AD71" s="288"/>
      <c r="AE71" s="31"/>
      <c r="AF71" s="295">
        <v>1</v>
      </c>
      <c r="AG71" s="31"/>
      <c r="AH71" s="288"/>
      <c r="AI71" s="31"/>
      <c r="AJ71" s="288"/>
      <c r="AK71" s="31"/>
      <c r="AL71" s="288"/>
      <c r="AM71" s="31"/>
      <c r="AN71" s="288"/>
      <c r="AO71" s="31"/>
      <c r="AP71" s="288"/>
      <c r="AQ71" s="31">
        <f t="shared" ref="AQ71:AQ134" si="9">AP71*$BA71</f>
        <v>0</v>
      </c>
      <c r="AR71" s="288"/>
      <c r="AS71" s="31"/>
      <c r="AT71" s="288"/>
      <c r="AU71" s="31"/>
      <c r="AV71" s="288"/>
      <c r="AW71" s="31">
        <f t="shared" ref="AW71:AW134" si="10">AV71*$BA71</f>
        <v>0</v>
      </c>
      <c r="AX71" s="288"/>
      <c r="AY71" s="288"/>
      <c r="AZ71" s="293"/>
      <c r="BA71" s="294">
        <f t="shared" si="8"/>
        <v>1</v>
      </c>
      <c r="BB71" s="303" t="s">
        <v>3173</v>
      </c>
      <c r="BC71" s="261">
        <v>2</v>
      </c>
      <c r="BD71" s="261" t="s">
        <v>3173</v>
      </c>
    </row>
    <row r="72" spans="1:56" x14ac:dyDescent="0.2">
      <c r="A72" s="11" t="s">
        <v>168</v>
      </c>
      <c r="B72" s="288" t="s">
        <v>3127</v>
      </c>
      <c r="C72" s="288" t="s">
        <v>3043</v>
      </c>
      <c r="D72" s="288"/>
      <c r="E72" s="295">
        <v>1600</v>
      </c>
      <c r="F72" s="288"/>
      <c r="G72" s="31"/>
      <c r="H72" s="288"/>
      <c r="I72" s="31"/>
      <c r="J72" s="288"/>
      <c r="K72" s="31"/>
      <c r="L72" s="288"/>
      <c r="M72" s="31"/>
      <c r="N72" s="288"/>
      <c r="O72" s="31"/>
      <c r="P72" s="288"/>
      <c r="Q72" s="31"/>
      <c r="R72" s="288"/>
      <c r="S72" s="31"/>
      <c r="T72" s="288"/>
      <c r="U72" s="31"/>
      <c r="V72" s="288"/>
      <c r="W72" s="31"/>
      <c r="X72" s="288"/>
      <c r="Y72" s="31">
        <f t="shared" si="5"/>
        <v>0</v>
      </c>
      <c r="Z72" s="288"/>
      <c r="AA72" s="31"/>
      <c r="AB72" s="288"/>
      <c r="AC72" s="31">
        <f t="shared" si="6"/>
        <v>0</v>
      </c>
      <c r="AD72" s="288"/>
      <c r="AE72" s="31"/>
      <c r="AF72" s="295">
        <v>1</v>
      </c>
      <c r="AG72" s="31"/>
      <c r="AH72" s="288"/>
      <c r="AI72" s="31"/>
      <c r="AJ72" s="288"/>
      <c r="AK72" s="31"/>
      <c r="AL72" s="288"/>
      <c r="AM72" s="31"/>
      <c r="AN72" s="288"/>
      <c r="AO72" s="31"/>
      <c r="AP72" s="288"/>
      <c r="AQ72" s="31">
        <f t="shared" si="9"/>
        <v>0</v>
      </c>
      <c r="AR72" s="288"/>
      <c r="AS72" s="31"/>
      <c r="AT72" s="288"/>
      <c r="AU72" s="31"/>
      <c r="AV72" s="288"/>
      <c r="AW72" s="31">
        <f t="shared" si="10"/>
        <v>0</v>
      </c>
      <c r="AX72" s="288"/>
      <c r="AY72" s="288"/>
      <c r="AZ72" s="293"/>
      <c r="BA72" s="294">
        <f t="shared" si="8"/>
        <v>1</v>
      </c>
      <c r="BB72" s="303" t="s">
        <v>3173</v>
      </c>
      <c r="BC72" s="261">
        <v>2</v>
      </c>
      <c r="BD72" s="261" t="s">
        <v>3173</v>
      </c>
    </row>
    <row r="73" spans="1:56" x14ac:dyDescent="0.2">
      <c r="A73" s="11" t="s">
        <v>169</v>
      </c>
      <c r="B73" s="288" t="s">
        <v>3127</v>
      </c>
      <c r="C73" s="288" t="s">
        <v>3043</v>
      </c>
      <c r="D73" s="288"/>
      <c r="E73" s="295">
        <v>1600</v>
      </c>
      <c r="F73" s="288"/>
      <c r="G73" s="31"/>
      <c r="H73" s="288"/>
      <c r="I73" s="31"/>
      <c r="J73" s="288"/>
      <c r="K73" s="31"/>
      <c r="L73" s="288"/>
      <c r="M73" s="31"/>
      <c r="N73" s="288"/>
      <c r="O73" s="31"/>
      <c r="P73" s="288"/>
      <c r="Q73" s="31"/>
      <c r="R73" s="288"/>
      <c r="S73" s="31"/>
      <c r="T73" s="288"/>
      <c r="U73" s="31"/>
      <c r="V73" s="288"/>
      <c r="W73" s="31"/>
      <c r="X73" s="288"/>
      <c r="Y73" s="31">
        <f t="shared" si="5"/>
        <v>0</v>
      </c>
      <c r="Z73" s="288"/>
      <c r="AA73" s="31"/>
      <c r="AB73" s="288"/>
      <c r="AC73" s="31">
        <f t="shared" si="6"/>
        <v>0</v>
      </c>
      <c r="AD73" s="288"/>
      <c r="AE73" s="31"/>
      <c r="AF73" s="295">
        <v>1</v>
      </c>
      <c r="AG73" s="31"/>
      <c r="AH73" s="288"/>
      <c r="AI73" s="31"/>
      <c r="AJ73" s="288"/>
      <c r="AK73" s="31"/>
      <c r="AL73" s="288"/>
      <c r="AM73" s="31"/>
      <c r="AN73" s="288"/>
      <c r="AO73" s="31"/>
      <c r="AP73" s="288"/>
      <c r="AQ73" s="31">
        <f t="shared" si="9"/>
        <v>0</v>
      </c>
      <c r="AR73" s="288"/>
      <c r="AS73" s="31"/>
      <c r="AT73" s="288"/>
      <c r="AU73" s="31"/>
      <c r="AV73" s="288"/>
      <c r="AW73" s="31">
        <f t="shared" si="10"/>
        <v>0</v>
      </c>
      <c r="AX73" s="288"/>
      <c r="AY73" s="288"/>
      <c r="AZ73" s="293"/>
      <c r="BA73" s="294">
        <f t="shared" si="8"/>
        <v>1</v>
      </c>
      <c r="BB73" s="303" t="s">
        <v>3173</v>
      </c>
      <c r="BC73" s="261">
        <v>2</v>
      </c>
      <c r="BD73" s="261" t="s">
        <v>3173</v>
      </c>
    </row>
    <row r="74" spans="1:56" x14ac:dyDescent="0.2">
      <c r="A74" s="11" t="s">
        <v>170</v>
      </c>
      <c r="B74" s="7" t="s">
        <v>171</v>
      </c>
      <c r="C74" s="288" t="s">
        <v>3128</v>
      </c>
      <c r="D74" s="288"/>
      <c r="E74" s="288" t="s">
        <v>2735</v>
      </c>
      <c r="F74" s="295">
        <v>1</v>
      </c>
      <c r="G74" s="31"/>
      <c r="H74" s="288"/>
      <c r="I74" s="31"/>
      <c r="J74" s="288"/>
      <c r="K74" s="31"/>
      <c r="L74" s="288"/>
      <c r="M74" s="31"/>
      <c r="N74" s="288"/>
      <c r="O74" s="31"/>
      <c r="P74" s="295">
        <v>2</v>
      </c>
      <c r="Q74" s="31"/>
      <c r="R74" s="288"/>
      <c r="S74" s="31"/>
      <c r="T74" s="295">
        <v>1</v>
      </c>
      <c r="U74" s="31"/>
      <c r="V74" s="288"/>
      <c r="W74" s="31"/>
      <c r="X74" s="288"/>
      <c r="Y74" s="31">
        <f t="shared" si="5"/>
        <v>0</v>
      </c>
      <c r="Z74" s="288"/>
      <c r="AA74" s="31"/>
      <c r="AB74" s="288"/>
      <c r="AC74" s="31">
        <f t="shared" si="6"/>
        <v>0</v>
      </c>
      <c r="AD74" s="288"/>
      <c r="AE74" s="31"/>
      <c r="AF74" s="295">
        <v>2</v>
      </c>
      <c r="AG74" s="31"/>
      <c r="AH74" s="288"/>
      <c r="AI74" s="31"/>
      <c r="AJ74" s="288"/>
      <c r="AK74" s="31"/>
      <c r="AL74" s="288"/>
      <c r="AM74" s="31"/>
      <c r="AN74" s="288"/>
      <c r="AO74" s="31"/>
      <c r="AP74" s="288"/>
      <c r="AQ74" s="31">
        <f t="shared" si="9"/>
        <v>0</v>
      </c>
      <c r="AR74" s="288"/>
      <c r="AS74" s="31"/>
      <c r="AT74" s="288"/>
      <c r="AU74" s="31"/>
      <c r="AV74" s="288"/>
      <c r="AW74" s="31">
        <f t="shared" si="10"/>
        <v>0</v>
      </c>
      <c r="AX74" s="288"/>
      <c r="AY74" s="295">
        <v>1</v>
      </c>
      <c r="AZ74" s="293"/>
      <c r="BA74" s="294">
        <f t="shared" si="8"/>
        <v>6</v>
      </c>
      <c r="BB74" s="303" t="s">
        <v>3177</v>
      </c>
      <c r="BC74" s="261">
        <v>2</v>
      </c>
      <c r="BD74" s="261" t="s">
        <v>3173</v>
      </c>
    </row>
    <row r="75" spans="1:56" x14ac:dyDescent="0.2">
      <c r="A75" s="11" t="s">
        <v>173</v>
      </c>
      <c r="B75" s="7" t="s">
        <v>171</v>
      </c>
      <c r="C75" s="288" t="s">
        <v>3128</v>
      </c>
      <c r="D75" s="288"/>
      <c r="E75" s="288" t="s">
        <v>2735</v>
      </c>
      <c r="F75" s="295">
        <v>1</v>
      </c>
      <c r="G75" s="31"/>
      <c r="H75" s="288"/>
      <c r="I75" s="31"/>
      <c r="J75" s="288"/>
      <c r="K75" s="31"/>
      <c r="L75" s="288"/>
      <c r="M75" s="31"/>
      <c r="N75" s="288"/>
      <c r="O75" s="31"/>
      <c r="P75" s="295">
        <v>2</v>
      </c>
      <c r="Q75" s="31"/>
      <c r="R75" s="288"/>
      <c r="S75" s="31"/>
      <c r="T75" s="295">
        <v>1</v>
      </c>
      <c r="U75" s="31"/>
      <c r="V75" s="288"/>
      <c r="W75" s="31"/>
      <c r="X75" s="288"/>
      <c r="Y75" s="31">
        <f t="shared" si="5"/>
        <v>0</v>
      </c>
      <c r="Z75" s="288"/>
      <c r="AA75" s="31"/>
      <c r="AB75" s="288"/>
      <c r="AC75" s="31">
        <f t="shared" si="6"/>
        <v>0</v>
      </c>
      <c r="AD75" s="288"/>
      <c r="AE75" s="31"/>
      <c r="AF75" s="295">
        <v>2</v>
      </c>
      <c r="AG75" s="31"/>
      <c r="AH75" s="288"/>
      <c r="AI75" s="31"/>
      <c r="AJ75" s="288"/>
      <c r="AK75" s="31"/>
      <c r="AL75" s="288"/>
      <c r="AM75" s="31"/>
      <c r="AN75" s="288"/>
      <c r="AO75" s="31"/>
      <c r="AP75" s="288"/>
      <c r="AQ75" s="31">
        <f t="shared" si="9"/>
        <v>0</v>
      </c>
      <c r="AR75" s="288"/>
      <c r="AS75" s="31"/>
      <c r="AT75" s="288"/>
      <c r="AU75" s="31"/>
      <c r="AV75" s="288"/>
      <c r="AW75" s="31">
        <f t="shared" si="10"/>
        <v>0</v>
      </c>
      <c r="AX75" s="288"/>
      <c r="AY75" s="295">
        <v>1</v>
      </c>
      <c r="AZ75" s="293"/>
      <c r="BA75" s="294">
        <f t="shared" si="8"/>
        <v>6</v>
      </c>
      <c r="BB75" s="303" t="s">
        <v>3177</v>
      </c>
      <c r="BC75" s="261">
        <v>2</v>
      </c>
      <c r="BD75" s="261" t="s">
        <v>3173</v>
      </c>
    </row>
    <row r="76" spans="1:56" x14ac:dyDescent="0.2">
      <c r="A76" s="11" t="s">
        <v>174</v>
      </c>
      <c r="B76" s="288" t="s">
        <v>3032</v>
      </c>
      <c r="C76" s="7" t="s">
        <v>66</v>
      </c>
      <c r="D76" s="7" t="s">
        <v>67</v>
      </c>
      <c r="E76" s="7" t="s">
        <v>151</v>
      </c>
      <c r="F76" s="295">
        <v>1</v>
      </c>
      <c r="G76" s="31"/>
      <c r="H76" s="288"/>
      <c r="I76" s="31"/>
      <c r="J76" s="288"/>
      <c r="K76" s="31"/>
      <c r="L76" s="288"/>
      <c r="M76" s="31"/>
      <c r="N76" s="288"/>
      <c r="O76" s="31"/>
      <c r="P76" s="295">
        <v>4</v>
      </c>
      <c r="Q76" s="31"/>
      <c r="R76" s="288"/>
      <c r="S76" s="31"/>
      <c r="T76" s="295">
        <v>2</v>
      </c>
      <c r="U76" s="31"/>
      <c r="V76" s="288"/>
      <c r="W76" s="31"/>
      <c r="X76" s="288"/>
      <c r="Y76" s="31">
        <f t="shared" si="5"/>
        <v>0</v>
      </c>
      <c r="Z76" s="288"/>
      <c r="AA76" s="31"/>
      <c r="AB76" s="288"/>
      <c r="AC76" s="31">
        <f t="shared" si="6"/>
        <v>0</v>
      </c>
      <c r="AD76" s="288"/>
      <c r="AE76" s="31"/>
      <c r="AF76" s="295">
        <v>4</v>
      </c>
      <c r="AG76" s="31"/>
      <c r="AH76" s="288"/>
      <c r="AI76" s="31"/>
      <c r="AJ76" s="288"/>
      <c r="AK76" s="31"/>
      <c r="AL76" s="288"/>
      <c r="AM76" s="31"/>
      <c r="AN76" s="288"/>
      <c r="AO76" s="31"/>
      <c r="AP76" s="288"/>
      <c r="AQ76" s="31">
        <f t="shared" si="9"/>
        <v>0</v>
      </c>
      <c r="AR76" s="288"/>
      <c r="AS76" s="31"/>
      <c r="AT76" s="288"/>
      <c r="AU76" s="31"/>
      <c r="AV76" s="288"/>
      <c r="AW76" s="31">
        <f t="shared" si="10"/>
        <v>0</v>
      </c>
      <c r="AX76" s="295">
        <v>1</v>
      </c>
      <c r="AY76" s="7" t="s">
        <v>100</v>
      </c>
      <c r="AZ76" s="293"/>
      <c r="BA76" s="294">
        <f t="shared" si="8"/>
        <v>11</v>
      </c>
      <c r="BB76" s="304" t="s">
        <v>3176</v>
      </c>
      <c r="BC76" s="261">
        <v>2</v>
      </c>
      <c r="BD76" s="261" t="s">
        <v>3173</v>
      </c>
    </row>
    <row r="77" spans="1:56" x14ac:dyDescent="0.2">
      <c r="A77" s="11" t="s">
        <v>176</v>
      </c>
      <c r="B77" s="288" t="s">
        <v>3034</v>
      </c>
      <c r="C77" s="7" t="s">
        <v>66</v>
      </c>
      <c r="D77" s="7" t="s">
        <v>67</v>
      </c>
      <c r="E77" s="7" t="s">
        <v>151</v>
      </c>
      <c r="F77" s="295">
        <v>1</v>
      </c>
      <c r="G77" s="31"/>
      <c r="H77" s="288"/>
      <c r="I77" s="31"/>
      <c r="J77" s="288"/>
      <c r="K77" s="31"/>
      <c r="L77" s="288"/>
      <c r="M77" s="31"/>
      <c r="N77" s="288"/>
      <c r="O77" s="31"/>
      <c r="P77" s="295">
        <v>4</v>
      </c>
      <c r="Q77" s="31"/>
      <c r="R77" s="288"/>
      <c r="S77" s="31"/>
      <c r="T77" s="295">
        <v>2</v>
      </c>
      <c r="U77" s="31"/>
      <c r="V77" s="288"/>
      <c r="W77" s="31"/>
      <c r="X77" s="288"/>
      <c r="Y77" s="31">
        <f t="shared" si="5"/>
        <v>0</v>
      </c>
      <c r="Z77" s="288"/>
      <c r="AA77" s="31"/>
      <c r="AB77" s="288"/>
      <c r="AC77" s="31">
        <f t="shared" si="6"/>
        <v>0</v>
      </c>
      <c r="AD77" s="288"/>
      <c r="AE77" s="31"/>
      <c r="AF77" s="295">
        <v>2</v>
      </c>
      <c r="AG77" s="31"/>
      <c r="AH77" s="288"/>
      <c r="AI77" s="31"/>
      <c r="AJ77" s="288"/>
      <c r="AK77" s="31"/>
      <c r="AL77" s="288"/>
      <c r="AM77" s="31"/>
      <c r="AN77" s="288"/>
      <c r="AO77" s="31"/>
      <c r="AP77" s="288"/>
      <c r="AQ77" s="31">
        <f t="shared" si="9"/>
        <v>0</v>
      </c>
      <c r="AR77" s="288"/>
      <c r="AS77" s="31"/>
      <c r="AT77" s="288"/>
      <c r="AU77" s="31"/>
      <c r="AV77" s="288"/>
      <c r="AW77" s="31">
        <f t="shared" si="10"/>
        <v>0</v>
      </c>
      <c r="AX77" s="295">
        <v>1</v>
      </c>
      <c r="AY77" s="7" t="s">
        <v>100</v>
      </c>
      <c r="AZ77" s="293"/>
      <c r="BA77" s="294">
        <f t="shared" si="8"/>
        <v>9</v>
      </c>
      <c r="BB77" s="305" t="s">
        <v>3180</v>
      </c>
      <c r="BC77" s="261">
        <v>2</v>
      </c>
      <c r="BD77" s="261" t="s">
        <v>3173</v>
      </c>
    </row>
    <row r="78" spans="1:56" x14ac:dyDescent="0.2">
      <c r="A78" s="11" t="s">
        <v>178</v>
      </c>
      <c r="B78" s="7" t="s">
        <v>171</v>
      </c>
      <c r="C78" s="7" t="s">
        <v>66</v>
      </c>
      <c r="D78" s="7" t="s">
        <v>67</v>
      </c>
      <c r="E78" s="7" t="s">
        <v>151</v>
      </c>
      <c r="F78" s="295">
        <v>1</v>
      </c>
      <c r="G78" s="31"/>
      <c r="H78" s="288"/>
      <c r="I78" s="31"/>
      <c r="J78" s="288"/>
      <c r="K78" s="31"/>
      <c r="L78" s="288"/>
      <c r="M78" s="31"/>
      <c r="N78" s="288"/>
      <c r="O78" s="31"/>
      <c r="P78" s="295">
        <v>4</v>
      </c>
      <c r="Q78" s="31"/>
      <c r="R78" s="288"/>
      <c r="S78" s="31"/>
      <c r="T78" s="295">
        <v>2</v>
      </c>
      <c r="U78" s="31"/>
      <c r="V78" s="288"/>
      <c r="W78" s="31"/>
      <c r="X78" s="288"/>
      <c r="Y78" s="31">
        <f t="shared" si="5"/>
        <v>0</v>
      </c>
      <c r="Z78" s="288"/>
      <c r="AA78" s="31"/>
      <c r="AB78" s="288"/>
      <c r="AC78" s="31">
        <f t="shared" si="6"/>
        <v>0</v>
      </c>
      <c r="AD78" s="288"/>
      <c r="AE78" s="31"/>
      <c r="AF78" s="295">
        <v>4</v>
      </c>
      <c r="AG78" s="31"/>
      <c r="AH78" s="288"/>
      <c r="AI78" s="31"/>
      <c r="AJ78" s="288"/>
      <c r="AK78" s="31"/>
      <c r="AL78" s="288"/>
      <c r="AM78" s="31"/>
      <c r="AN78" s="288"/>
      <c r="AO78" s="31"/>
      <c r="AP78" s="288"/>
      <c r="AQ78" s="31">
        <f t="shared" si="9"/>
        <v>0</v>
      </c>
      <c r="AR78" s="288"/>
      <c r="AS78" s="31"/>
      <c r="AT78" s="288"/>
      <c r="AU78" s="31"/>
      <c r="AV78" s="288"/>
      <c r="AW78" s="31">
        <f t="shared" si="10"/>
        <v>0</v>
      </c>
      <c r="AX78" s="295">
        <v>1</v>
      </c>
      <c r="AY78" s="7" t="s">
        <v>100</v>
      </c>
      <c r="AZ78" s="293"/>
      <c r="BA78" s="294">
        <f t="shared" si="8"/>
        <v>11</v>
      </c>
      <c r="BB78" s="304" t="s">
        <v>3176</v>
      </c>
      <c r="BC78" s="261">
        <v>2</v>
      </c>
      <c r="BD78" s="261" t="s">
        <v>3173</v>
      </c>
    </row>
    <row r="79" spans="1:56" x14ac:dyDescent="0.2">
      <c r="A79" s="11" t="s">
        <v>179</v>
      </c>
      <c r="B79" s="7" t="s">
        <v>171</v>
      </c>
      <c r="C79" s="7" t="s">
        <v>66</v>
      </c>
      <c r="D79" s="7" t="s">
        <v>67</v>
      </c>
      <c r="E79" s="7" t="s">
        <v>151</v>
      </c>
      <c r="F79" s="295">
        <v>1</v>
      </c>
      <c r="G79" s="31"/>
      <c r="H79" s="288"/>
      <c r="I79" s="31"/>
      <c r="J79" s="288"/>
      <c r="K79" s="31"/>
      <c r="L79" s="288"/>
      <c r="M79" s="31"/>
      <c r="N79" s="288"/>
      <c r="O79" s="31"/>
      <c r="P79" s="295">
        <v>4</v>
      </c>
      <c r="Q79" s="31"/>
      <c r="R79" s="288"/>
      <c r="S79" s="31"/>
      <c r="T79" s="295">
        <v>2</v>
      </c>
      <c r="U79" s="31"/>
      <c r="V79" s="288"/>
      <c r="W79" s="31"/>
      <c r="X79" s="288"/>
      <c r="Y79" s="31">
        <f t="shared" si="5"/>
        <v>0</v>
      </c>
      <c r="Z79" s="288"/>
      <c r="AA79" s="31"/>
      <c r="AB79" s="288"/>
      <c r="AC79" s="31">
        <f t="shared" si="6"/>
        <v>0</v>
      </c>
      <c r="AD79" s="288"/>
      <c r="AE79" s="31"/>
      <c r="AF79" s="295">
        <v>4</v>
      </c>
      <c r="AG79" s="31"/>
      <c r="AH79" s="288"/>
      <c r="AI79" s="31"/>
      <c r="AJ79" s="288"/>
      <c r="AK79" s="31"/>
      <c r="AL79" s="288"/>
      <c r="AM79" s="31"/>
      <c r="AN79" s="288"/>
      <c r="AO79" s="31"/>
      <c r="AP79" s="288"/>
      <c r="AQ79" s="31">
        <f t="shared" si="9"/>
        <v>0</v>
      </c>
      <c r="AR79" s="288"/>
      <c r="AS79" s="31"/>
      <c r="AT79" s="288"/>
      <c r="AU79" s="31"/>
      <c r="AV79" s="288"/>
      <c r="AW79" s="31">
        <f t="shared" si="10"/>
        <v>0</v>
      </c>
      <c r="AX79" s="295">
        <v>1</v>
      </c>
      <c r="AY79" s="7" t="s">
        <v>100</v>
      </c>
      <c r="AZ79" s="293"/>
      <c r="BA79" s="294">
        <f t="shared" si="8"/>
        <v>11</v>
      </c>
      <c r="BB79" s="304" t="s">
        <v>3176</v>
      </c>
      <c r="BC79" s="261">
        <v>2</v>
      </c>
      <c r="BD79" s="261" t="s">
        <v>3173</v>
      </c>
    </row>
    <row r="80" spans="1:56" x14ac:dyDescent="0.2">
      <c r="A80" s="11" t="s">
        <v>180</v>
      </c>
      <c r="B80" s="7" t="s">
        <v>171</v>
      </c>
      <c r="C80" s="7" t="s">
        <v>66</v>
      </c>
      <c r="D80" s="7" t="s">
        <v>67</v>
      </c>
      <c r="E80" s="7" t="s">
        <v>151</v>
      </c>
      <c r="F80" s="295">
        <v>1</v>
      </c>
      <c r="G80" s="31"/>
      <c r="H80" s="288"/>
      <c r="I80" s="31"/>
      <c r="J80" s="288"/>
      <c r="K80" s="31"/>
      <c r="L80" s="288"/>
      <c r="M80" s="31"/>
      <c r="N80" s="288"/>
      <c r="O80" s="31"/>
      <c r="P80" s="295">
        <v>4</v>
      </c>
      <c r="Q80" s="31"/>
      <c r="R80" s="288"/>
      <c r="S80" s="31"/>
      <c r="T80" s="295">
        <v>2</v>
      </c>
      <c r="U80" s="31"/>
      <c r="V80" s="288"/>
      <c r="W80" s="31"/>
      <c r="X80" s="288"/>
      <c r="Y80" s="31">
        <f t="shared" si="5"/>
        <v>0</v>
      </c>
      <c r="Z80" s="288"/>
      <c r="AA80" s="31"/>
      <c r="AB80" s="288"/>
      <c r="AC80" s="31">
        <f t="shared" si="6"/>
        <v>0</v>
      </c>
      <c r="AD80" s="288"/>
      <c r="AE80" s="31"/>
      <c r="AF80" s="295">
        <v>4</v>
      </c>
      <c r="AG80" s="31"/>
      <c r="AH80" s="288"/>
      <c r="AI80" s="31"/>
      <c r="AJ80" s="288"/>
      <c r="AK80" s="31"/>
      <c r="AL80" s="288"/>
      <c r="AM80" s="31"/>
      <c r="AN80" s="288"/>
      <c r="AO80" s="31"/>
      <c r="AP80" s="288"/>
      <c r="AQ80" s="31">
        <f t="shared" si="9"/>
        <v>0</v>
      </c>
      <c r="AR80" s="288"/>
      <c r="AS80" s="31"/>
      <c r="AT80" s="288"/>
      <c r="AU80" s="31"/>
      <c r="AV80" s="288"/>
      <c r="AW80" s="31">
        <f t="shared" si="10"/>
        <v>0</v>
      </c>
      <c r="AX80" s="295">
        <v>1</v>
      </c>
      <c r="AY80" s="7" t="s">
        <v>100</v>
      </c>
      <c r="AZ80" s="293"/>
      <c r="BA80" s="294">
        <f t="shared" si="8"/>
        <v>11</v>
      </c>
      <c r="BB80" s="304" t="s">
        <v>3176</v>
      </c>
      <c r="BC80" s="261">
        <v>2</v>
      </c>
      <c r="BD80" s="261" t="s">
        <v>3173</v>
      </c>
    </row>
    <row r="81" spans="1:56" x14ac:dyDescent="0.2">
      <c r="A81" s="11" t="s">
        <v>181</v>
      </c>
      <c r="B81" s="288" t="s">
        <v>3032</v>
      </c>
      <c r="C81" s="7" t="s">
        <v>66</v>
      </c>
      <c r="D81" s="7" t="s">
        <v>67</v>
      </c>
      <c r="E81" s="7" t="s">
        <v>151</v>
      </c>
      <c r="F81" s="295">
        <v>1</v>
      </c>
      <c r="G81" s="31"/>
      <c r="H81" s="288"/>
      <c r="I81" s="31"/>
      <c r="J81" s="288"/>
      <c r="K81" s="31"/>
      <c r="L81" s="288"/>
      <c r="M81" s="31"/>
      <c r="N81" s="288"/>
      <c r="O81" s="31"/>
      <c r="P81" s="295">
        <v>4</v>
      </c>
      <c r="Q81" s="31"/>
      <c r="R81" s="288"/>
      <c r="S81" s="31"/>
      <c r="T81" s="295">
        <v>2</v>
      </c>
      <c r="U81" s="31"/>
      <c r="V81" s="288"/>
      <c r="W81" s="31"/>
      <c r="X81" s="288"/>
      <c r="Y81" s="31">
        <f t="shared" si="5"/>
        <v>0</v>
      </c>
      <c r="Z81" s="288"/>
      <c r="AA81" s="31"/>
      <c r="AB81" s="288"/>
      <c r="AC81" s="31">
        <f t="shared" si="6"/>
        <v>0</v>
      </c>
      <c r="AD81" s="288"/>
      <c r="AE81" s="31"/>
      <c r="AF81" s="295">
        <v>4</v>
      </c>
      <c r="AG81" s="31"/>
      <c r="AH81" s="288"/>
      <c r="AI81" s="31"/>
      <c r="AJ81" s="288"/>
      <c r="AK81" s="31"/>
      <c r="AL81" s="288"/>
      <c r="AM81" s="31"/>
      <c r="AN81" s="288"/>
      <c r="AO81" s="31"/>
      <c r="AP81" s="288"/>
      <c r="AQ81" s="31">
        <f t="shared" si="9"/>
        <v>0</v>
      </c>
      <c r="AR81" s="288"/>
      <c r="AS81" s="31"/>
      <c r="AT81" s="288"/>
      <c r="AU81" s="31"/>
      <c r="AV81" s="288"/>
      <c r="AW81" s="31">
        <f t="shared" si="10"/>
        <v>0</v>
      </c>
      <c r="AX81" s="295">
        <v>1</v>
      </c>
      <c r="AY81" s="7" t="s">
        <v>100</v>
      </c>
      <c r="AZ81" s="293"/>
      <c r="BA81" s="294">
        <f t="shared" si="8"/>
        <v>11</v>
      </c>
      <c r="BB81" s="304" t="s">
        <v>3176</v>
      </c>
      <c r="BC81" s="261">
        <v>2</v>
      </c>
      <c r="BD81" s="261" t="s">
        <v>3173</v>
      </c>
    </row>
    <row r="82" spans="1:56" x14ac:dyDescent="0.2">
      <c r="A82" s="11" t="s">
        <v>182</v>
      </c>
      <c r="B82" s="288" t="s">
        <v>3034</v>
      </c>
      <c r="C82" s="7" t="s">
        <v>66</v>
      </c>
      <c r="D82" s="7" t="s">
        <v>67</v>
      </c>
      <c r="E82" s="7" t="s">
        <v>151</v>
      </c>
      <c r="F82" s="295">
        <v>1</v>
      </c>
      <c r="G82" s="31"/>
      <c r="H82" s="288"/>
      <c r="I82" s="31"/>
      <c r="J82" s="288"/>
      <c r="K82" s="31"/>
      <c r="L82" s="288"/>
      <c r="M82" s="31"/>
      <c r="N82" s="288"/>
      <c r="O82" s="31"/>
      <c r="P82" s="295">
        <v>4</v>
      </c>
      <c r="Q82" s="31"/>
      <c r="R82" s="288"/>
      <c r="S82" s="31"/>
      <c r="T82" s="295">
        <v>2</v>
      </c>
      <c r="U82" s="31"/>
      <c r="V82" s="288"/>
      <c r="W82" s="31"/>
      <c r="X82" s="288"/>
      <c r="Y82" s="31">
        <f t="shared" si="5"/>
        <v>0</v>
      </c>
      <c r="Z82" s="288"/>
      <c r="AA82" s="31"/>
      <c r="AB82" s="288"/>
      <c r="AC82" s="31">
        <f t="shared" si="6"/>
        <v>0</v>
      </c>
      <c r="AD82" s="288"/>
      <c r="AE82" s="31"/>
      <c r="AF82" s="295">
        <v>2</v>
      </c>
      <c r="AG82" s="31"/>
      <c r="AH82" s="288"/>
      <c r="AI82" s="31"/>
      <c r="AJ82" s="288"/>
      <c r="AK82" s="31"/>
      <c r="AL82" s="288"/>
      <c r="AM82" s="31"/>
      <c r="AN82" s="288"/>
      <c r="AO82" s="31"/>
      <c r="AP82" s="288"/>
      <c r="AQ82" s="31">
        <f t="shared" si="9"/>
        <v>0</v>
      </c>
      <c r="AR82" s="288"/>
      <c r="AS82" s="31"/>
      <c r="AT82" s="288"/>
      <c r="AU82" s="31"/>
      <c r="AV82" s="288"/>
      <c r="AW82" s="31">
        <f t="shared" si="10"/>
        <v>0</v>
      </c>
      <c r="AX82" s="295">
        <v>1</v>
      </c>
      <c r="AY82" s="7" t="s">
        <v>100</v>
      </c>
      <c r="AZ82" s="293"/>
      <c r="BA82" s="294">
        <f t="shared" si="8"/>
        <v>9</v>
      </c>
      <c r="BB82" s="304" t="s">
        <v>3180</v>
      </c>
      <c r="BC82" s="261">
        <v>2</v>
      </c>
      <c r="BD82" s="261" t="s">
        <v>3173</v>
      </c>
    </row>
    <row r="83" spans="1:56" x14ac:dyDescent="0.2">
      <c r="A83" s="26" t="s">
        <v>183</v>
      </c>
      <c r="B83" s="306" t="s">
        <v>2829</v>
      </c>
      <c r="C83" s="306" t="s">
        <v>3129</v>
      </c>
      <c r="D83" s="27" t="s">
        <v>186</v>
      </c>
      <c r="E83" s="307">
        <v>300</v>
      </c>
      <c r="F83" s="307">
        <v>1</v>
      </c>
      <c r="G83" s="31"/>
      <c r="H83" s="306"/>
      <c r="I83" s="31"/>
      <c r="J83" s="306"/>
      <c r="K83" s="31"/>
      <c r="L83" s="307">
        <v>1</v>
      </c>
      <c r="M83" s="31"/>
      <c r="N83" s="306"/>
      <c r="O83" s="31"/>
      <c r="P83" s="307">
        <v>1</v>
      </c>
      <c r="Q83" s="31"/>
      <c r="R83" s="307">
        <v>1</v>
      </c>
      <c r="S83" s="31"/>
      <c r="T83" s="306"/>
      <c r="U83" s="31"/>
      <c r="V83" s="306"/>
      <c r="W83" s="31"/>
      <c r="X83" s="306"/>
      <c r="Y83" s="31">
        <f t="shared" si="5"/>
        <v>0</v>
      </c>
      <c r="Z83" s="306"/>
      <c r="AA83" s="31"/>
      <c r="AB83" s="306"/>
      <c r="AC83" s="31">
        <f t="shared" si="6"/>
        <v>0</v>
      </c>
      <c r="AD83" s="306"/>
      <c r="AE83" s="31"/>
      <c r="AF83" s="306"/>
      <c r="AG83" s="31"/>
      <c r="AH83" s="307">
        <v>4</v>
      </c>
      <c r="AI83" s="31"/>
      <c r="AJ83" s="306"/>
      <c r="AK83" s="31"/>
      <c r="AL83" s="306"/>
      <c r="AM83" s="31"/>
      <c r="AN83" s="306"/>
      <c r="AO83" s="31"/>
      <c r="AP83" s="306"/>
      <c r="AQ83" s="31">
        <f t="shared" si="9"/>
        <v>0</v>
      </c>
      <c r="AR83" s="306"/>
      <c r="AS83" s="31"/>
      <c r="AT83" s="307">
        <v>2</v>
      </c>
      <c r="AU83" s="31"/>
      <c r="AV83" s="306"/>
      <c r="AW83" s="31">
        <f t="shared" si="10"/>
        <v>0</v>
      </c>
      <c r="AX83" s="307">
        <v>1</v>
      </c>
      <c r="AY83" s="307">
        <v>1</v>
      </c>
      <c r="AZ83" s="308"/>
      <c r="BA83" s="294">
        <f t="shared" si="8"/>
        <v>8</v>
      </c>
      <c r="BB83" s="303" t="s">
        <v>3177</v>
      </c>
      <c r="BC83" s="261">
        <v>2</v>
      </c>
      <c r="BD83" s="261" t="s">
        <v>3173</v>
      </c>
    </row>
    <row r="84" spans="1:56" x14ac:dyDescent="0.2">
      <c r="A84" s="26" t="s">
        <v>187</v>
      </c>
      <c r="B84" s="306" t="s">
        <v>2829</v>
      </c>
      <c r="C84" s="306" t="s">
        <v>3129</v>
      </c>
      <c r="D84" s="27" t="s">
        <v>186</v>
      </c>
      <c r="E84" s="307">
        <v>300</v>
      </c>
      <c r="F84" s="307">
        <v>1</v>
      </c>
      <c r="G84" s="31"/>
      <c r="H84" s="306"/>
      <c r="I84" s="31"/>
      <c r="J84" s="306"/>
      <c r="K84" s="31"/>
      <c r="L84" s="307">
        <v>1</v>
      </c>
      <c r="M84" s="31"/>
      <c r="N84" s="306"/>
      <c r="O84" s="31"/>
      <c r="P84" s="307">
        <v>1</v>
      </c>
      <c r="Q84" s="31"/>
      <c r="R84" s="307">
        <v>1</v>
      </c>
      <c r="S84" s="31"/>
      <c r="T84" s="306"/>
      <c r="U84" s="31"/>
      <c r="V84" s="307">
        <v>1</v>
      </c>
      <c r="W84" s="31"/>
      <c r="X84" s="306"/>
      <c r="Y84" s="31">
        <f t="shared" si="5"/>
        <v>0</v>
      </c>
      <c r="Z84" s="306"/>
      <c r="AA84" s="31"/>
      <c r="AB84" s="306"/>
      <c r="AC84" s="31">
        <f t="shared" si="6"/>
        <v>0</v>
      </c>
      <c r="AD84" s="306"/>
      <c r="AE84" s="31"/>
      <c r="AF84" s="306"/>
      <c r="AG84" s="31"/>
      <c r="AH84" s="307">
        <v>2</v>
      </c>
      <c r="AI84" s="31"/>
      <c r="AJ84" s="306"/>
      <c r="AK84" s="31"/>
      <c r="AL84" s="306"/>
      <c r="AM84" s="31"/>
      <c r="AN84" s="306"/>
      <c r="AO84" s="31"/>
      <c r="AP84" s="306"/>
      <c r="AQ84" s="31">
        <f t="shared" si="9"/>
        <v>0</v>
      </c>
      <c r="AR84" s="306"/>
      <c r="AS84" s="31"/>
      <c r="AT84" s="307">
        <v>2</v>
      </c>
      <c r="AU84" s="31"/>
      <c r="AV84" s="306"/>
      <c r="AW84" s="31">
        <f t="shared" si="10"/>
        <v>0</v>
      </c>
      <c r="AX84" s="307">
        <v>1</v>
      </c>
      <c r="AY84" s="307">
        <v>1</v>
      </c>
      <c r="AZ84" s="309">
        <v>1</v>
      </c>
      <c r="BA84" s="294">
        <f t="shared" si="8"/>
        <v>7</v>
      </c>
      <c r="BB84" s="303" t="s">
        <v>3177</v>
      </c>
      <c r="BC84" s="261">
        <v>2</v>
      </c>
      <c r="BD84" s="261" t="s">
        <v>3173</v>
      </c>
    </row>
    <row r="85" spans="1:56" x14ac:dyDescent="0.2">
      <c r="A85" s="26" t="s">
        <v>188</v>
      </c>
      <c r="B85" s="306" t="s">
        <v>2829</v>
      </c>
      <c r="C85" s="306" t="s">
        <v>3129</v>
      </c>
      <c r="D85" s="27" t="s">
        <v>186</v>
      </c>
      <c r="E85" s="307">
        <v>300</v>
      </c>
      <c r="F85" s="307">
        <v>1</v>
      </c>
      <c r="G85" s="31"/>
      <c r="H85" s="306"/>
      <c r="I85" s="31"/>
      <c r="J85" s="306"/>
      <c r="K85" s="31"/>
      <c r="L85" s="307">
        <v>1</v>
      </c>
      <c r="M85" s="31"/>
      <c r="N85" s="306"/>
      <c r="O85" s="31"/>
      <c r="P85" s="307">
        <v>1</v>
      </c>
      <c r="Q85" s="31"/>
      <c r="R85" s="307">
        <v>1</v>
      </c>
      <c r="S85" s="31"/>
      <c r="T85" s="306"/>
      <c r="U85" s="31"/>
      <c r="V85" s="306"/>
      <c r="W85" s="31"/>
      <c r="X85" s="306"/>
      <c r="Y85" s="31">
        <f t="shared" si="5"/>
        <v>0</v>
      </c>
      <c r="Z85" s="306"/>
      <c r="AA85" s="31"/>
      <c r="AB85" s="306"/>
      <c r="AC85" s="31">
        <f t="shared" si="6"/>
        <v>0</v>
      </c>
      <c r="AD85" s="306"/>
      <c r="AE85" s="31"/>
      <c r="AF85" s="306"/>
      <c r="AG85" s="31"/>
      <c r="AH85" s="307">
        <v>4</v>
      </c>
      <c r="AI85" s="31"/>
      <c r="AJ85" s="306"/>
      <c r="AK85" s="31"/>
      <c r="AL85" s="306"/>
      <c r="AM85" s="31"/>
      <c r="AN85" s="306"/>
      <c r="AO85" s="31"/>
      <c r="AP85" s="306"/>
      <c r="AQ85" s="31">
        <f t="shared" si="9"/>
        <v>0</v>
      </c>
      <c r="AR85" s="306"/>
      <c r="AS85" s="31"/>
      <c r="AT85" s="307">
        <v>2</v>
      </c>
      <c r="AU85" s="31"/>
      <c r="AV85" s="306"/>
      <c r="AW85" s="31">
        <f t="shared" si="10"/>
        <v>0</v>
      </c>
      <c r="AX85" s="307">
        <v>1</v>
      </c>
      <c r="AY85" s="307">
        <v>1</v>
      </c>
      <c r="AZ85" s="308"/>
      <c r="BA85" s="294">
        <f t="shared" si="8"/>
        <v>8</v>
      </c>
      <c r="BB85" s="303" t="s">
        <v>3177</v>
      </c>
      <c r="BC85" s="261">
        <v>2</v>
      </c>
      <c r="BD85" s="261" t="s">
        <v>3173</v>
      </c>
    </row>
    <row r="86" spans="1:56" x14ac:dyDescent="0.2">
      <c r="A86" s="26" t="s">
        <v>189</v>
      </c>
      <c r="B86" s="306" t="s">
        <v>3130</v>
      </c>
      <c r="C86" s="27" t="s">
        <v>61</v>
      </c>
      <c r="D86" s="27" t="s">
        <v>62</v>
      </c>
      <c r="E86" s="307">
        <v>300</v>
      </c>
      <c r="F86" s="307">
        <v>2</v>
      </c>
      <c r="G86" s="31"/>
      <c r="H86" s="306"/>
      <c r="I86" s="31"/>
      <c r="J86" s="306"/>
      <c r="K86" s="31"/>
      <c r="L86" s="307">
        <v>4</v>
      </c>
      <c r="M86" s="31"/>
      <c r="N86" s="307">
        <v>2</v>
      </c>
      <c r="O86" s="31"/>
      <c r="P86" s="307">
        <v>1</v>
      </c>
      <c r="Q86" s="31"/>
      <c r="R86" s="307">
        <v>1</v>
      </c>
      <c r="S86" s="31"/>
      <c r="T86" s="307">
        <v>1</v>
      </c>
      <c r="U86" s="31"/>
      <c r="V86" s="307">
        <v>1</v>
      </c>
      <c r="W86" s="31"/>
      <c r="X86" s="306"/>
      <c r="Y86" s="31">
        <f t="shared" si="5"/>
        <v>0</v>
      </c>
      <c r="Z86" s="307">
        <v>1</v>
      </c>
      <c r="AA86" s="31"/>
      <c r="AB86" s="306"/>
      <c r="AC86" s="31">
        <f t="shared" si="6"/>
        <v>0</v>
      </c>
      <c r="AD86" s="306"/>
      <c r="AE86" s="31"/>
      <c r="AF86" s="306"/>
      <c r="AG86" s="31"/>
      <c r="AH86" s="307">
        <v>2</v>
      </c>
      <c r="AI86" s="31"/>
      <c r="AJ86" s="307">
        <v>1</v>
      </c>
      <c r="AK86" s="31"/>
      <c r="AL86" s="306"/>
      <c r="AM86" s="31"/>
      <c r="AN86" s="306"/>
      <c r="AO86" s="31"/>
      <c r="AP86" s="306"/>
      <c r="AQ86" s="31">
        <f t="shared" si="9"/>
        <v>0</v>
      </c>
      <c r="AR86" s="306"/>
      <c r="AS86" s="31"/>
      <c r="AT86" s="307">
        <v>4</v>
      </c>
      <c r="AU86" s="31"/>
      <c r="AV86" s="306"/>
      <c r="AW86" s="31">
        <f t="shared" si="10"/>
        <v>0</v>
      </c>
      <c r="AX86" s="307">
        <v>2</v>
      </c>
      <c r="AY86" s="307">
        <v>2</v>
      </c>
      <c r="AZ86" s="308"/>
      <c r="BA86" s="294">
        <f t="shared" si="8"/>
        <v>16</v>
      </c>
      <c r="BB86" s="304" t="s">
        <v>3176</v>
      </c>
      <c r="BC86" s="261">
        <v>2</v>
      </c>
      <c r="BD86" s="261" t="s">
        <v>3173</v>
      </c>
    </row>
    <row r="87" spans="1:56" x14ac:dyDescent="0.2">
      <c r="A87" s="26" t="s">
        <v>191</v>
      </c>
      <c r="B87" s="306" t="s">
        <v>3130</v>
      </c>
      <c r="C87" s="306" t="s">
        <v>3119</v>
      </c>
      <c r="D87" s="27" t="s">
        <v>130</v>
      </c>
      <c r="E87" s="307">
        <v>300</v>
      </c>
      <c r="F87" s="307">
        <v>2</v>
      </c>
      <c r="G87" s="31"/>
      <c r="H87" s="306"/>
      <c r="I87" s="31"/>
      <c r="J87" s="306"/>
      <c r="K87" s="31"/>
      <c r="L87" s="307">
        <v>4</v>
      </c>
      <c r="M87" s="31"/>
      <c r="N87" s="307">
        <v>2</v>
      </c>
      <c r="O87" s="31"/>
      <c r="P87" s="307">
        <v>1</v>
      </c>
      <c r="Q87" s="31"/>
      <c r="R87" s="307">
        <v>1</v>
      </c>
      <c r="S87" s="31"/>
      <c r="T87" s="307">
        <v>1</v>
      </c>
      <c r="U87" s="31"/>
      <c r="V87" s="307">
        <v>1</v>
      </c>
      <c r="W87" s="31"/>
      <c r="X87" s="306"/>
      <c r="Y87" s="31">
        <f t="shared" si="5"/>
        <v>0</v>
      </c>
      <c r="Z87" s="307">
        <v>1</v>
      </c>
      <c r="AA87" s="31"/>
      <c r="AB87" s="306"/>
      <c r="AC87" s="31">
        <f t="shared" si="6"/>
        <v>0</v>
      </c>
      <c r="AD87" s="306"/>
      <c r="AE87" s="31"/>
      <c r="AF87" s="306"/>
      <c r="AG87" s="31"/>
      <c r="AH87" s="307">
        <v>2</v>
      </c>
      <c r="AI87" s="31"/>
      <c r="AJ87" s="307">
        <v>1</v>
      </c>
      <c r="AK87" s="31"/>
      <c r="AL87" s="306"/>
      <c r="AM87" s="31"/>
      <c r="AN87" s="306"/>
      <c r="AO87" s="31"/>
      <c r="AP87" s="306"/>
      <c r="AQ87" s="31">
        <f t="shared" si="9"/>
        <v>0</v>
      </c>
      <c r="AR87" s="306"/>
      <c r="AS87" s="31"/>
      <c r="AT87" s="306"/>
      <c r="AU87" s="31"/>
      <c r="AV87" s="306"/>
      <c r="AW87" s="31">
        <f t="shared" si="10"/>
        <v>0</v>
      </c>
      <c r="AX87" s="307">
        <v>2</v>
      </c>
      <c r="AY87" s="307">
        <v>2</v>
      </c>
      <c r="AZ87" s="308"/>
      <c r="BA87" s="294">
        <f t="shared" si="8"/>
        <v>16</v>
      </c>
      <c r="BB87" s="304" t="s">
        <v>3176</v>
      </c>
      <c r="BC87" s="261">
        <v>2</v>
      </c>
      <c r="BD87" s="261" t="s">
        <v>3173</v>
      </c>
    </row>
    <row r="88" spans="1:56" x14ac:dyDescent="0.2">
      <c r="A88" s="26" t="s">
        <v>192</v>
      </c>
      <c r="B88" s="306" t="s">
        <v>3130</v>
      </c>
      <c r="C88" s="27" t="s">
        <v>61</v>
      </c>
      <c r="D88" s="27" t="s">
        <v>62</v>
      </c>
      <c r="E88" s="307">
        <v>300</v>
      </c>
      <c r="F88" s="307">
        <v>2</v>
      </c>
      <c r="G88" s="31"/>
      <c r="H88" s="306"/>
      <c r="I88" s="31"/>
      <c r="J88" s="306"/>
      <c r="K88" s="31"/>
      <c r="L88" s="307">
        <v>4</v>
      </c>
      <c r="M88" s="31"/>
      <c r="N88" s="307">
        <v>2</v>
      </c>
      <c r="O88" s="31"/>
      <c r="P88" s="307">
        <v>1</v>
      </c>
      <c r="Q88" s="31"/>
      <c r="R88" s="307">
        <v>1</v>
      </c>
      <c r="S88" s="31"/>
      <c r="T88" s="307">
        <v>1</v>
      </c>
      <c r="U88" s="31"/>
      <c r="V88" s="307">
        <v>1</v>
      </c>
      <c r="W88" s="31"/>
      <c r="X88" s="306"/>
      <c r="Y88" s="31">
        <f t="shared" ref="Y88:Y151" si="11">X88*$BA88</f>
        <v>0</v>
      </c>
      <c r="Z88" s="307">
        <v>1</v>
      </c>
      <c r="AA88" s="31"/>
      <c r="AB88" s="306"/>
      <c r="AC88" s="31">
        <f t="shared" ref="AC88:AC151" si="12">AB88*$BA88</f>
        <v>0</v>
      </c>
      <c r="AD88" s="306"/>
      <c r="AE88" s="31"/>
      <c r="AF88" s="306"/>
      <c r="AG88" s="31"/>
      <c r="AH88" s="307">
        <v>2</v>
      </c>
      <c r="AI88" s="31"/>
      <c r="AJ88" s="307">
        <v>1</v>
      </c>
      <c r="AK88" s="31"/>
      <c r="AL88" s="306"/>
      <c r="AM88" s="31"/>
      <c r="AN88" s="306"/>
      <c r="AO88" s="31"/>
      <c r="AP88" s="306"/>
      <c r="AQ88" s="31">
        <f t="shared" si="9"/>
        <v>0</v>
      </c>
      <c r="AR88" s="306"/>
      <c r="AS88" s="31"/>
      <c r="AT88" s="307">
        <v>4</v>
      </c>
      <c r="AU88" s="31"/>
      <c r="AV88" s="306"/>
      <c r="AW88" s="31">
        <f t="shared" si="10"/>
        <v>0</v>
      </c>
      <c r="AX88" s="307">
        <v>2</v>
      </c>
      <c r="AY88" s="307">
        <v>2</v>
      </c>
      <c r="AZ88" s="309">
        <v>1</v>
      </c>
      <c r="BA88" s="294">
        <f t="shared" si="8"/>
        <v>16</v>
      </c>
      <c r="BB88" s="304" t="s">
        <v>3176</v>
      </c>
      <c r="BC88" s="261">
        <v>2</v>
      </c>
      <c r="BD88" s="261" t="s">
        <v>3173</v>
      </c>
    </row>
    <row r="89" spans="1:56" x14ac:dyDescent="0.2">
      <c r="A89" s="26" t="s">
        <v>193</v>
      </c>
      <c r="B89" s="306" t="s">
        <v>2829</v>
      </c>
      <c r="C89" s="27" t="s">
        <v>61</v>
      </c>
      <c r="D89" s="27" t="s">
        <v>62</v>
      </c>
      <c r="E89" s="307">
        <v>300</v>
      </c>
      <c r="F89" s="307">
        <v>2</v>
      </c>
      <c r="G89" s="31"/>
      <c r="H89" s="306"/>
      <c r="I89" s="31"/>
      <c r="J89" s="306"/>
      <c r="K89" s="31"/>
      <c r="L89" s="307">
        <v>2</v>
      </c>
      <c r="M89" s="31"/>
      <c r="N89" s="306"/>
      <c r="O89" s="31"/>
      <c r="P89" s="307">
        <v>2</v>
      </c>
      <c r="Q89" s="31"/>
      <c r="R89" s="307">
        <v>2</v>
      </c>
      <c r="S89" s="31"/>
      <c r="T89" s="307">
        <v>2</v>
      </c>
      <c r="U89" s="31"/>
      <c r="V89" s="307">
        <v>1</v>
      </c>
      <c r="W89" s="31"/>
      <c r="X89" s="306"/>
      <c r="Y89" s="31">
        <f t="shared" si="11"/>
        <v>0</v>
      </c>
      <c r="Z89" s="306"/>
      <c r="AA89" s="31"/>
      <c r="AB89" s="306"/>
      <c r="AC89" s="31">
        <f t="shared" si="12"/>
        <v>0</v>
      </c>
      <c r="AD89" s="306"/>
      <c r="AE89" s="31"/>
      <c r="AF89" s="306"/>
      <c r="AG89" s="31"/>
      <c r="AH89" s="307">
        <v>2</v>
      </c>
      <c r="AI89" s="31"/>
      <c r="AJ89" s="306"/>
      <c r="AK89" s="31"/>
      <c r="AL89" s="306"/>
      <c r="AM89" s="31"/>
      <c r="AN89" s="306"/>
      <c r="AO89" s="31"/>
      <c r="AP89" s="306"/>
      <c r="AQ89" s="31">
        <f t="shared" si="9"/>
        <v>0</v>
      </c>
      <c r="AR89" s="306"/>
      <c r="AS89" s="31"/>
      <c r="AT89" s="307">
        <v>4</v>
      </c>
      <c r="AU89" s="31"/>
      <c r="AV89" s="306"/>
      <c r="AW89" s="31">
        <f t="shared" si="10"/>
        <v>0</v>
      </c>
      <c r="AX89" s="307">
        <v>2</v>
      </c>
      <c r="AY89" s="307">
        <v>2</v>
      </c>
      <c r="AZ89" s="309">
        <v>1</v>
      </c>
      <c r="BA89" s="294">
        <f t="shared" si="8"/>
        <v>13</v>
      </c>
      <c r="BB89" s="304" t="s">
        <v>3176</v>
      </c>
      <c r="BC89" s="261">
        <v>2</v>
      </c>
      <c r="BD89" s="261" t="s">
        <v>3173</v>
      </c>
    </row>
    <row r="90" spans="1:56" x14ac:dyDescent="0.2">
      <c r="A90" s="26" t="s">
        <v>194</v>
      </c>
      <c r="B90" s="306" t="s">
        <v>2829</v>
      </c>
      <c r="C90" s="27" t="s">
        <v>61</v>
      </c>
      <c r="D90" s="27" t="s">
        <v>62</v>
      </c>
      <c r="E90" s="307">
        <v>300</v>
      </c>
      <c r="F90" s="307">
        <v>2</v>
      </c>
      <c r="G90" s="31"/>
      <c r="H90" s="306"/>
      <c r="I90" s="31"/>
      <c r="J90" s="306"/>
      <c r="K90" s="31"/>
      <c r="L90" s="307">
        <v>2</v>
      </c>
      <c r="M90" s="31"/>
      <c r="N90" s="306"/>
      <c r="O90" s="31"/>
      <c r="P90" s="307">
        <v>2</v>
      </c>
      <c r="Q90" s="31"/>
      <c r="R90" s="307">
        <v>2</v>
      </c>
      <c r="S90" s="31"/>
      <c r="T90" s="307">
        <v>2</v>
      </c>
      <c r="U90" s="31"/>
      <c r="V90" s="307">
        <v>1</v>
      </c>
      <c r="W90" s="31"/>
      <c r="X90" s="306"/>
      <c r="Y90" s="31">
        <f t="shared" si="11"/>
        <v>0</v>
      </c>
      <c r="Z90" s="306"/>
      <c r="AA90" s="31"/>
      <c r="AB90" s="306"/>
      <c r="AC90" s="31">
        <f t="shared" si="12"/>
        <v>0</v>
      </c>
      <c r="AD90" s="306"/>
      <c r="AE90" s="31"/>
      <c r="AF90" s="306"/>
      <c r="AG90" s="31"/>
      <c r="AH90" s="307">
        <v>2</v>
      </c>
      <c r="AI90" s="31"/>
      <c r="AJ90" s="306"/>
      <c r="AK90" s="31"/>
      <c r="AL90" s="306"/>
      <c r="AM90" s="31"/>
      <c r="AN90" s="306"/>
      <c r="AO90" s="31"/>
      <c r="AP90" s="306"/>
      <c r="AQ90" s="31">
        <f t="shared" si="9"/>
        <v>0</v>
      </c>
      <c r="AR90" s="306"/>
      <c r="AS90" s="31"/>
      <c r="AT90" s="307">
        <v>4</v>
      </c>
      <c r="AU90" s="31"/>
      <c r="AV90" s="306"/>
      <c r="AW90" s="31">
        <f t="shared" si="10"/>
        <v>0</v>
      </c>
      <c r="AX90" s="307">
        <v>2</v>
      </c>
      <c r="AY90" s="307">
        <v>2</v>
      </c>
      <c r="AZ90" s="309">
        <v>1</v>
      </c>
      <c r="BA90" s="294">
        <f t="shared" si="8"/>
        <v>13</v>
      </c>
      <c r="BB90" s="304" t="s">
        <v>3176</v>
      </c>
      <c r="BC90" s="261">
        <v>2</v>
      </c>
      <c r="BD90" s="261" t="s">
        <v>3173</v>
      </c>
    </row>
    <row r="91" spans="1:56" x14ac:dyDescent="0.2">
      <c r="A91" s="26" t="s">
        <v>195</v>
      </c>
      <c r="B91" s="306" t="s">
        <v>3131</v>
      </c>
      <c r="C91" s="27" t="s">
        <v>61</v>
      </c>
      <c r="D91" s="27" t="s">
        <v>62</v>
      </c>
      <c r="E91" s="307">
        <v>300</v>
      </c>
      <c r="F91" s="307">
        <v>1</v>
      </c>
      <c r="G91" s="31"/>
      <c r="H91" s="306"/>
      <c r="I91" s="31"/>
      <c r="J91" s="306"/>
      <c r="K91" s="31"/>
      <c r="L91" s="306"/>
      <c r="M91" s="31"/>
      <c r="N91" s="306"/>
      <c r="O91" s="31"/>
      <c r="P91" s="306"/>
      <c r="Q91" s="31"/>
      <c r="R91" s="306"/>
      <c r="S91" s="31"/>
      <c r="T91" s="306"/>
      <c r="U91" s="31"/>
      <c r="V91" s="306"/>
      <c r="W91" s="31"/>
      <c r="X91" s="306"/>
      <c r="Y91" s="31">
        <f t="shared" si="11"/>
        <v>0</v>
      </c>
      <c r="Z91" s="306"/>
      <c r="AA91" s="31"/>
      <c r="AB91" s="306"/>
      <c r="AC91" s="31">
        <f t="shared" si="12"/>
        <v>0</v>
      </c>
      <c r="AD91" s="306"/>
      <c r="AE91" s="31"/>
      <c r="AF91" s="306"/>
      <c r="AG91" s="31"/>
      <c r="AH91" s="306"/>
      <c r="AI91" s="31"/>
      <c r="AJ91" s="306"/>
      <c r="AK91" s="31"/>
      <c r="AL91" s="306"/>
      <c r="AM91" s="31"/>
      <c r="AN91" s="306"/>
      <c r="AO91" s="31"/>
      <c r="AP91" s="306"/>
      <c r="AQ91" s="31">
        <f t="shared" si="9"/>
        <v>0</v>
      </c>
      <c r="AR91" s="306"/>
      <c r="AS91" s="31"/>
      <c r="AT91" s="306"/>
      <c r="AU91" s="31"/>
      <c r="AV91" s="306"/>
      <c r="AW91" s="31">
        <f t="shared" si="10"/>
        <v>0</v>
      </c>
      <c r="AX91" s="306"/>
      <c r="AY91" s="306"/>
      <c r="AZ91" s="28" t="s">
        <v>197</v>
      </c>
      <c r="BA91" s="294">
        <f t="shared" si="8"/>
        <v>1</v>
      </c>
      <c r="BB91" s="303" t="s">
        <v>3173</v>
      </c>
      <c r="BC91" s="261">
        <v>3</v>
      </c>
      <c r="BD91" s="261" t="s">
        <v>3173</v>
      </c>
    </row>
    <row r="92" spans="1:56" x14ac:dyDescent="0.2">
      <c r="A92" s="26" t="s">
        <v>198</v>
      </c>
      <c r="B92" s="306" t="s">
        <v>2829</v>
      </c>
      <c r="C92" s="27" t="s">
        <v>199</v>
      </c>
      <c r="D92" s="27" t="s">
        <v>200</v>
      </c>
      <c r="E92" s="307">
        <v>300</v>
      </c>
      <c r="F92" s="307">
        <v>2</v>
      </c>
      <c r="G92" s="31"/>
      <c r="H92" s="306"/>
      <c r="I92" s="31"/>
      <c r="J92" s="306"/>
      <c r="K92" s="31"/>
      <c r="L92" s="307">
        <v>2</v>
      </c>
      <c r="M92" s="31"/>
      <c r="N92" s="306"/>
      <c r="O92" s="31"/>
      <c r="P92" s="307">
        <v>2</v>
      </c>
      <c r="Q92" s="31"/>
      <c r="R92" s="307">
        <v>8</v>
      </c>
      <c r="S92" s="31"/>
      <c r="T92" s="307">
        <v>2</v>
      </c>
      <c r="U92" s="31"/>
      <c r="V92" s="307">
        <v>2</v>
      </c>
      <c r="W92" s="31"/>
      <c r="X92" s="306"/>
      <c r="Y92" s="31">
        <f t="shared" si="11"/>
        <v>0</v>
      </c>
      <c r="Z92" s="306"/>
      <c r="AA92" s="31"/>
      <c r="AB92" s="306"/>
      <c r="AC92" s="31">
        <f t="shared" si="12"/>
        <v>0</v>
      </c>
      <c r="AD92" s="306"/>
      <c r="AE92" s="31"/>
      <c r="AF92" s="307">
        <v>2</v>
      </c>
      <c r="AG92" s="31"/>
      <c r="AH92" s="307">
        <v>2</v>
      </c>
      <c r="AI92" s="31"/>
      <c r="AJ92" s="306"/>
      <c r="AK92" s="31"/>
      <c r="AL92" s="306"/>
      <c r="AM92" s="31"/>
      <c r="AN92" s="306"/>
      <c r="AO92" s="31"/>
      <c r="AP92" s="306"/>
      <c r="AQ92" s="31">
        <f t="shared" si="9"/>
        <v>0</v>
      </c>
      <c r="AR92" s="306"/>
      <c r="AS92" s="31"/>
      <c r="AT92" s="307">
        <v>4</v>
      </c>
      <c r="AU92" s="31"/>
      <c r="AV92" s="306"/>
      <c r="AW92" s="31">
        <f t="shared" si="10"/>
        <v>0</v>
      </c>
      <c r="AX92" s="307">
        <v>2</v>
      </c>
      <c r="AY92" s="307">
        <v>2</v>
      </c>
      <c r="AZ92" s="308"/>
      <c r="BA92" s="294">
        <f t="shared" si="8"/>
        <v>22</v>
      </c>
      <c r="BB92" s="304" t="s">
        <v>3181</v>
      </c>
      <c r="BC92" s="261">
        <v>3</v>
      </c>
      <c r="BD92" s="261" t="s">
        <v>3173</v>
      </c>
    </row>
    <row r="93" spans="1:56" x14ac:dyDescent="0.2">
      <c r="A93" s="26" t="s">
        <v>201</v>
      </c>
      <c r="B93" s="306" t="s">
        <v>2829</v>
      </c>
      <c r="C93" s="27" t="s">
        <v>199</v>
      </c>
      <c r="D93" s="27" t="s">
        <v>200</v>
      </c>
      <c r="E93" s="307">
        <v>300</v>
      </c>
      <c r="F93" s="307">
        <v>2</v>
      </c>
      <c r="G93" s="31"/>
      <c r="H93" s="306"/>
      <c r="I93" s="31"/>
      <c r="J93" s="306"/>
      <c r="K93" s="31"/>
      <c r="L93" s="307">
        <v>2</v>
      </c>
      <c r="M93" s="31"/>
      <c r="N93" s="306"/>
      <c r="O93" s="31"/>
      <c r="P93" s="307">
        <v>2</v>
      </c>
      <c r="Q93" s="31"/>
      <c r="R93" s="307">
        <v>8</v>
      </c>
      <c r="S93" s="31"/>
      <c r="T93" s="307">
        <v>2</v>
      </c>
      <c r="U93" s="31"/>
      <c r="V93" s="307">
        <v>2</v>
      </c>
      <c r="W93" s="31"/>
      <c r="X93" s="306"/>
      <c r="Y93" s="31">
        <f t="shared" si="11"/>
        <v>0</v>
      </c>
      <c r="Z93" s="306"/>
      <c r="AA93" s="31"/>
      <c r="AB93" s="306"/>
      <c r="AC93" s="31">
        <f t="shared" si="12"/>
        <v>0</v>
      </c>
      <c r="AD93" s="306"/>
      <c r="AE93" s="31"/>
      <c r="AF93" s="307">
        <v>2</v>
      </c>
      <c r="AG93" s="31"/>
      <c r="AH93" s="307">
        <v>2</v>
      </c>
      <c r="AI93" s="31"/>
      <c r="AJ93" s="306"/>
      <c r="AK93" s="31"/>
      <c r="AL93" s="306"/>
      <c r="AM93" s="31"/>
      <c r="AN93" s="306"/>
      <c r="AO93" s="31"/>
      <c r="AP93" s="306"/>
      <c r="AQ93" s="31">
        <f t="shared" si="9"/>
        <v>0</v>
      </c>
      <c r="AR93" s="306"/>
      <c r="AS93" s="31"/>
      <c r="AT93" s="307">
        <v>4</v>
      </c>
      <c r="AU93" s="31"/>
      <c r="AV93" s="306"/>
      <c r="AW93" s="31">
        <f t="shared" si="10"/>
        <v>0</v>
      </c>
      <c r="AX93" s="307">
        <v>2</v>
      </c>
      <c r="AY93" s="307">
        <v>2</v>
      </c>
      <c r="AZ93" s="308"/>
      <c r="BA93" s="294">
        <f t="shared" si="8"/>
        <v>22</v>
      </c>
      <c r="BB93" s="304" t="s">
        <v>3181</v>
      </c>
      <c r="BC93" s="261">
        <v>4</v>
      </c>
      <c r="BD93" s="261" t="s">
        <v>3173</v>
      </c>
    </row>
    <row r="94" spans="1:56" x14ac:dyDescent="0.2">
      <c r="A94" s="26" t="s">
        <v>202</v>
      </c>
      <c r="B94" s="306" t="s">
        <v>2829</v>
      </c>
      <c r="C94" s="306" t="s">
        <v>3033</v>
      </c>
      <c r="D94" s="307">
        <v>218</v>
      </c>
      <c r="E94" s="307">
        <v>300</v>
      </c>
      <c r="F94" s="307">
        <v>2</v>
      </c>
      <c r="G94" s="31"/>
      <c r="H94" s="306"/>
      <c r="I94" s="31"/>
      <c r="J94" s="306"/>
      <c r="K94" s="31"/>
      <c r="L94" s="307">
        <v>2</v>
      </c>
      <c r="M94" s="31"/>
      <c r="N94" s="306"/>
      <c r="O94" s="31"/>
      <c r="P94" s="307">
        <v>2</v>
      </c>
      <c r="Q94" s="31"/>
      <c r="R94" s="307">
        <v>2</v>
      </c>
      <c r="S94" s="31"/>
      <c r="T94" s="307">
        <v>1</v>
      </c>
      <c r="U94" s="31"/>
      <c r="V94" s="307">
        <v>1</v>
      </c>
      <c r="W94" s="31"/>
      <c r="X94" s="306"/>
      <c r="Y94" s="31">
        <f t="shared" si="11"/>
        <v>0</v>
      </c>
      <c r="Z94" s="306"/>
      <c r="AA94" s="31"/>
      <c r="AB94" s="306"/>
      <c r="AC94" s="31">
        <f t="shared" si="12"/>
        <v>0</v>
      </c>
      <c r="AD94" s="306"/>
      <c r="AE94" s="31"/>
      <c r="AF94" s="306"/>
      <c r="AG94" s="31"/>
      <c r="AH94" s="307">
        <v>2</v>
      </c>
      <c r="AI94" s="31"/>
      <c r="AJ94" s="306"/>
      <c r="AK94" s="31"/>
      <c r="AL94" s="306"/>
      <c r="AM94" s="31"/>
      <c r="AN94" s="306"/>
      <c r="AO94" s="31"/>
      <c r="AP94" s="306"/>
      <c r="AQ94" s="31">
        <f t="shared" si="9"/>
        <v>0</v>
      </c>
      <c r="AR94" s="306"/>
      <c r="AS94" s="31"/>
      <c r="AT94" s="307">
        <v>6</v>
      </c>
      <c r="AU94" s="31"/>
      <c r="AV94" s="306"/>
      <c r="AW94" s="31">
        <f t="shared" si="10"/>
        <v>0</v>
      </c>
      <c r="AX94" s="307">
        <v>2</v>
      </c>
      <c r="AY94" s="307">
        <v>2</v>
      </c>
      <c r="AZ94" s="308"/>
      <c r="BA94" s="294">
        <f t="shared" si="8"/>
        <v>12</v>
      </c>
      <c r="BB94" s="304" t="s">
        <v>3176</v>
      </c>
      <c r="BC94" s="261">
        <v>4</v>
      </c>
      <c r="BD94" s="261" t="s">
        <v>3173</v>
      </c>
    </row>
    <row r="95" spans="1:56" x14ac:dyDescent="0.2">
      <c r="A95" s="26" t="s">
        <v>203</v>
      </c>
      <c r="B95" s="306" t="s">
        <v>2829</v>
      </c>
      <c r="C95" s="306" t="s">
        <v>3033</v>
      </c>
      <c r="D95" s="307">
        <v>219</v>
      </c>
      <c r="E95" s="307">
        <v>300</v>
      </c>
      <c r="F95" s="307">
        <v>2</v>
      </c>
      <c r="G95" s="31"/>
      <c r="H95" s="306"/>
      <c r="I95" s="31"/>
      <c r="J95" s="306"/>
      <c r="K95" s="31"/>
      <c r="L95" s="307">
        <v>2</v>
      </c>
      <c r="M95" s="31"/>
      <c r="N95" s="306"/>
      <c r="O95" s="31"/>
      <c r="P95" s="307">
        <v>2</v>
      </c>
      <c r="Q95" s="31"/>
      <c r="R95" s="307">
        <v>2</v>
      </c>
      <c r="S95" s="31"/>
      <c r="T95" s="307">
        <v>1</v>
      </c>
      <c r="U95" s="31"/>
      <c r="V95" s="307">
        <v>1</v>
      </c>
      <c r="W95" s="31"/>
      <c r="X95" s="306"/>
      <c r="Y95" s="31">
        <f t="shared" si="11"/>
        <v>0</v>
      </c>
      <c r="Z95" s="306"/>
      <c r="AA95" s="31"/>
      <c r="AB95" s="306"/>
      <c r="AC95" s="31">
        <f t="shared" si="12"/>
        <v>0</v>
      </c>
      <c r="AD95" s="306"/>
      <c r="AE95" s="31"/>
      <c r="AF95" s="306"/>
      <c r="AG95" s="31"/>
      <c r="AH95" s="307">
        <v>2</v>
      </c>
      <c r="AI95" s="31"/>
      <c r="AJ95" s="306"/>
      <c r="AK95" s="31"/>
      <c r="AL95" s="306"/>
      <c r="AM95" s="31"/>
      <c r="AN95" s="306"/>
      <c r="AO95" s="31"/>
      <c r="AP95" s="306"/>
      <c r="AQ95" s="31">
        <f t="shared" si="9"/>
        <v>0</v>
      </c>
      <c r="AR95" s="306"/>
      <c r="AS95" s="31"/>
      <c r="AT95" s="307">
        <v>6</v>
      </c>
      <c r="AU95" s="31"/>
      <c r="AV95" s="306"/>
      <c r="AW95" s="31">
        <f t="shared" si="10"/>
        <v>0</v>
      </c>
      <c r="AX95" s="307">
        <v>2</v>
      </c>
      <c r="AY95" s="307">
        <v>2</v>
      </c>
      <c r="AZ95" s="309">
        <v>1</v>
      </c>
      <c r="BA95" s="294">
        <f t="shared" si="8"/>
        <v>12</v>
      </c>
      <c r="BB95" s="304" t="s">
        <v>3176</v>
      </c>
      <c r="BC95" s="261">
        <v>4</v>
      </c>
      <c r="BD95" s="261" t="s">
        <v>3173</v>
      </c>
    </row>
    <row r="96" spans="1:56" x14ac:dyDescent="0.2">
      <c r="A96" s="26" t="s">
        <v>204</v>
      </c>
      <c r="B96" s="306" t="s">
        <v>2829</v>
      </c>
      <c r="C96" s="306" t="s">
        <v>3033</v>
      </c>
      <c r="D96" s="307">
        <v>218</v>
      </c>
      <c r="E96" s="307">
        <v>300</v>
      </c>
      <c r="F96" s="307">
        <v>2</v>
      </c>
      <c r="G96" s="31"/>
      <c r="H96" s="306"/>
      <c r="I96" s="31"/>
      <c r="J96" s="306"/>
      <c r="K96" s="31"/>
      <c r="L96" s="307">
        <v>2</v>
      </c>
      <c r="M96" s="31"/>
      <c r="N96" s="306"/>
      <c r="O96" s="31"/>
      <c r="P96" s="307">
        <v>2</v>
      </c>
      <c r="Q96" s="31"/>
      <c r="R96" s="307">
        <v>2</v>
      </c>
      <c r="S96" s="31"/>
      <c r="T96" s="307">
        <v>1</v>
      </c>
      <c r="U96" s="31"/>
      <c r="V96" s="307">
        <v>1</v>
      </c>
      <c r="W96" s="31"/>
      <c r="X96" s="306"/>
      <c r="Y96" s="31">
        <f t="shared" si="11"/>
        <v>0</v>
      </c>
      <c r="Z96" s="306"/>
      <c r="AA96" s="31"/>
      <c r="AB96" s="306"/>
      <c r="AC96" s="31">
        <f t="shared" si="12"/>
        <v>0</v>
      </c>
      <c r="AD96" s="306"/>
      <c r="AE96" s="31"/>
      <c r="AF96" s="306"/>
      <c r="AG96" s="31"/>
      <c r="AH96" s="307">
        <v>2</v>
      </c>
      <c r="AI96" s="31"/>
      <c r="AJ96" s="306"/>
      <c r="AK96" s="31"/>
      <c r="AL96" s="306"/>
      <c r="AM96" s="31"/>
      <c r="AN96" s="306"/>
      <c r="AO96" s="31"/>
      <c r="AP96" s="306"/>
      <c r="AQ96" s="31">
        <f t="shared" si="9"/>
        <v>0</v>
      </c>
      <c r="AR96" s="306"/>
      <c r="AS96" s="31"/>
      <c r="AT96" s="307">
        <v>6</v>
      </c>
      <c r="AU96" s="31"/>
      <c r="AV96" s="306"/>
      <c r="AW96" s="31">
        <f t="shared" si="10"/>
        <v>0</v>
      </c>
      <c r="AX96" s="307">
        <v>2</v>
      </c>
      <c r="AY96" s="307">
        <v>2</v>
      </c>
      <c r="AZ96" s="308"/>
      <c r="BA96" s="294">
        <f t="shared" si="8"/>
        <v>12</v>
      </c>
      <c r="BB96" s="304" t="s">
        <v>3176</v>
      </c>
      <c r="BC96" s="261">
        <v>4</v>
      </c>
      <c r="BD96" s="261" t="s">
        <v>3173</v>
      </c>
    </row>
    <row r="97" spans="1:57" x14ac:dyDescent="0.2">
      <c r="A97" s="26" t="s">
        <v>205</v>
      </c>
      <c r="B97" s="306" t="s">
        <v>2829</v>
      </c>
      <c r="C97" s="306" t="s">
        <v>3033</v>
      </c>
      <c r="D97" s="307">
        <v>219</v>
      </c>
      <c r="E97" s="307">
        <v>300</v>
      </c>
      <c r="F97" s="307">
        <v>2</v>
      </c>
      <c r="G97" s="31"/>
      <c r="H97" s="306"/>
      <c r="I97" s="31"/>
      <c r="J97" s="306"/>
      <c r="K97" s="31"/>
      <c r="L97" s="307">
        <v>2</v>
      </c>
      <c r="M97" s="31"/>
      <c r="N97" s="306"/>
      <c r="O97" s="31"/>
      <c r="P97" s="307">
        <v>2</v>
      </c>
      <c r="Q97" s="31"/>
      <c r="R97" s="307">
        <v>2</v>
      </c>
      <c r="S97" s="31"/>
      <c r="T97" s="307">
        <v>1</v>
      </c>
      <c r="U97" s="31"/>
      <c r="V97" s="307">
        <v>1</v>
      </c>
      <c r="W97" s="31"/>
      <c r="X97" s="306"/>
      <c r="Y97" s="31">
        <f t="shared" si="11"/>
        <v>0</v>
      </c>
      <c r="Z97" s="306"/>
      <c r="AA97" s="31"/>
      <c r="AB97" s="306"/>
      <c r="AC97" s="31">
        <f t="shared" si="12"/>
        <v>0</v>
      </c>
      <c r="AD97" s="306"/>
      <c r="AE97" s="31"/>
      <c r="AF97" s="306"/>
      <c r="AG97" s="31"/>
      <c r="AH97" s="307">
        <v>2</v>
      </c>
      <c r="AI97" s="31"/>
      <c r="AJ97" s="306"/>
      <c r="AK97" s="31"/>
      <c r="AL97" s="306"/>
      <c r="AM97" s="31"/>
      <c r="AN97" s="306"/>
      <c r="AO97" s="31"/>
      <c r="AP97" s="306"/>
      <c r="AQ97" s="31">
        <f t="shared" si="9"/>
        <v>0</v>
      </c>
      <c r="AR97" s="306"/>
      <c r="AS97" s="31"/>
      <c r="AT97" s="307">
        <v>6</v>
      </c>
      <c r="AU97" s="31"/>
      <c r="AV97" s="306"/>
      <c r="AW97" s="31">
        <f t="shared" si="10"/>
        <v>0</v>
      </c>
      <c r="AX97" s="307">
        <v>2</v>
      </c>
      <c r="AY97" s="307">
        <v>2</v>
      </c>
      <c r="AZ97" s="309">
        <v>1</v>
      </c>
      <c r="BA97" s="294">
        <f t="shared" si="8"/>
        <v>12</v>
      </c>
      <c r="BB97" s="304" t="s">
        <v>3176</v>
      </c>
      <c r="BC97" s="261">
        <v>4</v>
      </c>
      <c r="BD97" s="261" t="s">
        <v>3173</v>
      </c>
      <c r="BE97" s="261">
        <v>91</v>
      </c>
    </row>
    <row r="98" spans="1:57" x14ac:dyDescent="0.2">
      <c r="A98" s="26" t="s">
        <v>206</v>
      </c>
      <c r="B98" s="306" t="s">
        <v>2829</v>
      </c>
      <c r="C98" s="306" t="s">
        <v>3132</v>
      </c>
      <c r="D98" s="306"/>
      <c r="E98" s="307">
        <v>300</v>
      </c>
      <c r="F98" s="307">
        <v>2</v>
      </c>
      <c r="G98" s="31"/>
      <c r="H98" s="306"/>
      <c r="I98" s="31"/>
      <c r="J98" s="306"/>
      <c r="K98" s="31"/>
      <c r="L98" s="306"/>
      <c r="M98" s="31"/>
      <c r="N98" s="306"/>
      <c r="O98" s="31"/>
      <c r="P98" s="306"/>
      <c r="Q98" s="31"/>
      <c r="R98" s="306"/>
      <c r="S98" s="31"/>
      <c r="T98" s="306"/>
      <c r="U98" s="31"/>
      <c r="V98" s="307">
        <v>1</v>
      </c>
      <c r="W98" s="31"/>
      <c r="X98" s="306"/>
      <c r="Y98" s="31">
        <f t="shared" si="11"/>
        <v>0</v>
      </c>
      <c r="Z98" s="306"/>
      <c r="AA98" s="31"/>
      <c r="AB98" s="306"/>
      <c r="AC98" s="31">
        <f t="shared" si="12"/>
        <v>0</v>
      </c>
      <c r="AD98" s="306"/>
      <c r="AE98" s="31"/>
      <c r="AF98" s="306"/>
      <c r="AG98" s="31"/>
      <c r="AH98" s="307">
        <v>2</v>
      </c>
      <c r="AI98" s="31"/>
      <c r="AJ98" s="306"/>
      <c r="AK98" s="31"/>
      <c r="AL98" s="306"/>
      <c r="AM98" s="31"/>
      <c r="AN98" s="306"/>
      <c r="AO98" s="31"/>
      <c r="AP98" s="306"/>
      <c r="AQ98" s="31">
        <f t="shared" si="9"/>
        <v>0</v>
      </c>
      <c r="AR98" s="306"/>
      <c r="AS98" s="31"/>
      <c r="AT98" s="307">
        <v>4</v>
      </c>
      <c r="AU98" s="31"/>
      <c r="AV98" s="306"/>
      <c r="AW98" s="31">
        <f t="shared" si="10"/>
        <v>0</v>
      </c>
      <c r="AX98" s="307">
        <v>2</v>
      </c>
      <c r="AY98" s="306"/>
      <c r="AZ98" s="308"/>
      <c r="BA98" s="294">
        <f t="shared" si="8"/>
        <v>5</v>
      </c>
      <c r="BB98" s="303" t="s">
        <v>3177</v>
      </c>
      <c r="BC98" s="261">
        <v>5</v>
      </c>
      <c r="BD98" s="261" t="s">
        <v>3177</v>
      </c>
    </row>
    <row r="99" spans="1:57" x14ac:dyDescent="0.2">
      <c r="A99" s="26" t="s">
        <v>208</v>
      </c>
      <c r="B99" s="306" t="s">
        <v>2829</v>
      </c>
      <c r="C99" s="306" t="s">
        <v>3132</v>
      </c>
      <c r="D99" s="306"/>
      <c r="E99" s="307">
        <v>300</v>
      </c>
      <c r="F99" s="307">
        <v>2</v>
      </c>
      <c r="G99" s="31"/>
      <c r="H99" s="306"/>
      <c r="I99" s="31"/>
      <c r="J99" s="306"/>
      <c r="K99" s="31"/>
      <c r="L99" s="306"/>
      <c r="M99" s="31"/>
      <c r="N99" s="306"/>
      <c r="O99" s="31"/>
      <c r="P99" s="306"/>
      <c r="Q99" s="31"/>
      <c r="R99" s="306"/>
      <c r="S99" s="31"/>
      <c r="T99" s="306"/>
      <c r="U99" s="31"/>
      <c r="V99" s="307">
        <v>1</v>
      </c>
      <c r="W99" s="31"/>
      <c r="X99" s="306"/>
      <c r="Y99" s="31">
        <f t="shared" si="11"/>
        <v>0</v>
      </c>
      <c r="Z99" s="306"/>
      <c r="AA99" s="31"/>
      <c r="AB99" s="306"/>
      <c r="AC99" s="31">
        <f t="shared" si="12"/>
        <v>0</v>
      </c>
      <c r="AD99" s="306"/>
      <c r="AE99" s="31"/>
      <c r="AF99" s="306"/>
      <c r="AG99" s="31"/>
      <c r="AH99" s="307">
        <v>2</v>
      </c>
      <c r="AI99" s="31"/>
      <c r="AJ99" s="306"/>
      <c r="AK99" s="31"/>
      <c r="AL99" s="306"/>
      <c r="AM99" s="31"/>
      <c r="AN99" s="306"/>
      <c r="AO99" s="31"/>
      <c r="AP99" s="306"/>
      <c r="AQ99" s="31">
        <f t="shared" si="9"/>
        <v>0</v>
      </c>
      <c r="AR99" s="306"/>
      <c r="AS99" s="31"/>
      <c r="AT99" s="307">
        <v>4</v>
      </c>
      <c r="AU99" s="31"/>
      <c r="AV99" s="306"/>
      <c r="AW99" s="31">
        <f t="shared" si="10"/>
        <v>0</v>
      </c>
      <c r="AX99" s="307">
        <v>2</v>
      </c>
      <c r="AY99" s="306"/>
      <c r="AZ99" s="308"/>
      <c r="BA99" s="294">
        <f t="shared" si="8"/>
        <v>5</v>
      </c>
      <c r="BB99" s="303" t="s">
        <v>3177</v>
      </c>
      <c r="BC99" s="261">
        <v>5</v>
      </c>
      <c r="BD99" s="261" t="s">
        <v>3177</v>
      </c>
    </row>
    <row r="100" spans="1:57" x14ac:dyDescent="0.2">
      <c r="A100" s="26" t="s">
        <v>209</v>
      </c>
      <c r="B100" s="306" t="s">
        <v>2829</v>
      </c>
      <c r="C100" s="306" t="s">
        <v>3132</v>
      </c>
      <c r="D100" s="306"/>
      <c r="E100" s="307">
        <v>300</v>
      </c>
      <c r="F100" s="307">
        <v>2</v>
      </c>
      <c r="G100" s="31"/>
      <c r="H100" s="307">
        <v>1</v>
      </c>
      <c r="I100" s="31"/>
      <c r="J100" s="306"/>
      <c r="K100" s="31"/>
      <c r="L100" s="306"/>
      <c r="M100" s="31"/>
      <c r="N100" s="306"/>
      <c r="O100" s="31"/>
      <c r="P100" s="306"/>
      <c r="Q100" s="31"/>
      <c r="R100" s="306"/>
      <c r="S100" s="31"/>
      <c r="T100" s="306"/>
      <c r="U100" s="31"/>
      <c r="V100" s="307">
        <v>1</v>
      </c>
      <c r="W100" s="31"/>
      <c r="X100" s="306"/>
      <c r="Y100" s="31">
        <f t="shared" si="11"/>
        <v>0</v>
      </c>
      <c r="Z100" s="306"/>
      <c r="AA100" s="31"/>
      <c r="AB100" s="306"/>
      <c r="AC100" s="31">
        <f t="shared" si="12"/>
        <v>0</v>
      </c>
      <c r="AD100" s="306"/>
      <c r="AE100" s="31"/>
      <c r="AF100" s="306"/>
      <c r="AG100" s="31"/>
      <c r="AH100" s="307">
        <v>2</v>
      </c>
      <c r="AI100" s="31"/>
      <c r="AJ100" s="306"/>
      <c r="AK100" s="31"/>
      <c r="AL100" s="306"/>
      <c r="AM100" s="31"/>
      <c r="AN100" s="306"/>
      <c r="AO100" s="31"/>
      <c r="AP100" s="306"/>
      <c r="AQ100" s="31">
        <f t="shared" si="9"/>
        <v>0</v>
      </c>
      <c r="AR100" s="306"/>
      <c r="AS100" s="31"/>
      <c r="AT100" s="307">
        <v>4</v>
      </c>
      <c r="AU100" s="31"/>
      <c r="AV100" s="306"/>
      <c r="AW100" s="31">
        <f t="shared" si="10"/>
        <v>0</v>
      </c>
      <c r="AX100" s="307">
        <v>2</v>
      </c>
      <c r="AY100" s="306"/>
      <c r="AZ100" s="309">
        <v>1</v>
      </c>
      <c r="BA100" s="294">
        <f t="shared" si="8"/>
        <v>6</v>
      </c>
      <c r="BB100" s="303" t="s">
        <v>3177</v>
      </c>
      <c r="BC100" s="261">
        <v>6</v>
      </c>
      <c r="BD100" s="261" t="s">
        <v>3177</v>
      </c>
    </row>
    <row r="101" spans="1:57" x14ac:dyDescent="0.2">
      <c r="A101" s="26" t="s">
        <v>210</v>
      </c>
      <c r="B101" s="306" t="s">
        <v>2829</v>
      </c>
      <c r="C101" s="306" t="s">
        <v>3132</v>
      </c>
      <c r="D101" s="306"/>
      <c r="E101" s="307">
        <v>300</v>
      </c>
      <c r="F101" s="307">
        <v>2</v>
      </c>
      <c r="G101" s="31"/>
      <c r="H101" s="307">
        <v>1</v>
      </c>
      <c r="I101" s="31"/>
      <c r="J101" s="306"/>
      <c r="K101" s="31"/>
      <c r="L101" s="306"/>
      <c r="M101" s="31"/>
      <c r="N101" s="306"/>
      <c r="O101" s="31"/>
      <c r="P101" s="306"/>
      <c r="Q101" s="31"/>
      <c r="R101" s="306"/>
      <c r="S101" s="31"/>
      <c r="T101" s="306"/>
      <c r="U101" s="31"/>
      <c r="V101" s="307">
        <v>1</v>
      </c>
      <c r="W101" s="31"/>
      <c r="X101" s="306"/>
      <c r="Y101" s="31">
        <f t="shared" si="11"/>
        <v>0</v>
      </c>
      <c r="Z101" s="306"/>
      <c r="AA101" s="31"/>
      <c r="AB101" s="306"/>
      <c r="AC101" s="31">
        <f t="shared" si="12"/>
        <v>0</v>
      </c>
      <c r="AD101" s="306"/>
      <c r="AE101" s="31"/>
      <c r="AF101" s="306"/>
      <c r="AG101" s="31"/>
      <c r="AH101" s="307">
        <v>2</v>
      </c>
      <c r="AI101" s="31"/>
      <c r="AJ101" s="306"/>
      <c r="AK101" s="31"/>
      <c r="AL101" s="306"/>
      <c r="AM101" s="31"/>
      <c r="AN101" s="306"/>
      <c r="AO101" s="31"/>
      <c r="AP101" s="306"/>
      <c r="AQ101" s="31">
        <f t="shared" si="9"/>
        <v>0</v>
      </c>
      <c r="AR101" s="306"/>
      <c r="AS101" s="31"/>
      <c r="AT101" s="307">
        <v>4</v>
      </c>
      <c r="AU101" s="31"/>
      <c r="AV101" s="306"/>
      <c r="AW101" s="31">
        <f t="shared" si="10"/>
        <v>0</v>
      </c>
      <c r="AX101" s="307">
        <v>2</v>
      </c>
      <c r="AY101" s="306"/>
      <c r="AZ101" s="309">
        <v>1</v>
      </c>
      <c r="BA101" s="294">
        <f t="shared" si="8"/>
        <v>6</v>
      </c>
      <c r="BB101" s="303" t="s">
        <v>3177</v>
      </c>
      <c r="BC101" s="261">
        <v>6</v>
      </c>
      <c r="BD101" s="261" t="s">
        <v>3177</v>
      </c>
    </row>
    <row r="102" spans="1:57" x14ac:dyDescent="0.2">
      <c r="A102" s="26" t="s">
        <v>211</v>
      </c>
      <c r="B102" s="306" t="s">
        <v>2829</v>
      </c>
      <c r="C102" s="306" t="s">
        <v>3125</v>
      </c>
      <c r="D102" s="306"/>
      <c r="E102" s="307">
        <v>300</v>
      </c>
      <c r="F102" s="307">
        <v>4</v>
      </c>
      <c r="G102" s="31"/>
      <c r="H102" s="306"/>
      <c r="I102" s="31"/>
      <c r="J102" s="306"/>
      <c r="K102" s="31"/>
      <c r="L102" s="306"/>
      <c r="M102" s="31"/>
      <c r="N102" s="306"/>
      <c r="O102" s="31"/>
      <c r="P102" s="307">
        <v>1</v>
      </c>
      <c r="Q102" s="31"/>
      <c r="R102" s="307">
        <v>1</v>
      </c>
      <c r="S102" s="31"/>
      <c r="T102" s="307">
        <v>1</v>
      </c>
      <c r="U102" s="31"/>
      <c r="V102" s="307">
        <v>1</v>
      </c>
      <c r="W102" s="31"/>
      <c r="X102" s="306"/>
      <c r="Y102" s="31">
        <f t="shared" si="11"/>
        <v>0</v>
      </c>
      <c r="Z102" s="306"/>
      <c r="AA102" s="31"/>
      <c r="AB102" s="306"/>
      <c r="AC102" s="31">
        <f t="shared" si="12"/>
        <v>0</v>
      </c>
      <c r="AD102" s="306"/>
      <c r="AE102" s="31"/>
      <c r="AF102" s="306"/>
      <c r="AG102" s="31"/>
      <c r="AH102" s="307">
        <v>2</v>
      </c>
      <c r="AI102" s="31"/>
      <c r="AJ102" s="306"/>
      <c r="AK102" s="31"/>
      <c r="AL102" s="306"/>
      <c r="AM102" s="31"/>
      <c r="AN102" s="306"/>
      <c r="AO102" s="31"/>
      <c r="AP102" s="306"/>
      <c r="AQ102" s="31">
        <f t="shared" si="9"/>
        <v>0</v>
      </c>
      <c r="AR102" s="306"/>
      <c r="AS102" s="31"/>
      <c r="AT102" s="307">
        <v>4</v>
      </c>
      <c r="AU102" s="31"/>
      <c r="AV102" s="306"/>
      <c r="AW102" s="31">
        <f t="shared" si="10"/>
        <v>0</v>
      </c>
      <c r="AX102" s="307">
        <v>2</v>
      </c>
      <c r="AY102" s="307">
        <v>2</v>
      </c>
      <c r="AZ102" s="308"/>
      <c r="BA102" s="294">
        <f t="shared" si="8"/>
        <v>10</v>
      </c>
      <c r="BB102" s="305" t="s">
        <v>3180</v>
      </c>
      <c r="BC102" s="261">
        <v>6</v>
      </c>
      <c r="BD102" s="261" t="s">
        <v>3177</v>
      </c>
    </row>
    <row r="103" spans="1:57" x14ac:dyDescent="0.2">
      <c r="A103" s="26" t="s">
        <v>212</v>
      </c>
      <c r="B103" s="306" t="s">
        <v>2829</v>
      </c>
      <c r="C103" s="306" t="s">
        <v>3125</v>
      </c>
      <c r="D103" s="306"/>
      <c r="E103" s="307">
        <v>300</v>
      </c>
      <c r="F103" s="307">
        <v>4</v>
      </c>
      <c r="G103" s="31"/>
      <c r="H103" s="306"/>
      <c r="I103" s="31"/>
      <c r="J103" s="306"/>
      <c r="K103" s="31"/>
      <c r="L103" s="306"/>
      <c r="M103" s="31"/>
      <c r="N103" s="306"/>
      <c r="O103" s="31"/>
      <c r="P103" s="307">
        <v>1</v>
      </c>
      <c r="Q103" s="31"/>
      <c r="R103" s="307">
        <v>1</v>
      </c>
      <c r="S103" s="31"/>
      <c r="T103" s="307">
        <v>1</v>
      </c>
      <c r="U103" s="31"/>
      <c r="V103" s="307">
        <v>1</v>
      </c>
      <c r="W103" s="31"/>
      <c r="X103" s="306"/>
      <c r="Y103" s="31">
        <f t="shared" si="11"/>
        <v>0</v>
      </c>
      <c r="Z103" s="306"/>
      <c r="AA103" s="31"/>
      <c r="AB103" s="306"/>
      <c r="AC103" s="31">
        <f t="shared" si="12"/>
        <v>0</v>
      </c>
      <c r="AD103" s="306"/>
      <c r="AE103" s="31"/>
      <c r="AF103" s="306"/>
      <c r="AG103" s="31"/>
      <c r="AH103" s="307">
        <v>2</v>
      </c>
      <c r="AI103" s="31"/>
      <c r="AJ103" s="306"/>
      <c r="AK103" s="31"/>
      <c r="AL103" s="306"/>
      <c r="AM103" s="31"/>
      <c r="AN103" s="306"/>
      <c r="AO103" s="31"/>
      <c r="AP103" s="306"/>
      <c r="AQ103" s="31">
        <f t="shared" si="9"/>
        <v>0</v>
      </c>
      <c r="AR103" s="306"/>
      <c r="AS103" s="31"/>
      <c r="AT103" s="307">
        <v>4</v>
      </c>
      <c r="AU103" s="31"/>
      <c r="AV103" s="306"/>
      <c r="AW103" s="31">
        <f t="shared" si="10"/>
        <v>0</v>
      </c>
      <c r="AX103" s="307">
        <v>2</v>
      </c>
      <c r="AY103" s="307">
        <v>2</v>
      </c>
      <c r="AZ103" s="308"/>
      <c r="BA103" s="294">
        <f t="shared" si="8"/>
        <v>10</v>
      </c>
      <c r="BB103" s="305" t="s">
        <v>3180</v>
      </c>
      <c r="BC103" s="261">
        <v>6</v>
      </c>
      <c r="BD103" s="261" t="s">
        <v>3177</v>
      </c>
    </row>
    <row r="104" spans="1:57" x14ac:dyDescent="0.2">
      <c r="A104" s="26" t="s">
        <v>213</v>
      </c>
      <c r="B104" s="306" t="s">
        <v>2829</v>
      </c>
      <c r="C104" s="306" t="s">
        <v>3125</v>
      </c>
      <c r="D104" s="306"/>
      <c r="E104" s="307">
        <v>300</v>
      </c>
      <c r="F104" s="307">
        <v>4</v>
      </c>
      <c r="G104" s="31"/>
      <c r="H104" s="307">
        <v>1</v>
      </c>
      <c r="I104" s="31"/>
      <c r="J104" s="306"/>
      <c r="K104" s="31"/>
      <c r="L104" s="306"/>
      <c r="M104" s="31"/>
      <c r="N104" s="306"/>
      <c r="O104" s="31"/>
      <c r="P104" s="307">
        <v>1</v>
      </c>
      <c r="Q104" s="31"/>
      <c r="R104" s="307">
        <v>1</v>
      </c>
      <c r="S104" s="31"/>
      <c r="T104" s="307">
        <v>1</v>
      </c>
      <c r="U104" s="31"/>
      <c r="V104" s="307">
        <v>1</v>
      </c>
      <c r="W104" s="31"/>
      <c r="X104" s="306"/>
      <c r="Y104" s="31">
        <f t="shared" si="11"/>
        <v>0</v>
      </c>
      <c r="Z104" s="306"/>
      <c r="AA104" s="31"/>
      <c r="AB104" s="306"/>
      <c r="AC104" s="31">
        <f t="shared" si="12"/>
        <v>0</v>
      </c>
      <c r="AD104" s="306"/>
      <c r="AE104" s="31"/>
      <c r="AF104" s="306"/>
      <c r="AG104" s="31"/>
      <c r="AH104" s="307">
        <v>2</v>
      </c>
      <c r="AI104" s="31"/>
      <c r="AJ104" s="306"/>
      <c r="AK104" s="31"/>
      <c r="AL104" s="306"/>
      <c r="AM104" s="31"/>
      <c r="AN104" s="306"/>
      <c r="AO104" s="31"/>
      <c r="AP104" s="306"/>
      <c r="AQ104" s="31">
        <f t="shared" si="9"/>
        <v>0</v>
      </c>
      <c r="AR104" s="306"/>
      <c r="AS104" s="31"/>
      <c r="AT104" s="307">
        <v>4</v>
      </c>
      <c r="AU104" s="31"/>
      <c r="AV104" s="306"/>
      <c r="AW104" s="31">
        <f t="shared" si="10"/>
        <v>0</v>
      </c>
      <c r="AX104" s="307">
        <v>2</v>
      </c>
      <c r="AY104" s="307">
        <v>2</v>
      </c>
      <c r="AZ104" s="309">
        <v>1</v>
      </c>
      <c r="BA104" s="294">
        <f t="shared" si="8"/>
        <v>11</v>
      </c>
      <c r="BB104" s="304" t="s">
        <v>3176</v>
      </c>
      <c r="BC104" s="261">
        <v>7</v>
      </c>
      <c r="BD104" s="261" t="s">
        <v>3177</v>
      </c>
    </row>
    <row r="105" spans="1:57" x14ac:dyDescent="0.2">
      <c r="A105" s="26" t="s">
        <v>214</v>
      </c>
      <c r="B105" s="306" t="s">
        <v>2829</v>
      </c>
      <c r="C105" s="306" t="s">
        <v>3125</v>
      </c>
      <c r="D105" s="306"/>
      <c r="E105" s="307">
        <v>300</v>
      </c>
      <c r="F105" s="307">
        <v>4</v>
      </c>
      <c r="G105" s="31"/>
      <c r="H105" s="307">
        <v>1</v>
      </c>
      <c r="I105" s="31"/>
      <c r="J105" s="306"/>
      <c r="K105" s="31"/>
      <c r="L105" s="306"/>
      <c r="M105" s="31"/>
      <c r="N105" s="306"/>
      <c r="O105" s="31"/>
      <c r="P105" s="307">
        <v>1</v>
      </c>
      <c r="Q105" s="31"/>
      <c r="R105" s="307">
        <v>1</v>
      </c>
      <c r="S105" s="31"/>
      <c r="T105" s="307">
        <v>1</v>
      </c>
      <c r="U105" s="31"/>
      <c r="V105" s="307">
        <v>1</v>
      </c>
      <c r="W105" s="31"/>
      <c r="X105" s="306"/>
      <c r="Y105" s="31">
        <f t="shared" si="11"/>
        <v>0</v>
      </c>
      <c r="Z105" s="306"/>
      <c r="AA105" s="31"/>
      <c r="AB105" s="306"/>
      <c r="AC105" s="31">
        <f t="shared" si="12"/>
        <v>0</v>
      </c>
      <c r="AD105" s="306"/>
      <c r="AE105" s="31"/>
      <c r="AF105" s="306"/>
      <c r="AG105" s="31"/>
      <c r="AH105" s="307">
        <v>2</v>
      </c>
      <c r="AI105" s="31"/>
      <c r="AJ105" s="306"/>
      <c r="AK105" s="31"/>
      <c r="AL105" s="306"/>
      <c r="AM105" s="31"/>
      <c r="AN105" s="306"/>
      <c r="AO105" s="31"/>
      <c r="AP105" s="306"/>
      <c r="AQ105" s="31">
        <f t="shared" si="9"/>
        <v>0</v>
      </c>
      <c r="AR105" s="306"/>
      <c r="AS105" s="31"/>
      <c r="AT105" s="307">
        <v>4</v>
      </c>
      <c r="AU105" s="31"/>
      <c r="AV105" s="306"/>
      <c r="AW105" s="31">
        <f t="shared" si="10"/>
        <v>0</v>
      </c>
      <c r="AX105" s="307">
        <v>2</v>
      </c>
      <c r="AY105" s="307">
        <v>2</v>
      </c>
      <c r="AZ105" s="309">
        <v>1</v>
      </c>
      <c r="BA105" s="294">
        <f t="shared" si="8"/>
        <v>11</v>
      </c>
      <c r="BB105" s="304" t="s">
        <v>3176</v>
      </c>
      <c r="BC105" s="261">
        <v>8</v>
      </c>
      <c r="BD105" s="261" t="s">
        <v>3177</v>
      </c>
    </row>
    <row r="106" spans="1:57" x14ac:dyDescent="0.2">
      <c r="A106" s="11" t="s">
        <v>215</v>
      </c>
      <c r="B106" s="288" t="s">
        <v>3133</v>
      </c>
      <c r="C106" s="288" t="s">
        <v>3074</v>
      </c>
      <c r="D106" s="288"/>
      <c r="E106" s="295">
        <v>500</v>
      </c>
      <c r="F106" s="288"/>
      <c r="G106" s="31"/>
      <c r="H106" s="288"/>
      <c r="I106" s="31"/>
      <c r="J106" s="288"/>
      <c r="K106" s="31"/>
      <c r="L106" s="288"/>
      <c r="M106" s="31"/>
      <c r="N106" s="288"/>
      <c r="O106" s="31"/>
      <c r="P106" s="288"/>
      <c r="Q106" s="31"/>
      <c r="R106" s="288"/>
      <c r="S106" s="31"/>
      <c r="T106" s="288"/>
      <c r="U106" s="31"/>
      <c r="V106" s="288"/>
      <c r="W106" s="31"/>
      <c r="X106" s="288"/>
      <c r="Y106" s="31">
        <f t="shared" si="11"/>
        <v>0</v>
      </c>
      <c r="Z106" s="288"/>
      <c r="AA106" s="31"/>
      <c r="AB106" s="288"/>
      <c r="AC106" s="31">
        <f t="shared" si="12"/>
        <v>0</v>
      </c>
      <c r="AD106" s="288"/>
      <c r="AE106" s="31"/>
      <c r="AF106" s="288"/>
      <c r="AG106" s="31"/>
      <c r="AH106" s="288"/>
      <c r="AI106" s="31"/>
      <c r="AJ106" s="288"/>
      <c r="AK106" s="31"/>
      <c r="AL106" s="288"/>
      <c r="AM106" s="31"/>
      <c r="AN106" s="288"/>
      <c r="AO106" s="31"/>
      <c r="AP106" s="288"/>
      <c r="AQ106" s="31">
        <f t="shared" si="9"/>
        <v>0</v>
      </c>
      <c r="AR106" s="288"/>
      <c r="AS106" s="31"/>
      <c r="AT106" s="288"/>
      <c r="AU106" s="31"/>
      <c r="AV106" s="288"/>
      <c r="AW106" s="31">
        <f t="shared" si="10"/>
        <v>0</v>
      </c>
      <c r="AX106" s="288"/>
      <c r="AY106" s="288"/>
      <c r="AZ106" s="310">
        <v>4</v>
      </c>
      <c r="BA106" s="294">
        <f t="shared" si="8"/>
        <v>0</v>
      </c>
      <c r="BB106" s="304"/>
      <c r="BC106" s="261">
        <v>8</v>
      </c>
      <c r="BD106" s="261" t="s">
        <v>3177</v>
      </c>
    </row>
    <row r="107" spans="1:57" x14ac:dyDescent="0.2">
      <c r="A107" s="11" t="s">
        <v>218</v>
      </c>
      <c r="B107" s="288" t="s">
        <v>3134</v>
      </c>
      <c r="C107" s="7" t="s">
        <v>61</v>
      </c>
      <c r="D107" s="7" t="s">
        <v>62</v>
      </c>
      <c r="E107" s="295">
        <v>300</v>
      </c>
      <c r="F107" s="288"/>
      <c r="G107" s="31"/>
      <c r="H107" s="288"/>
      <c r="I107" s="31"/>
      <c r="J107" s="288"/>
      <c r="K107" s="31"/>
      <c r="L107" s="288"/>
      <c r="M107" s="31"/>
      <c r="N107" s="288"/>
      <c r="O107" s="31"/>
      <c r="P107" s="288"/>
      <c r="Q107" s="31"/>
      <c r="R107" s="288"/>
      <c r="S107" s="31"/>
      <c r="T107" s="288"/>
      <c r="U107" s="31"/>
      <c r="V107" s="288"/>
      <c r="W107" s="31"/>
      <c r="X107" s="288"/>
      <c r="Y107" s="31">
        <f t="shared" si="11"/>
        <v>0</v>
      </c>
      <c r="Z107" s="288"/>
      <c r="AA107" s="31"/>
      <c r="AB107" s="288"/>
      <c r="AC107" s="31">
        <f t="shared" si="12"/>
        <v>0</v>
      </c>
      <c r="AD107" s="288"/>
      <c r="AE107" s="31"/>
      <c r="AF107" s="288"/>
      <c r="AG107" s="31"/>
      <c r="AH107" s="288"/>
      <c r="AI107" s="31"/>
      <c r="AJ107" s="288"/>
      <c r="AK107" s="31"/>
      <c r="AL107" s="295">
        <v>4</v>
      </c>
      <c r="AM107" s="31"/>
      <c r="AN107" s="288"/>
      <c r="AO107" s="31"/>
      <c r="AP107" s="288"/>
      <c r="AQ107" s="31">
        <f t="shared" si="9"/>
        <v>0</v>
      </c>
      <c r="AR107" s="288"/>
      <c r="AS107" s="31"/>
      <c r="AT107" s="288"/>
      <c r="AU107" s="31"/>
      <c r="AV107" s="288"/>
      <c r="AW107" s="31">
        <f t="shared" si="10"/>
        <v>0</v>
      </c>
      <c r="AX107" s="288"/>
      <c r="AY107" s="288"/>
      <c r="AZ107" s="293"/>
      <c r="BA107" s="294">
        <f t="shared" si="8"/>
        <v>4</v>
      </c>
      <c r="BB107" s="303" t="s">
        <v>3173</v>
      </c>
      <c r="BC107" s="261">
        <v>8</v>
      </c>
      <c r="BD107" s="261" t="s">
        <v>3177</v>
      </c>
      <c r="BE107" s="261">
        <f>10*2</f>
        <v>20</v>
      </c>
    </row>
    <row r="108" spans="1:57" x14ac:dyDescent="0.2">
      <c r="A108" s="11" t="s">
        <v>220</v>
      </c>
      <c r="B108" s="288" t="s">
        <v>3135</v>
      </c>
      <c r="C108" s="288" t="s">
        <v>3033</v>
      </c>
      <c r="D108" s="295">
        <v>218</v>
      </c>
      <c r="E108" s="7" t="s">
        <v>222</v>
      </c>
      <c r="F108" s="288"/>
      <c r="G108" s="31"/>
      <c r="H108" s="288"/>
      <c r="I108" s="31"/>
      <c r="J108" s="288"/>
      <c r="K108" s="31"/>
      <c r="L108" s="288"/>
      <c r="M108" s="31"/>
      <c r="N108" s="288"/>
      <c r="O108" s="31"/>
      <c r="P108" s="288"/>
      <c r="Q108" s="31"/>
      <c r="R108" s="288"/>
      <c r="S108" s="31"/>
      <c r="T108" s="288"/>
      <c r="U108" s="31"/>
      <c r="V108" s="288"/>
      <c r="W108" s="31"/>
      <c r="X108" s="288"/>
      <c r="Y108" s="31">
        <f t="shared" si="11"/>
        <v>0</v>
      </c>
      <c r="Z108" s="288"/>
      <c r="AA108" s="31"/>
      <c r="AB108" s="288"/>
      <c r="AC108" s="31">
        <f t="shared" si="12"/>
        <v>0</v>
      </c>
      <c r="AD108" s="288"/>
      <c r="AE108" s="31"/>
      <c r="AF108" s="288"/>
      <c r="AG108" s="31"/>
      <c r="AH108" s="288"/>
      <c r="AI108" s="31"/>
      <c r="AJ108" s="288"/>
      <c r="AK108" s="31"/>
      <c r="AL108" s="295">
        <v>1</v>
      </c>
      <c r="AM108" s="31"/>
      <c r="AN108" s="288"/>
      <c r="AO108" s="31"/>
      <c r="AP108" s="288"/>
      <c r="AQ108" s="31">
        <f t="shared" si="9"/>
        <v>0</v>
      </c>
      <c r="AR108" s="288"/>
      <c r="AS108" s="31"/>
      <c r="AT108" s="288"/>
      <c r="AU108" s="31"/>
      <c r="AV108" s="288"/>
      <c r="AW108" s="31">
        <f t="shared" si="10"/>
        <v>0</v>
      </c>
      <c r="AX108" s="288"/>
      <c r="AY108" s="288"/>
      <c r="AZ108" s="293"/>
      <c r="BA108" s="294">
        <f t="shared" si="8"/>
        <v>1</v>
      </c>
      <c r="BB108" s="303" t="s">
        <v>3173</v>
      </c>
      <c r="BC108" s="261">
        <v>11</v>
      </c>
      <c r="BD108" s="261" t="s">
        <v>3176</v>
      </c>
    </row>
    <row r="109" spans="1:57" x14ac:dyDescent="0.2">
      <c r="A109" s="11" t="s">
        <v>223</v>
      </c>
      <c r="B109" s="288" t="s">
        <v>3136</v>
      </c>
      <c r="C109" s="288" t="s">
        <v>3033</v>
      </c>
      <c r="D109" s="295">
        <v>218</v>
      </c>
      <c r="E109" s="288" t="s">
        <v>3137</v>
      </c>
      <c r="F109" s="288"/>
      <c r="G109" s="31"/>
      <c r="H109" s="288"/>
      <c r="I109" s="31"/>
      <c r="J109" s="288"/>
      <c r="K109" s="31"/>
      <c r="L109" s="288"/>
      <c r="M109" s="31"/>
      <c r="N109" s="288"/>
      <c r="O109" s="31"/>
      <c r="P109" s="288"/>
      <c r="Q109" s="31"/>
      <c r="R109" s="288"/>
      <c r="S109" s="31"/>
      <c r="T109" s="288"/>
      <c r="U109" s="31"/>
      <c r="V109" s="288"/>
      <c r="W109" s="31"/>
      <c r="X109" s="288"/>
      <c r="Y109" s="31">
        <f t="shared" si="11"/>
        <v>0</v>
      </c>
      <c r="Z109" s="288"/>
      <c r="AA109" s="31"/>
      <c r="AB109" s="288"/>
      <c r="AC109" s="31">
        <f t="shared" si="12"/>
        <v>0</v>
      </c>
      <c r="AD109" s="288"/>
      <c r="AE109" s="31"/>
      <c r="AF109" s="288"/>
      <c r="AG109" s="31"/>
      <c r="AH109" s="288"/>
      <c r="AI109" s="31"/>
      <c r="AJ109" s="288"/>
      <c r="AK109" s="31"/>
      <c r="AL109" s="288"/>
      <c r="AM109" s="31"/>
      <c r="AN109" s="288"/>
      <c r="AO109" s="31"/>
      <c r="AP109" s="288"/>
      <c r="AQ109" s="31">
        <f t="shared" si="9"/>
        <v>0</v>
      </c>
      <c r="AR109" s="288"/>
      <c r="AS109" s="31"/>
      <c r="AT109" s="288"/>
      <c r="AU109" s="31"/>
      <c r="AV109" s="288"/>
      <c r="AW109" s="31">
        <f t="shared" si="10"/>
        <v>0</v>
      </c>
      <c r="AX109" s="7" t="s">
        <v>124</v>
      </c>
      <c r="AY109" s="288"/>
      <c r="AZ109" s="293"/>
      <c r="BA109" s="294">
        <f t="shared" si="8"/>
        <v>0</v>
      </c>
      <c r="BB109" s="304"/>
      <c r="BC109" s="261">
        <v>11</v>
      </c>
      <c r="BD109" s="261" t="s">
        <v>3176</v>
      </c>
    </row>
    <row r="110" spans="1:57" x14ac:dyDescent="0.2">
      <c r="A110" s="11" t="s">
        <v>226</v>
      </c>
      <c r="B110" s="288" t="s">
        <v>3135</v>
      </c>
      <c r="C110" s="288" t="s">
        <v>3033</v>
      </c>
      <c r="D110" s="295">
        <v>218</v>
      </c>
      <c r="E110" s="7" t="s">
        <v>222</v>
      </c>
      <c r="F110" s="288"/>
      <c r="G110" s="31"/>
      <c r="H110" s="288"/>
      <c r="I110" s="31"/>
      <c r="J110" s="288"/>
      <c r="K110" s="31"/>
      <c r="L110" s="288"/>
      <c r="M110" s="31"/>
      <c r="N110" s="288"/>
      <c r="O110" s="31"/>
      <c r="P110" s="288"/>
      <c r="Q110" s="31"/>
      <c r="R110" s="288"/>
      <c r="S110" s="31"/>
      <c r="T110" s="288"/>
      <c r="U110" s="31"/>
      <c r="V110" s="288"/>
      <c r="W110" s="31"/>
      <c r="X110" s="288"/>
      <c r="Y110" s="31">
        <f t="shared" si="11"/>
        <v>0</v>
      </c>
      <c r="Z110" s="288"/>
      <c r="AA110" s="31"/>
      <c r="AB110" s="288"/>
      <c r="AC110" s="31">
        <f t="shared" si="12"/>
        <v>0</v>
      </c>
      <c r="AD110" s="288"/>
      <c r="AE110" s="31"/>
      <c r="AF110" s="288"/>
      <c r="AG110" s="31"/>
      <c r="AH110" s="288"/>
      <c r="AI110" s="31"/>
      <c r="AJ110" s="288"/>
      <c r="AK110" s="31"/>
      <c r="AL110" s="295">
        <v>1</v>
      </c>
      <c r="AM110" s="31"/>
      <c r="AN110" s="288"/>
      <c r="AO110" s="31"/>
      <c r="AP110" s="288"/>
      <c r="AQ110" s="31">
        <f t="shared" si="9"/>
        <v>0</v>
      </c>
      <c r="AR110" s="288"/>
      <c r="AS110" s="31"/>
      <c r="AT110" s="288"/>
      <c r="AU110" s="31"/>
      <c r="AV110" s="288"/>
      <c r="AW110" s="31">
        <f t="shared" si="10"/>
        <v>0</v>
      </c>
      <c r="AX110" s="288"/>
      <c r="AY110" s="288"/>
      <c r="AZ110" s="293"/>
      <c r="BA110" s="294">
        <f t="shared" si="8"/>
        <v>1</v>
      </c>
      <c r="BB110" s="303" t="s">
        <v>3173</v>
      </c>
      <c r="BC110" s="261">
        <v>11</v>
      </c>
      <c r="BD110" s="261" t="s">
        <v>3176</v>
      </c>
    </row>
    <row r="111" spans="1:57" x14ac:dyDescent="0.2">
      <c r="A111" s="11" t="s">
        <v>227</v>
      </c>
      <c r="B111" s="288" t="s">
        <v>3136</v>
      </c>
      <c r="C111" s="288" t="s">
        <v>3033</v>
      </c>
      <c r="D111" s="295">
        <v>218</v>
      </c>
      <c r="E111" s="288" t="s">
        <v>3137</v>
      </c>
      <c r="F111" s="288"/>
      <c r="G111" s="31"/>
      <c r="H111" s="288"/>
      <c r="I111" s="31"/>
      <c r="J111" s="288"/>
      <c r="K111" s="31"/>
      <c r="L111" s="288"/>
      <c r="M111" s="31"/>
      <c r="N111" s="288"/>
      <c r="O111" s="31"/>
      <c r="P111" s="288"/>
      <c r="Q111" s="31"/>
      <c r="R111" s="288"/>
      <c r="S111" s="31"/>
      <c r="T111" s="288"/>
      <c r="U111" s="31"/>
      <c r="V111" s="288"/>
      <c r="W111" s="31"/>
      <c r="X111" s="288"/>
      <c r="Y111" s="31">
        <f t="shared" si="11"/>
        <v>0</v>
      </c>
      <c r="Z111" s="288"/>
      <c r="AA111" s="31"/>
      <c r="AB111" s="288"/>
      <c r="AC111" s="31">
        <f t="shared" si="12"/>
        <v>0</v>
      </c>
      <c r="AD111" s="288"/>
      <c r="AE111" s="31"/>
      <c r="AF111" s="288"/>
      <c r="AG111" s="31"/>
      <c r="AH111" s="288"/>
      <c r="AI111" s="31"/>
      <c r="AJ111" s="288"/>
      <c r="AK111" s="31"/>
      <c r="AL111" s="288"/>
      <c r="AM111" s="31"/>
      <c r="AN111" s="288"/>
      <c r="AO111" s="31"/>
      <c r="AP111" s="288"/>
      <c r="AQ111" s="31">
        <f t="shared" si="9"/>
        <v>0</v>
      </c>
      <c r="AR111" s="288"/>
      <c r="AS111" s="31"/>
      <c r="AT111" s="288"/>
      <c r="AU111" s="31"/>
      <c r="AV111" s="288"/>
      <c r="AW111" s="31">
        <f t="shared" si="10"/>
        <v>0</v>
      </c>
      <c r="AX111" s="7" t="s">
        <v>124</v>
      </c>
      <c r="AY111" s="288"/>
      <c r="AZ111" s="293"/>
      <c r="BA111" s="294">
        <f t="shared" si="8"/>
        <v>0</v>
      </c>
      <c r="BB111" s="304"/>
      <c r="BC111" s="261">
        <v>11</v>
      </c>
      <c r="BD111" s="261" t="s">
        <v>3176</v>
      </c>
    </row>
    <row r="112" spans="1:57" x14ac:dyDescent="0.2">
      <c r="A112" s="11" t="s">
        <v>228</v>
      </c>
      <c r="B112" s="288" t="s">
        <v>3135</v>
      </c>
      <c r="C112" s="288" t="s">
        <v>3033</v>
      </c>
      <c r="D112" s="295">
        <v>218</v>
      </c>
      <c r="E112" s="7" t="s">
        <v>222</v>
      </c>
      <c r="F112" s="288"/>
      <c r="G112" s="31"/>
      <c r="H112" s="288"/>
      <c r="I112" s="31"/>
      <c r="J112" s="288"/>
      <c r="K112" s="31"/>
      <c r="L112" s="288"/>
      <c r="M112" s="31"/>
      <c r="N112" s="288"/>
      <c r="O112" s="31"/>
      <c r="P112" s="288"/>
      <c r="Q112" s="31"/>
      <c r="R112" s="288"/>
      <c r="S112" s="31"/>
      <c r="T112" s="288"/>
      <c r="U112" s="31"/>
      <c r="V112" s="288"/>
      <c r="W112" s="31"/>
      <c r="X112" s="288"/>
      <c r="Y112" s="31">
        <f t="shared" si="11"/>
        <v>0</v>
      </c>
      <c r="Z112" s="288"/>
      <c r="AA112" s="31"/>
      <c r="AB112" s="288"/>
      <c r="AC112" s="31">
        <f t="shared" si="12"/>
        <v>0</v>
      </c>
      <c r="AD112" s="288"/>
      <c r="AE112" s="31"/>
      <c r="AF112" s="288"/>
      <c r="AG112" s="31"/>
      <c r="AH112" s="288"/>
      <c r="AI112" s="31"/>
      <c r="AJ112" s="288"/>
      <c r="AK112" s="31"/>
      <c r="AL112" s="295">
        <v>1</v>
      </c>
      <c r="AM112" s="31"/>
      <c r="AN112" s="288"/>
      <c r="AO112" s="31"/>
      <c r="AP112" s="288"/>
      <c r="AQ112" s="31">
        <f t="shared" si="9"/>
        <v>0</v>
      </c>
      <c r="AR112" s="288"/>
      <c r="AS112" s="31"/>
      <c r="AT112" s="288"/>
      <c r="AU112" s="31"/>
      <c r="AV112" s="288"/>
      <c r="AW112" s="31">
        <f t="shared" si="10"/>
        <v>0</v>
      </c>
      <c r="AX112" s="288"/>
      <c r="AY112" s="288"/>
      <c r="AZ112" s="293"/>
      <c r="BA112" s="294">
        <f t="shared" si="8"/>
        <v>1</v>
      </c>
      <c r="BB112" s="303" t="s">
        <v>3173</v>
      </c>
      <c r="BC112" s="261">
        <v>11</v>
      </c>
      <c r="BD112" s="261" t="s">
        <v>3176</v>
      </c>
    </row>
    <row r="113" spans="1:56" x14ac:dyDescent="0.2">
      <c r="A113" s="11" t="s">
        <v>229</v>
      </c>
      <c r="B113" s="288" t="s">
        <v>3136</v>
      </c>
      <c r="C113" s="288" t="s">
        <v>3033</v>
      </c>
      <c r="D113" s="295">
        <v>218</v>
      </c>
      <c r="E113" s="288" t="s">
        <v>3137</v>
      </c>
      <c r="F113" s="288"/>
      <c r="G113" s="31"/>
      <c r="H113" s="288"/>
      <c r="I113" s="31"/>
      <c r="J113" s="288"/>
      <c r="K113" s="31"/>
      <c r="L113" s="288"/>
      <c r="M113" s="31"/>
      <c r="N113" s="288"/>
      <c r="O113" s="31"/>
      <c r="P113" s="288"/>
      <c r="Q113" s="31"/>
      <c r="R113" s="288"/>
      <c r="S113" s="31"/>
      <c r="T113" s="288"/>
      <c r="U113" s="31"/>
      <c r="V113" s="288"/>
      <c r="W113" s="31"/>
      <c r="X113" s="288"/>
      <c r="Y113" s="31">
        <f t="shared" si="11"/>
        <v>0</v>
      </c>
      <c r="Z113" s="288"/>
      <c r="AA113" s="31"/>
      <c r="AB113" s="288"/>
      <c r="AC113" s="31">
        <f t="shared" si="12"/>
        <v>0</v>
      </c>
      <c r="AD113" s="288"/>
      <c r="AE113" s="31"/>
      <c r="AF113" s="288"/>
      <c r="AG113" s="31"/>
      <c r="AH113" s="288"/>
      <c r="AI113" s="31"/>
      <c r="AJ113" s="288"/>
      <c r="AK113" s="31"/>
      <c r="AL113" s="288"/>
      <c r="AM113" s="31"/>
      <c r="AN113" s="288"/>
      <c r="AO113" s="31"/>
      <c r="AP113" s="288"/>
      <c r="AQ113" s="31">
        <f t="shared" si="9"/>
        <v>0</v>
      </c>
      <c r="AR113" s="288"/>
      <c r="AS113" s="31"/>
      <c r="AT113" s="288"/>
      <c r="AU113" s="31"/>
      <c r="AV113" s="288"/>
      <c r="AW113" s="31">
        <f t="shared" si="10"/>
        <v>0</v>
      </c>
      <c r="AX113" s="7" t="s">
        <v>124</v>
      </c>
      <c r="AY113" s="288"/>
      <c r="AZ113" s="293"/>
      <c r="BA113" s="294">
        <f t="shared" si="8"/>
        <v>0</v>
      </c>
      <c r="BB113" s="304"/>
      <c r="BC113" s="261">
        <v>11</v>
      </c>
      <c r="BD113" s="261" t="s">
        <v>3176</v>
      </c>
    </row>
    <row r="114" spans="1:56" x14ac:dyDescent="0.2">
      <c r="A114" s="11" t="s">
        <v>230</v>
      </c>
      <c r="B114" s="288" t="s">
        <v>3135</v>
      </c>
      <c r="C114" s="288" t="s">
        <v>3033</v>
      </c>
      <c r="D114" s="295">
        <v>218</v>
      </c>
      <c r="E114" s="7" t="s">
        <v>222</v>
      </c>
      <c r="F114" s="288"/>
      <c r="G114" s="31"/>
      <c r="H114" s="288"/>
      <c r="I114" s="31"/>
      <c r="J114" s="288"/>
      <c r="K114" s="31"/>
      <c r="L114" s="288"/>
      <c r="M114" s="31"/>
      <c r="N114" s="288"/>
      <c r="O114" s="31"/>
      <c r="P114" s="288"/>
      <c r="Q114" s="31"/>
      <c r="R114" s="288"/>
      <c r="S114" s="31"/>
      <c r="T114" s="288"/>
      <c r="U114" s="31"/>
      <c r="V114" s="288"/>
      <c r="W114" s="31"/>
      <c r="X114" s="288"/>
      <c r="Y114" s="31">
        <f t="shared" si="11"/>
        <v>0</v>
      </c>
      <c r="Z114" s="288"/>
      <c r="AA114" s="31"/>
      <c r="AB114" s="288"/>
      <c r="AC114" s="31">
        <f t="shared" si="12"/>
        <v>0</v>
      </c>
      <c r="AD114" s="288"/>
      <c r="AE114" s="31"/>
      <c r="AF114" s="288"/>
      <c r="AG114" s="31"/>
      <c r="AH114" s="288"/>
      <c r="AI114" s="31"/>
      <c r="AJ114" s="288"/>
      <c r="AK114" s="31"/>
      <c r="AL114" s="295">
        <v>1</v>
      </c>
      <c r="AM114" s="31"/>
      <c r="AN114" s="288"/>
      <c r="AO114" s="31"/>
      <c r="AP114" s="288"/>
      <c r="AQ114" s="31">
        <f t="shared" si="9"/>
        <v>0</v>
      </c>
      <c r="AR114" s="288"/>
      <c r="AS114" s="31"/>
      <c r="AT114" s="288"/>
      <c r="AU114" s="31"/>
      <c r="AV114" s="288"/>
      <c r="AW114" s="31">
        <f t="shared" si="10"/>
        <v>0</v>
      </c>
      <c r="AX114" s="288"/>
      <c r="AY114" s="288"/>
      <c r="AZ114" s="293"/>
      <c r="BA114" s="294">
        <f t="shared" si="8"/>
        <v>1</v>
      </c>
      <c r="BB114" s="303" t="s">
        <v>3173</v>
      </c>
      <c r="BC114" s="261">
        <v>11</v>
      </c>
      <c r="BD114" s="261" t="s">
        <v>3176</v>
      </c>
    </row>
    <row r="115" spans="1:56" x14ac:dyDescent="0.2">
      <c r="A115" s="11" t="s">
        <v>231</v>
      </c>
      <c r="B115" s="288" t="s">
        <v>3136</v>
      </c>
      <c r="C115" s="288" t="s">
        <v>3033</v>
      </c>
      <c r="D115" s="295">
        <v>218</v>
      </c>
      <c r="E115" s="288" t="s">
        <v>3137</v>
      </c>
      <c r="F115" s="288"/>
      <c r="G115" s="31"/>
      <c r="H115" s="288"/>
      <c r="I115" s="31"/>
      <c r="J115" s="288"/>
      <c r="K115" s="31"/>
      <c r="L115" s="288"/>
      <c r="M115" s="31"/>
      <c r="N115" s="288"/>
      <c r="O115" s="31"/>
      <c r="P115" s="288"/>
      <c r="Q115" s="31"/>
      <c r="R115" s="288"/>
      <c r="S115" s="31"/>
      <c r="T115" s="288"/>
      <c r="U115" s="31"/>
      <c r="V115" s="288"/>
      <c r="W115" s="31"/>
      <c r="X115" s="288"/>
      <c r="Y115" s="31">
        <f t="shared" si="11"/>
        <v>0</v>
      </c>
      <c r="Z115" s="288"/>
      <c r="AA115" s="31"/>
      <c r="AB115" s="288"/>
      <c r="AC115" s="31">
        <f t="shared" si="12"/>
        <v>0</v>
      </c>
      <c r="AD115" s="288"/>
      <c r="AE115" s="31"/>
      <c r="AF115" s="288"/>
      <c r="AG115" s="31"/>
      <c r="AH115" s="288"/>
      <c r="AI115" s="31"/>
      <c r="AJ115" s="288"/>
      <c r="AK115" s="31"/>
      <c r="AL115" s="288"/>
      <c r="AM115" s="31"/>
      <c r="AN115" s="288"/>
      <c r="AO115" s="31"/>
      <c r="AP115" s="288"/>
      <c r="AQ115" s="31">
        <f t="shared" si="9"/>
        <v>0</v>
      </c>
      <c r="AR115" s="288"/>
      <c r="AS115" s="31"/>
      <c r="AT115" s="288"/>
      <c r="AU115" s="31"/>
      <c r="AV115" s="288"/>
      <c r="AW115" s="31">
        <f t="shared" si="10"/>
        <v>0</v>
      </c>
      <c r="AX115" s="7" t="s">
        <v>124</v>
      </c>
      <c r="AY115" s="288"/>
      <c r="AZ115" s="293"/>
      <c r="BA115" s="294">
        <f t="shared" si="8"/>
        <v>0</v>
      </c>
      <c r="BB115" s="304"/>
      <c r="BC115" s="261">
        <v>11</v>
      </c>
      <c r="BD115" s="261" t="s">
        <v>3176</v>
      </c>
    </row>
    <row r="116" spans="1:56" x14ac:dyDescent="0.2">
      <c r="A116" s="11" t="s">
        <v>232</v>
      </c>
      <c r="B116" s="288" t="s">
        <v>3135</v>
      </c>
      <c r="C116" s="288" t="s">
        <v>3033</v>
      </c>
      <c r="D116" s="295">
        <v>218</v>
      </c>
      <c r="E116" s="7" t="s">
        <v>222</v>
      </c>
      <c r="F116" s="288"/>
      <c r="G116" s="31"/>
      <c r="H116" s="288"/>
      <c r="I116" s="31"/>
      <c r="J116" s="288"/>
      <c r="K116" s="31"/>
      <c r="L116" s="288"/>
      <c r="M116" s="31"/>
      <c r="N116" s="288"/>
      <c r="O116" s="31"/>
      <c r="P116" s="288"/>
      <c r="Q116" s="31"/>
      <c r="R116" s="288"/>
      <c r="S116" s="31"/>
      <c r="T116" s="288"/>
      <c r="U116" s="31"/>
      <c r="V116" s="288"/>
      <c r="W116" s="31"/>
      <c r="X116" s="288"/>
      <c r="Y116" s="31">
        <f t="shared" si="11"/>
        <v>0</v>
      </c>
      <c r="Z116" s="288"/>
      <c r="AA116" s="31"/>
      <c r="AB116" s="288"/>
      <c r="AC116" s="31">
        <f t="shared" si="12"/>
        <v>0</v>
      </c>
      <c r="AD116" s="288"/>
      <c r="AE116" s="31"/>
      <c r="AF116" s="288"/>
      <c r="AG116" s="31"/>
      <c r="AH116" s="288"/>
      <c r="AI116" s="31"/>
      <c r="AJ116" s="288"/>
      <c r="AK116" s="31"/>
      <c r="AL116" s="295">
        <v>1</v>
      </c>
      <c r="AM116" s="31"/>
      <c r="AN116" s="288"/>
      <c r="AO116" s="31"/>
      <c r="AP116" s="288"/>
      <c r="AQ116" s="31">
        <f t="shared" si="9"/>
        <v>0</v>
      </c>
      <c r="AR116" s="288"/>
      <c r="AS116" s="31"/>
      <c r="AT116" s="288"/>
      <c r="AU116" s="31"/>
      <c r="AV116" s="288"/>
      <c r="AW116" s="31">
        <f t="shared" si="10"/>
        <v>0</v>
      </c>
      <c r="AX116" s="288"/>
      <c r="AY116" s="288"/>
      <c r="AZ116" s="293"/>
      <c r="BA116" s="294">
        <f t="shared" si="8"/>
        <v>1</v>
      </c>
      <c r="BB116" s="303" t="s">
        <v>3173</v>
      </c>
      <c r="BC116" s="261">
        <v>11</v>
      </c>
      <c r="BD116" s="261" t="s">
        <v>3176</v>
      </c>
    </row>
    <row r="117" spans="1:56" x14ac:dyDescent="0.2">
      <c r="A117" s="11" t="s">
        <v>233</v>
      </c>
      <c r="B117" s="288" t="s">
        <v>3136</v>
      </c>
      <c r="C117" s="288" t="s">
        <v>3033</v>
      </c>
      <c r="D117" s="295">
        <v>218</v>
      </c>
      <c r="E117" s="288" t="s">
        <v>3137</v>
      </c>
      <c r="F117" s="288"/>
      <c r="G117" s="31"/>
      <c r="H117" s="288"/>
      <c r="I117" s="31"/>
      <c r="J117" s="288"/>
      <c r="K117" s="31"/>
      <c r="L117" s="288"/>
      <c r="M117" s="31"/>
      <c r="N117" s="288"/>
      <c r="O117" s="31"/>
      <c r="P117" s="288"/>
      <c r="Q117" s="31"/>
      <c r="R117" s="288"/>
      <c r="S117" s="31"/>
      <c r="T117" s="288"/>
      <c r="U117" s="31"/>
      <c r="V117" s="288"/>
      <c r="W117" s="31"/>
      <c r="X117" s="288"/>
      <c r="Y117" s="31">
        <f t="shared" si="11"/>
        <v>0</v>
      </c>
      <c r="Z117" s="288"/>
      <c r="AA117" s="31"/>
      <c r="AB117" s="288"/>
      <c r="AC117" s="31">
        <f t="shared" si="12"/>
        <v>0</v>
      </c>
      <c r="AD117" s="288"/>
      <c r="AE117" s="31"/>
      <c r="AF117" s="288"/>
      <c r="AG117" s="31"/>
      <c r="AH117" s="288"/>
      <c r="AI117" s="31"/>
      <c r="AJ117" s="288"/>
      <c r="AK117" s="31"/>
      <c r="AL117" s="288"/>
      <c r="AM117" s="31"/>
      <c r="AN117" s="288"/>
      <c r="AO117" s="31"/>
      <c r="AP117" s="288"/>
      <c r="AQ117" s="31">
        <f t="shared" si="9"/>
        <v>0</v>
      </c>
      <c r="AR117" s="288"/>
      <c r="AS117" s="31"/>
      <c r="AT117" s="288"/>
      <c r="AU117" s="31"/>
      <c r="AV117" s="288"/>
      <c r="AW117" s="31">
        <f t="shared" si="10"/>
        <v>0</v>
      </c>
      <c r="AX117" s="7" t="s">
        <v>124</v>
      </c>
      <c r="AY117" s="288"/>
      <c r="AZ117" s="293"/>
      <c r="BA117" s="294">
        <f t="shared" si="8"/>
        <v>0</v>
      </c>
      <c r="BB117" s="304"/>
      <c r="BC117" s="261">
        <v>12</v>
      </c>
      <c r="BD117" s="261" t="s">
        <v>3176</v>
      </c>
    </row>
    <row r="118" spans="1:56" x14ac:dyDescent="0.2">
      <c r="A118" s="11" t="s">
        <v>234</v>
      </c>
      <c r="B118" s="288" t="s">
        <v>3135</v>
      </c>
      <c r="C118" s="288" t="s">
        <v>3033</v>
      </c>
      <c r="D118" s="295">
        <v>218</v>
      </c>
      <c r="E118" s="7" t="s">
        <v>222</v>
      </c>
      <c r="F118" s="288"/>
      <c r="G118" s="31"/>
      <c r="H118" s="288"/>
      <c r="I118" s="31"/>
      <c r="J118" s="288"/>
      <c r="K118" s="31"/>
      <c r="L118" s="288"/>
      <c r="M118" s="31"/>
      <c r="N118" s="288"/>
      <c r="O118" s="31"/>
      <c r="P118" s="288"/>
      <c r="Q118" s="31"/>
      <c r="R118" s="288"/>
      <c r="S118" s="31"/>
      <c r="T118" s="288"/>
      <c r="U118" s="31"/>
      <c r="V118" s="288"/>
      <c r="W118" s="31"/>
      <c r="X118" s="288"/>
      <c r="Y118" s="31">
        <f t="shared" si="11"/>
        <v>0</v>
      </c>
      <c r="Z118" s="288"/>
      <c r="AA118" s="31"/>
      <c r="AB118" s="288"/>
      <c r="AC118" s="31">
        <f t="shared" si="12"/>
        <v>0</v>
      </c>
      <c r="AD118" s="288"/>
      <c r="AE118" s="31"/>
      <c r="AF118" s="288"/>
      <c r="AG118" s="31"/>
      <c r="AH118" s="288"/>
      <c r="AI118" s="31"/>
      <c r="AJ118" s="288"/>
      <c r="AK118" s="31"/>
      <c r="AL118" s="295">
        <v>1</v>
      </c>
      <c r="AM118" s="31"/>
      <c r="AN118" s="288"/>
      <c r="AO118" s="31"/>
      <c r="AP118" s="288"/>
      <c r="AQ118" s="31">
        <f t="shared" si="9"/>
        <v>0</v>
      </c>
      <c r="AR118" s="288"/>
      <c r="AS118" s="31"/>
      <c r="AT118" s="288"/>
      <c r="AU118" s="31"/>
      <c r="AV118" s="288"/>
      <c r="AW118" s="31">
        <f t="shared" si="10"/>
        <v>0</v>
      </c>
      <c r="AX118" s="288"/>
      <c r="AY118" s="288"/>
      <c r="AZ118" s="293"/>
      <c r="BA118" s="294">
        <f t="shared" si="8"/>
        <v>1</v>
      </c>
      <c r="BB118" s="303" t="s">
        <v>3173</v>
      </c>
      <c r="BC118" s="261">
        <v>12</v>
      </c>
      <c r="BD118" s="261" t="s">
        <v>3176</v>
      </c>
    </row>
    <row r="119" spans="1:56" x14ac:dyDescent="0.2">
      <c r="A119" s="11" t="s">
        <v>235</v>
      </c>
      <c r="B119" s="288" t="s">
        <v>3136</v>
      </c>
      <c r="C119" s="288" t="s">
        <v>3033</v>
      </c>
      <c r="D119" s="295">
        <v>218</v>
      </c>
      <c r="E119" s="288" t="s">
        <v>3137</v>
      </c>
      <c r="F119" s="288"/>
      <c r="G119" s="31"/>
      <c r="H119" s="288"/>
      <c r="I119" s="31"/>
      <c r="J119" s="288"/>
      <c r="K119" s="31"/>
      <c r="L119" s="288"/>
      <c r="M119" s="31"/>
      <c r="N119" s="288"/>
      <c r="O119" s="31"/>
      <c r="P119" s="288"/>
      <c r="Q119" s="31"/>
      <c r="R119" s="288"/>
      <c r="S119" s="31"/>
      <c r="T119" s="288"/>
      <c r="U119" s="31"/>
      <c r="V119" s="288"/>
      <c r="W119" s="31"/>
      <c r="X119" s="288"/>
      <c r="Y119" s="31">
        <f t="shared" si="11"/>
        <v>0</v>
      </c>
      <c r="Z119" s="288"/>
      <c r="AA119" s="31"/>
      <c r="AB119" s="288"/>
      <c r="AC119" s="31">
        <f t="shared" si="12"/>
        <v>0</v>
      </c>
      <c r="AD119" s="288"/>
      <c r="AE119" s="31"/>
      <c r="AF119" s="288"/>
      <c r="AG119" s="31"/>
      <c r="AH119" s="288"/>
      <c r="AI119" s="31"/>
      <c r="AJ119" s="288"/>
      <c r="AK119" s="31"/>
      <c r="AL119" s="288"/>
      <c r="AM119" s="31"/>
      <c r="AN119" s="288"/>
      <c r="AO119" s="31"/>
      <c r="AP119" s="288"/>
      <c r="AQ119" s="31">
        <f t="shared" si="9"/>
        <v>0</v>
      </c>
      <c r="AR119" s="288"/>
      <c r="AS119" s="31"/>
      <c r="AT119" s="288"/>
      <c r="AU119" s="31"/>
      <c r="AV119" s="288"/>
      <c r="AW119" s="31">
        <f t="shared" si="10"/>
        <v>0</v>
      </c>
      <c r="AX119" s="7" t="s">
        <v>124</v>
      </c>
      <c r="AY119" s="288"/>
      <c r="AZ119" s="293"/>
      <c r="BA119" s="294">
        <f t="shared" si="8"/>
        <v>0</v>
      </c>
      <c r="BB119" s="304"/>
      <c r="BC119" s="261">
        <v>12</v>
      </c>
      <c r="BD119" s="261" t="s">
        <v>3176</v>
      </c>
    </row>
    <row r="120" spans="1:56" x14ac:dyDescent="0.2">
      <c r="A120" s="11" t="s">
        <v>236</v>
      </c>
      <c r="B120" s="288" t="s">
        <v>3135</v>
      </c>
      <c r="C120" s="288" t="s">
        <v>3033</v>
      </c>
      <c r="D120" s="295">
        <v>218</v>
      </c>
      <c r="E120" s="7" t="s">
        <v>222</v>
      </c>
      <c r="F120" s="288"/>
      <c r="G120" s="31"/>
      <c r="H120" s="288"/>
      <c r="I120" s="31"/>
      <c r="J120" s="288"/>
      <c r="K120" s="31"/>
      <c r="L120" s="288"/>
      <c r="M120" s="31"/>
      <c r="N120" s="288"/>
      <c r="O120" s="31"/>
      <c r="P120" s="288"/>
      <c r="Q120" s="31"/>
      <c r="R120" s="288"/>
      <c r="S120" s="31"/>
      <c r="T120" s="288"/>
      <c r="U120" s="31"/>
      <c r="V120" s="288"/>
      <c r="W120" s="31"/>
      <c r="X120" s="288"/>
      <c r="Y120" s="31">
        <f t="shared" si="11"/>
        <v>0</v>
      </c>
      <c r="Z120" s="288"/>
      <c r="AA120" s="31"/>
      <c r="AB120" s="288"/>
      <c r="AC120" s="31">
        <f t="shared" si="12"/>
        <v>0</v>
      </c>
      <c r="AD120" s="288"/>
      <c r="AE120" s="31"/>
      <c r="AF120" s="288"/>
      <c r="AG120" s="31"/>
      <c r="AH120" s="288"/>
      <c r="AI120" s="31"/>
      <c r="AJ120" s="288"/>
      <c r="AK120" s="31"/>
      <c r="AL120" s="295">
        <v>1</v>
      </c>
      <c r="AM120" s="31"/>
      <c r="AN120" s="288"/>
      <c r="AO120" s="31"/>
      <c r="AP120" s="288"/>
      <c r="AQ120" s="31">
        <f t="shared" si="9"/>
        <v>0</v>
      </c>
      <c r="AR120" s="288"/>
      <c r="AS120" s="31"/>
      <c r="AT120" s="288"/>
      <c r="AU120" s="31"/>
      <c r="AV120" s="288"/>
      <c r="AW120" s="31">
        <f t="shared" si="10"/>
        <v>0</v>
      </c>
      <c r="AX120" s="288"/>
      <c r="AY120" s="288"/>
      <c r="AZ120" s="293"/>
      <c r="BA120" s="294">
        <f t="shared" si="8"/>
        <v>1</v>
      </c>
      <c r="BB120" s="303" t="s">
        <v>3173</v>
      </c>
      <c r="BC120" s="261">
        <v>12</v>
      </c>
      <c r="BD120" s="261" t="s">
        <v>3176</v>
      </c>
    </row>
    <row r="121" spans="1:56" x14ac:dyDescent="0.2">
      <c r="A121" s="11" t="s">
        <v>237</v>
      </c>
      <c r="B121" s="288" t="s">
        <v>3136</v>
      </c>
      <c r="C121" s="288" t="s">
        <v>3033</v>
      </c>
      <c r="D121" s="295">
        <v>218</v>
      </c>
      <c r="E121" s="288" t="s">
        <v>3137</v>
      </c>
      <c r="F121" s="288"/>
      <c r="G121" s="31"/>
      <c r="H121" s="288"/>
      <c r="I121" s="31"/>
      <c r="J121" s="288"/>
      <c r="K121" s="31"/>
      <c r="L121" s="288"/>
      <c r="M121" s="31"/>
      <c r="N121" s="288"/>
      <c r="O121" s="31"/>
      <c r="P121" s="288"/>
      <c r="Q121" s="31"/>
      <c r="R121" s="288"/>
      <c r="S121" s="31"/>
      <c r="T121" s="288"/>
      <c r="U121" s="31"/>
      <c r="V121" s="288"/>
      <c r="W121" s="31"/>
      <c r="X121" s="288"/>
      <c r="Y121" s="31">
        <f t="shared" si="11"/>
        <v>0</v>
      </c>
      <c r="Z121" s="288"/>
      <c r="AA121" s="31"/>
      <c r="AB121" s="288"/>
      <c r="AC121" s="31">
        <f t="shared" si="12"/>
        <v>0</v>
      </c>
      <c r="AD121" s="288"/>
      <c r="AE121" s="31"/>
      <c r="AF121" s="288"/>
      <c r="AG121" s="31"/>
      <c r="AH121" s="288"/>
      <c r="AI121" s="31"/>
      <c r="AJ121" s="288"/>
      <c r="AK121" s="31"/>
      <c r="AL121" s="288"/>
      <c r="AM121" s="31"/>
      <c r="AN121" s="288"/>
      <c r="AO121" s="31"/>
      <c r="AP121" s="288"/>
      <c r="AQ121" s="31">
        <f t="shared" si="9"/>
        <v>0</v>
      </c>
      <c r="AR121" s="288"/>
      <c r="AS121" s="31"/>
      <c r="AT121" s="288"/>
      <c r="AU121" s="31"/>
      <c r="AV121" s="288"/>
      <c r="AW121" s="31">
        <f t="shared" si="10"/>
        <v>0</v>
      </c>
      <c r="AX121" s="7" t="s">
        <v>124</v>
      </c>
      <c r="AY121" s="288"/>
      <c r="AZ121" s="293"/>
      <c r="BA121" s="294">
        <f t="shared" si="8"/>
        <v>0</v>
      </c>
      <c r="BB121" s="304"/>
      <c r="BC121" s="261">
        <v>12</v>
      </c>
      <c r="BD121" s="261" t="s">
        <v>3176</v>
      </c>
    </row>
    <row r="122" spans="1:56" x14ac:dyDescent="0.2">
      <c r="A122" s="11" t="s">
        <v>238</v>
      </c>
      <c r="B122" s="288" t="s">
        <v>3135</v>
      </c>
      <c r="C122" s="288" t="s">
        <v>3033</v>
      </c>
      <c r="D122" s="295">
        <v>218</v>
      </c>
      <c r="E122" s="7" t="s">
        <v>222</v>
      </c>
      <c r="F122" s="288"/>
      <c r="G122" s="31"/>
      <c r="H122" s="288"/>
      <c r="I122" s="31"/>
      <c r="J122" s="288"/>
      <c r="K122" s="31"/>
      <c r="L122" s="288"/>
      <c r="M122" s="31"/>
      <c r="N122" s="288"/>
      <c r="O122" s="31"/>
      <c r="P122" s="288"/>
      <c r="Q122" s="31"/>
      <c r="R122" s="288"/>
      <c r="S122" s="31"/>
      <c r="T122" s="288"/>
      <c r="U122" s="31"/>
      <c r="V122" s="288"/>
      <c r="W122" s="31"/>
      <c r="X122" s="288"/>
      <c r="Y122" s="31">
        <f t="shared" si="11"/>
        <v>0</v>
      </c>
      <c r="Z122" s="288"/>
      <c r="AA122" s="31"/>
      <c r="AB122" s="288"/>
      <c r="AC122" s="31">
        <f t="shared" si="12"/>
        <v>0</v>
      </c>
      <c r="AD122" s="288"/>
      <c r="AE122" s="31"/>
      <c r="AF122" s="288"/>
      <c r="AG122" s="31"/>
      <c r="AH122" s="288"/>
      <c r="AI122" s="31"/>
      <c r="AJ122" s="288"/>
      <c r="AK122" s="31"/>
      <c r="AL122" s="295">
        <v>1</v>
      </c>
      <c r="AM122" s="31"/>
      <c r="AN122" s="288"/>
      <c r="AO122" s="31"/>
      <c r="AP122" s="288"/>
      <c r="AQ122" s="31">
        <f t="shared" si="9"/>
        <v>0</v>
      </c>
      <c r="AR122" s="288"/>
      <c r="AS122" s="31"/>
      <c r="AT122" s="288"/>
      <c r="AU122" s="31"/>
      <c r="AV122" s="288"/>
      <c r="AW122" s="31">
        <f t="shared" si="10"/>
        <v>0</v>
      </c>
      <c r="AX122" s="288"/>
      <c r="AY122" s="288"/>
      <c r="AZ122" s="293"/>
      <c r="BA122" s="294">
        <f t="shared" si="8"/>
        <v>1</v>
      </c>
      <c r="BB122" s="303" t="s">
        <v>3173</v>
      </c>
      <c r="BC122" s="261">
        <v>13</v>
      </c>
      <c r="BD122" s="261" t="s">
        <v>3176</v>
      </c>
    </row>
    <row r="123" spans="1:56" x14ac:dyDescent="0.2">
      <c r="A123" s="11" t="s">
        <v>239</v>
      </c>
      <c r="B123" s="288" t="s">
        <v>3136</v>
      </c>
      <c r="C123" s="288" t="s">
        <v>3033</v>
      </c>
      <c r="D123" s="295">
        <v>218</v>
      </c>
      <c r="E123" s="288" t="s">
        <v>3137</v>
      </c>
      <c r="F123" s="288"/>
      <c r="G123" s="31"/>
      <c r="H123" s="288"/>
      <c r="I123" s="31"/>
      <c r="J123" s="288"/>
      <c r="K123" s="31"/>
      <c r="L123" s="288"/>
      <c r="M123" s="31"/>
      <c r="N123" s="288"/>
      <c r="O123" s="31"/>
      <c r="P123" s="288"/>
      <c r="Q123" s="31"/>
      <c r="R123" s="288"/>
      <c r="S123" s="31"/>
      <c r="T123" s="288"/>
      <c r="U123" s="31"/>
      <c r="V123" s="288"/>
      <c r="W123" s="31"/>
      <c r="X123" s="288"/>
      <c r="Y123" s="31">
        <f t="shared" si="11"/>
        <v>0</v>
      </c>
      <c r="Z123" s="288"/>
      <c r="AA123" s="31"/>
      <c r="AB123" s="288"/>
      <c r="AC123" s="31">
        <f t="shared" si="12"/>
        <v>0</v>
      </c>
      <c r="AD123" s="288"/>
      <c r="AE123" s="31"/>
      <c r="AF123" s="288"/>
      <c r="AG123" s="31"/>
      <c r="AH123" s="288"/>
      <c r="AI123" s="31"/>
      <c r="AJ123" s="288"/>
      <c r="AK123" s="31"/>
      <c r="AL123" s="288"/>
      <c r="AM123" s="31"/>
      <c r="AN123" s="288"/>
      <c r="AO123" s="31"/>
      <c r="AP123" s="288"/>
      <c r="AQ123" s="31">
        <f t="shared" si="9"/>
        <v>0</v>
      </c>
      <c r="AR123" s="288"/>
      <c r="AS123" s="31"/>
      <c r="AT123" s="288"/>
      <c r="AU123" s="31"/>
      <c r="AV123" s="288"/>
      <c r="AW123" s="31">
        <f t="shared" si="10"/>
        <v>0</v>
      </c>
      <c r="AX123" s="7" t="s">
        <v>124</v>
      </c>
      <c r="AY123" s="288"/>
      <c r="AZ123" s="293"/>
      <c r="BA123" s="294">
        <f t="shared" si="8"/>
        <v>0</v>
      </c>
      <c r="BB123" s="304"/>
      <c r="BC123" s="261">
        <v>13</v>
      </c>
      <c r="BD123" s="261" t="s">
        <v>3176</v>
      </c>
    </row>
    <row r="124" spans="1:56" x14ac:dyDescent="0.2">
      <c r="A124" s="11" t="s">
        <v>240</v>
      </c>
      <c r="B124" s="288" t="s">
        <v>3135</v>
      </c>
      <c r="C124" s="288" t="s">
        <v>3033</v>
      </c>
      <c r="D124" s="295">
        <v>218</v>
      </c>
      <c r="E124" s="7" t="s">
        <v>222</v>
      </c>
      <c r="F124" s="288"/>
      <c r="G124" s="31"/>
      <c r="H124" s="288"/>
      <c r="I124" s="31"/>
      <c r="J124" s="288"/>
      <c r="K124" s="31"/>
      <c r="L124" s="288"/>
      <c r="M124" s="31"/>
      <c r="N124" s="288"/>
      <c r="O124" s="31"/>
      <c r="P124" s="288"/>
      <c r="Q124" s="31"/>
      <c r="R124" s="288"/>
      <c r="S124" s="31"/>
      <c r="T124" s="288"/>
      <c r="U124" s="31"/>
      <c r="V124" s="288"/>
      <c r="W124" s="31"/>
      <c r="X124" s="288"/>
      <c r="Y124" s="31">
        <f t="shared" si="11"/>
        <v>0</v>
      </c>
      <c r="Z124" s="288"/>
      <c r="AA124" s="31"/>
      <c r="AB124" s="288"/>
      <c r="AC124" s="31">
        <f t="shared" si="12"/>
        <v>0</v>
      </c>
      <c r="AD124" s="288"/>
      <c r="AE124" s="31"/>
      <c r="AF124" s="288"/>
      <c r="AG124" s="31"/>
      <c r="AH124" s="288"/>
      <c r="AI124" s="31"/>
      <c r="AJ124" s="288"/>
      <c r="AK124" s="31"/>
      <c r="AL124" s="295">
        <v>1</v>
      </c>
      <c r="AM124" s="31"/>
      <c r="AN124" s="288"/>
      <c r="AO124" s="31"/>
      <c r="AP124" s="288"/>
      <c r="AQ124" s="31">
        <f t="shared" si="9"/>
        <v>0</v>
      </c>
      <c r="AR124" s="288"/>
      <c r="AS124" s="31"/>
      <c r="AT124" s="288"/>
      <c r="AU124" s="31"/>
      <c r="AV124" s="288"/>
      <c r="AW124" s="31">
        <f t="shared" si="10"/>
        <v>0</v>
      </c>
      <c r="AX124" s="288"/>
      <c r="AY124" s="288"/>
      <c r="AZ124" s="293"/>
      <c r="BA124" s="294">
        <f t="shared" si="8"/>
        <v>1</v>
      </c>
      <c r="BB124" s="303" t="s">
        <v>3173</v>
      </c>
      <c r="BC124" s="261">
        <v>13</v>
      </c>
      <c r="BD124" s="261" t="s">
        <v>3176</v>
      </c>
    </row>
    <row r="125" spans="1:56" x14ac:dyDescent="0.2">
      <c r="A125" s="11" t="s">
        <v>241</v>
      </c>
      <c r="B125" s="288" t="s">
        <v>3136</v>
      </c>
      <c r="C125" s="288" t="s">
        <v>3033</v>
      </c>
      <c r="D125" s="295">
        <v>218</v>
      </c>
      <c r="E125" s="288" t="s">
        <v>3137</v>
      </c>
      <c r="F125" s="288"/>
      <c r="G125" s="31"/>
      <c r="H125" s="288"/>
      <c r="I125" s="31"/>
      <c r="J125" s="288"/>
      <c r="K125" s="31"/>
      <c r="L125" s="288"/>
      <c r="M125" s="31"/>
      <c r="N125" s="288"/>
      <c r="O125" s="31"/>
      <c r="P125" s="288"/>
      <c r="Q125" s="31"/>
      <c r="R125" s="288"/>
      <c r="S125" s="31"/>
      <c r="T125" s="288"/>
      <c r="U125" s="31"/>
      <c r="V125" s="288"/>
      <c r="W125" s="31"/>
      <c r="X125" s="288"/>
      <c r="Y125" s="31">
        <f t="shared" si="11"/>
        <v>0</v>
      </c>
      <c r="Z125" s="288"/>
      <c r="AA125" s="31"/>
      <c r="AB125" s="288"/>
      <c r="AC125" s="31">
        <f t="shared" si="12"/>
        <v>0</v>
      </c>
      <c r="AD125" s="288"/>
      <c r="AE125" s="31"/>
      <c r="AF125" s="288"/>
      <c r="AG125" s="31"/>
      <c r="AH125" s="288"/>
      <c r="AI125" s="31"/>
      <c r="AJ125" s="288"/>
      <c r="AK125" s="31"/>
      <c r="AL125" s="288"/>
      <c r="AM125" s="31"/>
      <c r="AN125" s="288"/>
      <c r="AO125" s="31"/>
      <c r="AP125" s="288"/>
      <c r="AQ125" s="31">
        <f t="shared" si="9"/>
        <v>0</v>
      </c>
      <c r="AR125" s="288"/>
      <c r="AS125" s="31"/>
      <c r="AT125" s="288"/>
      <c r="AU125" s="31"/>
      <c r="AV125" s="288"/>
      <c r="AW125" s="31">
        <f t="shared" si="10"/>
        <v>0</v>
      </c>
      <c r="AX125" s="7" t="s">
        <v>124</v>
      </c>
      <c r="AY125" s="288"/>
      <c r="AZ125" s="293"/>
      <c r="BA125" s="294">
        <f t="shared" si="8"/>
        <v>0</v>
      </c>
      <c r="BB125" s="304"/>
      <c r="BC125" s="261">
        <v>13</v>
      </c>
      <c r="BD125" s="261" t="s">
        <v>3176</v>
      </c>
    </row>
    <row r="126" spans="1:56" x14ac:dyDescent="0.2">
      <c r="A126" s="11" t="s">
        <v>242</v>
      </c>
      <c r="B126" s="288" t="s">
        <v>3135</v>
      </c>
      <c r="C126" s="288" t="s">
        <v>3033</v>
      </c>
      <c r="D126" s="295">
        <v>218</v>
      </c>
      <c r="E126" s="7" t="s">
        <v>222</v>
      </c>
      <c r="F126" s="288"/>
      <c r="G126" s="31"/>
      <c r="H126" s="288"/>
      <c r="I126" s="31"/>
      <c r="J126" s="288"/>
      <c r="K126" s="31"/>
      <c r="L126" s="288"/>
      <c r="M126" s="31"/>
      <c r="N126" s="288"/>
      <c r="O126" s="31"/>
      <c r="P126" s="288"/>
      <c r="Q126" s="31"/>
      <c r="R126" s="288"/>
      <c r="S126" s="31"/>
      <c r="T126" s="288"/>
      <c r="U126" s="31"/>
      <c r="V126" s="288"/>
      <c r="W126" s="31"/>
      <c r="X126" s="288"/>
      <c r="Y126" s="31">
        <f t="shared" si="11"/>
        <v>0</v>
      </c>
      <c r="Z126" s="288"/>
      <c r="AA126" s="31"/>
      <c r="AB126" s="288"/>
      <c r="AC126" s="31">
        <f t="shared" si="12"/>
        <v>0</v>
      </c>
      <c r="AD126" s="288"/>
      <c r="AE126" s="31"/>
      <c r="AF126" s="288"/>
      <c r="AG126" s="31"/>
      <c r="AH126" s="288"/>
      <c r="AI126" s="31"/>
      <c r="AJ126" s="288"/>
      <c r="AK126" s="31"/>
      <c r="AL126" s="295">
        <v>1</v>
      </c>
      <c r="AM126" s="31"/>
      <c r="AN126" s="288"/>
      <c r="AO126" s="31"/>
      <c r="AP126" s="288"/>
      <c r="AQ126" s="31">
        <f t="shared" si="9"/>
        <v>0</v>
      </c>
      <c r="AR126" s="288"/>
      <c r="AS126" s="31"/>
      <c r="AT126" s="288"/>
      <c r="AU126" s="31"/>
      <c r="AV126" s="288"/>
      <c r="AW126" s="31">
        <f t="shared" si="10"/>
        <v>0</v>
      </c>
      <c r="AX126" s="288"/>
      <c r="AY126" s="288"/>
      <c r="AZ126" s="293"/>
      <c r="BA126" s="294">
        <f t="shared" si="8"/>
        <v>1</v>
      </c>
      <c r="BB126" s="303" t="s">
        <v>3173</v>
      </c>
      <c r="BC126" s="261">
        <v>13</v>
      </c>
      <c r="BD126" s="261" t="s">
        <v>3176</v>
      </c>
    </row>
    <row r="127" spans="1:56" x14ac:dyDescent="0.2">
      <c r="A127" s="11" t="s">
        <v>243</v>
      </c>
      <c r="B127" s="288" t="s">
        <v>3136</v>
      </c>
      <c r="C127" s="288" t="s">
        <v>3033</v>
      </c>
      <c r="D127" s="295">
        <v>218</v>
      </c>
      <c r="E127" s="288" t="s">
        <v>3137</v>
      </c>
      <c r="F127" s="288"/>
      <c r="G127" s="31"/>
      <c r="H127" s="288"/>
      <c r="I127" s="31"/>
      <c r="J127" s="288"/>
      <c r="K127" s="31"/>
      <c r="L127" s="288"/>
      <c r="M127" s="31"/>
      <c r="N127" s="288"/>
      <c r="O127" s="31"/>
      <c r="P127" s="288"/>
      <c r="Q127" s="31"/>
      <c r="R127" s="288"/>
      <c r="S127" s="31"/>
      <c r="T127" s="288"/>
      <c r="U127" s="31"/>
      <c r="V127" s="288"/>
      <c r="W127" s="31"/>
      <c r="X127" s="288"/>
      <c r="Y127" s="31">
        <f t="shared" si="11"/>
        <v>0</v>
      </c>
      <c r="Z127" s="288"/>
      <c r="AA127" s="31"/>
      <c r="AB127" s="288"/>
      <c r="AC127" s="31">
        <f t="shared" si="12"/>
        <v>0</v>
      </c>
      <c r="AD127" s="288"/>
      <c r="AE127" s="31"/>
      <c r="AF127" s="288"/>
      <c r="AG127" s="31"/>
      <c r="AH127" s="288"/>
      <c r="AI127" s="31"/>
      <c r="AJ127" s="288"/>
      <c r="AK127" s="31"/>
      <c r="AL127" s="288"/>
      <c r="AM127" s="31"/>
      <c r="AN127" s="288"/>
      <c r="AO127" s="31"/>
      <c r="AP127" s="288"/>
      <c r="AQ127" s="31">
        <f t="shared" si="9"/>
        <v>0</v>
      </c>
      <c r="AR127" s="288"/>
      <c r="AS127" s="31"/>
      <c r="AT127" s="288"/>
      <c r="AU127" s="31"/>
      <c r="AV127" s="288"/>
      <c r="AW127" s="31">
        <f t="shared" si="10"/>
        <v>0</v>
      </c>
      <c r="AX127" s="7" t="s">
        <v>124</v>
      </c>
      <c r="AY127" s="288"/>
      <c r="AZ127" s="293"/>
      <c r="BA127" s="294">
        <f t="shared" si="8"/>
        <v>0</v>
      </c>
      <c r="BB127" s="304"/>
      <c r="BC127" s="261">
        <v>13</v>
      </c>
      <c r="BD127" s="261" t="s">
        <v>3176</v>
      </c>
    </row>
    <row r="128" spans="1:56" x14ac:dyDescent="0.2">
      <c r="A128" s="11" t="s">
        <v>244</v>
      </c>
      <c r="B128" s="288" t="s">
        <v>3135</v>
      </c>
      <c r="C128" s="288" t="s">
        <v>3033</v>
      </c>
      <c r="D128" s="295">
        <v>218</v>
      </c>
      <c r="E128" s="7" t="s">
        <v>222</v>
      </c>
      <c r="F128" s="288"/>
      <c r="G128" s="31"/>
      <c r="H128" s="288"/>
      <c r="I128" s="31"/>
      <c r="J128" s="288"/>
      <c r="K128" s="31"/>
      <c r="L128" s="288"/>
      <c r="M128" s="31"/>
      <c r="N128" s="288"/>
      <c r="O128" s="31"/>
      <c r="P128" s="288"/>
      <c r="Q128" s="31"/>
      <c r="R128" s="288"/>
      <c r="S128" s="31"/>
      <c r="T128" s="288"/>
      <c r="U128" s="31"/>
      <c r="V128" s="288"/>
      <c r="W128" s="31"/>
      <c r="X128" s="288"/>
      <c r="Y128" s="31">
        <f t="shared" si="11"/>
        <v>0</v>
      </c>
      <c r="Z128" s="288"/>
      <c r="AA128" s="31"/>
      <c r="AB128" s="288"/>
      <c r="AC128" s="31">
        <f t="shared" si="12"/>
        <v>0</v>
      </c>
      <c r="AD128" s="288"/>
      <c r="AE128" s="31"/>
      <c r="AF128" s="288"/>
      <c r="AG128" s="31"/>
      <c r="AH128" s="288"/>
      <c r="AI128" s="31"/>
      <c r="AJ128" s="288"/>
      <c r="AK128" s="31"/>
      <c r="AL128" s="295">
        <v>1</v>
      </c>
      <c r="AM128" s="31"/>
      <c r="AN128" s="288"/>
      <c r="AO128" s="31"/>
      <c r="AP128" s="288"/>
      <c r="AQ128" s="31">
        <f t="shared" si="9"/>
        <v>0</v>
      </c>
      <c r="AR128" s="288"/>
      <c r="AS128" s="31"/>
      <c r="AT128" s="288"/>
      <c r="AU128" s="31"/>
      <c r="AV128" s="288"/>
      <c r="AW128" s="31">
        <f t="shared" si="10"/>
        <v>0</v>
      </c>
      <c r="AX128" s="288"/>
      <c r="AY128" s="288"/>
      <c r="AZ128" s="293"/>
      <c r="BA128" s="294">
        <f t="shared" si="8"/>
        <v>1</v>
      </c>
      <c r="BB128" s="303" t="s">
        <v>3173</v>
      </c>
      <c r="BC128" s="261">
        <v>13</v>
      </c>
      <c r="BD128" s="261" t="s">
        <v>3176</v>
      </c>
    </row>
    <row r="129" spans="1:56" x14ac:dyDescent="0.2">
      <c r="A129" s="11" t="s">
        <v>245</v>
      </c>
      <c r="B129" s="288" t="s">
        <v>3136</v>
      </c>
      <c r="C129" s="288" t="s">
        <v>3033</v>
      </c>
      <c r="D129" s="295">
        <v>218</v>
      </c>
      <c r="E129" s="288" t="s">
        <v>3137</v>
      </c>
      <c r="F129" s="288"/>
      <c r="G129" s="31"/>
      <c r="H129" s="288"/>
      <c r="I129" s="31"/>
      <c r="J129" s="288"/>
      <c r="K129" s="31"/>
      <c r="L129" s="288"/>
      <c r="M129" s="31"/>
      <c r="N129" s="288"/>
      <c r="O129" s="31"/>
      <c r="P129" s="288"/>
      <c r="Q129" s="31"/>
      <c r="R129" s="288"/>
      <c r="S129" s="31"/>
      <c r="T129" s="288"/>
      <c r="U129" s="31"/>
      <c r="V129" s="288"/>
      <c r="W129" s="31"/>
      <c r="X129" s="288"/>
      <c r="Y129" s="31">
        <f t="shared" si="11"/>
        <v>0</v>
      </c>
      <c r="Z129" s="288"/>
      <c r="AA129" s="31"/>
      <c r="AB129" s="288"/>
      <c r="AC129" s="31">
        <f t="shared" si="12"/>
        <v>0</v>
      </c>
      <c r="AD129" s="288"/>
      <c r="AE129" s="31"/>
      <c r="AF129" s="288"/>
      <c r="AG129" s="31"/>
      <c r="AH129" s="288"/>
      <c r="AI129" s="31"/>
      <c r="AJ129" s="288"/>
      <c r="AK129" s="31"/>
      <c r="AL129" s="288"/>
      <c r="AM129" s="31"/>
      <c r="AN129" s="288"/>
      <c r="AO129" s="31"/>
      <c r="AP129" s="288"/>
      <c r="AQ129" s="31">
        <f t="shared" si="9"/>
        <v>0</v>
      </c>
      <c r="AR129" s="288"/>
      <c r="AS129" s="31"/>
      <c r="AT129" s="288"/>
      <c r="AU129" s="31"/>
      <c r="AV129" s="288"/>
      <c r="AW129" s="31">
        <f t="shared" si="10"/>
        <v>0</v>
      </c>
      <c r="AX129" s="7" t="s">
        <v>124</v>
      </c>
      <c r="AY129" s="288"/>
      <c r="AZ129" s="293"/>
      <c r="BA129" s="294">
        <f t="shared" si="8"/>
        <v>0</v>
      </c>
      <c r="BB129" s="304"/>
      <c r="BC129" s="261">
        <v>13</v>
      </c>
      <c r="BD129" s="261" t="s">
        <v>3176</v>
      </c>
    </row>
    <row r="130" spans="1:56" x14ac:dyDescent="0.2">
      <c r="A130" s="11" t="s">
        <v>246</v>
      </c>
      <c r="B130" s="288" t="s">
        <v>3135</v>
      </c>
      <c r="C130" s="288" t="s">
        <v>3033</v>
      </c>
      <c r="D130" s="295">
        <v>218</v>
      </c>
      <c r="E130" s="7" t="s">
        <v>222</v>
      </c>
      <c r="F130" s="288"/>
      <c r="G130" s="31"/>
      <c r="H130" s="288"/>
      <c r="I130" s="31"/>
      <c r="J130" s="288"/>
      <c r="K130" s="31"/>
      <c r="L130" s="288"/>
      <c r="M130" s="31"/>
      <c r="N130" s="288"/>
      <c r="O130" s="31"/>
      <c r="P130" s="288"/>
      <c r="Q130" s="31"/>
      <c r="R130" s="288"/>
      <c r="S130" s="31"/>
      <c r="T130" s="288"/>
      <c r="U130" s="31"/>
      <c r="V130" s="288"/>
      <c r="W130" s="31"/>
      <c r="X130" s="288"/>
      <c r="Y130" s="31">
        <f t="shared" si="11"/>
        <v>0</v>
      </c>
      <c r="Z130" s="288"/>
      <c r="AA130" s="31"/>
      <c r="AB130" s="288"/>
      <c r="AC130" s="31">
        <f t="shared" si="12"/>
        <v>0</v>
      </c>
      <c r="AD130" s="288"/>
      <c r="AE130" s="31"/>
      <c r="AF130" s="288"/>
      <c r="AG130" s="31"/>
      <c r="AH130" s="288"/>
      <c r="AI130" s="31"/>
      <c r="AJ130" s="288"/>
      <c r="AK130" s="31"/>
      <c r="AL130" s="295">
        <v>1</v>
      </c>
      <c r="AM130" s="31"/>
      <c r="AN130" s="288"/>
      <c r="AO130" s="31"/>
      <c r="AP130" s="288"/>
      <c r="AQ130" s="31">
        <f t="shared" si="9"/>
        <v>0</v>
      </c>
      <c r="AR130" s="288"/>
      <c r="AS130" s="31"/>
      <c r="AT130" s="288"/>
      <c r="AU130" s="31"/>
      <c r="AV130" s="288"/>
      <c r="AW130" s="31">
        <f t="shared" si="10"/>
        <v>0</v>
      </c>
      <c r="AX130" s="288"/>
      <c r="AY130" s="288"/>
      <c r="AZ130" s="293"/>
      <c r="BA130" s="294">
        <f t="shared" si="8"/>
        <v>1</v>
      </c>
      <c r="BB130" s="303" t="s">
        <v>3173</v>
      </c>
      <c r="BC130" s="261">
        <v>13</v>
      </c>
      <c r="BD130" s="261" t="s">
        <v>3176</v>
      </c>
    </row>
    <row r="131" spans="1:56" x14ac:dyDescent="0.2">
      <c r="A131" s="11" t="s">
        <v>247</v>
      </c>
      <c r="B131" s="288" t="s">
        <v>3136</v>
      </c>
      <c r="C131" s="288" t="s">
        <v>3033</v>
      </c>
      <c r="D131" s="295">
        <v>218</v>
      </c>
      <c r="E131" s="288" t="s">
        <v>3137</v>
      </c>
      <c r="F131" s="288"/>
      <c r="G131" s="31"/>
      <c r="H131" s="288"/>
      <c r="I131" s="31"/>
      <c r="J131" s="288"/>
      <c r="K131" s="31"/>
      <c r="L131" s="288"/>
      <c r="M131" s="31"/>
      <c r="N131" s="288"/>
      <c r="O131" s="31"/>
      <c r="P131" s="288"/>
      <c r="Q131" s="31"/>
      <c r="R131" s="288"/>
      <c r="S131" s="31"/>
      <c r="T131" s="288"/>
      <c r="U131" s="31"/>
      <c r="V131" s="288"/>
      <c r="W131" s="31"/>
      <c r="X131" s="288"/>
      <c r="Y131" s="31">
        <f t="shared" si="11"/>
        <v>0</v>
      </c>
      <c r="Z131" s="288"/>
      <c r="AA131" s="31"/>
      <c r="AB131" s="288"/>
      <c r="AC131" s="31">
        <f t="shared" si="12"/>
        <v>0</v>
      </c>
      <c r="AD131" s="288"/>
      <c r="AE131" s="31"/>
      <c r="AF131" s="288"/>
      <c r="AG131" s="31"/>
      <c r="AH131" s="288"/>
      <c r="AI131" s="31"/>
      <c r="AJ131" s="288"/>
      <c r="AK131" s="31"/>
      <c r="AL131" s="288"/>
      <c r="AM131" s="31"/>
      <c r="AN131" s="288"/>
      <c r="AO131" s="31"/>
      <c r="AP131" s="288"/>
      <c r="AQ131" s="31">
        <f t="shared" si="9"/>
        <v>0</v>
      </c>
      <c r="AR131" s="288"/>
      <c r="AS131" s="31"/>
      <c r="AT131" s="288"/>
      <c r="AU131" s="31"/>
      <c r="AV131" s="288"/>
      <c r="AW131" s="31">
        <f t="shared" si="10"/>
        <v>0</v>
      </c>
      <c r="AX131" s="7" t="s">
        <v>124</v>
      </c>
      <c r="AY131" s="288"/>
      <c r="AZ131" s="293"/>
      <c r="BA131" s="294">
        <f t="shared" si="8"/>
        <v>0</v>
      </c>
      <c r="BB131" s="304"/>
      <c r="BC131" s="261">
        <v>13</v>
      </c>
      <c r="BD131" s="261" t="s">
        <v>3176</v>
      </c>
    </row>
    <row r="132" spans="1:56" x14ac:dyDescent="0.2">
      <c r="A132" s="11" t="s">
        <v>248</v>
      </c>
      <c r="B132" s="288" t="s">
        <v>3135</v>
      </c>
      <c r="C132" s="288" t="s">
        <v>3033</v>
      </c>
      <c r="D132" s="295">
        <v>218</v>
      </c>
      <c r="E132" s="7" t="s">
        <v>222</v>
      </c>
      <c r="F132" s="288"/>
      <c r="G132" s="31"/>
      <c r="H132" s="288"/>
      <c r="I132" s="31"/>
      <c r="J132" s="288"/>
      <c r="K132" s="31"/>
      <c r="L132" s="288"/>
      <c r="M132" s="31"/>
      <c r="N132" s="288"/>
      <c r="O132" s="31"/>
      <c r="P132" s="288"/>
      <c r="Q132" s="31"/>
      <c r="R132" s="288"/>
      <c r="S132" s="31"/>
      <c r="T132" s="288"/>
      <c r="U132" s="31"/>
      <c r="V132" s="288"/>
      <c r="W132" s="31"/>
      <c r="X132" s="288"/>
      <c r="Y132" s="31">
        <f t="shared" si="11"/>
        <v>0</v>
      </c>
      <c r="Z132" s="288"/>
      <c r="AA132" s="31"/>
      <c r="AB132" s="288"/>
      <c r="AC132" s="31">
        <f t="shared" si="12"/>
        <v>0</v>
      </c>
      <c r="AD132" s="288"/>
      <c r="AE132" s="31"/>
      <c r="AF132" s="288"/>
      <c r="AG132" s="31"/>
      <c r="AH132" s="288"/>
      <c r="AI132" s="31"/>
      <c r="AJ132" s="288"/>
      <c r="AK132" s="31"/>
      <c r="AL132" s="295">
        <v>1</v>
      </c>
      <c r="AM132" s="31"/>
      <c r="AN132" s="288"/>
      <c r="AO132" s="31"/>
      <c r="AP132" s="288"/>
      <c r="AQ132" s="31">
        <f t="shared" si="9"/>
        <v>0</v>
      </c>
      <c r="AR132" s="288"/>
      <c r="AS132" s="31"/>
      <c r="AT132" s="288"/>
      <c r="AU132" s="31"/>
      <c r="AV132" s="288"/>
      <c r="AW132" s="31">
        <f t="shared" si="10"/>
        <v>0</v>
      </c>
      <c r="AX132" s="288"/>
      <c r="AY132" s="288"/>
      <c r="AZ132" s="293"/>
      <c r="BA132" s="294">
        <f t="shared" ref="BA132:BA195" si="13">AR132+AP132+AN132+AL132+AJ132+AH132+AF132+AD132+AB132+Z132+X132+V132+T132+R132+P132+N132+L132+J132+H132+F132</f>
        <v>1</v>
      </c>
      <c r="BB132" s="303" t="s">
        <v>3173</v>
      </c>
      <c r="BC132" s="261">
        <v>13</v>
      </c>
      <c r="BD132" s="261" t="s">
        <v>3176</v>
      </c>
    </row>
    <row r="133" spans="1:56" x14ac:dyDescent="0.2">
      <c r="A133" s="11" t="s">
        <v>249</v>
      </c>
      <c r="B133" s="288" t="s">
        <v>3136</v>
      </c>
      <c r="C133" s="288" t="s">
        <v>3033</v>
      </c>
      <c r="D133" s="295">
        <v>218</v>
      </c>
      <c r="E133" s="288" t="s">
        <v>3137</v>
      </c>
      <c r="F133" s="288"/>
      <c r="G133" s="31"/>
      <c r="H133" s="288"/>
      <c r="I133" s="31"/>
      <c r="J133" s="288"/>
      <c r="K133" s="31"/>
      <c r="L133" s="288"/>
      <c r="M133" s="31"/>
      <c r="N133" s="288"/>
      <c r="O133" s="31"/>
      <c r="P133" s="288"/>
      <c r="Q133" s="31"/>
      <c r="R133" s="288"/>
      <c r="S133" s="31"/>
      <c r="T133" s="288"/>
      <c r="U133" s="31"/>
      <c r="V133" s="288"/>
      <c r="W133" s="31"/>
      <c r="X133" s="288"/>
      <c r="Y133" s="31">
        <f t="shared" si="11"/>
        <v>0</v>
      </c>
      <c r="Z133" s="288"/>
      <c r="AA133" s="31"/>
      <c r="AB133" s="288"/>
      <c r="AC133" s="31">
        <f t="shared" si="12"/>
        <v>0</v>
      </c>
      <c r="AD133" s="288"/>
      <c r="AE133" s="31"/>
      <c r="AF133" s="288"/>
      <c r="AG133" s="31"/>
      <c r="AH133" s="288"/>
      <c r="AI133" s="31"/>
      <c r="AJ133" s="288"/>
      <c r="AK133" s="31"/>
      <c r="AL133" s="288"/>
      <c r="AM133" s="31"/>
      <c r="AN133" s="288"/>
      <c r="AO133" s="31"/>
      <c r="AP133" s="288"/>
      <c r="AQ133" s="31">
        <f t="shared" si="9"/>
        <v>0</v>
      </c>
      <c r="AR133" s="288"/>
      <c r="AS133" s="31"/>
      <c r="AT133" s="288"/>
      <c r="AU133" s="31"/>
      <c r="AV133" s="288"/>
      <c r="AW133" s="31">
        <f t="shared" si="10"/>
        <v>0</v>
      </c>
      <c r="AX133" s="7" t="s">
        <v>124</v>
      </c>
      <c r="AY133" s="288"/>
      <c r="AZ133" s="293"/>
      <c r="BA133" s="294">
        <f t="shared" si="13"/>
        <v>0</v>
      </c>
      <c r="BB133" s="304"/>
      <c r="BC133" s="261">
        <v>13</v>
      </c>
      <c r="BD133" s="261" t="s">
        <v>3176</v>
      </c>
    </row>
    <row r="134" spans="1:56" x14ac:dyDescent="0.2">
      <c r="A134" s="11" t="s">
        <v>250</v>
      </c>
      <c r="B134" s="288" t="s">
        <v>3135</v>
      </c>
      <c r="C134" s="288" t="s">
        <v>3033</v>
      </c>
      <c r="D134" s="295">
        <v>218</v>
      </c>
      <c r="E134" s="7" t="s">
        <v>222</v>
      </c>
      <c r="F134" s="288"/>
      <c r="G134" s="31"/>
      <c r="H134" s="288"/>
      <c r="I134" s="31"/>
      <c r="J134" s="288"/>
      <c r="K134" s="31"/>
      <c r="L134" s="288"/>
      <c r="M134" s="31"/>
      <c r="N134" s="288"/>
      <c r="O134" s="31"/>
      <c r="P134" s="288"/>
      <c r="Q134" s="31"/>
      <c r="R134" s="288"/>
      <c r="S134" s="31"/>
      <c r="T134" s="288"/>
      <c r="U134" s="31"/>
      <c r="V134" s="288"/>
      <c r="W134" s="31"/>
      <c r="X134" s="288"/>
      <c r="Y134" s="31">
        <f t="shared" si="11"/>
        <v>0</v>
      </c>
      <c r="Z134" s="288"/>
      <c r="AA134" s="31"/>
      <c r="AB134" s="288"/>
      <c r="AC134" s="31">
        <f t="shared" si="12"/>
        <v>0</v>
      </c>
      <c r="AD134" s="288"/>
      <c r="AE134" s="31"/>
      <c r="AF134" s="288"/>
      <c r="AG134" s="31"/>
      <c r="AH134" s="288"/>
      <c r="AI134" s="31"/>
      <c r="AJ134" s="288"/>
      <c r="AK134" s="31"/>
      <c r="AL134" s="295">
        <v>1</v>
      </c>
      <c r="AM134" s="31"/>
      <c r="AN134" s="288"/>
      <c r="AO134" s="31"/>
      <c r="AP134" s="288"/>
      <c r="AQ134" s="31">
        <f t="shared" si="9"/>
        <v>0</v>
      </c>
      <c r="AR134" s="288"/>
      <c r="AS134" s="31"/>
      <c r="AT134" s="288"/>
      <c r="AU134" s="31"/>
      <c r="AV134" s="288"/>
      <c r="AW134" s="31">
        <f t="shared" si="10"/>
        <v>0</v>
      </c>
      <c r="AX134" s="288"/>
      <c r="AY134" s="288"/>
      <c r="AZ134" s="293"/>
      <c r="BA134" s="294">
        <f t="shared" si="13"/>
        <v>1</v>
      </c>
      <c r="BB134" s="303" t="s">
        <v>3173</v>
      </c>
      <c r="BC134" s="261">
        <v>14</v>
      </c>
      <c r="BD134" s="261" t="s">
        <v>3176</v>
      </c>
    </row>
    <row r="135" spans="1:56" x14ac:dyDescent="0.2">
      <c r="A135" s="11" t="s">
        <v>251</v>
      </c>
      <c r="B135" s="288" t="s">
        <v>3136</v>
      </c>
      <c r="C135" s="288" t="s">
        <v>3033</v>
      </c>
      <c r="D135" s="295">
        <v>218</v>
      </c>
      <c r="E135" s="288" t="s">
        <v>3137</v>
      </c>
      <c r="F135" s="288"/>
      <c r="G135" s="31"/>
      <c r="H135" s="288"/>
      <c r="I135" s="31"/>
      <c r="J135" s="288"/>
      <c r="K135" s="31"/>
      <c r="L135" s="288"/>
      <c r="M135" s="31"/>
      <c r="N135" s="288"/>
      <c r="O135" s="31"/>
      <c r="P135" s="288"/>
      <c r="Q135" s="31"/>
      <c r="R135" s="288"/>
      <c r="S135" s="31"/>
      <c r="T135" s="288"/>
      <c r="U135" s="31"/>
      <c r="V135" s="288"/>
      <c r="W135" s="31"/>
      <c r="X135" s="288"/>
      <c r="Y135" s="31">
        <f t="shared" si="11"/>
        <v>0</v>
      </c>
      <c r="Z135" s="288"/>
      <c r="AA135" s="31"/>
      <c r="AB135" s="288"/>
      <c r="AC135" s="31">
        <f t="shared" si="12"/>
        <v>0</v>
      </c>
      <c r="AD135" s="288"/>
      <c r="AE135" s="31"/>
      <c r="AF135" s="288"/>
      <c r="AG135" s="31"/>
      <c r="AH135" s="288"/>
      <c r="AI135" s="31"/>
      <c r="AJ135" s="288"/>
      <c r="AK135" s="31"/>
      <c r="AL135" s="288"/>
      <c r="AM135" s="31"/>
      <c r="AN135" s="288"/>
      <c r="AO135" s="31"/>
      <c r="AP135" s="288"/>
      <c r="AQ135" s="31">
        <f t="shared" ref="AQ135:AQ198" si="14">AP135*$BA135</f>
        <v>0</v>
      </c>
      <c r="AR135" s="288"/>
      <c r="AS135" s="31"/>
      <c r="AT135" s="288"/>
      <c r="AU135" s="31"/>
      <c r="AV135" s="288"/>
      <c r="AW135" s="31">
        <f t="shared" ref="AW135:AW198" si="15">AV135*$BA135</f>
        <v>0</v>
      </c>
      <c r="AX135" s="7" t="s">
        <v>124</v>
      </c>
      <c r="AY135" s="288"/>
      <c r="AZ135" s="293"/>
      <c r="BA135" s="294">
        <f t="shared" si="13"/>
        <v>0</v>
      </c>
      <c r="BB135" s="304"/>
      <c r="BC135" s="261">
        <v>14</v>
      </c>
      <c r="BD135" s="261" t="s">
        <v>3176</v>
      </c>
    </row>
    <row r="136" spans="1:56" x14ac:dyDescent="0.2">
      <c r="A136" s="11" t="s">
        <v>252</v>
      </c>
      <c r="B136" s="288" t="s">
        <v>3135</v>
      </c>
      <c r="C136" s="288" t="s">
        <v>3033</v>
      </c>
      <c r="D136" s="295">
        <v>218</v>
      </c>
      <c r="E136" s="7" t="s">
        <v>222</v>
      </c>
      <c r="F136" s="288"/>
      <c r="G136" s="31"/>
      <c r="H136" s="288"/>
      <c r="I136" s="31"/>
      <c r="J136" s="288"/>
      <c r="K136" s="31"/>
      <c r="L136" s="288"/>
      <c r="M136" s="31"/>
      <c r="N136" s="288"/>
      <c r="O136" s="31"/>
      <c r="P136" s="288"/>
      <c r="Q136" s="31"/>
      <c r="R136" s="288"/>
      <c r="S136" s="31"/>
      <c r="T136" s="288"/>
      <c r="U136" s="31"/>
      <c r="V136" s="288"/>
      <c r="W136" s="31"/>
      <c r="X136" s="288"/>
      <c r="Y136" s="31">
        <f t="shared" si="11"/>
        <v>0</v>
      </c>
      <c r="Z136" s="288"/>
      <c r="AA136" s="31"/>
      <c r="AB136" s="288"/>
      <c r="AC136" s="31">
        <f t="shared" si="12"/>
        <v>0</v>
      </c>
      <c r="AD136" s="288"/>
      <c r="AE136" s="31"/>
      <c r="AF136" s="288"/>
      <c r="AG136" s="31"/>
      <c r="AH136" s="288"/>
      <c r="AI136" s="31"/>
      <c r="AJ136" s="288"/>
      <c r="AK136" s="31"/>
      <c r="AL136" s="295">
        <v>1</v>
      </c>
      <c r="AM136" s="31"/>
      <c r="AN136" s="288"/>
      <c r="AO136" s="31"/>
      <c r="AP136" s="288"/>
      <c r="AQ136" s="31">
        <f t="shared" si="14"/>
        <v>0</v>
      </c>
      <c r="AR136" s="288"/>
      <c r="AS136" s="31"/>
      <c r="AT136" s="288"/>
      <c r="AU136" s="31"/>
      <c r="AV136" s="288"/>
      <c r="AW136" s="31">
        <f t="shared" si="15"/>
        <v>0</v>
      </c>
      <c r="AX136" s="288"/>
      <c r="AY136" s="288"/>
      <c r="AZ136" s="293"/>
      <c r="BA136" s="294">
        <f t="shared" si="13"/>
        <v>1</v>
      </c>
      <c r="BB136" s="303" t="s">
        <v>3173</v>
      </c>
      <c r="BC136" s="261">
        <v>14</v>
      </c>
      <c r="BD136" s="261" t="s">
        <v>3176</v>
      </c>
    </row>
    <row r="137" spans="1:56" x14ac:dyDescent="0.2">
      <c r="A137" s="11" t="s">
        <v>253</v>
      </c>
      <c r="B137" s="288" t="s">
        <v>3136</v>
      </c>
      <c r="C137" s="288" t="s">
        <v>3033</v>
      </c>
      <c r="D137" s="295">
        <v>218</v>
      </c>
      <c r="E137" s="288" t="s">
        <v>3137</v>
      </c>
      <c r="F137" s="288"/>
      <c r="G137" s="31"/>
      <c r="H137" s="288"/>
      <c r="I137" s="31"/>
      <c r="J137" s="288"/>
      <c r="K137" s="31"/>
      <c r="L137" s="288"/>
      <c r="M137" s="31"/>
      <c r="N137" s="288"/>
      <c r="O137" s="31"/>
      <c r="P137" s="288"/>
      <c r="Q137" s="31"/>
      <c r="R137" s="288"/>
      <c r="S137" s="31"/>
      <c r="T137" s="288"/>
      <c r="U137" s="31"/>
      <c r="V137" s="288"/>
      <c r="W137" s="31"/>
      <c r="X137" s="288"/>
      <c r="Y137" s="31">
        <f t="shared" si="11"/>
        <v>0</v>
      </c>
      <c r="Z137" s="288"/>
      <c r="AA137" s="31"/>
      <c r="AB137" s="288"/>
      <c r="AC137" s="31">
        <f t="shared" si="12"/>
        <v>0</v>
      </c>
      <c r="AD137" s="288"/>
      <c r="AE137" s="31"/>
      <c r="AF137" s="288"/>
      <c r="AG137" s="31"/>
      <c r="AH137" s="288"/>
      <c r="AI137" s="31"/>
      <c r="AJ137" s="288"/>
      <c r="AK137" s="31"/>
      <c r="AL137" s="288"/>
      <c r="AM137" s="31"/>
      <c r="AN137" s="288"/>
      <c r="AO137" s="31"/>
      <c r="AP137" s="288"/>
      <c r="AQ137" s="31">
        <f t="shared" si="14"/>
        <v>0</v>
      </c>
      <c r="AR137" s="288"/>
      <c r="AS137" s="31"/>
      <c r="AT137" s="288"/>
      <c r="AU137" s="31"/>
      <c r="AV137" s="288"/>
      <c r="AW137" s="31">
        <f t="shared" si="15"/>
        <v>0</v>
      </c>
      <c r="AX137" s="7" t="s">
        <v>124</v>
      </c>
      <c r="AY137" s="288"/>
      <c r="AZ137" s="293"/>
      <c r="BA137" s="294">
        <f t="shared" si="13"/>
        <v>0</v>
      </c>
      <c r="BB137" s="304"/>
      <c r="BC137" s="261">
        <v>14</v>
      </c>
      <c r="BD137" s="261" t="s">
        <v>3176</v>
      </c>
    </row>
    <row r="138" spans="1:56" x14ac:dyDescent="0.2">
      <c r="A138" s="11" t="s">
        <v>254</v>
      </c>
      <c r="B138" s="288" t="s">
        <v>3135</v>
      </c>
      <c r="C138" s="288" t="s">
        <v>3033</v>
      </c>
      <c r="D138" s="295">
        <v>218</v>
      </c>
      <c r="E138" s="7" t="s">
        <v>222</v>
      </c>
      <c r="F138" s="288"/>
      <c r="G138" s="31"/>
      <c r="H138" s="288"/>
      <c r="I138" s="31"/>
      <c r="J138" s="288"/>
      <c r="K138" s="31"/>
      <c r="L138" s="288"/>
      <c r="M138" s="31"/>
      <c r="N138" s="288"/>
      <c r="O138" s="31"/>
      <c r="P138" s="288"/>
      <c r="Q138" s="31"/>
      <c r="R138" s="288"/>
      <c r="S138" s="31"/>
      <c r="T138" s="288"/>
      <c r="U138" s="31"/>
      <c r="V138" s="288"/>
      <c r="W138" s="31"/>
      <c r="X138" s="288"/>
      <c r="Y138" s="31">
        <f t="shared" si="11"/>
        <v>0</v>
      </c>
      <c r="Z138" s="288"/>
      <c r="AA138" s="31"/>
      <c r="AB138" s="288"/>
      <c r="AC138" s="31">
        <f t="shared" si="12"/>
        <v>0</v>
      </c>
      <c r="AD138" s="288"/>
      <c r="AE138" s="31"/>
      <c r="AF138" s="288"/>
      <c r="AG138" s="31"/>
      <c r="AH138" s="288"/>
      <c r="AI138" s="31"/>
      <c r="AJ138" s="288"/>
      <c r="AK138" s="31"/>
      <c r="AL138" s="295">
        <v>1</v>
      </c>
      <c r="AM138" s="31"/>
      <c r="AN138" s="288"/>
      <c r="AO138" s="31"/>
      <c r="AP138" s="288"/>
      <c r="AQ138" s="31">
        <f t="shared" si="14"/>
        <v>0</v>
      </c>
      <c r="AR138" s="288"/>
      <c r="AS138" s="31"/>
      <c r="AT138" s="288"/>
      <c r="AU138" s="31"/>
      <c r="AV138" s="288"/>
      <c r="AW138" s="31">
        <f t="shared" si="15"/>
        <v>0</v>
      </c>
      <c r="AX138" s="288"/>
      <c r="AY138" s="288"/>
      <c r="AZ138" s="293"/>
      <c r="BA138" s="294">
        <f t="shared" si="13"/>
        <v>1</v>
      </c>
      <c r="BB138" s="303" t="s">
        <v>3173</v>
      </c>
      <c r="BC138" s="261">
        <v>14</v>
      </c>
      <c r="BD138" s="261" t="s">
        <v>3176</v>
      </c>
    </row>
    <row r="139" spans="1:56" x14ac:dyDescent="0.2">
      <c r="A139" s="11" t="s">
        <v>255</v>
      </c>
      <c r="B139" s="288" t="s">
        <v>3136</v>
      </c>
      <c r="C139" s="288" t="s">
        <v>3033</v>
      </c>
      <c r="D139" s="295">
        <v>218</v>
      </c>
      <c r="E139" s="288" t="s">
        <v>3137</v>
      </c>
      <c r="F139" s="288"/>
      <c r="G139" s="31"/>
      <c r="H139" s="288"/>
      <c r="I139" s="31"/>
      <c r="J139" s="288"/>
      <c r="K139" s="31"/>
      <c r="L139" s="288"/>
      <c r="M139" s="31"/>
      <c r="N139" s="288"/>
      <c r="O139" s="31"/>
      <c r="P139" s="288"/>
      <c r="Q139" s="31"/>
      <c r="R139" s="288"/>
      <c r="S139" s="31"/>
      <c r="T139" s="288"/>
      <c r="U139" s="31"/>
      <c r="V139" s="288"/>
      <c r="W139" s="31"/>
      <c r="X139" s="288"/>
      <c r="Y139" s="31">
        <f t="shared" si="11"/>
        <v>0</v>
      </c>
      <c r="Z139" s="288"/>
      <c r="AA139" s="31"/>
      <c r="AB139" s="288"/>
      <c r="AC139" s="31">
        <f t="shared" si="12"/>
        <v>0</v>
      </c>
      <c r="AD139" s="288"/>
      <c r="AE139" s="31"/>
      <c r="AF139" s="288"/>
      <c r="AG139" s="31"/>
      <c r="AH139" s="288"/>
      <c r="AI139" s="31"/>
      <c r="AJ139" s="288"/>
      <c r="AK139" s="31"/>
      <c r="AL139" s="288"/>
      <c r="AM139" s="31"/>
      <c r="AN139" s="288"/>
      <c r="AO139" s="31"/>
      <c r="AP139" s="288"/>
      <c r="AQ139" s="31">
        <f t="shared" si="14"/>
        <v>0</v>
      </c>
      <c r="AR139" s="288"/>
      <c r="AS139" s="31"/>
      <c r="AT139" s="288"/>
      <c r="AU139" s="31"/>
      <c r="AV139" s="288"/>
      <c r="AW139" s="31">
        <f t="shared" si="15"/>
        <v>0</v>
      </c>
      <c r="AX139" s="7" t="s">
        <v>124</v>
      </c>
      <c r="AY139" s="288"/>
      <c r="AZ139" s="293"/>
      <c r="BA139" s="294">
        <f t="shared" si="13"/>
        <v>0</v>
      </c>
      <c r="BB139" s="304"/>
      <c r="BC139" s="261">
        <v>14</v>
      </c>
      <c r="BD139" s="261" t="s">
        <v>3176</v>
      </c>
    </row>
    <row r="140" spans="1:56" x14ac:dyDescent="0.2">
      <c r="A140" s="11" t="s">
        <v>256</v>
      </c>
      <c r="B140" s="288" t="s">
        <v>3135</v>
      </c>
      <c r="C140" s="288" t="s">
        <v>3033</v>
      </c>
      <c r="D140" s="295">
        <v>218</v>
      </c>
      <c r="E140" s="7" t="s">
        <v>222</v>
      </c>
      <c r="F140" s="288"/>
      <c r="G140" s="31"/>
      <c r="H140" s="288"/>
      <c r="I140" s="31"/>
      <c r="J140" s="288"/>
      <c r="K140" s="31"/>
      <c r="L140" s="288"/>
      <c r="M140" s="31"/>
      <c r="N140" s="288"/>
      <c r="O140" s="31"/>
      <c r="P140" s="288"/>
      <c r="Q140" s="31"/>
      <c r="R140" s="288"/>
      <c r="S140" s="31"/>
      <c r="T140" s="288"/>
      <c r="U140" s="31"/>
      <c r="V140" s="288"/>
      <c r="W140" s="31"/>
      <c r="X140" s="288"/>
      <c r="Y140" s="31">
        <f t="shared" si="11"/>
        <v>0</v>
      </c>
      <c r="Z140" s="288"/>
      <c r="AA140" s="31"/>
      <c r="AB140" s="288"/>
      <c r="AC140" s="31">
        <f t="shared" si="12"/>
        <v>0</v>
      </c>
      <c r="AD140" s="288"/>
      <c r="AE140" s="31"/>
      <c r="AF140" s="288"/>
      <c r="AG140" s="31"/>
      <c r="AH140" s="288"/>
      <c r="AI140" s="31"/>
      <c r="AJ140" s="288"/>
      <c r="AK140" s="31"/>
      <c r="AL140" s="295">
        <v>1</v>
      </c>
      <c r="AM140" s="31"/>
      <c r="AN140" s="288"/>
      <c r="AO140" s="31"/>
      <c r="AP140" s="288"/>
      <c r="AQ140" s="31">
        <f t="shared" si="14"/>
        <v>0</v>
      </c>
      <c r="AR140" s="288"/>
      <c r="AS140" s="31"/>
      <c r="AT140" s="288"/>
      <c r="AU140" s="31"/>
      <c r="AV140" s="288"/>
      <c r="AW140" s="31">
        <f t="shared" si="15"/>
        <v>0</v>
      </c>
      <c r="AX140" s="288"/>
      <c r="AY140" s="288"/>
      <c r="AZ140" s="293"/>
      <c r="BA140" s="294">
        <f t="shared" si="13"/>
        <v>1</v>
      </c>
      <c r="BB140" s="303" t="s">
        <v>3173</v>
      </c>
      <c r="BC140" s="261">
        <v>14</v>
      </c>
      <c r="BD140" s="261" t="s">
        <v>3176</v>
      </c>
    </row>
    <row r="141" spans="1:56" x14ac:dyDescent="0.2">
      <c r="A141" s="11" t="s">
        <v>257</v>
      </c>
      <c r="B141" s="288" t="s">
        <v>3136</v>
      </c>
      <c r="C141" s="288" t="s">
        <v>3033</v>
      </c>
      <c r="D141" s="295">
        <v>218</v>
      </c>
      <c r="E141" s="288" t="s">
        <v>3137</v>
      </c>
      <c r="F141" s="288"/>
      <c r="G141" s="31"/>
      <c r="H141" s="288"/>
      <c r="I141" s="31"/>
      <c r="J141" s="288"/>
      <c r="K141" s="31"/>
      <c r="L141" s="288"/>
      <c r="M141" s="31"/>
      <c r="N141" s="288"/>
      <c r="O141" s="31"/>
      <c r="P141" s="288"/>
      <c r="Q141" s="31"/>
      <c r="R141" s="288"/>
      <c r="S141" s="31"/>
      <c r="T141" s="288"/>
      <c r="U141" s="31"/>
      <c r="V141" s="288"/>
      <c r="W141" s="31"/>
      <c r="X141" s="288"/>
      <c r="Y141" s="31">
        <f t="shared" si="11"/>
        <v>0</v>
      </c>
      <c r="Z141" s="288"/>
      <c r="AA141" s="31"/>
      <c r="AB141" s="288"/>
      <c r="AC141" s="31">
        <f t="shared" si="12"/>
        <v>0</v>
      </c>
      <c r="AD141" s="288"/>
      <c r="AE141" s="31"/>
      <c r="AF141" s="288"/>
      <c r="AG141" s="31"/>
      <c r="AH141" s="288"/>
      <c r="AI141" s="31"/>
      <c r="AJ141" s="288"/>
      <c r="AK141" s="31"/>
      <c r="AL141" s="288"/>
      <c r="AM141" s="31"/>
      <c r="AN141" s="288"/>
      <c r="AO141" s="31"/>
      <c r="AP141" s="288"/>
      <c r="AQ141" s="31">
        <f t="shared" si="14"/>
        <v>0</v>
      </c>
      <c r="AR141" s="288"/>
      <c r="AS141" s="31"/>
      <c r="AT141" s="288"/>
      <c r="AU141" s="31"/>
      <c r="AV141" s="288"/>
      <c r="AW141" s="31">
        <f t="shared" si="15"/>
        <v>0</v>
      </c>
      <c r="AX141" s="7" t="s">
        <v>124</v>
      </c>
      <c r="AY141" s="288"/>
      <c r="AZ141" s="293"/>
      <c r="BA141" s="294">
        <f t="shared" si="13"/>
        <v>0</v>
      </c>
      <c r="BB141" s="304"/>
      <c r="BC141" s="261">
        <v>14</v>
      </c>
      <c r="BD141" s="261" t="s">
        <v>3176</v>
      </c>
    </row>
    <row r="142" spans="1:56" x14ac:dyDescent="0.2">
      <c r="A142" s="11" t="s">
        <v>258</v>
      </c>
      <c r="B142" s="288" t="s">
        <v>3135</v>
      </c>
      <c r="C142" s="288" t="s">
        <v>3033</v>
      </c>
      <c r="D142" s="295">
        <v>218</v>
      </c>
      <c r="E142" s="7" t="s">
        <v>222</v>
      </c>
      <c r="F142" s="288"/>
      <c r="G142" s="31"/>
      <c r="H142" s="288"/>
      <c r="I142" s="31"/>
      <c r="J142" s="288"/>
      <c r="K142" s="31"/>
      <c r="L142" s="288"/>
      <c r="M142" s="31"/>
      <c r="N142" s="288"/>
      <c r="O142" s="31"/>
      <c r="P142" s="288"/>
      <c r="Q142" s="31"/>
      <c r="R142" s="288"/>
      <c r="S142" s="31"/>
      <c r="T142" s="288"/>
      <c r="U142" s="31"/>
      <c r="V142" s="288"/>
      <c r="W142" s="31"/>
      <c r="X142" s="288"/>
      <c r="Y142" s="31">
        <f t="shared" si="11"/>
        <v>0</v>
      </c>
      <c r="Z142" s="288"/>
      <c r="AA142" s="31"/>
      <c r="AB142" s="288"/>
      <c r="AC142" s="31">
        <f t="shared" si="12"/>
        <v>0</v>
      </c>
      <c r="AD142" s="288"/>
      <c r="AE142" s="31"/>
      <c r="AF142" s="288"/>
      <c r="AG142" s="31"/>
      <c r="AH142" s="288"/>
      <c r="AI142" s="31"/>
      <c r="AJ142" s="288"/>
      <c r="AK142" s="31"/>
      <c r="AL142" s="295">
        <v>1</v>
      </c>
      <c r="AM142" s="31"/>
      <c r="AN142" s="288"/>
      <c r="AO142" s="31"/>
      <c r="AP142" s="288"/>
      <c r="AQ142" s="31">
        <f t="shared" si="14"/>
        <v>0</v>
      </c>
      <c r="AR142" s="288"/>
      <c r="AS142" s="31"/>
      <c r="AT142" s="288"/>
      <c r="AU142" s="31"/>
      <c r="AV142" s="288"/>
      <c r="AW142" s="31">
        <f t="shared" si="15"/>
        <v>0</v>
      </c>
      <c r="AX142" s="288"/>
      <c r="AY142" s="288"/>
      <c r="AZ142" s="293"/>
      <c r="BA142" s="294">
        <f t="shared" si="13"/>
        <v>1</v>
      </c>
      <c r="BB142" s="303" t="s">
        <v>3173</v>
      </c>
      <c r="BC142" s="261">
        <v>14</v>
      </c>
      <c r="BD142" s="261" t="s">
        <v>3176</v>
      </c>
    </row>
    <row r="143" spans="1:56" x14ac:dyDescent="0.2">
      <c r="A143" s="11" t="s">
        <v>259</v>
      </c>
      <c r="B143" s="288" t="s">
        <v>3136</v>
      </c>
      <c r="C143" s="288" t="s">
        <v>3033</v>
      </c>
      <c r="D143" s="295">
        <v>218</v>
      </c>
      <c r="E143" s="288" t="s">
        <v>3137</v>
      </c>
      <c r="F143" s="288"/>
      <c r="G143" s="31"/>
      <c r="H143" s="288"/>
      <c r="I143" s="31"/>
      <c r="J143" s="288"/>
      <c r="K143" s="31"/>
      <c r="L143" s="288"/>
      <c r="M143" s="31"/>
      <c r="N143" s="288"/>
      <c r="O143" s="31"/>
      <c r="P143" s="288"/>
      <c r="Q143" s="31"/>
      <c r="R143" s="288"/>
      <c r="S143" s="31"/>
      <c r="T143" s="288"/>
      <c r="U143" s="31"/>
      <c r="V143" s="288"/>
      <c r="W143" s="31"/>
      <c r="X143" s="288"/>
      <c r="Y143" s="31">
        <f t="shared" si="11"/>
        <v>0</v>
      </c>
      <c r="Z143" s="288"/>
      <c r="AA143" s="31"/>
      <c r="AB143" s="288"/>
      <c r="AC143" s="31">
        <f t="shared" si="12"/>
        <v>0</v>
      </c>
      <c r="AD143" s="288"/>
      <c r="AE143" s="31"/>
      <c r="AF143" s="288"/>
      <c r="AG143" s="31"/>
      <c r="AH143" s="288"/>
      <c r="AI143" s="31"/>
      <c r="AJ143" s="288"/>
      <c r="AK143" s="31"/>
      <c r="AL143" s="288"/>
      <c r="AM143" s="31"/>
      <c r="AN143" s="288"/>
      <c r="AO143" s="31"/>
      <c r="AP143" s="288"/>
      <c r="AQ143" s="31">
        <f t="shared" si="14"/>
        <v>0</v>
      </c>
      <c r="AR143" s="288"/>
      <c r="AS143" s="31"/>
      <c r="AT143" s="288"/>
      <c r="AU143" s="31"/>
      <c r="AV143" s="288"/>
      <c r="AW143" s="31">
        <f t="shared" si="15"/>
        <v>0</v>
      </c>
      <c r="AX143" s="7" t="s">
        <v>124</v>
      </c>
      <c r="AY143" s="288"/>
      <c r="AZ143" s="293"/>
      <c r="BA143" s="294">
        <f t="shared" si="13"/>
        <v>0</v>
      </c>
      <c r="BB143" s="304"/>
      <c r="BC143" s="261">
        <v>14</v>
      </c>
      <c r="BD143" s="261" t="s">
        <v>3176</v>
      </c>
    </row>
    <row r="144" spans="1:56" x14ac:dyDescent="0.2">
      <c r="A144" s="11" t="s">
        <v>260</v>
      </c>
      <c r="B144" s="7" t="s">
        <v>261</v>
      </c>
      <c r="C144" s="7" t="s">
        <v>61</v>
      </c>
      <c r="D144" s="7" t="s">
        <v>62</v>
      </c>
      <c r="E144" s="7" t="s">
        <v>263</v>
      </c>
      <c r="F144" s="288"/>
      <c r="G144" s="31"/>
      <c r="H144" s="288"/>
      <c r="I144" s="31"/>
      <c r="J144" s="288"/>
      <c r="K144" s="31"/>
      <c r="L144" s="288"/>
      <c r="M144" s="31"/>
      <c r="N144" s="288"/>
      <c r="O144" s="31"/>
      <c r="P144" s="288"/>
      <c r="Q144" s="31"/>
      <c r="R144" s="288"/>
      <c r="S144" s="31"/>
      <c r="T144" s="288"/>
      <c r="U144" s="31"/>
      <c r="V144" s="288"/>
      <c r="W144" s="31"/>
      <c r="X144" s="288"/>
      <c r="Y144" s="31">
        <f t="shared" si="11"/>
        <v>0</v>
      </c>
      <c r="Z144" s="288"/>
      <c r="AA144" s="31"/>
      <c r="AB144" s="288"/>
      <c r="AC144" s="31">
        <f t="shared" si="12"/>
        <v>0</v>
      </c>
      <c r="AD144" s="288"/>
      <c r="AE144" s="31"/>
      <c r="AF144" s="288"/>
      <c r="AG144" s="31"/>
      <c r="AH144" s="288"/>
      <c r="AI144" s="31"/>
      <c r="AJ144" s="288"/>
      <c r="AK144" s="31"/>
      <c r="AL144" s="295">
        <v>1</v>
      </c>
      <c r="AM144" s="31"/>
      <c r="AN144" s="288"/>
      <c r="AO144" s="31"/>
      <c r="AP144" s="288"/>
      <c r="AQ144" s="31">
        <f t="shared" si="14"/>
        <v>0</v>
      </c>
      <c r="AR144" s="288"/>
      <c r="AS144" s="31"/>
      <c r="AT144" s="288"/>
      <c r="AU144" s="31"/>
      <c r="AV144" s="288"/>
      <c r="AW144" s="31">
        <f t="shared" si="15"/>
        <v>0</v>
      </c>
      <c r="AX144" s="288"/>
      <c r="AY144" s="288"/>
      <c r="AZ144" s="293"/>
      <c r="BA144" s="294">
        <f t="shared" si="13"/>
        <v>1</v>
      </c>
      <c r="BB144" s="303" t="s">
        <v>3173</v>
      </c>
      <c r="BC144" s="261">
        <v>14</v>
      </c>
      <c r="BD144" s="261" t="s">
        <v>3176</v>
      </c>
    </row>
    <row r="145" spans="1:57" x14ac:dyDescent="0.2">
      <c r="A145" s="11" t="s">
        <v>264</v>
      </c>
      <c r="B145" s="7" t="s">
        <v>261</v>
      </c>
      <c r="C145" s="7" t="s">
        <v>61</v>
      </c>
      <c r="D145" s="7" t="s">
        <v>62</v>
      </c>
      <c r="E145" s="7" t="s">
        <v>263</v>
      </c>
      <c r="F145" s="288"/>
      <c r="G145" s="31"/>
      <c r="H145" s="288"/>
      <c r="I145" s="31"/>
      <c r="J145" s="288"/>
      <c r="K145" s="31"/>
      <c r="L145" s="288"/>
      <c r="M145" s="31"/>
      <c r="N145" s="288"/>
      <c r="O145" s="31"/>
      <c r="P145" s="288"/>
      <c r="Q145" s="31"/>
      <c r="R145" s="288"/>
      <c r="S145" s="31"/>
      <c r="T145" s="288"/>
      <c r="U145" s="31"/>
      <c r="V145" s="288"/>
      <c r="W145" s="31"/>
      <c r="X145" s="288"/>
      <c r="Y145" s="31">
        <f t="shared" si="11"/>
        <v>0</v>
      </c>
      <c r="Z145" s="288"/>
      <c r="AA145" s="31"/>
      <c r="AB145" s="288"/>
      <c r="AC145" s="31">
        <f t="shared" si="12"/>
        <v>0</v>
      </c>
      <c r="AD145" s="288"/>
      <c r="AE145" s="31"/>
      <c r="AF145" s="288"/>
      <c r="AG145" s="31"/>
      <c r="AH145" s="288"/>
      <c r="AI145" s="31"/>
      <c r="AJ145" s="288"/>
      <c r="AK145" s="31"/>
      <c r="AL145" s="295">
        <v>1</v>
      </c>
      <c r="AM145" s="31"/>
      <c r="AN145" s="288"/>
      <c r="AO145" s="31"/>
      <c r="AP145" s="288"/>
      <c r="AQ145" s="31">
        <f t="shared" si="14"/>
        <v>0</v>
      </c>
      <c r="AR145" s="288"/>
      <c r="AS145" s="31"/>
      <c r="AT145" s="288"/>
      <c r="AU145" s="31"/>
      <c r="AV145" s="288"/>
      <c r="AW145" s="31">
        <f t="shared" si="15"/>
        <v>0</v>
      </c>
      <c r="AX145" s="288"/>
      <c r="AY145" s="288"/>
      <c r="AZ145" s="293"/>
      <c r="BA145" s="294">
        <f t="shared" si="13"/>
        <v>1</v>
      </c>
      <c r="BB145" s="303" t="s">
        <v>3173</v>
      </c>
      <c r="BC145" s="261">
        <v>14</v>
      </c>
      <c r="BD145" s="261" t="s">
        <v>3176</v>
      </c>
    </row>
    <row r="146" spans="1:57" x14ac:dyDescent="0.2">
      <c r="A146" s="11" t="s">
        <v>265</v>
      </c>
      <c r="B146" s="7" t="s">
        <v>261</v>
      </c>
      <c r="C146" s="7" t="s">
        <v>61</v>
      </c>
      <c r="D146" s="7" t="s">
        <v>62</v>
      </c>
      <c r="E146" s="7" t="s">
        <v>263</v>
      </c>
      <c r="F146" s="288"/>
      <c r="G146" s="31"/>
      <c r="H146" s="288"/>
      <c r="I146" s="31"/>
      <c r="J146" s="288"/>
      <c r="K146" s="31"/>
      <c r="L146" s="288"/>
      <c r="M146" s="31"/>
      <c r="N146" s="288"/>
      <c r="O146" s="31"/>
      <c r="P146" s="288"/>
      <c r="Q146" s="31"/>
      <c r="R146" s="288"/>
      <c r="S146" s="31"/>
      <c r="T146" s="288"/>
      <c r="U146" s="31"/>
      <c r="V146" s="288"/>
      <c r="W146" s="31"/>
      <c r="X146" s="288"/>
      <c r="Y146" s="31">
        <f t="shared" si="11"/>
        <v>0</v>
      </c>
      <c r="Z146" s="288"/>
      <c r="AA146" s="31"/>
      <c r="AB146" s="288"/>
      <c r="AC146" s="31">
        <f t="shared" si="12"/>
        <v>0</v>
      </c>
      <c r="AD146" s="288"/>
      <c r="AE146" s="31"/>
      <c r="AF146" s="288"/>
      <c r="AG146" s="31"/>
      <c r="AH146" s="288"/>
      <c r="AI146" s="31"/>
      <c r="AJ146" s="288"/>
      <c r="AK146" s="31"/>
      <c r="AL146" s="295">
        <v>1</v>
      </c>
      <c r="AM146" s="31"/>
      <c r="AN146" s="288"/>
      <c r="AO146" s="31"/>
      <c r="AP146" s="288"/>
      <c r="AQ146" s="31">
        <f t="shared" si="14"/>
        <v>0</v>
      </c>
      <c r="AR146" s="288"/>
      <c r="AS146" s="31"/>
      <c r="AT146" s="288"/>
      <c r="AU146" s="31"/>
      <c r="AV146" s="288"/>
      <c r="AW146" s="31">
        <f t="shared" si="15"/>
        <v>0</v>
      </c>
      <c r="AX146" s="288"/>
      <c r="AY146" s="288"/>
      <c r="AZ146" s="293"/>
      <c r="BA146" s="294">
        <f t="shared" si="13"/>
        <v>1</v>
      </c>
      <c r="BB146" s="303" t="s">
        <v>3173</v>
      </c>
      <c r="BC146" s="261">
        <v>14</v>
      </c>
      <c r="BD146" s="261" t="s">
        <v>3176</v>
      </c>
    </row>
    <row r="147" spans="1:57" x14ac:dyDescent="0.2">
      <c r="A147" s="11" t="s">
        <v>266</v>
      </c>
      <c r="B147" s="13" t="s">
        <v>3139</v>
      </c>
      <c r="C147" s="7" t="s">
        <v>61</v>
      </c>
      <c r="D147" s="7" t="s">
        <v>62</v>
      </c>
      <c r="E147" s="7" t="s">
        <v>68</v>
      </c>
      <c r="F147" s="288"/>
      <c r="G147" s="31"/>
      <c r="H147" s="288"/>
      <c r="I147" s="31"/>
      <c r="J147" s="288"/>
      <c r="K147" s="31"/>
      <c r="L147" s="288"/>
      <c r="M147" s="31"/>
      <c r="N147" s="288"/>
      <c r="O147" s="31"/>
      <c r="P147" s="288"/>
      <c r="Q147" s="31"/>
      <c r="R147" s="288"/>
      <c r="S147" s="31"/>
      <c r="T147" s="288"/>
      <c r="U147" s="31"/>
      <c r="V147" s="288"/>
      <c r="W147" s="31"/>
      <c r="X147" s="288"/>
      <c r="Y147" s="31">
        <f t="shared" si="11"/>
        <v>0</v>
      </c>
      <c r="Z147" s="288"/>
      <c r="AA147" s="31"/>
      <c r="AB147" s="288"/>
      <c r="AC147" s="31">
        <f t="shared" si="12"/>
        <v>0</v>
      </c>
      <c r="AD147" s="288"/>
      <c r="AE147" s="31"/>
      <c r="AF147" s="288"/>
      <c r="AG147" s="31"/>
      <c r="AH147" s="288"/>
      <c r="AI147" s="31"/>
      <c r="AJ147" s="288"/>
      <c r="AK147" s="31"/>
      <c r="AL147" s="295">
        <v>1</v>
      </c>
      <c r="AM147" s="31"/>
      <c r="AN147" s="288"/>
      <c r="AO147" s="31"/>
      <c r="AP147" s="288"/>
      <c r="AQ147" s="31">
        <f t="shared" si="14"/>
        <v>0</v>
      </c>
      <c r="AR147" s="288"/>
      <c r="AS147" s="31"/>
      <c r="AT147" s="288"/>
      <c r="AU147" s="31"/>
      <c r="AV147" s="288"/>
      <c r="AW147" s="31">
        <f t="shared" si="15"/>
        <v>0</v>
      </c>
      <c r="AX147" s="288"/>
      <c r="AY147" s="288"/>
      <c r="AZ147" s="293"/>
      <c r="BA147" s="294">
        <f t="shared" si="13"/>
        <v>1</v>
      </c>
      <c r="BB147" s="303" t="s">
        <v>3173</v>
      </c>
      <c r="BC147" s="261">
        <v>14</v>
      </c>
      <c r="BD147" s="261" t="s">
        <v>3176</v>
      </c>
    </row>
    <row r="148" spans="1:57" x14ac:dyDescent="0.2">
      <c r="A148" s="11" t="s">
        <v>268</v>
      </c>
      <c r="B148" s="288" t="s">
        <v>3139</v>
      </c>
      <c r="C148" s="7" t="s">
        <v>61</v>
      </c>
      <c r="D148" s="7" t="s">
        <v>62</v>
      </c>
      <c r="E148" s="7" t="s">
        <v>68</v>
      </c>
      <c r="F148" s="288"/>
      <c r="G148" s="31"/>
      <c r="H148" s="288"/>
      <c r="I148" s="31"/>
      <c r="J148" s="288"/>
      <c r="K148" s="31"/>
      <c r="L148" s="288"/>
      <c r="M148" s="31"/>
      <c r="N148" s="288"/>
      <c r="O148" s="31"/>
      <c r="P148" s="288"/>
      <c r="Q148" s="31"/>
      <c r="R148" s="288"/>
      <c r="S148" s="31"/>
      <c r="T148" s="288"/>
      <c r="U148" s="31"/>
      <c r="V148" s="288"/>
      <c r="W148" s="31"/>
      <c r="X148" s="288"/>
      <c r="Y148" s="31">
        <f t="shared" si="11"/>
        <v>0</v>
      </c>
      <c r="Z148" s="288"/>
      <c r="AA148" s="31"/>
      <c r="AB148" s="288"/>
      <c r="AC148" s="31">
        <f t="shared" si="12"/>
        <v>0</v>
      </c>
      <c r="AD148" s="288"/>
      <c r="AE148" s="31"/>
      <c r="AF148" s="288"/>
      <c r="AG148" s="31"/>
      <c r="AH148" s="288"/>
      <c r="AI148" s="31"/>
      <c r="AJ148" s="288"/>
      <c r="AK148" s="31"/>
      <c r="AL148" s="295">
        <v>1</v>
      </c>
      <c r="AM148" s="31"/>
      <c r="AN148" s="288"/>
      <c r="AO148" s="31"/>
      <c r="AP148" s="288"/>
      <c r="AQ148" s="31">
        <f t="shared" si="14"/>
        <v>0</v>
      </c>
      <c r="AR148" s="288"/>
      <c r="AS148" s="31"/>
      <c r="AT148" s="288"/>
      <c r="AU148" s="31"/>
      <c r="AV148" s="288"/>
      <c r="AW148" s="31">
        <f t="shared" si="15"/>
        <v>0</v>
      </c>
      <c r="AX148" s="288"/>
      <c r="AY148" s="288"/>
      <c r="AZ148" s="293"/>
      <c r="BA148" s="294">
        <f t="shared" si="13"/>
        <v>1</v>
      </c>
      <c r="BB148" s="303" t="s">
        <v>3173</v>
      </c>
      <c r="BC148" s="261">
        <v>14</v>
      </c>
      <c r="BD148" s="261" t="s">
        <v>3176</v>
      </c>
    </row>
    <row r="149" spans="1:57" x14ac:dyDescent="0.2">
      <c r="A149" s="11" t="s">
        <v>269</v>
      </c>
      <c r="B149" s="288" t="s">
        <v>3139</v>
      </c>
      <c r="C149" s="7" t="s">
        <v>61</v>
      </c>
      <c r="D149" s="7" t="s">
        <v>62</v>
      </c>
      <c r="E149" s="7" t="s">
        <v>68</v>
      </c>
      <c r="F149" s="288"/>
      <c r="G149" s="31"/>
      <c r="H149" s="288"/>
      <c r="I149" s="31"/>
      <c r="J149" s="288"/>
      <c r="K149" s="31"/>
      <c r="L149" s="288"/>
      <c r="M149" s="31"/>
      <c r="N149" s="288"/>
      <c r="O149" s="31"/>
      <c r="P149" s="288"/>
      <c r="Q149" s="31"/>
      <c r="R149" s="288"/>
      <c r="S149" s="31"/>
      <c r="T149" s="288"/>
      <c r="U149" s="31"/>
      <c r="V149" s="288"/>
      <c r="W149" s="31"/>
      <c r="X149" s="288"/>
      <c r="Y149" s="31">
        <f t="shared" si="11"/>
        <v>0</v>
      </c>
      <c r="Z149" s="288"/>
      <c r="AA149" s="31"/>
      <c r="AB149" s="288"/>
      <c r="AC149" s="31">
        <f t="shared" si="12"/>
        <v>0</v>
      </c>
      <c r="AD149" s="288"/>
      <c r="AE149" s="31"/>
      <c r="AF149" s="288"/>
      <c r="AG149" s="31"/>
      <c r="AH149" s="288"/>
      <c r="AI149" s="31"/>
      <c r="AJ149" s="288"/>
      <c r="AK149" s="31"/>
      <c r="AL149" s="295">
        <v>1</v>
      </c>
      <c r="AM149" s="31"/>
      <c r="AN149" s="288"/>
      <c r="AO149" s="31"/>
      <c r="AP149" s="288"/>
      <c r="AQ149" s="31">
        <f t="shared" si="14"/>
        <v>0</v>
      </c>
      <c r="AR149" s="288"/>
      <c r="AS149" s="31"/>
      <c r="AT149" s="288"/>
      <c r="AU149" s="31"/>
      <c r="AV149" s="288"/>
      <c r="AW149" s="31">
        <f t="shared" si="15"/>
        <v>0</v>
      </c>
      <c r="AX149" s="288"/>
      <c r="AY149" s="288"/>
      <c r="AZ149" s="293"/>
      <c r="BA149" s="294">
        <f t="shared" si="13"/>
        <v>1</v>
      </c>
      <c r="BB149" s="303" t="s">
        <v>3173</v>
      </c>
      <c r="BC149" s="261">
        <v>14</v>
      </c>
      <c r="BD149" s="261" t="s">
        <v>3176</v>
      </c>
    </row>
    <row r="150" spans="1:57" x14ac:dyDescent="0.2">
      <c r="A150" s="11" t="s">
        <v>270</v>
      </c>
      <c r="B150" s="288" t="s">
        <v>3139</v>
      </c>
      <c r="C150" s="7" t="s">
        <v>61</v>
      </c>
      <c r="D150" s="7" t="s">
        <v>62</v>
      </c>
      <c r="E150" s="7" t="s">
        <v>68</v>
      </c>
      <c r="F150" s="288"/>
      <c r="G150" s="31"/>
      <c r="H150" s="288"/>
      <c r="I150" s="31"/>
      <c r="J150" s="288"/>
      <c r="K150" s="31"/>
      <c r="L150" s="288"/>
      <c r="M150" s="31"/>
      <c r="N150" s="288"/>
      <c r="O150" s="31"/>
      <c r="P150" s="288"/>
      <c r="Q150" s="31"/>
      <c r="R150" s="288"/>
      <c r="S150" s="31"/>
      <c r="T150" s="288"/>
      <c r="U150" s="31"/>
      <c r="V150" s="288"/>
      <c r="W150" s="31"/>
      <c r="X150" s="288"/>
      <c r="Y150" s="31">
        <f t="shared" si="11"/>
        <v>0</v>
      </c>
      <c r="Z150" s="288"/>
      <c r="AA150" s="31"/>
      <c r="AB150" s="288"/>
      <c r="AC150" s="31">
        <f t="shared" si="12"/>
        <v>0</v>
      </c>
      <c r="AD150" s="288"/>
      <c r="AE150" s="31"/>
      <c r="AF150" s="288"/>
      <c r="AG150" s="31"/>
      <c r="AH150" s="288"/>
      <c r="AI150" s="31"/>
      <c r="AJ150" s="288"/>
      <c r="AK150" s="31"/>
      <c r="AL150" s="295">
        <v>1</v>
      </c>
      <c r="AM150" s="31"/>
      <c r="AN150" s="288"/>
      <c r="AO150" s="31"/>
      <c r="AP150" s="288"/>
      <c r="AQ150" s="31">
        <f t="shared" si="14"/>
        <v>0</v>
      </c>
      <c r="AR150" s="288"/>
      <c r="AS150" s="31"/>
      <c r="AT150" s="288"/>
      <c r="AU150" s="31"/>
      <c r="AV150" s="288"/>
      <c r="AW150" s="31">
        <f t="shared" si="15"/>
        <v>0</v>
      </c>
      <c r="AX150" s="288"/>
      <c r="AY150" s="288"/>
      <c r="AZ150" s="293"/>
      <c r="BA150" s="294">
        <f t="shared" si="13"/>
        <v>1</v>
      </c>
      <c r="BB150" s="303" t="s">
        <v>3173</v>
      </c>
      <c r="BC150" s="261">
        <v>14</v>
      </c>
      <c r="BD150" s="261" t="s">
        <v>3176</v>
      </c>
    </row>
    <row r="151" spans="1:57" x14ac:dyDescent="0.2">
      <c r="A151" s="11" t="s">
        <v>271</v>
      </c>
      <c r="B151" s="288" t="s">
        <v>3035</v>
      </c>
      <c r="C151" s="288" t="s">
        <v>3074</v>
      </c>
      <c r="D151" s="288"/>
      <c r="E151" s="7" t="s">
        <v>151</v>
      </c>
      <c r="F151" s="288"/>
      <c r="G151" s="31"/>
      <c r="H151" s="288"/>
      <c r="I151" s="31"/>
      <c r="J151" s="288"/>
      <c r="K151" s="31"/>
      <c r="L151" s="288"/>
      <c r="M151" s="31"/>
      <c r="N151" s="288"/>
      <c r="O151" s="31"/>
      <c r="P151" s="288"/>
      <c r="Q151" s="31"/>
      <c r="R151" s="288"/>
      <c r="S151" s="31"/>
      <c r="T151" s="288"/>
      <c r="U151" s="31"/>
      <c r="V151" s="288"/>
      <c r="W151" s="31"/>
      <c r="X151" s="288"/>
      <c r="Y151" s="31">
        <f t="shared" si="11"/>
        <v>0</v>
      </c>
      <c r="Z151" s="288"/>
      <c r="AA151" s="31"/>
      <c r="AB151" s="288"/>
      <c r="AC151" s="31">
        <f t="shared" si="12"/>
        <v>0</v>
      </c>
      <c r="AD151" s="288"/>
      <c r="AE151" s="31"/>
      <c r="AF151" s="288"/>
      <c r="AG151" s="31"/>
      <c r="AH151" s="288"/>
      <c r="AI151" s="31"/>
      <c r="AJ151" s="288"/>
      <c r="AK151" s="31"/>
      <c r="AL151" s="295">
        <v>1</v>
      </c>
      <c r="AM151" s="31"/>
      <c r="AN151" s="288"/>
      <c r="AO151" s="31"/>
      <c r="AP151" s="288"/>
      <c r="AQ151" s="31">
        <f t="shared" si="14"/>
        <v>0</v>
      </c>
      <c r="AR151" s="288"/>
      <c r="AS151" s="31"/>
      <c r="AT151" s="288"/>
      <c r="AU151" s="31"/>
      <c r="AV151" s="288"/>
      <c r="AW151" s="31">
        <f t="shared" si="15"/>
        <v>0</v>
      </c>
      <c r="AX151" s="288"/>
      <c r="AY151" s="288"/>
      <c r="AZ151" s="293"/>
      <c r="BA151" s="294">
        <f t="shared" si="13"/>
        <v>1</v>
      </c>
      <c r="BB151" s="303" t="s">
        <v>3173</v>
      </c>
      <c r="BC151" s="261">
        <v>15</v>
      </c>
      <c r="BD151" s="261" t="s">
        <v>3176</v>
      </c>
    </row>
    <row r="152" spans="1:57" x14ac:dyDescent="0.2">
      <c r="A152" s="11" t="s">
        <v>273</v>
      </c>
      <c r="B152" s="288" t="s">
        <v>3036</v>
      </c>
      <c r="C152" s="288" t="s">
        <v>3074</v>
      </c>
      <c r="D152" s="288"/>
      <c r="E152" s="7" t="s">
        <v>151</v>
      </c>
      <c r="F152" s="288"/>
      <c r="G152" s="31"/>
      <c r="H152" s="288"/>
      <c r="I152" s="31"/>
      <c r="J152" s="288"/>
      <c r="K152" s="31"/>
      <c r="L152" s="288"/>
      <c r="M152" s="31"/>
      <c r="N152" s="288"/>
      <c r="O152" s="31"/>
      <c r="P152" s="288"/>
      <c r="Q152" s="31"/>
      <c r="R152" s="288"/>
      <c r="S152" s="31"/>
      <c r="T152" s="288"/>
      <c r="U152" s="31"/>
      <c r="V152" s="288"/>
      <c r="W152" s="31"/>
      <c r="X152" s="288"/>
      <c r="Y152" s="31">
        <f t="shared" ref="Y152:Y215" si="16">X152*$BA152</f>
        <v>0</v>
      </c>
      <c r="Z152" s="288"/>
      <c r="AA152" s="31"/>
      <c r="AB152" s="288"/>
      <c r="AC152" s="31">
        <f t="shared" ref="AC152:AC215" si="17">AB152*$BA152</f>
        <v>0</v>
      </c>
      <c r="AD152" s="288"/>
      <c r="AE152" s="31"/>
      <c r="AF152" s="288"/>
      <c r="AG152" s="31"/>
      <c r="AH152" s="288"/>
      <c r="AI152" s="31"/>
      <c r="AJ152" s="288"/>
      <c r="AK152" s="31"/>
      <c r="AL152" s="295">
        <v>1</v>
      </c>
      <c r="AM152" s="31"/>
      <c r="AN152" s="288"/>
      <c r="AO152" s="31"/>
      <c r="AP152" s="288"/>
      <c r="AQ152" s="31">
        <f t="shared" si="14"/>
        <v>0</v>
      </c>
      <c r="AR152" s="288"/>
      <c r="AS152" s="31"/>
      <c r="AT152" s="288"/>
      <c r="AU152" s="31"/>
      <c r="AV152" s="288"/>
      <c r="AW152" s="31">
        <f t="shared" si="15"/>
        <v>0</v>
      </c>
      <c r="AX152" s="288"/>
      <c r="AY152" s="288"/>
      <c r="AZ152" s="293"/>
      <c r="BA152" s="294">
        <f t="shared" si="13"/>
        <v>1</v>
      </c>
      <c r="BB152" s="303" t="s">
        <v>3173</v>
      </c>
      <c r="BC152" s="261">
        <v>16</v>
      </c>
      <c r="BD152" s="261" t="s">
        <v>3176</v>
      </c>
    </row>
    <row r="153" spans="1:57" x14ac:dyDescent="0.2">
      <c r="A153" s="24" t="s">
        <v>275</v>
      </c>
      <c r="B153" s="419" t="s">
        <v>3037</v>
      </c>
      <c r="C153" s="311" t="s">
        <v>3074</v>
      </c>
      <c r="D153" s="311"/>
      <c r="E153" s="25" t="s">
        <v>151</v>
      </c>
      <c r="F153" s="311"/>
      <c r="G153" s="31"/>
      <c r="H153" s="311"/>
      <c r="I153" s="31"/>
      <c r="J153" s="311"/>
      <c r="K153" s="31"/>
      <c r="L153" s="311"/>
      <c r="M153" s="31"/>
      <c r="N153" s="311"/>
      <c r="O153" s="31"/>
      <c r="P153" s="311"/>
      <c r="Q153" s="31"/>
      <c r="R153" s="311"/>
      <c r="S153" s="31"/>
      <c r="T153" s="311"/>
      <c r="U153" s="31"/>
      <c r="V153" s="311"/>
      <c r="W153" s="31"/>
      <c r="X153" s="311"/>
      <c r="Y153" s="31">
        <f t="shared" si="16"/>
        <v>0</v>
      </c>
      <c r="Z153" s="311"/>
      <c r="AA153" s="31"/>
      <c r="AB153" s="311"/>
      <c r="AC153" s="31">
        <f t="shared" si="17"/>
        <v>0</v>
      </c>
      <c r="AD153" s="311"/>
      <c r="AE153" s="31"/>
      <c r="AF153" s="311"/>
      <c r="AG153" s="31"/>
      <c r="AH153" s="311"/>
      <c r="AI153" s="31"/>
      <c r="AJ153" s="311"/>
      <c r="AK153" s="31"/>
      <c r="AL153" s="312">
        <v>1</v>
      </c>
      <c r="AM153" s="31"/>
      <c r="AN153" s="311"/>
      <c r="AO153" s="31"/>
      <c r="AP153" s="311"/>
      <c r="AQ153" s="31">
        <f t="shared" si="14"/>
        <v>0</v>
      </c>
      <c r="AR153" s="311"/>
      <c r="AS153" s="31"/>
      <c r="AT153" s="311"/>
      <c r="AU153" s="31"/>
      <c r="AV153" s="311"/>
      <c r="AW153" s="31">
        <f t="shared" si="15"/>
        <v>0</v>
      </c>
      <c r="AX153" s="311"/>
      <c r="AY153" s="311"/>
      <c r="AZ153" s="313"/>
      <c r="BA153" s="294">
        <f t="shared" si="13"/>
        <v>1</v>
      </c>
      <c r="BB153" s="303" t="s">
        <v>3173</v>
      </c>
      <c r="BC153" s="261">
        <v>16</v>
      </c>
      <c r="BD153" s="261" t="s">
        <v>3176</v>
      </c>
    </row>
    <row r="154" spans="1:57" x14ac:dyDescent="0.2">
      <c r="A154" s="24" t="s">
        <v>277</v>
      </c>
      <c r="B154" s="311" t="s">
        <v>3037</v>
      </c>
      <c r="C154" s="311" t="s">
        <v>3074</v>
      </c>
      <c r="D154" s="311"/>
      <c r="E154" s="25" t="s">
        <v>151</v>
      </c>
      <c r="F154" s="311"/>
      <c r="G154" s="31"/>
      <c r="H154" s="311"/>
      <c r="I154" s="31"/>
      <c r="J154" s="311"/>
      <c r="K154" s="31"/>
      <c r="L154" s="311"/>
      <c r="M154" s="31"/>
      <c r="N154" s="311"/>
      <c r="O154" s="31"/>
      <c r="P154" s="311"/>
      <c r="Q154" s="31"/>
      <c r="R154" s="311"/>
      <c r="S154" s="31"/>
      <c r="T154" s="311"/>
      <c r="U154" s="31"/>
      <c r="V154" s="311"/>
      <c r="W154" s="31"/>
      <c r="X154" s="311"/>
      <c r="Y154" s="31">
        <f t="shared" si="16"/>
        <v>0</v>
      </c>
      <c r="Z154" s="311"/>
      <c r="AA154" s="31"/>
      <c r="AB154" s="311"/>
      <c r="AC154" s="31">
        <f t="shared" si="17"/>
        <v>0</v>
      </c>
      <c r="AD154" s="311"/>
      <c r="AE154" s="31"/>
      <c r="AF154" s="311"/>
      <c r="AG154" s="31"/>
      <c r="AH154" s="311"/>
      <c r="AI154" s="31"/>
      <c r="AJ154" s="311"/>
      <c r="AK154" s="31"/>
      <c r="AL154" s="312">
        <v>1</v>
      </c>
      <c r="AM154" s="31"/>
      <c r="AN154" s="311"/>
      <c r="AO154" s="31"/>
      <c r="AP154" s="311"/>
      <c r="AQ154" s="31">
        <f t="shared" si="14"/>
        <v>0</v>
      </c>
      <c r="AR154" s="311"/>
      <c r="AS154" s="31"/>
      <c r="AT154" s="311"/>
      <c r="AU154" s="31"/>
      <c r="AV154" s="311"/>
      <c r="AW154" s="31">
        <f t="shared" si="15"/>
        <v>0</v>
      </c>
      <c r="AX154" s="311"/>
      <c r="AY154" s="311"/>
      <c r="AZ154" s="313"/>
      <c r="BA154" s="294">
        <f t="shared" si="13"/>
        <v>1</v>
      </c>
      <c r="BB154" s="303" t="s">
        <v>3173</v>
      </c>
      <c r="BC154" s="261">
        <v>16</v>
      </c>
      <c r="BD154" s="261" t="s">
        <v>3176</v>
      </c>
    </row>
    <row r="155" spans="1:57" x14ac:dyDescent="0.2">
      <c r="A155" s="24" t="s">
        <v>278</v>
      </c>
      <c r="B155" s="311" t="s">
        <v>3037</v>
      </c>
      <c r="C155" s="311" t="s">
        <v>3074</v>
      </c>
      <c r="D155" s="311"/>
      <c r="E155" s="25" t="s">
        <v>151</v>
      </c>
      <c r="F155" s="311"/>
      <c r="G155" s="31"/>
      <c r="H155" s="311"/>
      <c r="I155" s="31"/>
      <c r="J155" s="311"/>
      <c r="K155" s="31"/>
      <c r="L155" s="311"/>
      <c r="M155" s="31"/>
      <c r="N155" s="311"/>
      <c r="O155" s="31"/>
      <c r="P155" s="311"/>
      <c r="Q155" s="31"/>
      <c r="R155" s="311"/>
      <c r="S155" s="31"/>
      <c r="T155" s="311"/>
      <c r="U155" s="31"/>
      <c r="V155" s="311"/>
      <c r="W155" s="31"/>
      <c r="X155" s="311"/>
      <c r="Y155" s="31">
        <f t="shared" si="16"/>
        <v>0</v>
      </c>
      <c r="Z155" s="311"/>
      <c r="AA155" s="31"/>
      <c r="AB155" s="311"/>
      <c r="AC155" s="31">
        <f t="shared" si="17"/>
        <v>0</v>
      </c>
      <c r="AD155" s="311"/>
      <c r="AE155" s="31"/>
      <c r="AF155" s="311"/>
      <c r="AG155" s="31"/>
      <c r="AH155" s="311"/>
      <c r="AI155" s="31"/>
      <c r="AJ155" s="311"/>
      <c r="AK155" s="31"/>
      <c r="AL155" s="312">
        <v>1</v>
      </c>
      <c r="AM155" s="31"/>
      <c r="AN155" s="311"/>
      <c r="AO155" s="31"/>
      <c r="AP155" s="311"/>
      <c r="AQ155" s="31">
        <f t="shared" si="14"/>
        <v>0</v>
      </c>
      <c r="AR155" s="311"/>
      <c r="AS155" s="31"/>
      <c r="AT155" s="311"/>
      <c r="AU155" s="31"/>
      <c r="AV155" s="311"/>
      <c r="AW155" s="31">
        <f t="shared" si="15"/>
        <v>0</v>
      </c>
      <c r="AX155" s="311"/>
      <c r="AY155" s="311"/>
      <c r="AZ155" s="313"/>
      <c r="BA155" s="294">
        <f t="shared" si="13"/>
        <v>1</v>
      </c>
      <c r="BB155" s="303" t="s">
        <v>3173</v>
      </c>
      <c r="BC155" s="261">
        <v>17</v>
      </c>
      <c r="BD155" s="261" t="s">
        <v>3176</v>
      </c>
    </row>
    <row r="156" spans="1:57" x14ac:dyDescent="0.2">
      <c r="A156" s="11" t="s">
        <v>279</v>
      </c>
      <c r="B156" s="288" t="s">
        <v>3035</v>
      </c>
      <c r="C156" s="288" t="s">
        <v>3074</v>
      </c>
      <c r="D156" s="288"/>
      <c r="E156" s="7" t="s">
        <v>151</v>
      </c>
      <c r="F156" s="288"/>
      <c r="G156" s="31"/>
      <c r="H156" s="288"/>
      <c r="I156" s="31"/>
      <c r="J156" s="288"/>
      <c r="K156" s="31"/>
      <c r="L156" s="288"/>
      <c r="M156" s="31"/>
      <c r="N156" s="288"/>
      <c r="O156" s="31"/>
      <c r="P156" s="288"/>
      <c r="Q156" s="31"/>
      <c r="R156" s="288"/>
      <c r="S156" s="31"/>
      <c r="T156" s="288"/>
      <c r="U156" s="31"/>
      <c r="V156" s="288"/>
      <c r="W156" s="31"/>
      <c r="X156" s="288"/>
      <c r="Y156" s="31">
        <f t="shared" si="16"/>
        <v>0</v>
      </c>
      <c r="Z156" s="288"/>
      <c r="AA156" s="31"/>
      <c r="AB156" s="288"/>
      <c r="AC156" s="31">
        <f t="shared" si="17"/>
        <v>0</v>
      </c>
      <c r="AD156" s="288"/>
      <c r="AE156" s="31"/>
      <c r="AF156" s="288"/>
      <c r="AG156" s="31"/>
      <c r="AH156" s="288"/>
      <c r="AI156" s="31"/>
      <c r="AJ156" s="288"/>
      <c r="AK156" s="31"/>
      <c r="AL156" s="295">
        <v>1</v>
      </c>
      <c r="AM156" s="31"/>
      <c r="AN156" s="288"/>
      <c r="AO156" s="31"/>
      <c r="AP156" s="288"/>
      <c r="AQ156" s="31">
        <f t="shared" si="14"/>
        <v>0</v>
      </c>
      <c r="AR156" s="288"/>
      <c r="AS156" s="31"/>
      <c r="AT156" s="288"/>
      <c r="AU156" s="31"/>
      <c r="AV156" s="288"/>
      <c r="AW156" s="31">
        <f t="shared" si="15"/>
        <v>0</v>
      </c>
      <c r="AX156" s="288"/>
      <c r="AY156" s="288"/>
      <c r="AZ156" s="293"/>
      <c r="BA156" s="294">
        <f t="shared" si="13"/>
        <v>1</v>
      </c>
      <c r="BB156" s="303" t="s">
        <v>3173</v>
      </c>
      <c r="BC156" s="261">
        <v>18</v>
      </c>
      <c r="BD156" s="261" t="s">
        <v>3176</v>
      </c>
      <c r="BE156" s="261">
        <f>492</f>
        <v>492</v>
      </c>
    </row>
    <row r="157" spans="1:57" x14ac:dyDescent="0.2">
      <c r="A157" s="24" t="s">
        <v>280</v>
      </c>
      <c r="B157" s="311" t="s">
        <v>3036</v>
      </c>
      <c r="C157" s="311" t="s">
        <v>3074</v>
      </c>
      <c r="D157" s="311"/>
      <c r="E157" s="25" t="s">
        <v>151</v>
      </c>
      <c r="F157" s="311"/>
      <c r="G157" s="31"/>
      <c r="H157" s="311"/>
      <c r="I157" s="31"/>
      <c r="J157" s="311"/>
      <c r="K157" s="31"/>
      <c r="L157" s="311"/>
      <c r="M157" s="31"/>
      <c r="N157" s="311"/>
      <c r="O157" s="31"/>
      <c r="P157" s="311"/>
      <c r="Q157" s="31"/>
      <c r="R157" s="311"/>
      <c r="S157" s="31"/>
      <c r="T157" s="311"/>
      <c r="U157" s="31"/>
      <c r="V157" s="311"/>
      <c r="W157" s="31"/>
      <c r="X157" s="311"/>
      <c r="Y157" s="31">
        <f t="shared" si="16"/>
        <v>0</v>
      </c>
      <c r="Z157" s="311"/>
      <c r="AA157" s="31"/>
      <c r="AB157" s="311"/>
      <c r="AC157" s="31">
        <f t="shared" si="17"/>
        <v>0</v>
      </c>
      <c r="AD157" s="311"/>
      <c r="AE157" s="31"/>
      <c r="AF157" s="311"/>
      <c r="AG157" s="31"/>
      <c r="AH157" s="311"/>
      <c r="AI157" s="31"/>
      <c r="AJ157" s="311"/>
      <c r="AK157" s="31"/>
      <c r="AL157" s="312">
        <v>1</v>
      </c>
      <c r="AM157" s="31"/>
      <c r="AN157" s="311"/>
      <c r="AO157" s="31"/>
      <c r="AP157" s="311"/>
      <c r="AQ157" s="31">
        <f t="shared" si="14"/>
        <v>0</v>
      </c>
      <c r="AR157" s="311"/>
      <c r="AS157" s="31"/>
      <c r="AT157" s="311"/>
      <c r="AU157" s="31"/>
      <c r="AV157" s="311"/>
      <c r="AW157" s="31">
        <f t="shared" si="15"/>
        <v>0</v>
      </c>
      <c r="AX157" s="311"/>
      <c r="AY157" s="311"/>
      <c r="AZ157" s="313"/>
      <c r="BA157" s="294">
        <f t="shared" si="13"/>
        <v>1</v>
      </c>
      <c r="BB157" s="303" t="s">
        <v>3173</v>
      </c>
      <c r="BC157" s="261">
        <v>22</v>
      </c>
      <c r="BD157" s="261" t="s">
        <v>3181</v>
      </c>
    </row>
    <row r="158" spans="1:57" x14ac:dyDescent="0.2">
      <c r="A158" s="16" t="s">
        <v>281</v>
      </c>
      <c r="B158" s="297" t="s">
        <v>3040</v>
      </c>
      <c r="C158" s="297" t="s">
        <v>3074</v>
      </c>
      <c r="D158" s="297"/>
      <c r="E158" s="17" t="s">
        <v>151</v>
      </c>
      <c r="F158" s="297"/>
      <c r="G158" s="31"/>
      <c r="H158" s="297"/>
      <c r="I158" s="31"/>
      <c r="J158" s="297"/>
      <c r="K158" s="31"/>
      <c r="L158" s="297"/>
      <c r="M158" s="31"/>
      <c r="N158" s="297"/>
      <c r="O158" s="31"/>
      <c r="P158" s="297"/>
      <c r="Q158" s="31"/>
      <c r="R158" s="297"/>
      <c r="S158" s="31"/>
      <c r="T158" s="297"/>
      <c r="U158" s="31"/>
      <c r="V158" s="297"/>
      <c r="W158" s="31"/>
      <c r="X158" s="297"/>
      <c r="Y158" s="31">
        <f t="shared" si="16"/>
        <v>0</v>
      </c>
      <c r="Z158" s="297"/>
      <c r="AA158" s="31"/>
      <c r="AB158" s="297"/>
      <c r="AC158" s="31">
        <f t="shared" si="17"/>
        <v>0</v>
      </c>
      <c r="AD158" s="297"/>
      <c r="AE158" s="31"/>
      <c r="AF158" s="297"/>
      <c r="AG158" s="31"/>
      <c r="AH158" s="297"/>
      <c r="AI158" s="31"/>
      <c r="AJ158" s="297"/>
      <c r="AK158" s="31"/>
      <c r="AL158" s="298">
        <v>1</v>
      </c>
      <c r="AM158" s="31"/>
      <c r="AN158" s="297"/>
      <c r="AO158" s="31"/>
      <c r="AP158" s="297"/>
      <c r="AQ158" s="31">
        <f t="shared" si="14"/>
        <v>0</v>
      </c>
      <c r="AR158" s="297"/>
      <c r="AS158" s="31"/>
      <c r="AT158" s="297"/>
      <c r="AU158" s="31"/>
      <c r="AV158" s="297"/>
      <c r="AW158" s="31">
        <f t="shared" si="15"/>
        <v>0</v>
      </c>
      <c r="AX158" s="297"/>
      <c r="AY158" s="297"/>
      <c r="AZ158" s="299"/>
      <c r="BA158" s="294">
        <f t="shared" si="13"/>
        <v>1</v>
      </c>
      <c r="BB158" s="303" t="s">
        <v>3173</v>
      </c>
      <c r="BC158" s="261">
        <v>22</v>
      </c>
      <c r="BD158" s="261" t="s">
        <v>3181</v>
      </c>
      <c r="BE158" s="261">
        <f>2*3</f>
        <v>6</v>
      </c>
    </row>
    <row r="159" spans="1:57" x14ac:dyDescent="0.2">
      <c r="A159" s="16" t="s">
        <v>283</v>
      </c>
      <c r="B159" s="297" t="s">
        <v>3040</v>
      </c>
      <c r="C159" s="297" t="s">
        <v>3074</v>
      </c>
      <c r="D159" s="297"/>
      <c r="E159" s="17" t="s">
        <v>151</v>
      </c>
      <c r="F159" s="297"/>
      <c r="G159" s="31"/>
      <c r="H159" s="297"/>
      <c r="I159" s="31"/>
      <c r="J159" s="297"/>
      <c r="K159" s="31"/>
      <c r="L159" s="297"/>
      <c r="M159" s="31"/>
      <c r="N159" s="297"/>
      <c r="O159" s="31"/>
      <c r="P159" s="297"/>
      <c r="Q159" s="31"/>
      <c r="R159" s="297"/>
      <c r="S159" s="31"/>
      <c r="T159" s="297"/>
      <c r="U159" s="31"/>
      <c r="V159" s="297"/>
      <c r="W159" s="31"/>
      <c r="X159" s="297"/>
      <c r="Y159" s="31">
        <f t="shared" si="16"/>
        <v>0</v>
      </c>
      <c r="Z159" s="297"/>
      <c r="AA159" s="31"/>
      <c r="AB159" s="297"/>
      <c r="AC159" s="31">
        <f t="shared" si="17"/>
        <v>0</v>
      </c>
      <c r="AD159" s="297"/>
      <c r="AE159" s="31"/>
      <c r="AF159" s="297"/>
      <c r="AG159" s="31"/>
      <c r="AH159" s="297"/>
      <c r="AI159" s="31"/>
      <c r="AJ159" s="297"/>
      <c r="AK159" s="31"/>
      <c r="AL159" s="298">
        <v>1</v>
      </c>
      <c r="AM159" s="31"/>
      <c r="AN159" s="297"/>
      <c r="AO159" s="31"/>
      <c r="AP159" s="297"/>
      <c r="AQ159" s="31">
        <f t="shared" si="14"/>
        <v>0</v>
      </c>
      <c r="AR159" s="297"/>
      <c r="AS159" s="31"/>
      <c r="AT159" s="297"/>
      <c r="AU159" s="31"/>
      <c r="AV159" s="297"/>
      <c r="AW159" s="31">
        <f t="shared" si="15"/>
        <v>0</v>
      </c>
      <c r="AX159" s="297"/>
      <c r="AY159" s="297"/>
      <c r="AZ159" s="299"/>
      <c r="BA159" s="294">
        <f t="shared" si="13"/>
        <v>1</v>
      </c>
      <c r="BB159" s="303" t="s">
        <v>3173</v>
      </c>
      <c r="BC159" s="261">
        <v>36</v>
      </c>
      <c r="BD159" s="261" t="s">
        <v>3179</v>
      </c>
    </row>
    <row r="160" spans="1:57" x14ac:dyDescent="0.2">
      <c r="A160" s="11" t="s">
        <v>284</v>
      </c>
      <c r="B160" s="7" t="s">
        <v>261</v>
      </c>
      <c r="C160" s="7" t="s">
        <v>61</v>
      </c>
      <c r="D160" s="7" t="s">
        <v>62</v>
      </c>
      <c r="E160" s="7" t="s">
        <v>263</v>
      </c>
      <c r="F160" s="288"/>
      <c r="G160" s="31"/>
      <c r="H160" s="288"/>
      <c r="I160" s="31"/>
      <c r="J160" s="288"/>
      <c r="K160" s="31"/>
      <c r="L160" s="288"/>
      <c r="M160" s="31"/>
      <c r="N160" s="288"/>
      <c r="O160" s="31"/>
      <c r="P160" s="288"/>
      <c r="Q160" s="31"/>
      <c r="R160" s="288"/>
      <c r="S160" s="31"/>
      <c r="T160" s="288"/>
      <c r="U160" s="31"/>
      <c r="V160" s="288"/>
      <c r="W160" s="31"/>
      <c r="X160" s="288"/>
      <c r="Y160" s="31">
        <f t="shared" si="16"/>
        <v>0</v>
      </c>
      <c r="Z160" s="288"/>
      <c r="AA160" s="31"/>
      <c r="AB160" s="288"/>
      <c r="AC160" s="31">
        <f t="shared" si="17"/>
        <v>0</v>
      </c>
      <c r="AD160" s="288"/>
      <c r="AE160" s="31"/>
      <c r="AF160" s="288"/>
      <c r="AG160" s="31"/>
      <c r="AH160" s="288"/>
      <c r="AI160" s="31"/>
      <c r="AJ160" s="288"/>
      <c r="AK160" s="31"/>
      <c r="AL160" s="295">
        <v>1</v>
      </c>
      <c r="AM160" s="31"/>
      <c r="AN160" s="288"/>
      <c r="AO160" s="31"/>
      <c r="AP160" s="288"/>
      <c r="AQ160" s="31">
        <f t="shared" si="14"/>
        <v>0</v>
      </c>
      <c r="AR160" s="288"/>
      <c r="AS160" s="31"/>
      <c r="AT160" s="288"/>
      <c r="AU160" s="31"/>
      <c r="AV160" s="288"/>
      <c r="AW160" s="31">
        <f t="shared" si="15"/>
        <v>0</v>
      </c>
      <c r="AX160" s="288"/>
      <c r="AY160" s="288"/>
      <c r="AZ160" s="293"/>
      <c r="BA160" s="294">
        <f t="shared" si="13"/>
        <v>1</v>
      </c>
      <c r="BB160" s="303" t="s">
        <v>3173</v>
      </c>
      <c r="BC160" s="261">
        <v>36</v>
      </c>
      <c r="BD160" s="261" t="s">
        <v>3179</v>
      </c>
    </row>
    <row r="161" spans="1:57" x14ac:dyDescent="0.2">
      <c r="A161" s="11" t="s">
        <v>285</v>
      </c>
      <c r="B161" s="7" t="s">
        <v>261</v>
      </c>
      <c r="C161" s="7" t="s">
        <v>61</v>
      </c>
      <c r="D161" s="7" t="s">
        <v>62</v>
      </c>
      <c r="E161" s="7" t="s">
        <v>263</v>
      </c>
      <c r="F161" s="288"/>
      <c r="G161" s="31"/>
      <c r="H161" s="288"/>
      <c r="I161" s="31"/>
      <c r="J161" s="288"/>
      <c r="K161" s="31"/>
      <c r="L161" s="288"/>
      <c r="M161" s="31"/>
      <c r="N161" s="288"/>
      <c r="O161" s="31"/>
      <c r="P161" s="288"/>
      <c r="Q161" s="31"/>
      <c r="R161" s="288"/>
      <c r="S161" s="31"/>
      <c r="T161" s="288"/>
      <c r="U161" s="31"/>
      <c r="V161" s="288"/>
      <c r="W161" s="31"/>
      <c r="X161" s="288"/>
      <c r="Y161" s="31">
        <f t="shared" si="16"/>
        <v>0</v>
      </c>
      <c r="Z161" s="288"/>
      <c r="AA161" s="31"/>
      <c r="AB161" s="288"/>
      <c r="AC161" s="31">
        <f t="shared" si="17"/>
        <v>0</v>
      </c>
      <c r="AD161" s="288"/>
      <c r="AE161" s="31"/>
      <c r="AF161" s="288"/>
      <c r="AG161" s="31"/>
      <c r="AH161" s="288"/>
      <c r="AI161" s="31"/>
      <c r="AJ161" s="288"/>
      <c r="AK161" s="31"/>
      <c r="AL161" s="295">
        <v>1</v>
      </c>
      <c r="AM161" s="31"/>
      <c r="AN161" s="288"/>
      <c r="AO161" s="31"/>
      <c r="AP161" s="288"/>
      <c r="AQ161" s="31">
        <f t="shared" si="14"/>
        <v>0</v>
      </c>
      <c r="AR161" s="288"/>
      <c r="AS161" s="31"/>
      <c r="AT161" s="288"/>
      <c r="AU161" s="31"/>
      <c r="AV161" s="288"/>
      <c r="AW161" s="31">
        <f t="shared" si="15"/>
        <v>0</v>
      </c>
      <c r="AX161" s="288"/>
      <c r="AY161" s="288"/>
      <c r="AZ161" s="293"/>
      <c r="BA161" s="294">
        <f t="shared" si="13"/>
        <v>1</v>
      </c>
      <c r="BB161" s="303" t="s">
        <v>3173</v>
      </c>
      <c r="BC161" s="261">
        <v>36</v>
      </c>
      <c r="BD161" s="261" t="s">
        <v>3179</v>
      </c>
    </row>
    <row r="162" spans="1:57" x14ac:dyDescent="0.2">
      <c r="A162" s="11" t="s">
        <v>286</v>
      </c>
      <c r="B162" s="7" t="s">
        <v>261</v>
      </c>
      <c r="C162" s="7" t="s">
        <v>61</v>
      </c>
      <c r="D162" s="7" t="s">
        <v>62</v>
      </c>
      <c r="E162" s="7" t="s">
        <v>263</v>
      </c>
      <c r="F162" s="288"/>
      <c r="G162" s="31"/>
      <c r="H162" s="288"/>
      <c r="I162" s="31"/>
      <c r="J162" s="288"/>
      <c r="K162" s="31"/>
      <c r="L162" s="288"/>
      <c r="M162" s="31"/>
      <c r="N162" s="288"/>
      <c r="O162" s="31"/>
      <c r="P162" s="288"/>
      <c r="Q162" s="31"/>
      <c r="R162" s="288"/>
      <c r="S162" s="31"/>
      <c r="T162" s="288"/>
      <c r="U162" s="31"/>
      <c r="V162" s="288"/>
      <c r="W162" s="31"/>
      <c r="X162" s="288"/>
      <c r="Y162" s="31">
        <f t="shared" si="16"/>
        <v>0</v>
      </c>
      <c r="Z162" s="288"/>
      <c r="AA162" s="31"/>
      <c r="AB162" s="288"/>
      <c r="AC162" s="31">
        <f t="shared" si="17"/>
        <v>0</v>
      </c>
      <c r="AD162" s="288"/>
      <c r="AE162" s="31"/>
      <c r="AF162" s="288"/>
      <c r="AG162" s="31"/>
      <c r="AH162" s="288"/>
      <c r="AI162" s="31"/>
      <c r="AJ162" s="288"/>
      <c r="AK162" s="31"/>
      <c r="AL162" s="295">
        <v>1</v>
      </c>
      <c r="AM162" s="31"/>
      <c r="AN162" s="288"/>
      <c r="AO162" s="31"/>
      <c r="AP162" s="288"/>
      <c r="AQ162" s="31">
        <f t="shared" si="14"/>
        <v>0</v>
      </c>
      <c r="AR162" s="288"/>
      <c r="AS162" s="31"/>
      <c r="AT162" s="288"/>
      <c r="AU162" s="31"/>
      <c r="AV162" s="288"/>
      <c r="AW162" s="31">
        <f t="shared" si="15"/>
        <v>0</v>
      </c>
      <c r="AX162" s="288"/>
      <c r="AY162" s="288"/>
      <c r="AZ162" s="293"/>
      <c r="BA162" s="294">
        <f t="shared" si="13"/>
        <v>1</v>
      </c>
      <c r="BB162" s="303" t="s">
        <v>3173</v>
      </c>
      <c r="BC162" s="261">
        <v>36</v>
      </c>
      <c r="BD162" s="261" t="s">
        <v>3179</v>
      </c>
    </row>
    <row r="163" spans="1:57" x14ac:dyDescent="0.2">
      <c r="A163" s="11" t="s">
        <v>287</v>
      </c>
      <c r="B163" s="7" t="s">
        <v>261</v>
      </c>
      <c r="C163" s="7" t="s">
        <v>61</v>
      </c>
      <c r="D163" s="7" t="s">
        <v>62</v>
      </c>
      <c r="E163" s="7" t="s">
        <v>263</v>
      </c>
      <c r="F163" s="288"/>
      <c r="G163" s="31"/>
      <c r="H163" s="288"/>
      <c r="I163" s="31"/>
      <c r="J163" s="288"/>
      <c r="K163" s="31"/>
      <c r="L163" s="288"/>
      <c r="M163" s="31"/>
      <c r="N163" s="288"/>
      <c r="O163" s="31"/>
      <c r="P163" s="288"/>
      <c r="Q163" s="31"/>
      <c r="R163" s="288"/>
      <c r="S163" s="31"/>
      <c r="T163" s="288"/>
      <c r="U163" s="31"/>
      <c r="V163" s="288"/>
      <c r="W163" s="31"/>
      <c r="X163" s="288"/>
      <c r="Y163" s="31">
        <f t="shared" si="16"/>
        <v>0</v>
      </c>
      <c r="Z163" s="288"/>
      <c r="AA163" s="31"/>
      <c r="AB163" s="288"/>
      <c r="AC163" s="31">
        <f t="shared" si="17"/>
        <v>0</v>
      </c>
      <c r="AD163" s="288"/>
      <c r="AE163" s="31"/>
      <c r="AF163" s="288"/>
      <c r="AG163" s="31"/>
      <c r="AH163" s="288"/>
      <c r="AI163" s="31"/>
      <c r="AJ163" s="288"/>
      <c r="AK163" s="31"/>
      <c r="AL163" s="295">
        <v>1</v>
      </c>
      <c r="AM163" s="31"/>
      <c r="AN163" s="288"/>
      <c r="AO163" s="31"/>
      <c r="AP163" s="288"/>
      <c r="AQ163" s="31">
        <f t="shared" si="14"/>
        <v>0</v>
      </c>
      <c r="AR163" s="288"/>
      <c r="AS163" s="31"/>
      <c r="AT163" s="288"/>
      <c r="AU163" s="31"/>
      <c r="AV163" s="288"/>
      <c r="AW163" s="31">
        <f t="shared" si="15"/>
        <v>0</v>
      </c>
      <c r="AX163" s="288"/>
      <c r="AY163" s="288"/>
      <c r="AZ163" s="293"/>
      <c r="BA163" s="294">
        <f t="shared" si="13"/>
        <v>1</v>
      </c>
      <c r="BB163" s="303" t="s">
        <v>3173</v>
      </c>
      <c r="BC163" s="261">
        <v>36</v>
      </c>
      <c r="BD163" s="261" t="s">
        <v>3179</v>
      </c>
    </row>
    <row r="164" spans="1:57" x14ac:dyDescent="0.2">
      <c r="A164" s="11" t="s">
        <v>288</v>
      </c>
      <c r="B164" s="7" t="s">
        <v>261</v>
      </c>
      <c r="C164" s="7" t="s">
        <v>61</v>
      </c>
      <c r="D164" s="7" t="s">
        <v>62</v>
      </c>
      <c r="E164" s="7" t="s">
        <v>263</v>
      </c>
      <c r="F164" s="288"/>
      <c r="G164" s="31"/>
      <c r="H164" s="288"/>
      <c r="I164" s="31"/>
      <c r="J164" s="288"/>
      <c r="K164" s="31"/>
      <c r="L164" s="288"/>
      <c r="M164" s="31"/>
      <c r="N164" s="288"/>
      <c r="O164" s="31"/>
      <c r="P164" s="288"/>
      <c r="Q164" s="31"/>
      <c r="R164" s="288"/>
      <c r="S164" s="31"/>
      <c r="T164" s="288"/>
      <c r="U164" s="31"/>
      <c r="V164" s="288"/>
      <c r="W164" s="31"/>
      <c r="X164" s="288"/>
      <c r="Y164" s="31">
        <f t="shared" si="16"/>
        <v>0</v>
      </c>
      <c r="Z164" s="288"/>
      <c r="AA164" s="31"/>
      <c r="AB164" s="288"/>
      <c r="AC164" s="31">
        <f t="shared" si="17"/>
        <v>0</v>
      </c>
      <c r="AD164" s="288"/>
      <c r="AE164" s="31"/>
      <c r="AF164" s="288"/>
      <c r="AG164" s="31"/>
      <c r="AH164" s="288"/>
      <c r="AI164" s="31"/>
      <c r="AJ164" s="288"/>
      <c r="AK164" s="31"/>
      <c r="AL164" s="295">
        <v>1</v>
      </c>
      <c r="AM164" s="31"/>
      <c r="AN164" s="288"/>
      <c r="AO164" s="31"/>
      <c r="AP164" s="288"/>
      <c r="AQ164" s="31">
        <f t="shared" si="14"/>
        <v>0</v>
      </c>
      <c r="AR164" s="288"/>
      <c r="AS164" s="31"/>
      <c r="AT164" s="288"/>
      <c r="AU164" s="31"/>
      <c r="AV164" s="288"/>
      <c r="AW164" s="31">
        <f t="shared" si="15"/>
        <v>0</v>
      </c>
      <c r="AX164" s="288"/>
      <c r="AY164" s="288"/>
      <c r="AZ164" s="293"/>
      <c r="BA164" s="294">
        <f t="shared" si="13"/>
        <v>1</v>
      </c>
      <c r="BB164" s="303" t="s">
        <v>3173</v>
      </c>
      <c r="BC164" s="261">
        <v>36</v>
      </c>
      <c r="BD164" s="261" t="s">
        <v>3179</v>
      </c>
    </row>
    <row r="165" spans="1:57" x14ac:dyDescent="0.2">
      <c r="A165" s="11" t="s">
        <v>289</v>
      </c>
      <c r="B165" s="7" t="s">
        <v>261</v>
      </c>
      <c r="C165" s="7" t="s">
        <v>61</v>
      </c>
      <c r="D165" s="7" t="s">
        <v>62</v>
      </c>
      <c r="E165" s="7" t="s">
        <v>263</v>
      </c>
      <c r="F165" s="288"/>
      <c r="G165" s="31"/>
      <c r="H165" s="288"/>
      <c r="I165" s="31"/>
      <c r="J165" s="288"/>
      <c r="K165" s="31"/>
      <c r="L165" s="288"/>
      <c r="M165" s="31"/>
      <c r="N165" s="288"/>
      <c r="O165" s="31"/>
      <c r="P165" s="288"/>
      <c r="Q165" s="31"/>
      <c r="R165" s="288"/>
      <c r="S165" s="31"/>
      <c r="T165" s="288"/>
      <c r="U165" s="31"/>
      <c r="V165" s="288"/>
      <c r="W165" s="31"/>
      <c r="X165" s="288"/>
      <c r="Y165" s="31">
        <f t="shared" si="16"/>
        <v>0</v>
      </c>
      <c r="Z165" s="288"/>
      <c r="AA165" s="31"/>
      <c r="AB165" s="288"/>
      <c r="AC165" s="31">
        <f t="shared" si="17"/>
        <v>0</v>
      </c>
      <c r="AD165" s="288"/>
      <c r="AE165" s="31"/>
      <c r="AF165" s="288"/>
      <c r="AG165" s="31"/>
      <c r="AH165" s="288"/>
      <c r="AI165" s="31"/>
      <c r="AJ165" s="288"/>
      <c r="AK165" s="31"/>
      <c r="AL165" s="295">
        <v>1</v>
      </c>
      <c r="AM165" s="31"/>
      <c r="AN165" s="288"/>
      <c r="AO165" s="31"/>
      <c r="AP165" s="288"/>
      <c r="AQ165" s="31">
        <f t="shared" si="14"/>
        <v>0</v>
      </c>
      <c r="AR165" s="288"/>
      <c r="AS165" s="31"/>
      <c r="AT165" s="288"/>
      <c r="AU165" s="31"/>
      <c r="AV165" s="288"/>
      <c r="AW165" s="31">
        <f t="shared" si="15"/>
        <v>0</v>
      </c>
      <c r="AX165" s="288"/>
      <c r="AY165" s="288"/>
      <c r="AZ165" s="293"/>
      <c r="BA165" s="294">
        <f t="shared" si="13"/>
        <v>1</v>
      </c>
      <c r="BB165" s="303" t="s">
        <v>3173</v>
      </c>
      <c r="BC165" s="261">
        <v>36</v>
      </c>
      <c r="BD165" s="261" t="s">
        <v>3179</v>
      </c>
    </row>
    <row r="166" spans="1:57" x14ac:dyDescent="0.2">
      <c r="A166" s="11" t="s">
        <v>290</v>
      </c>
      <c r="B166" s="7" t="s">
        <v>261</v>
      </c>
      <c r="C166" s="7" t="s">
        <v>61</v>
      </c>
      <c r="D166" s="7" t="s">
        <v>62</v>
      </c>
      <c r="E166" s="7" t="s">
        <v>263</v>
      </c>
      <c r="F166" s="288"/>
      <c r="G166" s="31"/>
      <c r="H166" s="288"/>
      <c r="I166" s="31"/>
      <c r="J166" s="288"/>
      <c r="K166" s="31"/>
      <c r="L166" s="288"/>
      <c r="M166" s="31"/>
      <c r="N166" s="288"/>
      <c r="O166" s="31"/>
      <c r="P166" s="288"/>
      <c r="Q166" s="31"/>
      <c r="R166" s="288"/>
      <c r="S166" s="31"/>
      <c r="T166" s="288"/>
      <c r="U166" s="31"/>
      <c r="V166" s="288"/>
      <c r="W166" s="31"/>
      <c r="X166" s="288"/>
      <c r="Y166" s="31">
        <f t="shared" si="16"/>
        <v>0</v>
      </c>
      <c r="Z166" s="288"/>
      <c r="AA166" s="31"/>
      <c r="AB166" s="288"/>
      <c r="AC166" s="31">
        <f t="shared" si="17"/>
        <v>0</v>
      </c>
      <c r="AD166" s="288"/>
      <c r="AE166" s="31"/>
      <c r="AF166" s="288"/>
      <c r="AG166" s="31"/>
      <c r="AH166" s="288"/>
      <c r="AI166" s="31"/>
      <c r="AJ166" s="288"/>
      <c r="AK166" s="31"/>
      <c r="AL166" s="295">
        <v>1</v>
      </c>
      <c r="AM166" s="31"/>
      <c r="AN166" s="288"/>
      <c r="AO166" s="31"/>
      <c r="AP166" s="288"/>
      <c r="AQ166" s="31">
        <f t="shared" si="14"/>
        <v>0</v>
      </c>
      <c r="AR166" s="288"/>
      <c r="AS166" s="31"/>
      <c r="AT166" s="288"/>
      <c r="AU166" s="31"/>
      <c r="AV166" s="288"/>
      <c r="AW166" s="31">
        <f t="shared" si="15"/>
        <v>0</v>
      </c>
      <c r="AX166" s="288"/>
      <c r="AY166" s="288"/>
      <c r="AZ166" s="293"/>
      <c r="BA166" s="294">
        <f t="shared" si="13"/>
        <v>1</v>
      </c>
      <c r="BB166" s="303" t="s">
        <v>3173</v>
      </c>
      <c r="BC166" s="261">
        <v>36</v>
      </c>
      <c r="BD166" s="261" t="s">
        <v>3179</v>
      </c>
      <c r="BE166" s="261">
        <f>8*4</f>
        <v>32</v>
      </c>
    </row>
    <row r="167" spans="1:57" x14ac:dyDescent="0.2">
      <c r="A167" s="11" t="s">
        <v>291</v>
      </c>
      <c r="B167" s="7" t="s">
        <v>261</v>
      </c>
      <c r="C167" s="7" t="s">
        <v>61</v>
      </c>
      <c r="D167" s="7" t="s">
        <v>62</v>
      </c>
      <c r="E167" s="7" t="s">
        <v>263</v>
      </c>
      <c r="F167" s="288"/>
      <c r="G167" s="31"/>
      <c r="H167" s="288"/>
      <c r="I167" s="31"/>
      <c r="J167" s="288"/>
      <c r="K167" s="31"/>
      <c r="L167" s="288"/>
      <c r="M167" s="31"/>
      <c r="N167" s="288"/>
      <c r="O167" s="31"/>
      <c r="P167" s="288"/>
      <c r="Q167" s="31"/>
      <c r="R167" s="288"/>
      <c r="S167" s="31"/>
      <c r="T167" s="288"/>
      <c r="U167" s="31"/>
      <c r="V167" s="288"/>
      <c r="W167" s="31"/>
      <c r="X167" s="288"/>
      <c r="Y167" s="31">
        <f t="shared" si="16"/>
        <v>0</v>
      </c>
      <c r="Z167" s="288"/>
      <c r="AA167" s="31"/>
      <c r="AB167" s="288"/>
      <c r="AC167" s="31">
        <f t="shared" si="17"/>
        <v>0</v>
      </c>
      <c r="AD167" s="288"/>
      <c r="AE167" s="31"/>
      <c r="AF167" s="288"/>
      <c r="AG167" s="31"/>
      <c r="AH167" s="288"/>
      <c r="AI167" s="31"/>
      <c r="AJ167" s="288"/>
      <c r="AK167" s="31"/>
      <c r="AL167" s="295">
        <v>1</v>
      </c>
      <c r="AM167" s="31"/>
      <c r="AN167" s="288"/>
      <c r="AO167" s="31"/>
      <c r="AP167" s="288"/>
      <c r="AQ167" s="31">
        <f t="shared" si="14"/>
        <v>0</v>
      </c>
      <c r="AR167" s="288"/>
      <c r="AS167" s="31"/>
      <c r="AT167" s="288"/>
      <c r="AU167" s="31"/>
      <c r="AV167" s="288"/>
      <c r="AW167" s="31">
        <f t="shared" si="15"/>
        <v>0</v>
      </c>
      <c r="AX167" s="288"/>
      <c r="AY167" s="288"/>
      <c r="AZ167" s="293"/>
      <c r="BA167" s="294">
        <f t="shared" si="13"/>
        <v>1</v>
      </c>
      <c r="BB167" s="303" t="s">
        <v>3173</v>
      </c>
      <c r="BC167" s="261">
        <v>37</v>
      </c>
      <c r="BD167" s="261" t="s">
        <v>3174</v>
      </c>
    </row>
    <row r="168" spans="1:57" x14ac:dyDescent="0.2">
      <c r="A168" s="11" t="s">
        <v>292</v>
      </c>
      <c r="B168" s="7" t="s">
        <v>261</v>
      </c>
      <c r="C168" s="7" t="s">
        <v>61</v>
      </c>
      <c r="D168" s="7" t="s">
        <v>62</v>
      </c>
      <c r="E168" s="7" t="s">
        <v>263</v>
      </c>
      <c r="F168" s="288"/>
      <c r="G168" s="31"/>
      <c r="H168" s="288"/>
      <c r="I168" s="31"/>
      <c r="J168" s="288"/>
      <c r="K168" s="31"/>
      <c r="L168" s="288"/>
      <c r="M168" s="31"/>
      <c r="N168" s="288"/>
      <c r="O168" s="31"/>
      <c r="P168" s="288"/>
      <c r="Q168" s="31"/>
      <c r="R168" s="288"/>
      <c r="S168" s="31"/>
      <c r="T168" s="288"/>
      <c r="U168" s="31"/>
      <c r="V168" s="288"/>
      <c r="W168" s="31"/>
      <c r="X168" s="288"/>
      <c r="Y168" s="31">
        <f t="shared" si="16"/>
        <v>0</v>
      </c>
      <c r="Z168" s="288"/>
      <c r="AA168" s="31"/>
      <c r="AB168" s="288"/>
      <c r="AC168" s="31">
        <f t="shared" si="17"/>
        <v>0</v>
      </c>
      <c r="AD168" s="288"/>
      <c r="AE168" s="31"/>
      <c r="AF168" s="288"/>
      <c r="AG168" s="31"/>
      <c r="AH168" s="288"/>
      <c r="AI168" s="31"/>
      <c r="AJ168" s="288"/>
      <c r="AK168" s="31"/>
      <c r="AL168" s="295">
        <v>1</v>
      </c>
      <c r="AM168" s="31"/>
      <c r="AN168" s="288"/>
      <c r="AO168" s="31"/>
      <c r="AP168" s="288"/>
      <c r="AQ168" s="31">
        <f t="shared" si="14"/>
        <v>0</v>
      </c>
      <c r="AR168" s="288"/>
      <c r="AS168" s="31"/>
      <c r="AT168" s="288"/>
      <c r="AU168" s="31"/>
      <c r="AV168" s="288"/>
      <c r="AW168" s="31">
        <f t="shared" si="15"/>
        <v>0</v>
      </c>
      <c r="AX168" s="288"/>
      <c r="AY168" s="288"/>
      <c r="AZ168" s="293"/>
      <c r="BA168" s="294">
        <f t="shared" si="13"/>
        <v>1</v>
      </c>
      <c r="BB168" s="303" t="s">
        <v>3173</v>
      </c>
      <c r="BC168" s="261">
        <v>45</v>
      </c>
      <c r="BD168" s="261" t="s">
        <v>3174</v>
      </c>
    </row>
    <row r="169" spans="1:57" x14ac:dyDescent="0.2">
      <c r="A169" s="11" t="s">
        <v>293</v>
      </c>
      <c r="B169" s="7" t="s">
        <v>261</v>
      </c>
      <c r="C169" s="7" t="s">
        <v>61</v>
      </c>
      <c r="D169" s="7" t="s">
        <v>62</v>
      </c>
      <c r="E169" s="7" t="s">
        <v>263</v>
      </c>
      <c r="F169" s="288"/>
      <c r="G169" s="31"/>
      <c r="H169" s="288"/>
      <c r="I169" s="31"/>
      <c r="J169" s="288"/>
      <c r="K169" s="31"/>
      <c r="L169" s="288"/>
      <c r="M169" s="31"/>
      <c r="N169" s="288"/>
      <c r="O169" s="31"/>
      <c r="P169" s="288"/>
      <c r="Q169" s="31"/>
      <c r="R169" s="288"/>
      <c r="S169" s="31"/>
      <c r="T169" s="288"/>
      <c r="U169" s="31"/>
      <c r="V169" s="288"/>
      <c r="W169" s="31"/>
      <c r="X169" s="288"/>
      <c r="Y169" s="31">
        <f t="shared" si="16"/>
        <v>0</v>
      </c>
      <c r="Z169" s="288"/>
      <c r="AA169" s="31"/>
      <c r="AB169" s="288"/>
      <c r="AC169" s="31">
        <f t="shared" si="17"/>
        <v>0</v>
      </c>
      <c r="AD169" s="288"/>
      <c r="AE169" s="31"/>
      <c r="AF169" s="288"/>
      <c r="AG169" s="31"/>
      <c r="AH169" s="288"/>
      <c r="AI169" s="31"/>
      <c r="AJ169" s="288"/>
      <c r="AK169" s="31"/>
      <c r="AL169" s="295">
        <v>1</v>
      </c>
      <c r="AM169" s="31"/>
      <c r="AN169" s="288"/>
      <c r="AO169" s="31"/>
      <c r="AP169" s="288"/>
      <c r="AQ169" s="31">
        <f t="shared" si="14"/>
        <v>0</v>
      </c>
      <c r="AR169" s="288"/>
      <c r="AS169" s="31"/>
      <c r="AT169" s="288"/>
      <c r="AU169" s="31"/>
      <c r="AV169" s="288"/>
      <c r="AW169" s="31">
        <f t="shared" si="15"/>
        <v>0</v>
      </c>
      <c r="AX169" s="288"/>
      <c r="AY169" s="288"/>
      <c r="AZ169" s="293"/>
      <c r="BA169" s="294">
        <f t="shared" si="13"/>
        <v>1</v>
      </c>
      <c r="BB169" s="303" t="s">
        <v>3173</v>
      </c>
      <c r="BC169" s="261">
        <v>45</v>
      </c>
      <c r="BD169" s="261" t="s">
        <v>3174</v>
      </c>
    </row>
    <row r="170" spans="1:57" x14ac:dyDescent="0.2">
      <c r="A170" s="11" t="s">
        <v>294</v>
      </c>
      <c r="B170" s="7" t="s">
        <v>261</v>
      </c>
      <c r="C170" s="7" t="s">
        <v>61</v>
      </c>
      <c r="D170" s="7" t="s">
        <v>62</v>
      </c>
      <c r="E170" s="7" t="s">
        <v>263</v>
      </c>
      <c r="F170" s="288"/>
      <c r="G170" s="31"/>
      <c r="H170" s="288"/>
      <c r="I170" s="31"/>
      <c r="J170" s="288"/>
      <c r="K170" s="31"/>
      <c r="L170" s="288"/>
      <c r="M170" s="31"/>
      <c r="N170" s="288"/>
      <c r="O170" s="31"/>
      <c r="P170" s="288"/>
      <c r="Q170" s="31"/>
      <c r="R170" s="288"/>
      <c r="S170" s="31"/>
      <c r="T170" s="288"/>
      <c r="U170" s="31"/>
      <c r="V170" s="288"/>
      <c r="W170" s="31"/>
      <c r="X170" s="288"/>
      <c r="Y170" s="31">
        <f t="shared" si="16"/>
        <v>0</v>
      </c>
      <c r="Z170" s="288"/>
      <c r="AA170" s="31"/>
      <c r="AB170" s="288"/>
      <c r="AC170" s="31">
        <f t="shared" si="17"/>
        <v>0</v>
      </c>
      <c r="AD170" s="288"/>
      <c r="AE170" s="31"/>
      <c r="AF170" s="288"/>
      <c r="AG170" s="31"/>
      <c r="AH170" s="288"/>
      <c r="AI170" s="31"/>
      <c r="AJ170" s="288"/>
      <c r="AK170" s="31"/>
      <c r="AL170" s="295">
        <v>1</v>
      </c>
      <c r="AM170" s="31"/>
      <c r="AN170" s="288"/>
      <c r="AO170" s="31"/>
      <c r="AP170" s="288"/>
      <c r="AQ170" s="31">
        <f t="shared" si="14"/>
        <v>0</v>
      </c>
      <c r="AR170" s="288"/>
      <c r="AS170" s="31"/>
      <c r="AT170" s="288"/>
      <c r="AU170" s="31"/>
      <c r="AV170" s="288"/>
      <c r="AW170" s="31">
        <f t="shared" si="15"/>
        <v>0</v>
      </c>
      <c r="AX170" s="288"/>
      <c r="AY170" s="288"/>
      <c r="AZ170" s="293"/>
      <c r="BA170" s="294">
        <f t="shared" si="13"/>
        <v>1</v>
      </c>
      <c r="BB170" s="303" t="s">
        <v>3173</v>
      </c>
      <c r="BC170" s="261">
        <v>9</v>
      </c>
      <c r="BD170" s="261" t="s">
        <v>3180</v>
      </c>
    </row>
    <row r="171" spans="1:57" x14ac:dyDescent="0.2">
      <c r="A171" s="11" t="s">
        <v>295</v>
      </c>
      <c r="B171" s="7" t="s">
        <v>261</v>
      </c>
      <c r="C171" s="7" t="s">
        <v>61</v>
      </c>
      <c r="D171" s="7" t="s">
        <v>62</v>
      </c>
      <c r="E171" s="7" t="s">
        <v>263</v>
      </c>
      <c r="F171" s="288"/>
      <c r="G171" s="31"/>
      <c r="H171" s="288"/>
      <c r="I171" s="31"/>
      <c r="J171" s="288"/>
      <c r="K171" s="31"/>
      <c r="L171" s="288"/>
      <c r="M171" s="31"/>
      <c r="N171" s="288"/>
      <c r="O171" s="31"/>
      <c r="P171" s="288"/>
      <c r="Q171" s="31"/>
      <c r="R171" s="288"/>
      <c r="S171" s="31"/>
      <c r="T171" s="288"/>
      <c r="U171" s="31"/>
      <c r="V171" s="288"/>
      <c r="W171" s="31"/>
      <c r="X171" s="288"/>
      <c r="Y171" s="31">
        <f t="shared" si="16"/>
        <v>0</v>
      </c>
      <c r="Z171" s="288"/>
      <c r="AA171" s="31"/>
      <c r="AB171" s="288"/>
      <c r="AC171" s="31">
        <f t="shared" si="17"/>
        <v>0</v>
      </c>
      <c r="AD171" s="288"/>
      <c r="AE171" s="31"/>
      <c r="AF171" s="288"/>
      <c r="AG171" s="31"/>
      <c r="AH171" s="288"/>
      <c r="AI171" s="31"/>
      <c r="AJ171" s="288"/>
      <c r="AK171" s="31"/>
      <c r="AL171" s="295">
        <v>1</v>
      </c>
      <c r="AM171" s="31"/>
      <c r="AN171" s="288"/>
      <c r="AO171" s="31"/>
      <c r="AP171" s="288"/>
      <c r="AQ171" s="31">
        <f t="shared" si="14"/>
        <v>0</v>
      </c>
      <c r="AR171" s="288"/>
      <c r="AS171" s="31"/>
      <c r="AT171" s="288"/>
      <c r="AU171" s="31"/>
      <c r="AV171" s="288"/>
      <c r="AW171" s="31">
        <f t="shared" si="15"/>
        <v>0</v>
      </c>
      <c r="AX171" s="288"/>
      <c r="AY171" s="288"/>
      <c r="AZ171" s="293"/>
      <c r="BA171" s="294">
        <f t="shared" si="13"/>
        <v>1</v>
      </c>
      <c r="BB171" s="303" t="s">
        <v>3173</v>
      </c>
      <c r="BC171" s="261">
        <v>9</v>
      </c>
      <c r="BD171" s="261" t="s">
        <v>3180</v>
      </c>
    </row>
    <row r="172" spans="1:57" x14ac:dyDescent="0.2">
      <c r="A172" s="11" t="s">
        <v>296</v>
      </c>
      <c r="B172" s="7" t="s">
        <v>261</v>
      </c>
      <c r="C172" s="7" t="s">
        <v>61</v>
      </c>
      <c r="D172" s="7" t="s">
        <v>62</v>
      </c>
      <c r="E172" s="7" t="s">
        <v>263</v>
      </c>
      <c r="F172" s="288"/>
      <c r="G172" s="31"/>
      <c r="H172" s="288"/>
      <c r="I172" s="31"/>
      <c r="J172" s="288"/>
      <c r="K172" s="31"/>
      <c r="L172" s="288"/>
      <c r="M172" s="31"/>
      <c r="N172" s="288"/>
      <c r="O172" s="31"/>
      <c r="P172" s="288"/>
      <c r="Q172" s="31"/>
      <c r="R172" s="288"/>
      <c r="S172" s="31"/>
      <c r="T172" s="288"/>
      <c r="U172" s="31"/>
      <c r="V172" s="288"/>
      <c r="W172" s="31"/>
      <c r="X172" s="288"/>
      <c r="Y172" s="31">
        <f t="shared" si="16"/>
        <v>0</v>
      </c>
      <c r="Z172" s="288"/>
      <c r="AA172" s="31"/>
      <c r="AB172" s="288"/>
      <c r="AC172" s="31">
        <f t="shared" si="17"/>
        <v>0</v>
      </c>
      <c r="AD172" s="288"/>
      <c r="AE172" s="31"/>
      <c r="AF172" s="288"/>
      <c r="AG172" s="31"/>
      <c r="AH172" s="288"/>
      <c r="AI172" s="31"/>
      <c r="AJ172" s="288"/>
      <c r="AK172" s="31"/>
      <c r="AL172" s="295">
        <v>1</v>
      </c>
      <c r="AM172" s="31"/>
      <c r="AN172" s="288"/>
      <c r="AO172" s="31"/>
      <c r="AP172" s="288"/>
      <c r="AQ172" s="31">
        <f t="shared" si="14"/>
        <v>0</v>
      </c>
      <c r="AR172" s="288"/>
      <c r="AS172" s="31"/>
      <c r="AT172" s="288"/>
      <c r="AU172" s="31"/>
      <c r="AV172" s="288"/>
      <c r="AW172" s="31">
        <f t="shared" si="15"/>
        <v>0</v>
      </c>
      <c r="AX172" s="288"/>
      <c r="AY172" s="288"/>
      <c r="AZ172" s="293"/>
      <c r="BA172" s="294">
        <f t="shared" si="13"/>
        <v>1</v>
      </c>
      <c r="BB172" s="303" t="s">
        <v>3173</v>
      </c>
      <c r="BC172" s="261">
        <v>10</v>
      </c>
      <c r="BD172" s="261" t="s">
        <v>3180</v>
      </c>
    </row>
    <row r="173" spans="1:57" x14ac:dyDescent="0.2">
      <c r="A173" s="11" t="s">
        <v>297</v>
      </c>
      <c r="B173" s="7" t="s">
        <v>261</v>
      </c>
      <c r="C173" s="7" t="s">
        <v>61</v>
      </c>
      <c r="D173" s="7" t="s">
        <v>62</v>
      </c>
      <c r="E173" s="7" t="s">
        <v>263</v>
      </c>
      <c r="F173" s="288"/>
      <c r="G173" s="31"/>
      <c r="H173" s="288"/>
      <c r="I173" s="31"/>
      <c r="J173" s="288"/>
      <c r="K173" s="31"/>
      <c r="L173" s="288"/>
      <c r="M173" s="31"/>
      <c r="N173" s="288"/>
      <c r="O173" s="31"/>
      <c r="P173" s="288"/>
      <c r="Q173" s="31"/>
      <c r="R173" s="288"/>
      <c r="S173" s="31"/>
      <c r="T173" s="288"/>
      <c r="U173" s="31"/>
      <c r="V173" s="288"/>
      <c r="W173" s="31"/>
      <c r="X173" s="288"/>
      <c r="Y173" s="31">
        <f t="shared" si="16"/>
        <v>0</v>
      </c>
      <c r="Z173" s="288"/>
      <c r="AA173" s="31"/>
      <c r="AB173" s="288"/>
      <c r="AC173" s="31">
        <f t="shared" si="17"/>
        <v>0</v>
      </c>
      <c r="AD173" s="288"/>
      <c r="AE173" s="31"/>
      <c r="AF173" s="288"/>
      <c r="AG173" s="31"/>
      <c r="AH173" s="288"/>
      <c r="AI173" s="31"/>
      <c r="AJ173" s="288"/>
      <c r="AK173" s="31"/>
      <c r="AL173" s="295">
        <v>1</v>
      </c>
      <c r="AM173" s="31"/>
      <c r="AN173" s="288"/>
      <c r="AO173" s="31"/>
      <c r="AP173" s="288"/>
      <c r="AQ173" s="31">
        <f t="shared" si="14"/>
        <v>0</v>
      </c>
      <c r="AR173" s="288"/>
      <c r="AS173" s="31"/>
      <c r="AT173" s="288"/>
      <c r="AU173" s="31"/>
      <c r="AV173" s="288"/>
      <c r="AW173" s="31">
        <f t="shared" si="15"/>
        <v>0</v>
      </c>
      <c r="AX173" s="288"/>
      <c r="AY173" s="288"/>
      <c r="AZ173" s="293"/>
      <c r="BA173" s="294">
        <f t="shared" si="13"/>
        <v>1</v>
      </c>
      <c r="BB173" s="303" t="s">
        <v>3173</v>
      </c>
      <c r="BC173" s="261">
        <v>10</v>
      </c>
      <c r="BD173" s="261" t="s">
        <v>3180</v>
      </c>
      <c r="BE173" s="261">
        <v>4</v>
      </c>
    </row>
    <row r="174" spans="1:57" x14ac:dyDescent="0.2">
      <c r="A174" s="11" t="s">
        <v>298</v>
      </c>
      <c r="B174" s="7" t="s">
        <v>261</v>
      </c>
      <c r="C174" s="7" t="s">
        <v>61</v>
      </c>
      <c r="D174" s="7" t="s">
        <v>62</v>
      </c>
      <c r="E174" s="7" t="s">
        <v>263</v>
      </c>
      <c r="F174" s="288"/>
      <c r="G174" s="31"/>
      <c r="H174" s="288"/>
      <c r="I174" s="31"/>
      <c r="J174" s="288"/>
      <c r="K174" s="31"/>
      <c r="L174" s="288"/>
      <c r="M174" s="31"/>
      <c r="N174" s="288"/>
      <c r="O174" s="31"/>
      <c r="P174" s="288"/>
      <c r="Q174" s="31"/>
      <c r="R174" s="288"/>
      <c r="S174" s="31"/>
      <c r="T174" s="288"/>
      <c r="U174" s="31"/>
      <c r="V174" s="288"/>
      <c r="W174" s="31"/>
      <c r="X174" s="288"/>
      <c r="Y174" s="31">
        <f t="shared" si="16"/>
        <v>0</v>
      </c>
      <c r="Z174" s="288"/>
      <c r="AA174" s="31"/>
      <c r="AB174" s="288"/>
      <c r="AC174" s="31">
        <f t="shared" si="17"/>
        <v>0</v>
      </c>
      <c r="AD174" s="288"/>
      <c r="AE174" s="31"/>
      <c r="AF174" s="288"/>
      <c r="AG174" s="31"/>
      <c r="AH174" s="288"/>
      <c r="AI174" s="31"/>
      <c r="AJ174" s="288"/>
      <c r="AK174" s="31"/>
      <c r="AL174" s="295">
        <v>1</v>
      </c>
      <c r="AM174" s="31"/>
      <c r="AN174" s="288"/>
      <c r="AO174" s="31"/>
      <c r="AP174" s="288"/>
      <c r="AQ174" s="31">
        <f t="shared" si="14"/>
        <v>0</v>
      </c>
      <c r="AR174" s="288"/>
      <c r="AS174" s="31"/>
      <c r="AT174" s="288"/>
      <c r="AU174" s="31"/>
      <c r="AV174" s="288"/>
      <c r="AW174" s="31">
        <f t="shared" si="15"/>
        <v>0</v>
      </c>
      <c r="AX174" s="288"/>
      <c r="AY174" s="288"/>
      <c r="AZ174" s="293"/>
      <c r="BA174" s="294">
        <f t="shared" si="13"/>
        <v>1</v>
      </c>
      <c r="BB174" s="303" t="s">
        <v>3173</v>
      </c>
      <c r="BC174" s="261">
        <v>0</v>
      </c>
    </row>
    <row r="175" spans="1:57" x14ac:dyDescent="0.2">
      <c r="A175" s="314" t="s">
        <v>3140</v>
      </c>
      <c r="B175" s="291"/>
      <c r="C175" s="291"/>
      <c r="D175" s="291"/>
      <c r="E175" s="291"/>
      <c r="F175" s="291"/>
      <c r="G175" s="31"/>
      <c r="H175" s="291"/>
      <c r="I175" s="31"/>
      <c r="J175" s="291"/>
      <c r="K175" s="31"/>
      <c r="L175" s="291"/>
      <c r="M175" s="31"/>
      <c r="N175" s="291"/>
      <c r="O175" s="31"/>
      <c r="P175" s="291"/>
      <c r="Q175" s="31"/>
      <c r="R175" s="291"/>
      <c r="S175" s="31"/>
      <c r="T175" s="291"/>
      <c r="U175" s="31"/>
      <c r="V175" s="291"/>
      <c r="W175" s="31"/>
      <c r="X175" s="291"/>
      <c r="Y175" s="31">
        <f t="shared" si="16"/>
        <v>0</v>
      </c>
      <c r="Z175" s="291"/>
      <c r="AA175" s="31"/>
      <c r="AB175" s="291"/>
      <c r="AC175" s="31">
        <f t="shared" si="17"/>
        <v>0</v>
      </c>
      <c r="AD175" s="291"/>
      <c r="AE175" s="31"/>
      <c r="AF175" s="291"/>
      <c r="AG175" s="31"/>
      <c r="AH175" s="291"/>
      <c r="AI175" s="31"/>
      <c r="AJ175" s="291"/>
      <c r="AK175" s="31"/>
      <c r="AL175" s="291"/>
      <c r="AM175" s="31"/>
      <c r="AN175" s="291"/>
      <c r="AO175" s="31"/>
      <c r="AP175" s="291"/>
      <c r="AQ175" s="31">
        <f t="shared" si="14"/>
        <v>0</v>
      </c>
      <c r="AR175" s="291"/>
      <c r="AS175" s="31"/>
      <c r="AT175" s="291"/>
      <c r="AU175" s="31"/>
      <c r="AV175" s="291"/>
      <c r="AW175" s="31">
        <f t="shared" si="15"/>
        <v>0</v>
      </c>
      <c r="AX175" s="291"/>
      <c r="AY175" s="291"/>
      <c r="AZ175" s="292"/>
      <c r="BA175" s="294"/>
      <c r="BB175" s="304"/>
      <c r="BC175" s="261">
        <v>0</v>
      </c>
    </row>
    <row r="176" spans="1:57" ht="30" x14ac:dyDescent="0.2">
      <c r="A176" s="11" t="s">
        <v>300</v>
      </c>
      <c r="B176" s="7" t="s">
        <v>301</v>
      </c>
      <c r="C176" s="288" t="s">
        <v>2809</v>
      </c>
      <c r="D176" s="288"/>
      <c r="E176" s="295">
        <v>2000</v>
      </c>
      <c r="F176" s="288"/>
      <c r="G176" s="31"/>
      <c r="H176" s="288"/>
      <c r="I176" s="31"/>
      <c r="J176" s="288"/>
      <c r="K176" s="31"/>
      <c r="L176" s="295">
        <v>1</v>
      </c>
      <c r="M176" s="31"/>
      <c r="N176" s="295">
        <v>1</v>
      </c>
      <c r="O176" s="31"/>
      <c r="P176" s="288"/>
      <c r="Q176" s="31"/>
      <c r="R176" s="288"/>
      <c r="S176" s="31"/>
      <c r="T176" s="288"/>
      <c r="U176" s="31"/>
      <c r="V176" s="288"/>
      <c r="W176" s="31"/>
      <c r="X176" s="288"/>
      <c r="Y176" s="31">
        <f t="shared" si="16"/>
        <v>0</v>
      </c>
      <c r="Z176" s="288"/>
      <c r="AA176" s="31"/>
      <c r="AB176" s="288"/>
      <c r="AC176" s="31">
        <f t="shared" si="17"/>
        <v>0</v>
      </c>
      <c r="AD176" s="288"/>
      <c r="AE176" s="31"/>
      <c r="AF176" s="288"/>
      <c r="AG176" s="31"/>
      <c r="AH176" s="288"/>
      <c r="AI176" s="31"/>
      <c r="AJ176" s="288"/>
      <c r="AK176" s="31"/>
      <c r="AL176" s="288"/>
      <c r="AM176" s="31"/>
      <c r="AN176" s="288"/>
      <c r="AO176" s="31"/>
      <c r="AP176" s="288"/>
      <c r="AQ176" s="31">
        <f t="shared" si="14"/>
        <v>0</v>
      </c>
      <c r="AR176" s="288"/>
      <c r="AS176" s="31"/>
      <c r="AT176" s="288"/>
      <c r="AU176" s="31"/>
      <c r="AV176" s="288"/>
      <c r="AW176" s="31">
        <f t="shared" si="15"/>
        <v>0</v>
      </c>
      <c r="AX176" s="295">
        <v>1</v>
      </c>
      <c r="AY176" s="288"/>
      <c r="AZ176" s="293"/>
      <c r="BA176" s="294">
        <f t="shared" si="13"/>
        <v>2</v>
      </c>
      <c r="BB176" s="303" t="s">
        <v>3173</v>
      </c>
      <c r="BC176" s="261">
        <v>0</v>
      </c>
    </row>
    <row r="177" spans="1:55" ht="30" x14ac:dyDescent="0.2">
      <c r="A177" s="26" t="s">
        <v>304</v>
      </c>
      <c r="B177" s="306" t="s">
        <v>3141</v>
      </c>
      <c r="C177" s="306" t="s">
        <v>2809</v>
      </c>
      <c r="D177" s="306"/>
      <c r="E177" s="307">
        <v>1200</v>
      </c>
      <c r="F177" s="306"/>
      <c r="G177" s="31"/>
      <c r="H177" s="306"/>
      <c r="I177" s="31"/>
      <c r="J177" s="306"/>
      <c r="K177" s="31"/>
      <c r="L177" s="306"/>
      <c r="M177" s="31"/>
      <c r="N177" s="307">
        <v>1</v>
      </c>
      <c r="O177" s="31"/>
      <c r="P177" s="306"/>
      <c r="Q177" s="31"/>
      <c r="R177" s="306"/>
      <c r="S177" s="31"/>
      <c r="T177" s="306"/>
      <c r="U177" s="31"/>
      <c r="V177" s="306"/>
      <c r="W177" s="31"/>
      <c r="X177" s="306"/>
      <c r="Y177" s="31">
        <f t="shared" si="16"/>
        <v>0</v>
      </c>
      <c r="Z177" s="306"/>
      <c r="AA177" s="31"/>
      <c r="AB177" s="306"/>
      <c r="AC177" s="31">
        <f t="shared" si="17"/>
        <v>0</v>
      </c>
      <c r="AD177" s="307">
        <v>1</v>
      </c>
      <c r="AE177" s="31"/>
      <c r="AF177" s="306"/>
      <c r="AG177" s="31"/>
      <c r="AH177" s="306"/>
      <c r="AI177" s="31"/>
      <c r="AJ177" s="306"/>
      <c r="AK177" s="31"/>
      <c r="AL177" s="306"/>
      <c r="AM177" s="31"/>
      <c r="AN177" s="306"/>
      <c r="AO177" s="31"/>
      <c r="AP177" s="306"/>
      <c r="AQ177" s="31">
        <f t="shared" si="14"/>
        <v>0</v>
      </c>
      <c r="AR177" s="306"/>
      <c r="AS177" s="31"/>
      <c r="AT177" s="306"/>
      <c r="AU177" s="31"/>
      <c r="AV177" s="306"/>
      <c r="AW177" s="31">
        <f t="shared" si="15"/>
        <v>0</v>
      </c>
      <c r="AX177" s="306"/>
      <c r="AY177" s="306"/>
      <c r="AZ177" s="308"/>
      <c r="BA177" s="294">
        <f t="shared" si="13"/>
        <v>2</v>
      </c>
      <c r="BB177" s="303" t="s">
        <v>3173</v>
      </c>
      <c r="BC177" s="261">
        <v>0</v>
      </c>
    </row>
    <row r="178" spans="1:55" ht="30" x14ac:dyDescent="0.2">
      <c r="A178" s="11" t="s">
        <v>307</v>
      </c>
      <c r="B178" s="7" t="s">
        <v>301</v>
      </c>
      <c r="C178" s="288" t="s">
        <v>2811</v>
      </c>
      <c r="D178" s="288"/>
      <c r="E178" s="295">
        <v>2000</v>
      </c>
      <c r="F178" s="288"/>
      <c r="G178" s="31"/>
      <c r="H178" s="288"/>
      <c r="I178" s="31"/>
      <c r="J178" s="288"/>
      <c r="K178" s="31"/>
      <c r="L178" s="295">
        <v>1</v>
      </c>
      <c r="M178" s="31"/>
      <c r="N178" s="295">
        <v>1</v>
      </c>
      <c r="O178" s="31"/>
      <c r="P178" s="288"/>
      <c r="Q178" s="31"/>
      <c r="R178" s="288"/>
      <c r="S178" s="31"/>
      <c r="T178" s="288"/>
      <c r="U178" s="31"/>
      <c r="V178" s="288"/>
      <c r="W178" s="31"/>
      <c r="X178" s="288"/>
      <c r="Y178" s="31">
        <f t="shared" si="16"/>
        <v>0</v>
      </c>
      <c r="Z178" s="288"/>
      <c r="AA178" s="31"/>
      <c r="AB178" s="288"/>
      <c r="AC178" s="31">
        <f t="shared" si="17"/>
        <v>0</v>
      </c>
      <c r="AD178" s="288"/>
      <c r="AE178" s="31"/>
      <c r="AF178" s="288"/>
      <c r="AG178" s="31"/>
      <c r="AH178" s="288"/>
      <c r="AI178" s="31"/>
      <c r="AJ178" s="288"/>
      <c r="AK178" s="31"/>
      <c r="AL178" s="288"/>
      <c r="AM178" s="31"/>
      <c r="AN178" s="288"/>
      <c r="AO178" s="31"/>
      <c r="AP178" s="288"/>
      <c r="AQ178" s="31">
        <f t="shared" si="14"/>
        <v>0</v>
      </c>
      <c r="AR178" s="288"/>
      <c r="AS178" s="31"/>
      <c r="AT178" s="288"/>
      <c r="AU178" s="31"/>
      <c r="AV178" s="288"/>
      <c r="AW178" s="31">
        <f t="shared" si="15"/>
        <v>0</v>
      </c>
      <c r="AX178" s="295">
        <v>1</v>
      </c>
      <c r="AY178" s="288"/>
      <c r="AZ178" s="293"/>
      <c r="BA178" s="294">
        <f t="shared" si="13"/>
        <v>2</v>
      </c>
      <c r="BB178" s="303" t="s">
        <v>3173</v>
      </c>
      <c r="BC178" s="261">
        <v>0</v>
      </c>
    </row>
    <row r="179" spans="1:55" ht="30" x14ac:dyDescent="0.2">
      <c r="A179" s="29" t="s">
        <v>309</v>
      </c>
      <c r="B179" s="315" t="s">
        <v>3141</v>
      </c>
      <c r="C179" s="315" t="s">
        <v>2811</v>
      </c>
      <c r="D179" s="315"/>
      <c r="E179" s="316">
        <v>1200</v>
      </c>
      <c r="F179" s="315"/>
      <c r="G179" s="31"/>
      <c r="H179" s="315"/>
      <c r="I179" s="31"/>
      <c r="J179" s="315"/>
      <c r="K179" s="31"/>
      <c r="L179" s="315"/>
      <c r="M179" s="31"/>
      <c r="N179" s="316">
        <v>1</v>
      </c>
      <c r="O179" s="31"/>
      <c r="P179" s="315"/>
      <c r="Q179" s="31"/>
      <c r="R179" s="315"/>
      <c r="S179" s="31"/>
      <c r="T179" s="315"/>
      <c r="U179" s="31"/>
      <c r="V179" s="315"/>
      <c r="W179" s="31"/>
      <c r="X179" s="315"/>
      <c r="Y179" s="31">
        <f t="shared" si="16"/>
        <v>0</v>
      </c>
      <c r="Z179" s="315"/>
      <c r="AA179" s="31"/>
      <c r="AB179" s="315"/>
      <c r="AC179" s="31">
        <f t="shared" si="17"/>
        <v>0</v>
      </c>
      <c r="AD179" s="316">
        <v>1</v>
      </c>
      <c r="AE179" s="31"/>
      <c r="AF179" s="315"/>
      <c r="AG179" s="31"/>
      <c r="AH179" s="315"/>
      <c r="AI179" s="31"/>
      <c r="AJ179" s="315"/>
      <c r="AK179" s="31"/>
      <c r="AL179" s="315"/>
      <c r="AM179" s="31"/>
      <c r="AN179" s="315"/>
      <c r="AO179" s="31"/>
      <c r="AP179" s="315"/>
      <c r="AQ179" s="31">
        <f t="shared" si="14"/>
        <v>0</v>
      </c>
      <c r="AR179" s="315"/>
      <c r="AS179" s="31"/>
      <c r="AT179" s="315"/>
      <c r="AU179" s="31"/>
      <c r="AV179" s="315"/>
      <c r="AW179" s="31">
        <f t="shared" si="15"/>
        <v>0</v>
      </c>
      <c r="AX179" s="315"/>
      <c r="AY179" s="315"/>
      <c r="AZ179" s="317"/>
      <c r="BA179" s="294">
        <f t="shared" si="13"/>
        <v>2</v>
      </c>
      <c r="BB179" s="303" t="s">
        <v>3173</v>
      </c>
      <c r="BC179" s="261">
        <v>0</v>
      </c>
    </row>
    <row r="180" spans="1:55" ht="30" x14ac:dyDescent="0.2">
      <c r="A180" s="11" t="s">
        <v>310</v>
      </c>
      <c r="B180" s="7" t="s">
        <v>301</v>
      </c>
      <c r="C180" s="288" t="s">
        <v>2813</v>
      </c>
      <c r="D180" s="288"/>
      <c r="E180" s="295">
        <v>2000</v>
      </c>
      <c r="F180" s="288"/>
      <c r="G180" s="31"/>
      <c r="H180" s="288"/>
      <c r="I180" s="31"/>
      <c r="J180" s="288"/>
      <c r="K180" s="31"/>
      <c r="L180" s="295">
        <v>1</v>
      </c>
      <c r="M180" s="31"/>
      <c r="N180" s="295">
        <v>1</v>
      </c>
      <c r="O180" s="31"/>
      <c r="P180" s="288"/>
      <c r="Q180" s="31"/>
      <c r="R180" s="288"/>
      <c r="S180" s="31"/>
      <c r="T180" s="288"/>
      <c r="U180" s="31"/>
      <c r="V180" s="288"/>
      <c r="W180" s="31"/>
      <c r="X180" s="288"/>
      <c r="Y180" s="31">
        <f t="shared" si="16"/>
        <v>0</v>
      </c>
      <c r="Z180" s="288"/>
      <c r="AA180" s="31"/>
      <c r="AB180" s="288"/>
      <c r="AC180" s="31">
        <f t="shared" si="17"/>
        <v>0</v>
      </c>
      <c r="AD180" s="288"/>
      <c r="AE180" s="31"/>
      <c r="AF180" s="288"/>
      <c r="AG180" s="31"/>
      <c r="AH180" s="288"/>
      <c r="AI180" s="31"/>
      <c r="AJ180" s="288"/>
      <c r="AK180" s="31"/>
      <c r="AL180" s="288"/>
      <c r="AM180" s="31"/>
      <c r="AN180" s="288"/>
      <c r="AO180" s="31"/>
      <c r="AP180" s="288"/>
      <c r="AQ180" s="31">
        <f t="shared" si="14"/>
        <v>0</v>
      </c>
      <c r="AR180" s="288"/>
      <c r="AS180" s="31"/>
      <c r="AT180" s="288"/>
      <c r="AU180" s="31"/>
      <c r="AV180" s="288"/>
      <c r="AW180" s="31">
        <f t="shared" si="15"/>
        <v>0</v>
      </c>
      <c r="AX180" s="295">
        <v>1</v>
      </c>
      <c r="AY180" s="288"/>
      <c r="AZ180" s="293"/>
      <c r="BA180" s="294">
        <f t="shared" si="13"/>
        <v>2</v>
      </c>
      <c r="BB180" s="303" t="s">
        <v>3173</v>
      </c>
      <c r="BC180" s="261">
        <v>0</v>
      </c>
    </row>
    <row r="181" spans="1:55" ht="30" x14ac:dyDescent="0.2">
      <c r="A181" s="29" t="s">
        <v>312</v>
      </c>
      <c r="B181" s="315" t="s">
        <v>3141</v>
      </c>
      <c r="C181" s="315" t="s">
        <v>2813</v>
      </c>
      <c r="D181" s="315"/>
      <c r="E181" s="316">
        <v>1200</v>
      </c>
      <c r="F181" s="315"/>
      <c r="G181" s="31"/>
      <c r="H181" s="315"/>
      <c r="I181" s="31"/>
      <c r="J181" s="315"/>
      <c r="K181" s="31"/>
      <c r="L181" s="315"/>
      <c r="M181" s="31"/>
      <c r="N181" s="316">
        <v>1</v>
      </c>
      <c r="O181" s="31"/>
      <c r="P181" s="315"/>
      <c r="Q181" s="31"/>
      <c r="R181" s="315"/>
      <c r="S181" s="31"/>
      <c r="T181" s="315"/>
      <c r="U181" s="31"/>
      <c r="V181" s="315"/>
      <c r="W181" s="31"/>
      <c r="X181" s="315"/>
      <c r="Y181" s="31">
        <f t="shared" si="16"/>
        <v>0</v>
      </c>
      <c r="Z181" s="315"/>
      <c r="AA181" s="31"/>
      <c r="AB181" s="315"/>
      <c r="AC181" s="31">
        <f t="shared" si="17"/>
        <v>0</v>
      </c>
      <c r="AD181" s="316">
        <v>1</v>
      </c>
      <c r="AE181" s="31"/>
      <c r="AF181" s="315"/>
      <c r="AG181" s="31"/>
      <c r="AH181" s="315"/>
      <c r="AI181" s="31"/>
      <c r="AJ181" s="315"/>
      <c r="AK181" s="31"/>
      <c r="AL181" s="315"/>
      <c r="AM181" s="31"/>
      <c r="AN181" s="315"/>
      <c r="AO181" s="31"/>
      <c r="AP181" s="315"/>
      <c r="AQ181" s="31">
        <f t="shared" si="14"/>
        <v>0</v>
      </c>
      <c r="AR181" s="315"/>
      <c r="AS181" s="31"/>
      <c r="AT181" s="315"/>
      <c r="AU181" s="31"/>
      <c r="AV181" s="315"/>
      <c r="AW181" s="31">
        <f t="shared" si="15"/>
        <v>0</v>
      </c>
      <c r="AX181" s="315"/>
      <c r="AY181" s="315"/>
      <c r="AZ181" s="317"/>
      <c r="BA181" s="294">
        <f t="shared" si="13"/>
        <v>2</v>
      </c>
      <c r="BB181" s="303" t="s">
        <v>3173</v>
      </c>
      <c r="BC181" s="261">
        <v>0</v>
      </c>
    </row>
    <row r="182" spans="1:55" ht="30" x14ac:dyDescent="0.2">
      <c r="A182" s="11" t="s">
        <v>313</v>
      </c>
      <c r="B182" s="7" t="s">
        <v>301</v>
      </c>
      <c r="C182" s="288" t="s">
        <v>2815</v>
      </c>
      <c r="D182" s="288"/>
      <c r="E182" s="295">
        <v>2000</v>
      </c>
      <c r="F182" s="288"/>
      <c r="G182" s="31"/>
      <c r="H182" s="288"/>
      <c r="I182" s="31"/>
      <c r="J182" s="288"/>
      <c r="K182" s="31"/>
      <c r="L182" s="295">
        <v>1</v>
      </c>
      <c r="M182" s="31"/>
      <c r="N182" s="295">
        <v>1</v>
      </c>
      <c r="O182" s="31"/>
      <c r="P182" s="288"/>
      <c r="Q182" s="31"/>
      <c r="R182" s="288"/>
      <c r="S182" s="31"/>
      <c r="T182" s="288"/>
      <c r="U182" s="31"/>
      <c r="V182" s="288"/>
      <c r="W182" s="31"/>
      <c r="X182" s="288"/>
      <c r="Y182" s="31">
        <f t="shared" si="16"/>
        <v>0</v>
      </c>
      <c r="Z182" s="288"/>
      <c r="AA182" s="31"/>
      <c r="AB182" s="288"/>
      <c r="AC182" s="31">
        <f t="shared" si="17"/>
        <v>0</v>
      </c>
      <c r="AD182" s="288"/>
      <c r="AE182" s="31"/>
      <c r="AF182" s="288"/>
      <c r="AG182" s="31"/>
      <c r="AH182" s="288"/>
      <c r="AI182" s="31"/>
      <c r="AJ182" s="288"/>
      <c r="AK182" s="31"/>
      <c r="AL182" s="288"/>
      <c r="AM182" s="31"/>
      <c r="AN182" s="288"/>
      <c r="AO182" s="31"/>
      <c r="AP182" s="288"/>
      <c r="AQ182" s="31">
        <f t="shared" si="14"/>
        <v>0</v>
      </c>
      <c r="AR182" s="288"/>
      <c r="AS182" s="31"/>
      <c r="AT182" s="288"/>
      <c r="AU182" s="31"/>
      <c r="AV182" s="288"/>
      <c r="AW182" s="31">
        <f t="shared" si="15"/>
        <v>0</v>
      </c>
      <c r="AX182" s="295">
        <v>1</v>
      </c>
      <c r="AY182" s="288"/>
      <c r="AZ182" s="293"/>
      <c r="BA182" s="294">
        <f t="shared" si="13"/>
        <v>2</v>
      </c>
      <c r="BB182" s="303" t="s">
        <v>3173</v>
      </c>
      <c r="BC182" s="261">
        <v>0</v>
      </c>
    </row>
    <row r="183" spans="1:55" ht="30" x14ac:dyDescent="0.2">
      <c r="A183" s="29" t="s">
        <v>315</v>
      </c>
      <c r="B183" s="315" t="s">
        <v>3141</v>
      </c>
      <c r="C183" s="315" t="s">
        <v>2815</v>
      </c>
      <c r="D183" s="315"/>
      <c r="E183" s="316">
        <v>1200</v>
      </c>
      <c r="F183" s="315"/>
      <c r="G183" s="31"/>
      <c r="H183" s="315"/>
      <c r="I183" s="31"/>
      <c r="J183" s="315"/>
      <c r="K183" s="31"/>
      <c r="L183" s="315"/>
      <c r="M183" s="31"/>
      <c r="N183" s="316">
        <v>1</v>
      </c>
      <c r="O183" s="31"/>
      <c r="P183" s="315"/>
      <c r="Q183" s="31"/>
      <c r="R183" s="315"/>
      <c r="S183" s="31"/>
      <c r="T183" s="315"/>
      <c r="U183" s="31"/>
      <c r="V183" s="315"/>
      <c r="W183" s="31"/>
      <c r="X183" s="315"/>
      <c r="Y183" s="31">
        <f t="shared" si="16"/>
        <v>0</v>
      </c>
      <c r="Z183" s="315"/>
      <c r="AA183" s="31"/>
      <c r="AB183" s="315"/>
      <c r="AC183" s="31">
        <f t="shared" si="17"/>
        <v>0</v>
      </c>
      <c r="AD183" s="316">
        <v>1</v>
      </c>
      <c r="AE183" s="31"/>
      <c r="AF183" s="315"/>
      <c r="AG183" s="31"/>
      <c r="AH183" s="315"/>
      <c r="AI183" s="31"/>
      <c r="AJ183" s="315"/>
      <c r="AK183" s="31"/>
      <c r="AL183" s="315"/>
      <c r="AM183" s="31"/>
      <c r="AN183" s="315"/>
      <c r="AO183" s="31"/>
      <c r="AP183" s="315"/>
      <c r="AQ183" s="31">
        <f t="shared" si="14"/>
        <v>0</v>
      </c>
      <c r="AR183" s="315"/>
      <c r="AS183" s="31"/>
      <c r="AT183" s="315"/>
      <c r="AU183" s="31"/>
      <c r="AV183" s="315"/>
      <c r="AW183" s="31">
        <f t="shared" si="15"/>
        <v>0</v>
      </c>
      <c r="AX183" s="315"/>
      <c r="AY183" s="315"/>
      <c r="AZ183" s="317"/>
      <c r="BA183" s="294">
        <f t="shared" si="13"/>
        <v>2</v>
      </c>
      <c r="BB183" s="303" t="s">
        <v>3173</v>
      </c>
      <c r="BC183" s="261">
        <v>0</v>
      </c>
    </row>
    <row r="184" spans="1:55" ht="30" x14ac:dyDescent="0.2">
      <c r="A184" s="11" t="s">
        <v>316</v>
      </c>
      <c r="B184" s="7" t="s">
        <v>301</v>
      </c>
      <c r="C184" s="288" t="s">
        <v>2817</v>
      </c>
      <c r="D184" s="288"/>
      <c r="E184" s="295">
        <v>2000</v>
      </c>
      <c r="F184" s="288"/>
      <c r="G184" s="31"/>
      <c r="H184" s="288"/>
      <c r="I184" s="31"/>
      <c r="J184" s="288"/>
      <c r="K184" s="31"/>
      <c r="L184" s="295">
        <v>1</v>
      </c>
      <c r="M184" s="31"/>
      <c r="N184" s="295">
        <v>1</v>
      </c>
      <c r="O184" s="31"/>
      <c r="P184" s="288"/>
      <c r="Q184" s="31"/>
      <c r="R184" s="288"/>
      <c r="S184" s="31"/>
      <c r="T184" s="288"/>
      <c r="U184" s="31"/>
      <c r="V184" s="288"/>
      <c r="W184" s="31"/>
      <c r="X184" s="288"/>
      <c r="Y184" s="31">
        <f t="shared" si="16"/>
        <v>0</v>
      </c>
      <c r="Z184" s="288"/>
      <c r="AA184" s="31"/>
      <c r="AB184" s="288"/>
      <c r="AC184" s="31">
        <f t="shared" si="17"/>
        <v>0</v>
      </c>
      <c r="AD184" s="288"/>
      <c r="AE184" s="31"/>
      <c r="AF184" s="288"/>
      <c r="AG184" s="31"/>
      <c r="AH184" s="288"/>
      <c r="AI184" s="31"/>
      <c r="AJ184" s="288"/>
      <c r="AK184" s="31"/>
      <c r="AL184" s="288"/>
      <c r="AM184" s="31"/>
      <c r="AN184" s="288"/>
      <c r="AO184" s="31"/>
      <c r="AP184" s="288"/>
      <c r="AQ184" s="31">
        <f t="shared" si="14"/>
        <v>0</v>
      </c>
      <c r="AR184" s="288"/>
      <c r="AS184" s="31"/>
      <c r="AT184" s="288"/>
      <c r="AU184" s="31"/>
      <c r="AV184" s="288"/>
      <c r="AW184" s="31">
        <f t="shared" si="15"/>
        <v>0</v>
      </c>
      <c r="AX184" s="295">
        <v>1</v>
      </c>
      <c r="AY184" s="288"/>
      <c r="AZ184" s="293"/>
      <c r="BA184" s="294">
        <f t="shared" si="13"/>
        <v>2</v>
      </c>
      <c r="BB184" s="303" t="s">
        <v>3173</v>
      </c>
      <c r="BC184" s="261">
        <v>0</v>
      </c>
    </row>
    <row r="185" spans="1:55" ht="30" x14ac:dyDescent="0.2">
      <c r="A185" s="29" t="s">
        <v>318</v>
      </c>
      <c r="B185" s="315" t="s">
        <v>3141</v>
      </c>
      <c r="C185" s="315" t="s">
        <v>2817</v>
      </c>
      <c r="D185" s="315"/>
      <c r="E185" s="316">
        <v>1200</v>
      </c>
      <c r="F185" s="315"/>
      <c r="G185" s="31"/>
      <c r="H185" s="315"/>
      <c r="I185" s="31"/>
      <c r="J185" s="315"/>
      <c r="K185" s="31"/>
      <c r="L185" s="315"/>
      <c r="M185" s="31"/>
      <c r="N185" s="316">
        <v>1</v>
      </c>
      <c r="O185" s="31"/>
      <c r="P185" s="315"/>
      <c r="Q185" s="31"/>
      <c r="R185" s="315"/>
      <c r="S185" s="31"/>
      <c r="T185" s="315"/>
      <c r="U185" s="31"/>
      <c r="V185" s="315"/>
      <c r="W185" s="31"/>
      <c r="X185" s="315"/>
      <c r="Y185" s="31">
        <f t="shared" si="16"/>
        <v>0</v>
      </c>
      <c r="Z185" s="315"/>
      <c r="AA185" s="31"/>
      <c r="AB185" s="315"/>
      <c r="AC185" s="31">
        <f t="shared" si="17"/>
        <v>0</v>
      </c>
      <c r="AD185" s="316">
        <v>1</v>
      </c>
      <c r="AE185" s="31"/>
      <c r="AF185" s="315"/>
      <c r="AG185" s="31"/>
      <c r="AH185" s="315"/>
      <c r="AI185" s="31"/>
      <c r="AJ185" s="315"/>
      <c r="AK185" s="31"/>
      <c r="AL185" s="315"/>
      <c r="AM185" s="31"/>
      <c r="AN185" s="315"/>
      <c r="AO185" s="31"/>
      <c r="AP185" s="315"/>
      <c r="AQ185" s="31">
        <f t="shared" si="14"/>
        <v>0</v>
      </c>
      <c r="AR185" s="315"/>
      <c r="AS185" s="31"/>
      <c r="AT185" s="315"/>
      <c r="AU185" s="31"/>
      <c r="AV185" s="315"/>
      <c r="AW185" s="31">
        <f t="shared" si="15"/>
        <v>0</v>
      </c>
      <c r="AX185" s="315"/>
      <c r="AY185" s="315"/>
      <c r="AZ185" s="317"/>
      <c r="BA185" s="294">
        <f t="shared" si="13"/>
        <v>2</v>
      </c>
      <c r="BB185" s="303" t="s">
        <v>3173</v>
      </c>
      <c r="BC185" s="261">
        <v>0</v>
      </c>
    </row>
    <row r="186" spans="1:55" ht="30" x14ac:dyDescent="0.2">
      <c r="A186" s="11" t="s">
        <v>319</v>
      </c>
      <c r="B186" s="7" t="s">
        <v>301</v>
      </c>
      <c r="C186" s="288" t="s">
        <v>2819</v>
      </c>
      <c r="D186" s="288"/>
      <c r="E186" s="295">
        <v>2000</v>
      </c>
      <c r="F186" s="288"/>
      <c r="G186" s="31"/>
      <c r="H186" s="288"/>
      <c r="I186" s="31"/>
      <c r="J186" s="288"/>
      <c r="K186" s="31"/>
      <c r="L186" s="295">
        <v>1</v>
      </c>
      <c r="M186" s="31"/>
      <c r="N186" s="295">
        <v>1</v>
      </c>
      <c r="O186" s="31"/>
      <c r="P186" s="288"/>
      <c r="Q186" s="31"/>
      <c r="R186" s="288"/>
      <c r="S186" s="31"/>
      <c r="T186" s="288"/>
      <c r="U186" s="31"/>
      <c r="V186" s="288"/>
      <c r="W186" s="31"/>
      <c r="X186" s="288"/>
      <c r="Y186" s="31">
        <f t="shared" si="16"/>
        <v>0</v>
      </c>
      <c r="Z186" s="288"/>
      <c r="AA186" s="31"/>
      <c r="AB186" s="288"/>
      <c r="AC186" s="31">
        <f t="shared" si="17"/>
        <v>0</v>
      </c>
      <c r="AD186" s="288"/>
      <c r="AE186" s="31"/>
      <c r="AF186" s="288"/>
      <c r="AG186" s="31"/>
      <c r="AH186" s="288"/>
      <c r="AI186" s="31"/>
      <c r="AJ186" s="288"/>
      <c r="AK186" s="31"/>
      <c r="AL186" s="288"/>
      <c r="AM186" s="31"/>
      <c r="AN186" s="288"/>
      <c r="AO186" s="31"/>
      <c r="AP186" s="288"/>
      <c r="AQ186" s="31">
        <f t="shared" si="14"/>
        <v>0</v>
      </c>
      <c r="AR186" s="288"/>
      <c r="AS186" s="31"/>
      <c r="AT186" s="288"/>
      <c r="AU186" s="31"/>
      <c r="AV186" s="288"/>
      <c r="AW186" s="31">
        <f t="shared" si="15"/>
        <v>0</v>
      </c>
      <c r="AX186" s="295">
        <v>1</v>
      </c>
      <c r="AY186" s="288"/>
      <c r="AZ186" s="293"/>
      <c r="BA186" s="294">
        <f t="shared" si="13"/>
        <v>2</v>
      </c>
      <c r="BB186" s="303" t="s">
        <v>3173</v>
      </c>
      <c r="BC186" s="261">
        <v>0</v>
      </c>
    </row>
    <row r="187" spans="1:55" ht="30" x14ac:dyDescent="0.2">
      <c r="A187" s="29" t="s">
        <v>321</v>
      </c>
      <c r="B187" s="315" t="s">
        <v>3141</v>
      </c>
      <c r="C187" s="315" t="s">
        <v>2819</v>
      </c>
      <c r="D187" s="315"/>
      <c r="E187" s="316">
        <v>1200</v>
      </c>
      <c r="F187" s="315"/>
      <c r="G187" s="31"/>
      <c r="H187" s="315"/>
      <c r="I187" s="31"/>
      <c r="J187" s="315"/>
      <c r="K187" s="31"/>
      <c r="L187" s="315"/>
      <c r="M187" s="31"/>
      <c r="N187" s="316">
        <v>1</v>
      </c>
      <c r="O187" s="31"/>
      <c r="P187" s="315"/>
      <c r="Q187" s="31"/>
      <c r="R187" s="315"/>
      <c r="S187" s="31"/>
      <c r="T187" s="315"/>
      <c r="U187" s="31"/>
      <c r="V187" s="315"/>
      <c r="W187" s="31"/>
      <c r="X187" s="315"/>
      <c r="Y187" s="31">
        <f t="shared" si="16"/>
        <v>0</v>
      </c>
      <c r="Z187" s="315"/>
      <c r="AA187" s="31"/>
      <c r="AB187" s="315"/>
      <c r="AC187" s="31">
        <f t="shared" si="17"/>
        <v>0</v>
      </c>
      <c r="AD187" s="316">
        <v>1</v>
      </c>
      <c r="AE187" s="31"/>
      <c r="AF187" s="315"/>
      <c r="AG187" s="31"/>
      <c r="AH187" s="315"/>
      <c r="AI187" s="31"/>
      <c r="AJ187" s="315"/>
      <c r="AK187" s="31"/>
      <c r="AL187" s="315"/>
      <c r="AM187" s="31"/>
      <c r="AN187" s="315"/>
      <c r="AO187" s="31"/>
      <c r="AP187" s="315"/>
      <c r="AQ187" s="31">
        <f t="shared" si="14"/>
        <v>0</v>
      </c>
      <c r="AR187" s="315"/>
      <c r="AS187" s="31"/>
      <c r="AT187" s="315"/>
      <c r="AU187" s="31"/>
      <c r="AV187" s="315"/>
      <c r="AW187" s="31">
        <f t="shared" si="15"/>
        <v>0</v>
      </c>
      <c r="AX187" s="315"/>
      <c r="AY187" s="315"/>
      <c r="AZ187" s="317"/>
      <c r="BA187" s="294">
        <f t="shared" si="13"/>
        <v>2</v>
      </c>
      <c r="BB187" s="303" t="s">
        <v>3173</v>
      </c>
      <c r="BC187" s="261">
        <v>0</v>
      </c>
    </row>
    <row r="188" spans="1:55" ht="30" x14ac:dyDescent="0.2">
      <c r="A188" s="11" t="s">
        <v>322</v>
      </c>
      <c r="B188" s="7" t="s">
        <v>301</v>
      </c>
      <c r="C188" s="288" t="s">
        <v>2821</v>
      </c>
      <c r="D188" s="288"/>
      <c r="E188" s="295">
        <v>2000</v>
      </c>
      <c r="F188" s="288"/>
      <c r="G188" s="31"/>
      <c r="H188" s="288"/>
      <c r="I188" s="31"/>
      <c r="J188" s="288"/>
      <c r="K188" s="31"/>
      <c r="L188" s="295">
        <v>1</v>
      </c>
      <c r="M188" s="31"/>
      <c r="N188" s="295">
        <v>1</v>
      </c>
      <c r="O188" s="31"/>
      <c r="P188" s="288"/>
      <c r="Q188" s="31"/>
      <c r="R188" s="288"/>
      <c r="S188" s="31"/>
      <c r="T188" s="288"/>
      <c r="U188" s="31"/>
      <c r="V188" s="288"/>
      <c r="W188" s="31"/>
      <c r="X188" s="288"/>
      <c r="Y188" s="31">
        <f t="shared" si="16"/>
        <v>0</v>
      </c>
      <c r="Z188" s="288"/>
      <c r="AA188" s="31"/>
      <c r="AB188" s="288"/>
      <c r="AC188" s="31">
        <f t="shared" si="17"/>
        <v>0</v>
      </c>
      <c r="AD188" s="288"/>
      <c r="AE188" s="31"/>
      <c r="AF188" s="288"/>
      <c r="AG188" s="31"/>
      <c r="AH188" s="288"/>
      <c r="AI188" s="31"/>
      <c r="AJ188" s="288"/>
      <c r="AK188" s="31"/>
      <c r="AL188" s="288"/>
      <c r="AM188" s="31"/>
      <c r="AN188" s="288"/>
      <c r="AO188" s="31"/>
      <c r="AP188" s="288"/>
      <c r="AQ188" s="31">
        <f t="shared" si="14"/>
        <v>0</v>
      </c>
      <c r="AR188" s="288"/>
      <c r="AS188" s="31"/>
      <c r="AT188" s="288"/>
      <c r="AU188" s="31"/>
      <c r="AV188" s="288"/>
      <c r="AW188" s="31">
        <f t="shared" si="15"/>
        <v>0</v>
      </c>
      <c r="AX188" s="295">
        <v>1</v>
      </c>
      <c r="AY188" s="288"/>
      <c r="AZ188" s="293"/>
      <c r="BA188" s="294">
        <f t="shared" si="13"/>
        <v>2</v>
      </c>
      <c r="BB188" s="303" t="s">
        <v>3173</v>
      </c>
      <c r="BC188" s="261">
        <v>0</v>
      </c>
    </row>
    <row r="189" spans="1:55" ht="30" x14ac:dyDescent="0.2">
      <c r="A189" s="11" t="s">
        <v>324</v>
      </c>
      <c r="B189" s="7" t="s">
        <v>301</v>
      </c>
      <c r="C189" s="288" t="s">
        <v>2823</v>
      </c>
      <c r="D189" s="288"/>
      <c r="E189" s="295">
        <v>2500</v>
      </c>
      <c r="F189" s="288"/>
      <c r="G189" s="31"/>
      <c r="H189" s="288"/>
      <c r="I189" s="31"/>
      <c r="J189" s="288"/>
      <c r="K189" s="31"/>
      <c r="L189" s="295">
        <v>1</v>
      </c>
      <c r="M189" s="31"/>
      <c r="N189" s="295">
        <v>1</v>
      </c>
      <c r="O189" s="31"/>
      <c r="P189" s="288"/>
      <c r="Q189" s="31"/>
      <c r="R189" s="288"/>
      <c r="S189" s="31"/>
      <c r="T189" s="288"/>
      <c r="U189" s="31"/>
      <c r="V189" s="288"/>
      <c r="W189" s="31"/>
      <c r="X189" s="288"/>
      <c r="Y189" s="31">
        <f t="shared" si="16"/>
        <v>0</v>
      </c>
      <c r="Z189" s="288"/>
      <c r="AA189" s="31"/>
      <c r="AB189" s="288"/>
      <c r="AC189" s="31">
        <f t="shared" si="17"/>
        <v>0</v>
      </c>
      <c r="AD189" s="288"/>
      <c r="AE189" s="31"/>
      <c r="AF189" s="288"/>
      <c r="AG189" s="31"/>
      <c r="AH189" s="288"/>
      <c r="AI189" s="31"/>
      <c r="AJ189" s="288"/>
      <c r="AK189" s="31"/>
      <c r="AL189" s="288"/>
      <c r="AM189" s="31"/>
      <c r="AN189" s="288"/>
      <c r="AO189" s="31"/>
      <c r="AP189" s="288"/>
      <c r="AQ189" s="31">
        <f t="shared" si="14"/>
        <v>0</v>
      </c>
      <c r="AR189" s="288"/>
      <c r="AS189" s="31"/>
      <c r="AT189" s="288"/>
      <c r="AU189" s="31"/>
      <c r="AV189" s="288"/>
      <c r="AW189" s="31">
        <f t="shared" si="15"/>
        <v>0</v>
      </c>
      <c r="AX189" s="295">
        <v>1</v>
      </c>
      <c r="AY189" s="288"/>
      <c r="AZ189" s="293"/>
      <c r="BA189" s="294">
        <f t="shared" si="13"/>
        <v>2</v>
      </c>
      <c r="BB189" s="303" t="s">
        <v>3173</v>
      </c>
      <c r="BC189" s="261">
        <v>0</v>
      </c>
    </row>
    <row r="190" spans="1:55" ht="30" x14ac:dyDescent="0.2">
      <c r="A190" s="11" t="s">
        <v>326</v>
      </c>
      <c r="B190" s="7" t="s">
        <v>301</v>
      </c>
      <c r="C190" s="288" t="s">
        <v>2825</v>
      </c>
      <c r="D190" s="288"/>
      <c r="E190" s="295">
        <v>2000</v>
      </c>
      <c r="F190" s="288"/>
      <c r="G190" s="31"/>
      <c r="H190" s="288"/>
      <c r="I190" s="31"/>
      <c r="J190" s="288"/>
      <c r="K190" s="31"/>
      <c r="L190" s="295">
        <v>1</v>
      </c>
      <c r="M190" s="31"/>
      <c r="N190" s="295">
        <v>1</v>
      </c>
      <c r="O190" s="31"/>
      <c r="P190" s="288"/>
      <c r="Q190" s="31"/>
      <c r="R190" s="288"/>
      <c r="S190" s="31"/>
      <c r="T190" s="288"/>
      <c r="U190" s="31"/>
      <c r="V190" s="288"/>
      <c r="W190" s="31"/>
      <c r="X190" s="288"/>
      <c r="Y190" s="31">
        <f t="shared" si="16"/>
        <v>0</v>
      </c>
      <c r="Z190" s="288"/>
      <c r="AA190" s="31"/>
      <c r="AB190" s="288"/>
      <c r="AC190" s="31">
        <f t="shared" si="17"/>
        <v>0</v>
      </c>
      <c r="AD190" s="288"/>
      <c r="AE190" s="31"/>
      <c r="AF190" s="288"/>
      <c r="AG190" s="31"/>
      <c r="AH190" s="288"/>
      <c r="AI190" s="31"/>
      <c r="AJ190" s="288"/>
      <c r="AK190" s="31"/>
      <c r="AL190" s="288"/>
      <c r="AM190" s="31"/>
      <c r="AN190" s="288"/>
      <c r="AO190" s="31"/>
      <c r="AP190" s="288"/>
      <c r="AQ190" s="31">
        <f t="shared" si="14"/>
        <v>0</v>
      </c>
      <c r="AR190" s="288"/>
      <c r="AS190" s="31"/>
      <c r="AT190" s="288"/>
      <c r="AU190" s="31"/>
      <c r="AV190" s="288"/>
      <c r="AW190" s="31">
        <f t="shared" si="15"/>
        <v>0</v>
      </c>
      <c r="AX190" s="295">
        <v>1</v>
      </c>
      <c r="AY190" s="288"/>
      <c r="AZ190" s="293"/>
      <c r="BA190" s="294">
        <f t="shared" si="13"/>
        <v>2</v>
      </c>
      <c r="BB190" s="303" t="s">
        <v>3173</v>
      </c>
      <c r="BC190" s="261">
        <v>0</v>
      </c>
    </row>
    <row r="191" spans="1:55" ht="30" x14ac:dyDescent="0.2">
      <c r="A191" s="29" t="s">
        <v>328</v>
      </c>
      <c r="B191" s="315" t="s">
        <v>3141</v>
      </c>
      <c r="C191" s="315" t="s">
        <v>2825</v>
      </c>
      <c r="D191" s="315"/>
      <c r="E191" s="316">
        <v>1200</v>
      </c>
      <c r="F191" s="315"/>
      <c r="G191" s="31"/>
      <c r="H191" s="315"/>
      <c r="I191" s="31"/>
      <c r="J191" s="315"/>
      <c r="K191" s="31"/>
      <c r="L191" s="315"/>
      <c r="M191" s="31"/>
      <c r="N191" s="316">
        <v>1</v>
      </c>
      <c r="O191" s="31"/>
      <c r="P191" s="315"/>
      <c r="Q191" s="31"/>
      <c r="R191" s="315"/>
      <c r="S191" s="31"/>
      <c r="T191" s="315"/>
      <c r="U191" s="31"/>
      <c r="V191" s="315"/>
      <c r="W191" s="31"/>
      <c r="X191" s="315"/>
      <c r="Y191" s="31">
        <f t="shared" si="16"/>
        <v>0</v>
      </c>
      <c r="Z191" s="315"/>
      <c r="AA191" s="31"/>
      <c r="AB191" s="315"/>
      <c r="AC191" s="31">
        <f t="shared" si="17"/>
        <v>0</v>
      </c>
      <c r="AD191" s="316">
        <v>1</v>
      </c>
      <c r="AE191" s="31"/>
      <c r="AF191" s="315"/>
      <c r="AG191" s="31"/>
      <c r="AH191" s="315"/>
      <c r="AI191" s="31"/>
      <c r="AJ191" s="315"/>
      <c r="AK191" s="31"/>
      <c r="AL191" s="315"/>
      <c r="AM191" s="31"/>
      <c r="AN191" s="315"/>
      <c r="AO191" s="31"/>
      <c r="AP191" s="315"/>
      <c r="AQ191" s="31">
        <f t="shared" si="14"/>
        <v>0</v>
      </c>
      <c r="AR191" s="315"/>
      <c r="AS191" s="31"/>
      <c r="AT191" s="315"/>
      <c r="AU191" s="31"/>
      <c r="AV191" s="315"/>
      <c r="AW191" s="31">
        <f t="shared" si="15"/>
        <v>0</v>
      </c>
      <c r="AX191" s="315"/>
      <c r="AY191" s="315"/>
      <c r="AZ191" s="317"/>
      <c r="BA191" s="294">
        <f t="shared" si="13"/>
        <v>2</v>
      </c>
      <c r="BB191" s="303" t="s">
        <v>3173</v>
      </c>
      <c r="BC191" s="261">
        <v>0</v>
      </c>
    </row>
    <row r="192" spans="1:55" ht="30" x14ac:dyDescent="0.2">
      <c r="A192" s="26" t="s">
        <v>329</v>
      </c>
      <c r="B192" s="306" t="s">
        <v>2829</v>
      </c>
      <c r="C192" s="306" t="s">
        <v>2825</v>
      </c>
      <c r="D192" s="306"/>
      <c r="E192" s="307">
        <v>1200</v>
      </c>
      <c r="F192" s="307">
        <v>6</v>
      </c>
      <c r="G192" s="31"/>
      <c r="H192" s="306"/>
      <c r="I192" s="31"/>
      <c r="J192" s="306"/>
      <c r="K192" s="31"/>
      <c r="L192" s="307">
        <v>2</v>
      </c>
      <c r="M192" s="31"/>
      <c r="N192" s="307">
        <v>1</v>
      </c>
      <c r="O192" s="31"/>
      <c r="P192" s="307">
        <v>2</v>
      </c>
      <c r="Q192" s="31"/>
      <c r="R192" s="307">
        <v>2</v>
      </c>
      <c r="S192" s="31"/>
      <c r="T192" s="307">
        <v>2</v>
      </c>
      <c r="U192" s="31"/>
      <c r="V192" s="307">
        <v>1</v>
      </c>
      <c r="W192" s="31"/>
      <c r="X192" s="306"/>
      <c r="Y192" s="31">
        <f t="shared" si="16"/>
        <v>0</v>
      </c>
      <c r="Z192" s="306"/>
      <c r="AA192" s="31"/>
      <c r="AB192" s="306"/>
      <c r="AC192" s="31">
        <f t="shared" si="17"/>
        <v>0</v>
      </c>
      <c r="AD192" s="306"/>
      <c r="AE192" s="31"/>
      <c r="AF192" s="306"/>
      <c r="AG192" s="31"/>
      <c r="AH192" s="307">
        <v>2</v>
      </c>
      <c r="AI192" s="31"/>
      <c r="AJ192" s="306"/>
      <c r="AK192" s="31"/>
      <c r="AL192" s="306"/>
      <c r="AM192" s="31"/>
      <c r="AN192" s="306"/>
      <c r="AO192" s="31"/>
      <c r="AP192" s="306"/>
      <c r="AQ192" s="31">
        <f t="shared" si="14"/>
        <v>0</v>
      </c>
      <c r="AR192" s="306"/>
      <c r="AS192" s="31"/>
      <c r="AT192" s="307">
        <v>1</v>
      </c>
      <c r="AU192" s="31"/>
      <c r="AV192" s="306"/>
      <c r="AW192" s="31">
        <f t="shared" si="15"/>
        <v>0</v>
      </c>
      <c r="AX192" s="307">
        <v>4</v>
      </c>
      <c r="AY192" s="307">
        <v>3</v>
      </c>
      <c r="AZ192" s="309">
        <v>1</v>
      </c>
      <c r="BA192" s="294">
        <f t="shared" si="13"/>
        <v>18</v>
      </c>
      <c r="BB192" s="304" t="s">
        <v>3176</v>
      </c>
      <c r="BC192" s="261">
        <v>0</v>
      </c>
    </row>
    <row r="193" spans="1:57" ht="30" x14ac:dyDescent="0.2">
      <c r="A193" s="26" t="s">
        <v>330</v>
      </c>
      <c r="B193" s="306" t="s">
        <v>2829</v>
      </c>
      <c r="C193" s="306" t="s">
        <v>2823</v>
      </c>
      <c r="D193" s="306"/>
      <c r="E193" s="307">
        <v>500</v>
      </c>
      <c r="F193" s="307">
        <v>4</v>
      </c>
      <c r="G193" s="31"/>
      <c r="H193" s="306"/>
      <c r="I193" s="31"/>
      <c r="J193" s="306"/>
      <c r="K193" s="31"/>
      <c r="L193" s="307">
        <v>2</v>
      </c>
      <c r="M193" s="31"/>
      <c r="N193" s="306"/>
      <c r="O193" s="31"/>
      <c r="P193" s="307">
        <v>2</v>
      </c>
      <c r="Q193" s="31"/>
      <c r="R193" s="307">
        <v>2</v>
      </c>
      <c r="S193" s="31"/>
      <c r="T193" s="307">
        <v>2</v>
      </c>
      <c r="U193" s="31"/>
      <c r="V193" s="307">
        <v>1</v>
      </c>
      <c r="W193" s="31"/>
      <c r="X193" s="306"/>
      <c r="Y193" s="31">
        <f t="shared" si="16"/>
        <v>0</v>
      </c>
      <c r="Z193" s="306"/>
      <c r="AA193" s="31"/>
      <c r="AB193" s="306"/>
      <c r="AC193" s="31">
        <f t="shared" si="17"/>
        <v>0</v>
      </c>
      <c r="AD193" s="306"/>
      <c r="AE193" s="31"/>
      <c r="AF193" s="306"/>
      <c r="AG193" s="31"/>
      <c r="AH193" s="307">
        <v>2</v>
      </c>
      <c r="AI193" s="31"/>
      <c r="AJ193" s="306"/>
      <c r="AK193" s="31"/>
      <c r="AL193" s="306"/>
      <c r="AM193" s="31"/>
      <c r="AN193" s="306"/>
      <c r="AO193" s="31"/>
      <c r="AP193" s="306"/>
      <c r="AQ193" s="31">
        <f t="shared" si="14"/>
        <v>0</v>
      </c>
      <c r="AR193" s="306"/>
      <c r="AS193" s="31"/>
      <c r="AT193" s="306"/>
      <c r="AU193" s="31"/>
      <c r="AV193" s="306"/>
      <c r="AW193" s="31">
        <f t="shared" si="15"/>
        <v>0</v>
      </c>
      <c r="AX193" s="307">
        <v>2</v>
      </c>
      <c r="AY193" s="307">
        <v>2</v>
      </c>
      <c r="AZ193" s="309">
        <v>4</v>
      </c>
      <c r="BA193" s="294">
        <f t="shared" si="13"/>
        <v>15</v>
      </c>
      <c r="BB193" s="304" t="s">
        <v>3176</v>
      </c>
      <c r="BC193" s="261">
        <v>0</v>
      </c>
    </row>
    <row r="194" spans="1:57" ht="30" x14ac:dyDescent="0.2">
      <c r="A194" s="11" t="s">
        <v>331</v>
      </c>
      <c r="B194" s="7" t="s">
        <v>301</v>
      </c>
      <c r="C194" s="288" t="s">
        <v>2832</v>
      </c>
      <c r="D194" s="288"/>
      <c r="E194" s="295">
        <v>2000</v>
      </c>
      <c r="F194" s="288"/>
      <c r="G194" s="31"/>
      <c r="H194" s="288"/>
      <c r="I194" s="31"/>
      <c r="J194" s="288"/>
      <c r="K194" s="31"/>
      <c r="L194" s="295">
        <v>1</v>
      </c>
      <c r="M194" s="31"/>
      <c r="N194" s="295">
        <v>1</v>
      </c>
      <c r="O194" s="31"/>
      <c r="P194" s="288"/>
      <c r="Q194" s="31"/>
      <c r="R194" s="288"/>
      <c r="S194" s="31"/>
      <c r="T194" s="288"/>
      <c r="U194" s="31"/>
      <c r="V194" s="288"/>
      <c r="W194" s="31"/>
      <c r="X194" s="288"/>
      <c r="Y194" s="31">
        <f t="shared" si="16"/>
        <v>0</v>
      </c>
      <c r="Z194" s="288"/>
      <c r="AA194" s="31"/>
      <c r="AB194" s="288"/>
      <c r="AC194" s="31">
        <f t="shared" si="17"/>
        <v>0</v>
      </c>
      <c r="AD194" s="288"/>
      <c r="AE194" s="31"/>
      <c r="AF194" s="288"/>
      <c r="AG194" s="31"/>
      <c r="AH194" s="288"/>
      <c r="AI194" s="31"/>
      <c r="AJ194" s="288"/>
      <c r="AK194" s="31"/>
      <c r="AL194" s="288"/>
      <c r="AM194" s="31"/>
      <c r="AN194" s="288"/>
      <c r="AO194" s="31"/>
      <c r="AP194" s="288"/>
      <c r="AQ194" s="31">
        <f t="shared" si="14"/>
        <v>0</v>
      </c>
      <c r="AR194" s="288"/>
      <c r="AS194" s="31"/>
      <c r="AT194" s="288"/>
      <c r="AU194" s="31"/>
      <c r="AV194" s="288"/>
      <c r="AW194" s="31">
        <f t="shared" si="15"/>
        <v>0</v>
      </c>
      <c r="AX194" s="295">
        <v>1</v>
      </c>
      <c r="AY194" s="288"/>
      <c r="AZ194" s="293"/>
      <c r="BA194" s="294">
        <f t="shared" si="13"/>
        <v>2</v>
      </c>
      <c r="BB194" s="303" t="s">
        <v>3173</v>
      </c>
      <c r="BC194" s="261">
        <v>0</v>
      </c>
    </row>
    <row r="195" spans="1:57" ht="30" x14ac:dyDescent="0.2">
      <c r="A195" s="26" t="s">
        <v>333</v>
      </c>
      <c r="B195" s="306" t="s">
        <v>2829</v>
      </c>
      <c r="C195" s="306" t="s">
        <v>2832</v>
      </c>
      <c r="D195" s="306"/>
      <c r="E195" s="307">
        <v>1100</v>
      </c>
      <c r="F195" s="306"/>
      <c r="G195" s="31"/>
      <c r="H195" s="306"/>
      <c r="I195" s="31"/>
      <c r="J195" s="306"/>
      <c r="K195" s="31"/>
      <c r="L195" s="306"/>
      <c r="M195" s="31"/>
      <c r="N195" s="307">
        <v>1</v>
      </c>
      <c r="O195" s="31"/>
      <c r="P195" s="306"/>
      <c r="Q195" s="31"/>
      <c r="R195" s="306"/>
      <c r="S195" s="31"/>
      <c r="T195" s="307">
        <v>1</v>
      </c>
      <c r="U195" s="31"/>
      <c r="V195" s="306"/>
      <c r="W195" s="31"/>
      <c r="X195" s="306"/>
      <c r="Y195" s="31">
        <f t="shared" si="16"/>
        <v>0</v>
      </c>
      <c r="Z195" s="306"/>
      <c r="AA195" s="31"/>
      <c r="AB195" s="306"/>
      <c r="AC195" s="31">
        <f t="shared" si="17"/>
        <v>0</v>
      </c>
      <c r="AD195" s="306"/>
      <c r="AE195" s="31"/>
      <c r="AF195" s="306"/>
      <c r="AG195" s="31"/>
      <c r="AH195" s="306"/>
      <c r="AI195" s="31"/>
      <c r="AJ195" s="306"/>
      <c r="AK195" s="31"/>
      <c r="AL195" s="306"/>
      <c r="AM195" s="31"/>
      <c r="AN195" s="306"/>
      <c r="AO195" s="31"/>
      <c r="AP195" s="306"/>
      <c r="AQ195" s="31">
        <f t="shared" si="14"/>
        <v>0</v>
      </c>
      <c r="AR195" s="306"/>
      <c r="AS195" s="31"/>
      <c r="AT195" s="306"/>
      <c r="AU195" s="31"/>
      <c r="AV195" s="306"/>
      <c r="AW195" s="31">
        <f t="shared" si="15"/>
        <v>0</v>
      </c>
      <c r="AX195" s="306"/>
      <c r="AY195" s="306"/>
      <c r="AZ195" s="308"/>
      <c r="BA195" s="294">
        <f t="shared" si="13"/>
        <v>2</v>
      </c>
      <c r="BB195" s="303" t="s">
        <v>3173</v>
      </c>
      <c r="BC195" s="261">
        <v>0</v>
      </c>
    </row>
    <row r="196" spans="1:57" ht="30" x14ac:dyDescent="0.2">
      <c r="A196" s="29" t="s">
        <v>334</v>
      </c>
      <c r="B196" s="315" t="s">
        <v>3141</v>
      </c>
      <c r="C196" s="315" t="s">
        <v>3142</v>
      </c>
      <c r="D196" s="315"/>
      <c r="E196" s="316">
        <v>1200</v>
      </c>
      <c r="F196" s="315"/>
      <c r="G196" s="31"/>
      <c r="H196" s="315"/>
      <c r="I196" s="31"/>
      <c r="J196" s="315"/>
      <c r="K196" s="31"/>
      <c r="L196" s="315"/>
      <c r="M196" s="31"/>
      <c r="N196" s="316">
        <v>1</v>
      </c>
      <c r="O196" s="31"/>
      <c r="P196" s="315"/>
      <c r="Q196" s="31"/>
      <c r="R196" s="315"/>
      <c r="S196" s="31"/>
      <c r="T196" s="315"/>
      <c r="U196" s="31"/>
      <c r="V196" s="315"/>
      <c r="W196" s="31"/>
      <c r="X196" s="315"/>
      <c r="Y196" s="31">
        <f t="shared" si="16"/>
        <v>0</v>
      </c>
      <c r="Z196" s="315"/>
      <c r="AA196" s="31"/>
      <c r="AB196" s="315"/>
      <c r="AC196" s="31">
        <f t="shared" si="17"/>
        <v>0</v>
      </c>
      <c r="AD196" s="316">
        <v>1</v>
      </c>
      <c r="AE196" s="31"/>
      <c r="AF196" s="315"/>
      <c r="AG196" s="31"/>
      <c r="AH196" s="315"/>
      <c r="AI196" s="31"/>
      <c r="AJ196" s="315"/>
      <c r="AK196" s="31"/>
      <c r="AL196" s="315"/>
      <c r="AM196" s="31"/>
      <c r="AN196" s="315"/>
      <c r="AO196" s="31"/>
      <c r="AP196" s="315"/>
      <c r="AQ196" s="31">
        <f t="shared" si="14"/>
        <v>0</v>
      </c>
      <c r="AR196" s="315"/>
      <c r="AS196" s="31"/>
      <c r="AT196" s="315"/>
      <c r="AU196" s="31"/>
      <c r="AV196" s="315"/>
      <c r="AW196" s="31">
        <f t="shared" si="15"/>
        <v>0</v>
      </c>
      <c r="AX196" s="315"/>
      <c r="AY196" s="315"/>
      <c r="AZ196" s="317"/>
      <c r="BA196" s="294">
        <f t="shared" ref="BA196:BA259" si="18">AR196+AP196+AN196+AL196+AJ196+AH196+AF196+AD196+AB196+Z196+X196+V196+T196+R196+P196+N196+L196+J196+H196+F196</f>
        <v>2</v>
      </c>
      <c r="BB196" s="303" t="s">
        <v>3173</v>
      </c>
    </row>
    <row r="197" spans="1:57" x14ac:dyDescent="0.2">
      <c r="A197" s="21" t="s">
        <v>336</v>
      </c>
      <c r="B197" s="22"/>
      <c r="C197" s="22"/>
      <c r="D197" s="22"/>
      <c r="E197" s="22"/>
      <c r="F197" s="291"/>
      <c r="G197" s="31"/>
      <c r="H197" s="291"/>
      <c r="I197" s="31"/>
      <c r="J197" s="291"/>
      <c r="K197" s="31"/>
      <c r="L197" s="291"/>
      <c r="M197" s="31"/>
      <c r="N197" s="291"/>
      <c r="O197" s="31"/>
      <c r="P197" s="291"/>
      <c r="Q197" s="31"/>
      <c r="R197" s="291"/>
      <c r="S197" s="31"/>
      <c r="T197" s="291"/>
      <c r="U197" s="31"/>
      <c r="V197" s="291"/>
      <c r="W197" s="31"/>
      <c r="X197" s="291"/>
      <c r="Y197" s="31">
        <f t="shared" si="16"/>
        <v>0</v>
      </c>
      <c r="Z197" s="291"/>
      <c r="AA197" s="31"/>
      <c r="AB197" s="291"/>
      <c r="AC197" s="31">
        <f t="shared" si="17"/>
        <v>0</v>
      </c>
      <c r="AD197" s="291"/>
      <c r="AE197" s="31"/>
      <c r="AF197" s="291"/>
      <c r="AG197" s="31"/>
      <c r="AH197" s="291"/>
      <c r="AI197" s="31"/>
      <c r="AJ197" s="291"/>
      <c r="AK197" s="31"/>
      <c r="AL197" s="291"/>
      <c r="AM197" s="31"/>
      <c r="AN197" s="291"/>
      <c r="AO197" s="31"/>
      <c r="AP197" s="291"/>
      <c r="AQ197" s="31">
        <f t="shared" si="14"/>
        <v>0</v>
      </c>
      <c r="AR197" s="291"/>
      <c r="AS197" s="31"/>
      <c r="AT197" s="291"/>
      <c r="AU197" s="31"/>
      <c r="AV197" s="291"/>
      <c r="AW197" s="31">
        <f t="shared" si="15"/>
        <v>0</v>
      </c>
      <c r="AX197" s="291"/>
      <c r="AY197" s="291"/>
      <c r="AZ197" s="292"/>
      <c r="BA197" s="294">
        <f t="shared" si="18"/>
        <v>0</v>
      </c>
      <c r="BB197" s="304"/>
      <c r="BC197" s="318">
        <v>0</v>
      </c>
      <c r="BD197" s="318"/>
      <c r="BE197" s="318"/>
    </row>
    <row r="198" spans="1:57" x14ac:dyDescent="0.2">
      <c r="A198" s="11" t="s">
        <v>337</v>
      </c>
      <c r="B198" s="288" t="s">
        <v>2930</v>
      </c>
      <c r="C198" s="288" t="s">
        <v>2944</v>
      </c>
      <c r="D198" s="295">
        <v>206</v>
      </c>
      <c r="E198" s="295">
        <v>1100</v>
      </c>
      <c r="F198" s="295">
        <v>1</v>
      </c>
      <c r="G198" s="31"/>
      <c r="H198" s="288"/>
      <c r="I198" s="31"/>
      <c r="J198" s="288"/>
      <c r="K198" s="31"/>
      <c r="L198" s="288"/>
      <c r="M198" s="31"/>
      <c r="N198" s="295">
        <v>1</v>
      </c>
      <c r="O198" s="31"/>
      <c r="P198" s="288"/>
      <c r="Q198" s="31"/>
      <c r="R198" s="288"/>
      <c r="S198" s="31"/>
      <c r="T198" s="288"/>
      <c r="U198" s="31"/>
      <c r="V198" s="288"/>
      <c r="W198" s="31"/>
      <c r="X198" s="288"/>
      <c r="Y198" s="31">
        <f t="shared" si="16"/>
        <v>0</v>
      </c>
      <c r="Z198" s="288"/>
      <c r="AA198" s="31"/>
      <c r="AB198" s="288"/>
      <c r="AC198" s="31">
        <f t="shared" si="17"/>
        <v>0</v>
      </c>
      <c r="AD198" s="288"/>
      <c r="AE198" s="31"/>
      <c r="AF198" s="288"/>
      <c r="AG198" s="31"/>
      <c r="AH198" s="288"/>
      <c r="AI198" s="31"/>
      <c r="AJ198" s="288"/>
      <c r="AK198" s="31"/>
      <c r="AL198" s="288"/>
      <c r="AM198" s="31"/>
      <c r="AN198" s="288"/>
      <c r="AO198" s="31"/>
      <c r="AP198" s="288"/>
      <c r="AQ198" s="31">
        <f t="shared" si="14"/>
        <v>0</v>
      </c>
      <c r="AR198" s="288"/>
      <c r="AS198" s="31"/>
      <c r="AT198" s="288"/>
      <c r="AU198" s="31"/>
      <c r="AV198" s="288"/>
      <c r="AW198" s="31">
        <f t="shared" si="15"/>
        <v>0</v>
      </c>
      <c r="AX198" s="288"/>
      <c r="AY198" s="288"/>
      <c r="AZ198" s="293"/>
      <c r="BA198" s="294">
        <f t="shared" si="18"/>
        <v>2</v>
      </c>
      <c r="BB198" s="303" t="s">
        <v>3173</v>
      </c>
      <c r="BC198" s="261">
        <v>1</v>
      </c>
      <c r="BD198" s="261" t="s">
        <v>3173</v>
      </c>
    </row>
    <row r="199" spans="1:57" x14ac:dyDescent="0.2">
      <c r="A199" s="26" t="s">
        <v>340</v>
      </c>
      <c r="B199" s="306" t="s">
        <v>2829</v>
      </c>
      <c r="C199" s="306" t="s">
        <v>2944</v>
      </c>
      <c r="D199" s="307">
        <v>206</v>
      </c>
      <c r="E199" s="307">
        <v>300</v>
      </c>
      <c r="F199" s="307">
        <v>4</v>
      </c>
      <c r="G199" s="31"/>
      <c r="H199" s="306"/>
      <c r="I199" s="31"/>
      <c r="J199" s="306"/>
      <c r="K199" s="31"/>
      <c r="L199" s="307">
        <v>4</v>
      </c>
      <c r="M199" s="31"/>
      <c r="N199" s="306"/>
      <c r="O199" s="31"/>
      <c r="P199" s="307">
        <v>8</v>
      </c>
      <c r="Q199" s="31"/>
      <c r="R199" s="307">
        <v>8</v>
      </c>
      <c r="S199" s="31"/>
      <c r="T199" s="307">
        <v>2</v>
      </c>
      <c r="U199" s="31"/>
      <c r="V199" s="307">
        <v>1</v>
      </c>
      <c r="W199" s="31"/>
      <c r="X199" s="306"/>
      <c r="Y199" s="31">
        <f t="shared" si="16"/>
        <v>0</v>
      </c>
      <c r="Z199" s="306"/>
      <c r="AA199" s="31"/>
      <c r="AB199" s="306"/>
      <c r="AC199" s="31">
        <f t="shared" si="17"/>
        <v>0</v>
      </c>
      <c r="AD199" s="306"/>
      <c r="AE199" s="31"/>
      <c r="AF199" s="306"/>
      <c r="AG199" s="31"/>
      <c r="AH199" s="307">
        <v>2</v>
      </c>
      <c r="AI199" s="31"/>
      <c r="AJ199" s="306"/>
      <c r="AK199" s="31"/>
      <c r="AL199" s="306"/>
      <c r="AM199" s="31"/>
      <c r="AN199" s="306"/>
      <c r="AO199" s="31"/>
      <c r="AP199" s="306"/>
      <c r="AQ199" s="31">
        <f t="shared" ref="AQ199:AQ262" si="19">AP199*$BA199</f>
        <v>0</v>
      </c>
      <c r="AR199" s="306"/>
      <c r="AS199" s="31"/>
      <c r="AT199" s="307">
        <v>2</v>
      </c>
      <c r="AU199" s="31"/>
      <c r="AV199" s="306"/>
      <c r="AW199" s="31">
        <f t="shared" ref="AW199:AW262" si="20">AV199*$BA199</f>
        <v>0</v>
      </c>
      <c r="AX199" s="307">
        <v>2</v>
      </c>
      <c r="AY199" s="307">
        <v>2</v>
      </c>
      <c r="AZ199" s="308"/>
      <c r="BA199" s="294">
        <f t="shared" si="18"/>
        <v>29</v>
      </c>
      <c r="BB199" s="304" t="s">
        <v>3181</v>
      </c>
      <c r="BC199" s="261">
        <v>1</v>
      </c>
      <c r="BD199" s="261" t="s">
        <v>3173</v>
      </c>
    </row>
    <row r="200" spans="1:57" x14ac:dyDescent="0.2">
      <c r="A200" s="26" t="s">
        <v>343</v>
      </c>
      <c r="B200" s="306" t="s">
        <v>2829</v>
      </c>
      <c r="C200" s="306" t="s">
        <v>2944</v>
      </c>
      <c r="D200" s="307">
        <v>206</v>
      </c>
      <c r="E200" s="307">
        <v>0</v>
      </c>
      <c r="F200" s="307">
        <v>4</v>
      </c>
      <c r="G200" s="31"/>
      <c r="H200" s="306"/>
      <c r="I200" s="31"/>
      <c r="J200" s="306"/>
      <c r="K200" s="31"/>
      <c r="L200" s="307">
        <v>4</v>
      </c>
      <c r="M200" s="31"/>
      <c r="N200" s="306"/>
      <c r="O200" s="31"/>
      <c r="P200" s="307">
        <v>8</v>
      </c>
      <c r="Q200" s="31"/>
      <c r="R200" s="307">
        <v>8</v>
      </c>
      <c r="S200" s="31"/>
      <c r="T200" s="307">
        <v>2</v>
      </c>
      <c r="U200" s="31"/>
      <c r="V200" s="307">
        <v>1</v>
      </c>
      <c r="W200" s="31"/>
      <c r="X200" s="306"/>
      <c r="Y200" s="31">
        <f t="shared" si="16"/>
        <v>0</v>
      </c>
      <c r="Z200" s="306"/>
      <c r="AA200" s="31"/>
      <c r="AB200" s="306"/>
      <c r="AC200" s="31">
        <f t="shared" si="17"/>
        <v>0</v>
      </c>
      <c r="AD200" s="306"/>
      <c r="AE200" s="31"/>
      <c r="AF200" s="306"/>
      <c r="AG200" s="31"/>
      <c r="AH200" s="307">
        <v>2</v>
      </c>
      <c r="AI200" s="31"/>
      <c r="AJ200" s="306"/>
      <c r="AK200" s="31"/>
      <c r="AL200" s="306"/>
      <c r="AM200" s="31"/>
      <c r="AN200" s="306"/>
      <c r="AO200" s="31"/>
      <c r="AP200" s="306"/>
      <c r="AQ200" s="31">
        <f t="shared" si="19"/>
        <v>0</v>
      </c>
      <c r="AR200" s="306"/>
      <c r="AS200" s="31"/>
      <c r="AT200" s="307">
        <v>2</v>
      </c>
      <c r="AU200" s="31"/>
      <c r="AV200" s="306"/>
      <c r="AW200" s="31">
        <f t="shared" si="20"/>
        <v>0</v>
      </c>
      <c r="AX200" s="307">
        <v>2</v>
      </c>
      <c r="AY200" s="307">
        <v>2</v>
      </c>
      <c r="AZ200" s="309">
        <v>1</v>
      </c>
      <c r="BA200" s="294">
        <f t="shared" si="18"/>
        <v>29</v>
      </c>
      <c r="BB200" s="304" t="s">
        <v>3181</v>
      </c>
      <c r="BC200" s="261">
        <v>1</v>
      </c>
      <c r="BD200" s="261" t="s">
        <v>3173</v>
      </c>
    </row>
    <row r="201" spans="1:57" x14ac:dyDescent="0.2">
      <c r="A201" s="11" t="s">
        <v>345</v>
      </c>
      <c r="B201" s="288" t="s">
        <v>2930</v>
      </c>
      <c r="C201" s="288" t="s">
        <v>2952</v>
      </c>
      <c r="D201" s="295">
        <v>205</v>
      </c>
      <c r="E201" s="295">
        <v>1100</v>
      </c>
      <c r="F201" s="295">
        <v>1</v>
      </c>
      <c r="G201" s="31"/>
      <c r="H201" s="288"/>
      <c r="I201" s="31"/>
      <c r="J201" s="288"/>
      <c r="K201" s="31"/>
      <c r="L201" s="288"/>
      <c r="M201" s="31"/>
      <c r="N201" s="295">
        <v>1</v>
      </c>
      <c r="O201" s="31"/>
      <c r="P201" s="288"/>
      <c r="Q201" s="31"/>
      <c r="R201" s="288"/>
      <c r="S201" s="31"/>
      <c r="T201" s="288"/>
      <c r="U201" s="31"/>
      <c r="V201" s="288"/>
      <c r="W201" s="31"/>
      <c r="X201" s="288"/>
      <c r="Y201" s="31">
        <f t="shared" si="16"/>
        <v>0</v>
      </c>
      <c r="Z201" s="288"/>
      <c r="AA201" s="31"/>
      <c r="AB201" s="288"/>
      <c r="AC201" s="31">
        <f t="shared" si="17"/>
        <v>0</v>
      </c>
      <c r="AD201" s="288"/>
      <c r="AE201" s="31"/>
      <c r="AF201" s="288"/>
      <c r="AG201" s="31"/>
      <c r="AH201" s="288"/>
      <c r="AI201" s="31"/>
      <c r="AJ201" s="288"/>
      <c r="AK201" s="31"/>
      <c r="AL201" s="288"/>
      <c r="AM201" s="31"/>
      <c r="AN201" s="288"/>
      <c r="AO201" s="31"/>
      <c r="AP201" s="288"/>
      <c r="AQ201" s="31">
        <f t="shared" si="19"/>
        <v>0</v>
      </c>
      <c r="AR201" s="288"/>
      <c r="AS201" s="31"/>
      <c r="AT201" s="288"/>
      <c r="AU201" s="31"/>
      <c r="AV201" s="288"/>
      <c r="AW201" s="31">
        <f t="shared" si="20"/>
        <v>0</v>
      </c>
      <c r="AX201" s="288"/>
      <c r="AY201" s="288"/>
      <c r="AZ201" s="293"/>
      <c r="BA201" s="294">
        <f t="shared" si="18"/>
        <v>2</v>
      </c>
      <c r="BB201" s="303" t="s">
        <v>3173</v>
      </c>
      <c r="BC201" s="261">
        <v>1</v>
      </c>
      <c r="BD201" s="261" t="s">
        <v>3173</v>
      </c>
    </row>
    <row r="202" spans="1:57" x14ac:dyDescent="0.2">
      <c r="A202" s="26" t="s">
        <v>347</v>
      </c>
      <c r="B202" s="306" t="s">
        <v>2829</v>
      </c>
      <c r="C202" s="306" t="s">
        <v>2952</v>
      </c>
      <c r="D202" s="307">
        <v>205</v>
      </c>
      <c r="E202" s="307">
        <v>0</v>
      </c>
      <c r="F202" s="307">
        <v>4</v>
      </c>
      <c r="G202" s="31"/>
      <c r="H202" s="306"/>
      <c r="I202" s="31"/>
      <c r="J202" s="306"/>
      <c r="K202" s="31"/>
      <c r="L202" s="307">
        <v>4</v>
      </c>
      <c r="M202" s="31"/>
      <c r="N202" s="306"/>
      <c r="O202" s="31"/>
      <c r="P202" s="307">
        <v>8</v>
      </c>
      <c r="Q202" s="31"/>
      <c r="R202" s="307">
        <v>8</v>
      </c>
      <c r="S202" s="31"/>
      <c r="T202" s="307">
        <v>2</v>
      </c>
      <c r="U202" s="31"/>
      <c r="V202" s="307">
        <v>1</v>
      </c>
      <c r="W202" s="31"/>
      <c r="X202" s="306"/>
      <c r="Y202" s="31">
        <f t="shared" si="16"/>
        <v>0</v>
      </c>
      <c r="Z202" s="306"/>
      <c r="AA202" s="31"/>
      <c r="AB202" s="306"/>
      <c r="AC202" s="31">
        <f t="shared" si="17"/>
        <v>0</v>
      </c>
      <c r="AD202" s="306"/>
      <c r="AE202" s="31"/>
      <c r="AF202" s="306"/>
      <c r="AG202" s="31"/>
      <c r="AH202" s="307">
        <v>2</v>
      </c>
      <c r="AI202" s="31"/>
      <c r="AJ202" s="306"/>
      <c r="AK202" s="31"/>
      <c r="AL202" s="306"/>
      <c r="AM202" s="31"/>
      <c r="AN202" s="306"/>
      <c r="AO202" s="31"/>
      <c r="AP202" s="306"/>
      <c r="AQ202" s="31">
        <f t="shared" si="19"/>
        <v>0</v>
      </c>
      <c r="AR202" s="306"/>
      <c r="AS202" s="31"/>
      <c r="AT202" s="307">
        <v>2</v>
      </c>
      <c r="AU202" s="31"/>
      <c r="AV202" s="306"/>
      <c r="AW202" s="31">
        <f t="shared" si="20"/>
        <v>0</v>
      </c>
      <c r="AX202" s="307">
        <v>2</v>
      </c>
      <c r="AY202" s="307">
        <v>2</v>
      </c>
      <c r="AZ202" s="309">
        <v>1</v>
      </c>
      <c r="BA202" s="294">
        <f t="shared" si="18"/>
        <v>29</v>
      </c>
      <c r="BB202" s="304" t="s">
        <v>3181</v>
      </c>
      <c r="BC202" s="261">
        <v>1</v>
      </c>
      <c r="BD202" s="261" t="s">
        <v>3173</v>
      </c>
    </row>
    <row r="203" spans="1:57" x14ac:dyDescent="0.2">
      <c r="A203" s="26" t="s">
        <v>348</v>
      </c>
      <c r="B203" s="306" t="s">
        <v>2829</v>
      </c>
      <c r="C203" s="306" t="s">
        <v>2952</v>
      </c>
      <c r="D203" s="307">
        <v>205</v>
      </c>
      <c r="E203" s="307">
        <v>0</v>
      </c>
      <c r="F203" s="307">
        <v>4</v>
      </c>
      <c r="G203" s="31"/>
      <c r="H203" s="306"/>
      <c r="I203" s="31"/>
      <c r="J203" s="306"/>
      <c r="K203" s="31"/>
      <c r="L203" s="307">
        <v>4</v>
      </c>
      <c r="M203" s="31"/>
      <c r="N203" s="306"/>
      <c r="O203" s="31"/>
      <c r="P203" s="307">
        <v>8</v>
      </c>
      <c r="Q203" s="31"/>
      <c r="R203" s="307">
        <v>8</v>
      </c>
      <c r="S203" s="31"/>
      <c r="T203" s="307">
        <v>2</v>
      </c>
      <c r="U203" s="31"/>
      <c r="V203" s="307">
        <v>1</v>
      </c>
      <c r="W203" s="31"/>
      <c r="X203" s="306"/>
      <c r="Y203" s="31">
        <f t="shared" si="16"/>
        <v>0</v>
      </c>
      <c r="Z203" s="306"/>
      <c r="AA203" s="31"/>
      <c r="AB203" s="306"/>
      <c r="AC203" s="31">
        <f t="shared" si="17"/>
        <v>0</v>
      </c>
      <c r="AD203" s="306"/>
      <c r="AE203" s="31"/>
      <c r="AF203" s="306"/>
      <c r="AG203" s="31"/>
      <c r="AH203" s="307">
        <v>2</v>
      </c>
      <c r="AI203" s="31"/>
      <c r="AJ203" s="306"/>
      <c r="AK203" s="31"/>
      <c r="AL203" s="306"/>
      <c r="AM203" s="31"/>
      <c r="AN203" s="306"/>
      <c r="AO203" s="31"/>
      <c r="AP203" s="306"/>
      <c r="AQ203" s="31">
        <f t="shared" si="19"/>
        <v>0</v>
      </c>
      <c r="AR203" s="306"/>
      <c r="AS203" s="31"/>
      <c r="AT203" s="307">
        <v>2</v>
      </c>
      <c r="AU203" s="31"/>
      <c r="AV203" s="306"/>
      <c r="AW203" s="31">
        <f t="shared" si="20"/>
        <v>0</v>
      </c>
      <c r="AX203" s="307">
        <v>2</v>
      </c>
      <c r="AY203" s="307">
        <v>2</v>
      </c>
      <c r="AZ203" s="308"/>
      <c r="BA203" s="294">
        <f t="shared" si="18"/>
        <v>29</v>
      </c>
      <c r="BB203" s="304" t="s">
        <v>3181</v>
      </c>
      <c r="BC203" s="261">
        <v>1</v>
      </c>
      <c r="BD203" s="261" t="s">
        <v>3173</v>
      </c>
    </row>
    <row r="204" spans="1:57" x14ac:dyDescent="0.2">
      <c r="A204" s="16" t="s">
        <v>349</v>
      </c>
      <c r="B204" s="17" t="s">
        <v>350</v>
      </c>
      <c r="C204" s="297" t="s">
        <v>2944</v>
      </c>
      <c r="D204" s="298">
        <v>206</v>
      </c>
      <c r="E204" s="297" t="s">
        <v>2945</v>
      </c>
      <c r="F204" s="298">
        <v>1</v>
      </c>
      <c r="G204" s="31"/>
      <c r="H204" s="297"/>
      <c r="I204" s="31"/>
      <c r="J204" s="297"/>
      <c r="K204" s="31"/>
      <c r="L204" s="297"/>
      <c r="M204" s="31"/>
      <c r="N204" s="297"/>
      <c r="O204" s="31"/>
      <c r="P204" s="297"/>
      <c r="Q204" s="31"/>
      <c r="R204" s="297"/>
      <c r="S204" s="31"/>
      <c r="T204" s="297"/>
      <c r="U204" s="31"/>
      <c r="V204" s="297"/>
      <c r="W204" s="31"/>
      <c r="X204" s="297"/>
      <c r="Y204" s="31">
        <f t="shared" si="16"/>
        <v>0</v>
      </c>
      <c r="Z204" s="297"/>
      <c r="AA204" s="31"/>
      <c r="AB204" s="297"/>
      <c r="AC204" s="31">
        <f t="shared" si="17"/>
        <v>0</v>
      </c>
      <c r="AD204" s="297"/>
      <c r="AE204" s="31"/>
      <c r="AF204" s="297"/>
      <c r="AG204" s="31"/>
      <c r="AH204" s="298">
        <v>2</v>
      </c>
      <c r="AI204" s="31"/>
      <c r="AJ204" s="297"/>
      <c r="AK204" s="31"/>
      <c r="AL204" s="297"/>
      <c r="AM204" s="31"/>
      <c r="AN204" s="297"/>
      <c r="AO204" s="31"/>
      <c r="AP204" s="297"/>
      <c r="AQ204" s="31">
        <f t="shared" si="19"/>
        <v>0</v>
      </c>
      <c r="AR204" s="297"/>
      <c r="AS204" s="31"/>
      <c r="AT204" s="298">
        <v>4</v>
      </c>
      <c r="AU204" s="31"/>
      <c r="AV204" s="297"/>
      <c r="AW204" s="31">
        <f t="shared" si="20"/>
        <v>0</v>
      </c>
      <c r="AX204" s="297"/>
      <c r="AY204" s="297"/>
      <c r="AZ204" s="319"/>
      <c r="BA204" s="294">
        <f t="shared" si="18"/>
        <v>3</v>
      </c>
      <c r="BB204" s="303" t="s">
        <v>3173</v>
      </c>
      <c r="BC204" s="261">
        <v>1</v>
      </c>
      <c r="BD204" s="261" t="s">
        <v>3173</v>
      </c>
    </row>
    <row r="205" spans="1:57" x14ac:dyDescent="0.2">
      <c r="A205" s="16" t="s">
        <v>352</v>
      </c>
      <c r="B205" s="17" t="s">
        <v>350</v>
      </c>
      <c r="C205" s="297" t="s">
        <v>2944</v>
      </c>
      <c r="D205" s="298">
        <v>206</v>
      </c>
      <c r="E205" s="297" t="s">
        <v>2945</v>
      </c>
      <c r="F205" s="298">
        <v>1</v>
      </c>
      <c r="G205" s="31"/>
      <c r="H205" s="297"/>
      <c r="I205" s="31"/>
      <c r="J205" s="297"/>
      <c r="K205" s="31"/>
      <c r="L205" s="297"/>
      <c r="M205" s="31"/>
      <c r="N205" s="297"/>
      <c r="O205" s="31"/>
      <c r="P205" s="297"/>
      <c r="Q205" s="31"/>
      <c r="R205" s="297"/>
      <c r="S205" s="31"/>
      <c r="T205" s="297"/>
      <c r="U205" s="31"/>
      <c r="V205" s="297"/>
      <c r="W205" s="31"/>
      <c r="X205" s="297"/>
      <c r="Y205" s="31">
        <f t="shared" si="16"/>
        <v>0</v>
      </c>
      <c r="Z205" s="297"/>
      <c r="AA205" s="31"/>
      <c r="AB205" s="297"/>
      <c r="AC205" s="31">
        <f t="shared" si="17"/>
        <v>0</v>
      </c>
      <c r="AD205" s="297"/>
      <c r="AE205" s="31"/>
      <c r="AF205" s="297"/>
      <c r="AG205" s="31"/>
      <c r="AH205" s="298">
        <v>2</v>
      </c>
      <c r="AI205" s="31"/>
      <c r="AJ205" s="297"/>
      <c r="AK205" s="31"/>
      <c r="AL205" s="297"/>
      <c r="AM205" s="31"/>
      <c r="AN205" s="297"/>
      <c r="AO205" s="31"/>
      <c r="AP205" s="297"/>
      <c r="AQ205" s="31">
        <f t="shared" si="19"/>
        <v>0</v>
      </c>
      <c r="AR205" s="297"/>
      <c r="AS205" s="31"/>
      <c r="AT205" s="298">
        <v>4</v>
      </c>
      <c r="AU205" s="31"/>
      <c r="AV205" s="297"/>
      <c r="AW205" s="31">
        <f t="shared" si="20"/>
        <v>0</v>
      </c>
      <c r="AX205" s="298">
        <v>1</v>
      </c>
      <c r="AY205" s="297"/>
      <c r="AZ205" s="319"/>
      <c r="BA205" s="294">
        <f t="shared" si="18"/>
        <v>3</v>
      </c>
      <c r="BB205" s="303" t="s">
        <v>3173</v>
      </c>
      <c r="BC205" s="261">
        <v>1</v>
      </c>
      <c r="BD205" s="261" t="s">
        <v>3173</v>
      </c>
    </row>
    <row r="206" spans="1:57" x14ac:dyDescent="0.2">
      <c r="A206" s="16" t="s">
        <v>353</v>
      </c>
      <c r="B206" s="17" t="s">
        <v>350</v>
      </c>
      <c r="C206" s="297" t="s">
        <v>2944</v>
      </c>
      <c r="D206" s="298">
        <v>206</v>
      </c>
      <c r="E206" s="297" t="s">
        <v>2945</v>
      </c>
      <c r="F206" s="298">
        <v>1</v>
      </c>
      <c r="G206" s="31"/>
      <c r="H206" s="297"/>
      <c r="I206" s="31"/>
      <c r="J206" s="297"/>
      <c r="K206" s="31"/>
      <c r="L206" s="297"/>
      <c r="M206" s="31"/>
      <c r="N206" s="297"/>
      <c r="O206" s="31"/>
      <c r="P206" s="297"/>
      <c r="Q206" s="31"/>
      <c r="R206" s="297"/>
      <c r="S206" s="31"/>
      <c r="T206" s="297"/>
      <c r="U206" s="31"/>
      <c r="V206" s="297"/>
      <c r="W206" s="31"/>
      <c r="X206" s="297"/>
      <c r="Y206" s="31">
        <f t="shared" si="16"/>
        <v>0</v>
      </c>
      <c r="Z206" s="297"/>
      <c r="AA206" s="31"/>
      <c r="AB206" s="297"/>
      <c r="AC206" s="31">
        <f t="shared" si="17"/>
        <v>0</v>
      </c>
      <c r="AD206" s="297"/>
      <c r="AE206" s="31"/>
      <c r="AF206" s="297"/>
      <c r="AG206" s="31"/>
      <c r="AH206" s="298">
        <v>2</v>
      </c>
      <c r="AI206" s="31"/>
      <c r="AJ206" s="297"/>
      <c r="AK206" s="31"/>
      <c r="AL206" s="297"/>
      <c r="AM206" s="31"/>
      <c r="AN206" s="297"/>
      <c r="AO206" s="31"/>
      <c r="AP206" s="297"/>
      <c r="AQ206" s="31">
        <f t="shared" si="19"/>
        <v>0</v>
      </c>
      <c r="AR206" s="297"/>
      <c r="AS206" s="31"/>
      <c r="AT206" s="298">
        <v>4</v>
      </c>
      <c r="AU206" s="31"/>
      <c r="AV206" s="297"/>
      <c r="AW206" s="31">
        <f t="shared" si="20"/>
        <v>0</v>
      </c>
      <c r="AX206" s="297"/>
      <c r="AY206" s="297"/>
      <c r="AZ206" s="319"/>
      <c r="BA206" s="294">
        <f t="shared" si="18"/>
        <v>3</v>
      </c>
      <c r="BB206" s="303" t="s">
        <v>3173</v>
      </c>
      <c r="BC206" s="261">
        <v>1</v>
      </c>
      <c r="BD206" s="261" t="s">
        <v>3173</v>
      </c>
    </row>
    <row r="207" spans="1:57" x14ac:dyDescent="0.2">
      <c r="A207" s="16" t="s">
        <v>354</v>
      </c>
      <c r="B207" s="17" t="s">
        <v>350</v>
      </c>
      <c r="C207" s="297" t="s">
        <v>2944</v>
      </c>
      <c r="D207" s="298">
        <v>206</v>
      </c>
      <c r="E207" s="297" t="s">
        <v>2945</v>
      </c>
      <c r="F207" s="298">
        <v>1</v>
      </c>
      <c r="G207" s="31"/>
      <c r="H207" s="297"/>
      <c r="I207" s="31"/>
      <c r="J207" s="297"/>
      <c r="K207" s="31"/>
      <c r="L207" s="297"/>
      <c r="M207" s="31"/>
      <c r="N207" s="297"/>
      <c r="O207" s="31"/>
      <c r="P207" s="297"/>
      <c r="Q207" s="31"/>
      <c r="R207" s="297"/>
      <c r="S207" s="31"/>
      <c r="T207" s="297"/>
      <c r="U207" s="31"/>
      <c r="V207" s="297"/>
      <c r="W207" s="31"/>
      <c r="X207" s="297"/>
      <c r="Y207" s="31">
        <f t="shared" si="16"/>
        <v>0</v>
      </c>
      <c r="Z207" s="297"/>
      <c r="AA207" s="31"/>
      <c r="AB207" s="297"/>
      <c r="AC207" s="31">
        <f t="shared" si="17"/>
        <v>0</v>
      </c>
      <c r="AD207" s="297"/>
      <c r="AE207" s="31"/>
      <c r="AF207" s="297"/>
      <c r="AG207" s="31"/>
      <c r="AH207" s="298">
        <v>2</v>
      </c>
      <c r="AI207" s="31"/>
      <c r="AJ207" s="297"/>
      <c r="AK207" s="31"/>
      <c r="AL207" s="297"/>
      <c r="AM207" s="31"/>
      <c r="AN207" s="297"/>
      <c r="AO207" s="31"/>
      <c r="AP207" s="297"/>
      <c r="AQ207" s="31">
        <f t="shared" si="19"/>
        <v>0</v>
      </c>
      <c r="AR207" s="297"/>
      <c r="AS207" s="31"/>
      <c r="AT207" s="298">
        <v>4</v>
      </c>
      <c r="AU207" s="31"/>
      <c r="AV207" s="297"/>
      <c r="AW207" s="31">
        <f t="shared" si="20"/>
        <v>0</v>
      </c>
      <c r="AX207" s="298">
        <v>1</v>
      </c>
      <c r="AY207" s="297"/>
      <c r="AZ207" s="319"/>
      <c r="BA207" s="294">
        <f t="shared" si="18"/>
        <v>3</v>
      </c>
      <c r="BB207" s="303" t="s">
        <v>3173</v>
      </c>
      <c r="BC207" s="261">
        <v>2</v>
      </c>
      <c r="BD207" s="261" t="s">
        <v>3173</v>
      </c>
    </row>
    <row r="208" spans="1:57" x14ac:dyDescent="0.2">
      <c r="A208" s="16" t="s">
        <v>355</v>
      </c>
      <c r="B208" s="17" t="s">
        <v>350</v>
      </c>
      <c r="C208" s="297" t="s">
        <v>2944</v>
      </c>
      <c r="D208" s="298">
        <v>206</v>
      </c>
      <c r="E208" s="297" t="s">
        <v>2945</v>
      </c>
      <c r="F208" s="298">
        <v>1</v>
      </c>
      <c r="G208" s="31"/>
      <c r="H208" s="297"/>
      <c r="I208" s="31"/>
      <c r="J208" s="297"/>
      <c r="K208" s="31"/>
      <c r="L208" s="297"/>
      <c r="M208" s="31"/>
      <c r="N208" s="297"/>
      <c r="O208" s="31"/>
      <c r="P208" s="297"/>
      <c r="Q208" s="31"/>
      <c r="R208" s="297"/>
      <c r="S208" s="31"/>
      <c r="T208" s="297"/>
      <c r="U208" s="31"/>
      <c r="V208" s="297"/>
      <c r="W208" s="31"/>
      <c r="X208" s="297"/>
      <c r="Y208" s="31">
        <f t="shared" si="16"/>
        <v>0</v>
      </c>
      <c r="Z208" s="297"/>
      <c r="AA208" s="31"/>
      <c r="AB208" s="297"/>
      <c r="AC208" s="31">
        <f t="shared" si="17"/>
        <v>0</v>
      </c>
      <c r="AD208" s="297"/>
      <c r="AE208" s="31"/>
      <c r="AF208" s="297"/>
      <c r="AG208" s="31"/>
      <c r="AH208" s="298">
        <v>2</v>
      </c>
      <c r="AI208" s="31"/>
      <c r="AJ208" s="297"/>
      <c r="AK208" s="31"/>
      <c r="AL208" s="297"/>
      <c r="AM208" s="31"/>
      <c r="AN208" s="297"/>
      <c r="AO208" s="31"/>
      <c r="AP208" s="297"/>
      <c r="AQ208" s="31">
        <f t="shared" si="19"/>
        <v>0</v>
      </c>
      <c r="AR208" s="297"/>
      <c r="AS208" s="31"/>
      <c r="AT208" s="298">
        <v>4</v>
      </c>
      <c r="AU208" s="31"/>
      <c r="AV208" s="297"/>
      <c r="AW208" s="31">
        <f t="shared" si="20"/>
        <v>0</v>
      </c>
      <c r="AX208" s="297"/>
      <c r="AY208" s="297"/>
      <c r="AZ208" s="319"/>
      <c r="BA208" s="294">
        <f t="shared" si="18"/>
        <v>3</v>
      </c>
      <c r="BB208" s="303" t="s">
        <v>3173</v>
      </c>
      <c r="BC208" s="261">
        <v>2</v>
      </c>
      <c r="BD208" s="261" t="s">
        <v>3173</v>
      </c>
    </row>
    <row r="209" spans="1:56" x14ac:dyDescent="0.2">
      <c r="A209" s="16" t="s">
        <v>356</v>
      </c>
      <c r="B209" s="17" t="s">
        <v>350</v>
      </c>
      <c r="C209" s="297" t="s">
        <v>2944</v>
      </c>
      <c r="D209" s="298">
        <v>206</v>
      </c>
      <c r="E209" s="297" t="s">
        <v>2945</v>
      </c>
      <c r="F209" s="298">
        <v>1</v>
      </c>
      <c r="G209" s="31"/>
      <c r="H209" s="297"/>
      <c r="I209" s="31"/>
      <c r="J209" s="297"/>
      <c r="K209" s="31"/>
      <c r="L209" s="297"/>
      <c r="M209" s="31"/>
      <c r="N209" s="297"/>
      <c r="O209" s="31"/>
      <c r="P209" s="297"/>
      <c r="Q209" s="31"/>
      <c r="R209" s="297"/>
      <c r="S209" s="31"/>
      <c r="T209" s="297"/>
      <c r="U209" s="31"/>
      <c r="V209" s="297"/>
      <c r="W209" s="31"/>
      <c r="X209" s="297"/>
      <c r="Y209" s="31">
        <f t="shared" si="16"/>
        <v>0</v>
      </c>
      <c r="Z209" s="297"/>
      <c r="AA209" s="31"/>
      <c r="AB209" s="297"/>
      <c r="AC209" s="31">
        <f t="shared" si="17"/>
        <v>0</v>
      </c>
      <c r="AD209" s="297"/>
      <c r="AE209" s="31"/>
      <c r="AF209" s="297"/>
      <c r="AG209" s="31"/>
      <c r="AH209" s="298">
        <v>2</v>
      </c>
      <c r="AI209" s="31"/>
      <c r="AJ209" s="297"/>
      <c r="AK209" s="31"/>
      <c r="AL209" s="297"/>
      <c r="AM209" s="31"/>
      <c r="AN209" s="297"/>
      <c r="AO209" s="31"/>
      <c r="AP209" s="297"/>
      <c r="AQ209" s="31">
        <f t="shared" si="19"/>
        <v>0</v>
      </c>
      <c r="AR209" s="297"/>
      <c r="AS209" s="31"/>
      <c r="AT209" s="298">
        <v>4</v>
      </c>
      <c r="AU209" s="31"/>
      <c r="AV209" s="297"/>
      <c r="AW209" s="31">
        <f t="shared" si="20"/>
        <v>0</v>
      </c>
      <c r="AX209" s="298">
        <v>1</v>
      </c>
      <c r="AY209" s="297"/>
      <c r="AZ209" s="319"/>
      <c r="BA209" s="294">
        <f t="shared" si="18"/>
        <v>3</v>
      </c>
      <c r="BB209" s="303" t="s">
        <v>3173</v>
      </c>
      <c r="BC209" s="261">
        <v>2</v>
      </c>
      <c r="BD209" s="261" t="s">
        <v>3173</v>
      </c>
    </row>
    <row r="210" spans="1:56" x14ac:dyDescent="0.2">
      <c r="A210" s="16" t="s">
        <v>357</v>
      </c>
      <c r="B210" s="17" t="s">
        <v>350</v>
      </c>
      <c r="C210" s="297" t="s">
        <v>2944</v>
      </c>
      <c r="D210" s="298">
        <v>206</v>
      </c>
      <c r="E210" s="297" t="s">
        <v>2945</v>
      </c>
      <c r="F210" s="298">
        <v>1</v>
      </c>
      <c r="G210" s="31"/>
      <c r="H210" s="297"/>
      <c r="I210" s="31"/>
      <c r="J210" s="297"/>
      <c r="K210" s="31"/>
      <c r="L210" s="297"/>
      <c r="M210" s="31"/>
      <c r="N210" s="297"/>
      <c r="O210" s="31"/>
      <c r="P210" s="297"/>
      <c r="Q210" s="31"/>
      <c r="R210" s="297"/>
      <c r="S210" s="31"/>
      <c r="T210" s="297"/>
      <c r="U210" s="31"/>
      <c r="V210" s="297"/>
      <c r="W210" s="31"/>
      <c r="X210" s="297"/>
      <c r="Y210" s="31">
        <f t="shared" si="16"/>
        <v>0</v>
      </c>
      <c r="Z210" s="297"/>
      <c r="AA210" s="31"/>
      <c r="AB210" s="297"/>
      <c r="AC210" s="31">
        <f t="shared" si="17"/>
        <v>0</v>
      </c>
      <c r="AD210" s="297"/>
      <c r="AE210" s="31"/>
      <c r="AF210" s="297"/>
      <c r="AG210" s="31"/>
      <c r="AH210" s="298">
        <v>2</v>
      </c>
      <c r="AI210" s="31"/>
      <c r="AJ210" s="297"/>
      <c r="AK210" s="31"/>
      <c r="AL210" s="297"/>
      <c r="AM210" s="31"/>
      <c r="AN210" s="297"/>
      <c r="AO210" s="31"/>
      <c r="AP210" s="297"/>
      <c r="AQ210" s="31">
        <f t="shared" si="19"/>
        <v>0</v>
      </c>
      <c r="AR210" s="297"/>
      <c r="AS210" s="31"/>
      <c r="AT210" s="298">
        <v>4</v>
      </c>
      <c r="AU210" s="31"/>
      <c r="AV210" s="297"/>
      <c r="AW210" s="31">
        <f t="shared" si="20"/>
        <v>0</v>
      </c>
      <c r="AX210" s="297"/>
      <c r="AY210" s="297"/>
      <c r="AZ210" s="319"/>
      <c r="BA210" s="294">
        <f t="shared" si="18"/>
        <v>3</v>
      </c>
      <c r="BB210" s="303" t="s">
        <v>3173</v>
      </c>
      <c r="BC210" s="261">
        <v>3</v>
      </c>
      <c r="BD210" s="261" t="s">
        <v>3173</v>
      </c>
    </row>
    <row r="211" spans="1:56" x14ac:dyDescent="0.2">
      <c r="A211" s="16" t="s">
        <v>358</v>
      </c>
      <c r="B211" s="17" t="s">
        <v>350</v>
      </c>
      <c r="C211" s="297" t="s">
        <v>2944</v>
      </c>
      <c r="D211" s="298">
        <v>206</v>
      </c>
      <c r="E211" s="297" t="s">
        <v>2945</v>
      </c>
      <c r="F211" s="298">
        <v>1</v>
      </c>
      <c r="G211" s="31"/>
      <c r="H211" s="297"/>
      <c r="I211" s="31"/>
      <c r="J211" s="297"/>
      <c r="K211" s="31"/>
      <c r="L211" s="297"/>
      <c r="M211" s="31"/>
      <c r="N211" s="297"/>
      <c r="O211" s="31"/>
      <c r="P211" s="297"/>
      <c r="Q211" s="31"/>
      <c r="R211" s="298">
        <v>1</v>
      </c>
      <c r="S211" s="31"/>
      <c r="T211" s="298">
        <v>1</v>
      </c>
      <c r="U211" s="31"/>
      <c r="V211" s="297"/>
      <c r="W211" s="31"/>
      <c r="X211" s="297"/>
      <c r="Y211" s="31">
        <f t="shared" si="16"/>
        <v>0</v>
      </c>
      <c r="Z211" s="297"/>
      <c r="AA211" s="31"/>
      <c r="AB211" s="297"/>
      <c r="AC211" s="31">
        <f t="shared" si="17"/>
        <v>0</v>
      </c>
      <c r="AD211" s="297"/>
      <c r="AE211" s="31"/>
      <c r="AF211" s="297"/>
      <c r="AG211" s="31"/>
      <c r="AH211" s="298">
        <v>2</v>
      </c>
      <c r="AI211" s="31"/>
      <c r="AJ211" s="297"/>
      <c r="AK211" s="31"/>
      <c r="AL211" s="297"/>
      <c r="AM211" s="31"/>
      <c r="AN211" s="297"/>
      <c r="AO211" s="31"/>
      <c r="AP211" s="297"/>
      <c r="AQ211" s="31">
        <f t="shared" si="19"/>
        <v>0</v>
      </c>
      <c r="AR211" s="297"/>
      <c r="AS211" s="31"/>
      <c r="AT211" s="298">
        <v>4</v>
      </c>
      <c r="AU211" s="31"/>
      <c r="AV211" s="297"/>
      <c r="AW211" s="31">
        <f t="shared" si="20"/>
        <v>0</v>
      </c>
      <c r="AX211" s="297"/>
      <c r="AY211" s="298">
        <v>1</v>
      </c>
      <c r="AZ211" s="319"/>
      <c r="BA211" s="294">
        <f t="shared" si="18"/>
        <v>5</v>
      </c>
      <c r="BB211" s="303" t="s">
        <v>3177</v>
      </c>
      <c r="BC211" s="261">
        <v>3</v>
      </c>
      <c r="BD211" s="261" t="s">
        <v>3173</v>
      </c>
    </row>
    <row r="212" spans="1:56" x14ac:dyDescent="0.2">
      <c r="A212" s="16" t="s">
        <v>359</v>
      </c>
      <c r="B212" s="297" t="s">
        <v>2943</v>
      </c>
      <c r="C212" s="297" t="s">
        <v>2944</v>
      </c>
      <c r="D212" s="298">
        <v>206</v>
      </c>
      <c r="E212" s="297" t="s">
        <v>2945</v>
      </c>
      <c r="F212" s="298">
        <v>1</v>
      </c>
      <c r="G212" s="31"/>
      <c r="H212" s="297"/>
      <c r="I212" s="31"/>
      <c r="J212" s="297"/>
      <c r="K212" s="31"/>
      <c r="L212" s="298">
        <v>1</v>
      </c>
      <c r="M212" s="31"/>
      <c r="N212" s="297"/>
      <c r="O212" s="31"/>
      <c r="P212" s="297"/>
      <c r="Q212" s="31"/>
      <c r="R212" s="298">
        <v>1</v>
      </c>
      <c r="S212" s="31"/>
      <c r="T212" s="298">
        <v>1</v>
      </c>
      <c r="U212" s="31"/>
      <c r="V212" s="297"/>
      <c r="W212" s="31"/>
      <c r="X212" s="297"/>
      <c r="Y212" s="31">
        <f t="shared" si="16"/>
        <v>0</v>
      </c>
      <c r="Z212" s="297"/>
      <c r="AA212" s="31"/>
      <c r="AB212" s="297"/>
      <c r="AC212" s="31">
        <f t="shared" si="17"/>
        <v>0</v>
      </c>
      <c r="AD212" s="297"/>
      <c r="AE212" s="31"/>
      <c r="AF212" s="297"/>
      <c r="AG212" s="31"/>
      <c r="AH212" s="297"/>
      <c r="AI212" s="31"/>
      <c r="AJ212" s="297"/>
      <c r="AK212" s="31"/>
      <c r="AL212" s="297"/>
      <c r="AM212" s="31"/>
      <c r="AN212" s="297"/>
      <c r="AO212" s="31"/>
      <c r="AP212" s="297"/>
      <c r="AQ212" s="31">
        <f t="shared" si="19"/>
        <v>0</v>
      </c>
      <c r="AR212" s="297"/>
      <c r="AS212" s="31"/>
      <c r="AT212" s="297"/>
      <c r="AU212" s="31"/>
      <c r="AV212" s="297"/>
      <c r="AW212" s="31">
        <f t="shared" si="20"/>
        <v>0</v>
      </c>
      <c r="AX212" s="297"/>
      <c r="AY212" s="298">
        <v>1</v>
      </c>
      <c r="AZ212" s="319"/>
      <c r="BA212" s="294">
        <f t="shared" si="18"/>
        <v>4</v>
      </c>
      <c r="BB212" s="303" t="s">
        <v>3173</v>
      </c>
      <c r="BC212" s="261">
        <v>3</v>
      </c>
      <c r="BD212" s="261" t="s">
        <v>3173</v>
      </c>
    </row>
    <row r="213" spans="1:56" x14ac:dyDescent="0.2">
      <c r="A213" s="16" t="s">
        <v>361</v>
      </c>
      <c r="B213" s="297" t="s">
        <v>2943</v>
      </c>
      <c r="C213" s="297" t="s">
        <v>2944</v>
      </c>
      <c r="D213" s="298">
        <v>206</v>
      </c>
      <c r="E213" s="297" t="s">
        <v>2945</v>
      </c>
      <c r="F213" s="298">
        <v>1</v>
      </c>
      <c r="G213" s="31"/>
      <c r="H213" s="297"/>
      <c r="I213" s="31"/>
      <c r="J213" s="297"/>
      <c r="K213" s="31"/>
      <c r="L213" s="298">
        <v>1</v>
      </c>
      <c r="M213" s="31"/>
      <c r="N213" s="297"/>
      <c r="O213" s="31"/>
      <c r="P213" s="297"/>
      <c r="Q213" s="31"/>
      <c r="R213" s="298">
        <v>1</v>
      </c>
      <c r="S213" s="31"/>
      <c r="T213" s="298">
        <v>1</v>
      </c>
      <c r="U213" s="31"/>
      <c r="V213" s="297"/>
      <c r="W213" s="31"/>
      <c r="X213" s="297"/>
      <c r="Y213" s="31">
        <f t="shared" si="16"/>
        <v>0</v>
      </c>
      <c r="Z213" s="297"/>
      <c r="AA213" s="31"/>
      <c r="AB213" s="297"/>
      <c r="AC213" s="31">
        <f t="shared" si="17"/>
        <v>0</v>
      </c>
      <c r="AD213" s="297"/>
      <c r="AE213" s="31"/>
      <c r="AF213" s="297"/>
      <c r="AG213" s="31"/>
      <c r="AH213" s="297"/>
      <c r="AI213" s="31"/>
      <c r="AJ213" s="297"/>
      <c r="AK213" s="31"/>
      <c r="AL213" s="297"/>
      <c r="AM213" s="31"/>
      <c r="AN213" s="297"/>
      <c r="AO213" s="31"/>
      <c r="AP213" s="297"/>
      <c r="AQ213" s="31">
        <f t="shared" si="19"/>
        <v>0</v>
      </c>
      <c r="AR213" s="297"/>
      <c r="AS213" s="31"/>
      <c r="AT213" s="297"/>
      <c r="AU213" s="31"/>
      <c r="AV213" s="297"/>
      <c r="AW213" s="31">
        <f t="shared" si="20"/>
        <v>0</v>
      </c>
      <c r="AX213" s="297"/>
      <c r="AY213" s="298">
        <v>1</v>
      </c>
      <c r="AZ213" s="319"/>
      <c r="BA213" s="294">
        <f t="shared" si="18"/>
        <v>4</v>
      </c>
      <c r="BB213" s="303" t="s">
        <v>3173</v>
      </c>
      <c r="BC213" s="261">
        <v>3</v>
      </c>
      <c r="BD213" s="261" t="s">
        <v>3173</v>
      </c>
    </row>
    <row r="214" spans="1:56" x14ac:dyDescent="0.2">
      <c r="A214" s="16" t="s">
        <v>362</v>
      </c>
      <c r="B214" s="297" t="s">
        <v>2943</v>
      </c>
      <c r="C214" s="297" t="s">
        <v>2944</v>
      </c>
      <c r="D214" s="298">
        <v>206</v>
      </c>
      <c r="E214" s="297" t="s">
        <v>2945</v>
      </c>
      <c r="F214" s="298">
        <v>1</v>
      </c>
      <c r="G214" s="31"/>
      <c r="H214" s="297"/>
      <c r="I214" s="31"/>
      <c r="J214" s="297"/>
      <c r="K214" s="31"/>
      <c r="L214" s="298">
        <v>1</v>
      </c>
      <c r="M214" s="31"/>
      <c r="N214" s="297"/>
      <c r="O214" s="31"/>
      <c r="P214" s="297"/>
      <c r="Q214" s="31"/>
      <c r="R214" s="298">
        <v>1</v>
      </c>
      <c r="S214" s="31"/>
      <c r="T214" s="298">
        <v>1</v>
      </c>
      <c r="U214" s="31"/>
      <c r="V214" s="297"/>
      <c r="W214" s="31"/>
      <c r="X214" s="297"/>
      <c r="Y214" s="31">
        <f t="shared" si="16"/>
        <v>0</v>
      </c>
      <c r="Z214" s="297"/>
      <c r="AA214" s="31"/>
      <c r="AB214" s="297"/>
      <c r="AC214" s="31">
        <f t="shared" si="17"/>
        <v>0</v>
      </c>
      <c r="AD214" s="297"/>
      <c r="AE214" s="31"/>
      <c r="AF214" s="297"/>
      <c r="AG214" s="31"/>
      <c r="AH214" s="297"/>
      <c r="AI214" s="31"/>
      <c r="AJ214" s="297"/>
      <c r="AK214" s="31"/>
      <c r="AL214" s="297"/>
      <c r="AM214" s="31"/>
      <c r="AN214" s="297"/>
      <c r="AO214" s="31"/>
      <c r="AP214" s="297"/>
      <c r="AQ214" s="31">
        <f t="shared" si="19"/>
        <v>0</v>
      </c>
      <c r="AR214" s="297"/>
      <c r="AS214" s="31"/>
      <c r="AT214" s="297"/>
      <c r="AU214" s="31"/>
      <c r="AV214" s="297"/>
      <c r="AW214" s="31">
        <f t="shared" si="20"/>
        <v>0</v>
      </c>
      <c r="AX214" s="297"/>
      <c r="AY214" s="298">
        <v>1</v>
      </c>
      <c r="AZ214" s="319"/>
      <c r="BA214" s="294">
        <f t="shared" si="18"/>
        <v>4</v>
      </c>
      <c r="BB214" s="303" t="s">
        <v>3173</v>
      </c>
      <c r="BC214" s="261">
        <v>3</v>
      </c>
      <c r="BD214" s="261" t="s">
        <v>3173</v>
      </c>
    </row>
    <row r="215" spans="1:56" x14ac:dyDescent="0.2">
      <c r="A215" s="16" t="s">
        <v>363</v>
      </c>
      <c r="B215" s="297" t="s">
        <v>2943</v>
      </c>
      <c r="C215" s="297" t="s">
        <v>2944</v>
      </c>
      <c r="D215" s="298">
        <v>206</v>
      </c>
      <c r="E215" s="297" t="s">
        <v>2945</v>
      </c>
      <c r="F215" s="298">
        <v>1</v>
      </c>
      <c r="G215" s="31"/>
      <c r="H215" s="297"/>
      <c r="I215" s="31"/>
      <c r="J215" s="297"/>
      <c r="K215" s="31"/>
      <c r="L215" s="298">
        <v>1</v>
      </c>
      <c r="M215" s="31"/>
      <c r="N215" s="297"/>
      <c r="O215" s="31"/>
      <c r="P215" s="297"/>
      <c r="Q215" s="31"/>
      <c r="R215" s="298">
        <v>1</v>
      </c>
      <c r="S215" s="31"/>
      <c r="T215" s="298">
        <v>1</v>
      </c>
      <c r="U215" s="31"/>
      <c r="V215" s="297"/>
      <c r="W215" s="31"/>
      <c r="X215" s="297"/>
      <c r="Y215" s="31">
        <f t="shared" si="16"/>
        <v>0</v>
      </c>
      <c r="Z215" s="297"/>
      <c r="AA215" s="31"/>
      <c r="AB215" s="297"/>
      <c r="AC215" s="31">
        <f t="shared" si="17"/>
        <v>0</v>
      </c>
      <c r="AD215" s="297"/>
      <c r="AE215" s="31"/>
      <c r="AF215" s="297"/>
      <c r="AG215" s="31"/>
      <c r="AH215" s="297"/>
      <c r="AI215" s="31"/>
      <c r="AJ215" s="297"/>
      <c r="AK215" s="31"/>
      <c r="AL215" s="297"/>
      <c r="AM215" s="31"/>
      <c r="AN215" s="297"/>
      <c r="AO215" s="31"/>
      <c r="AP215" s="297"/>
      <c r="AQ215" s="31">
        <f t="shared" si="19"/>
        <v>0</v>
      </c>
      <c r="AR215" s="297"/>
      <c r="AS215" s="31"/>
      <c r="AT215" s="297"/>
      <c r="AU215" s="31"/>
      <c r="AV215" s="297"/>
      <c r="AW215" s="31">
        <f t="shared" si="20"/>
        <v>0</v>
      </c>
      <c r="AX215" s="297"/>
      <c r="AY215" s="298">
        <v>1</v>
      </c>
      <c r="AZ215" s="319"/>
      <c r="BA215" s="294">
        <f t="shared" si="18"/>
        <v>4</v>
      </c>
      <c r="BB215" s="303" t="s">
        <v>3173</v>
      </c>
      <c r="BC215" s="261">
        <v>3</v>
      </c>
      <c r="BD215" s="261" t="s">
        <v>3173</v>
      </c>
    </row>
    <row r="216" spans="1:56" x14ac:dyDescent="0.2">
      <c r="A216" s="16" t="s">
        <v>365</v>
      </c>
      <c r="B216" s="17" t="s">
        <v>65</v>
      </c>
      <c r="C216" s="297" t="s">
        <v>2944</v>
      </c>
      <c r="D216" s="298">
        <v>206</v>
      </c>
      <c r="E216" s="297" t="s">
        <v>2945</v>
      </c>
      <c r="F216" s="298">
        <v>1</v>
      </c>
      <c r="G216" s="31"/>
      <c r="H216" s="297"/>
      <c r="I216" s="31"/>
      <c r="J216" s="297"/>
      <c r="K216" s="31"/>
      <c r="L216" s="298">
        <v>1</v>
      </c>
      <c r="M216" s="31"/>
      <c r="N216" s="298">
        <v>1</v>
      </c>
      <c r="O216" s="31"/>
      <c r="P216" s="297"/>
      <c r="Q216" s="31"/>
      <c r="R216" s="297"/>
      <c r="S216" s="31"/>
      <c r="T216" s="297"/>
      <c r="U216" s="31"/>
      <c r="V216" s="297"/>
      <c r="W216" s="31"/>
      <c r="X216" s="297"/>
      <c r="Y216" s="31">
        <f t="shared" ref="Y216:Y279" si="21">X216*$BA216</f>
        <v>0</v>
      </c>
      <c r="Z216" s="297"/>
      <c r="AA216" s="31"/>
      <c r="AB216" s="297"/>
      <c r="AC216" s="31">
        <f t="shared" ref="AC216:AC279" si="22">AB216*$BA216</f>
        <v>0</v>
      </c>
      <c r="AD216" s="297"/>
      <c r="AE216" s="31"/>
      <c r="AF216" s="297"/>
      <c r="AG216" s="31"/>
      <c r="AH216" s="297"/>
      <c r="AI216" s="31"/>
      <c r="AJ216" s="297"/>
      <c r="AK216" s="31"/>
      <c r="AL216" s="297"/>
      <c r="AM216" s="31"/>
      <c r="AN216" s="297"/>
      <c r="AO216" s="31"/>
      <c r="AP216" s="297"/>
      <c r="AQ216" s="31">
        <f t="shared" si="19"/>
        <v>0</v>
      </c>
      <c r="AR216" s="297"/>
      <c r="AS216" s="31"/>
      <c r="AT216" s="297"/>
      <c r="AU216" s="31"/>
      <c r="AV216" s="297"/>
      <c r="AW216" s="31">
        <f t="shared" si="20"/>
        <v>0</v>
      </c>
      <c r="AX216" s="297"/>
      <c r="AY216" s="298">
        <v>1</v>
      </c>
      <c r="AZ216" s="319"/>
      <c r="BA216" s="294">
        <f t="shared" si="18"/>
        <v>3</v>
      </c>
      <c r="BB216" s="303" t="s">
        <v>3173</v>
      </c>
      <c r="BC216" s="261">
        <v>3</v>
      </c>
      <c r="BD216" s="261" t="s">
        <v>3173</v>
      </c>
    </row>
    <row r="217" spans="1:56" x14ac:dyDescent="0.2">
      <c r="A217" s="16" t="s">
        <v>366</v>
      </c>
      <c r="B217" s="17" t="s">
        <v>65</v>
      </c>
      <c r="C217" s="297" t="s">
        <v>2944</v>
      </c>
      <c r="D217" s="298">
        <v>206</v>
      </c>
      <c r="E217" s="297" t="s">
        <v>2945</v>
      </c>
      <c r="F217" s="298">
        <v>1</v>
      </c>
      <c r="G217" s="31"/>
      <c r="H217" s="297"/>
      <c r="I217" s="31"/>
      <c r="J217" s="297"/>
      <c r="K217" s="31"/>
      <c r="L217" s="298">
        <v>1</v>
      </c>
      <c r="M217" s="31"/>
      <c r="N217" s="298">
        <v>1</v>
      </c>
      <c r="O217" s="31"/>
      <c r="P217" s="297"/>
      <c r="Q217" s="31"/>
      <c r="R217" s="297"/>
      <c r="S217" s="31"/>
      <c r="T217" s="297"/>
      <c r="U217" s="31"/>
      <c r="V217" s="297"/>
      <c r="W217" s="31"/>
      <c r="X217" s="297"/>
      <c r="Y217" s="31">
        <f t="shared" si="21"/>
        <v>0</v>
      </c>
      <c r="Z217" s="297"/>
      <c r="AA217" s="31"/>
      <c r="AB217" s="297"/>
      <c r="AC217" s="31">
        <f t="shared" si="22"/>
        <v>0</v>
      </c>
      <c r="AD217" s="297"/>
      <c r="AE217" s="31"/>
      <c r="AF217" s="297"/>
      <c r="AG217" s="31"/>
      <c r="AH217" s="297"/>
      <c r="AI217" s="31"/>
      <c r="AJ217" s="297"/>
      <c r="AK217" s="31"/>
      <c r="AL217" s="297"/>
      <c r="AM217" s="31"/>
      <c r="AN217" s="297"/>
      <c r="AO217" s="31"/>
      <c r="AP217" s="297"/>
      <c r="AQ217" s="31">
        <f t="shared" si="19"/>
        <v>0</v>
      </c>
      <c r="AR217" s="297"/>
      <c r="AS217" s="31"/>
      <c r="AT217" s="297"/>
      <c r="AU217" s="31"/>
      <c r="AV217" s="297"/>
      <c r="AW217" s="31">
        <f t="shared" si="20"/>
        <v>0</v>
      </c>
      <c r="AX217" s="297"/>
      <c r="AY217" s="298">
        <v>1</v>
      </c>
      <c r="AZ217" s="319"/>
      <c r="BA217" s="294">
        <f t="shared" si="18"/>
        <v>3</v>
      </c>
      <c r="BB217" s="303" t="s">
        <v>3173</v>
      </c>
      <c r="BC217" s="261">
        <v>3</v>
      </c>
      <c r="BD217" s="261" t="s">
        <v>3173</v>
      </c>
    </row>
    <row r="218" spans="1:56" x14ac:dyDescent="0.2">
      <c r="A218" s="16" t="s">
        <v>367</v>
      </c>
      <c r="B218" s="297" t="s">
        <v>3023</v>
      </c>
      <c r="C218" s="297" t="s">
        <v>2944</v>
      </c>
      <c r="D218" s="298">
        <v>206</v>
      </c>
      <c r="E218" s="297" t="s">
        <v>2945</v>
      </c>
      <c r="F218" s="297"/>
      <c r="G218" s="31"/>
      <c r="H218" s="297"/>
      <c r="I218" s="31"/>
      <c r="J218" s="297"/>
      <c r="K218" s="31"/>
      <c r="L218" s="297"/>
      <c r="M218" s="31"/>
      <c r="N218" s="298">
        <v>1</v>
      </c>
      <c r="O218" s="31"/>
      <c r="P218" s="297"/>
      <c r="Q218" s="31"/>
      <c r="R218" s="297"/>
      <c r="S218" s="31"/>
      <c r="T218" s="297"/>
      <c r="U218" s="31"/>
      <c r="V218" s="297"/>
      <c r="W218" s="31"/>
      <c r="X218" s="297"/>
      <c r="Y218" s="31">
        <f t="shared" si="21"/>
        <v>0</v>
      </c>
      <c r="Z218" s="297"/>
      <c r="AA218" s="31"/>
      <c r="AB218" s="297"/>
      <c r="AC218" s="31">
        <f t="shared" si="22"/>
        <v>0</v>
      </c>
      <c r="AD218" s="297"/>
      <c r="AE218" s="31"/>
      <c r="AF218" s="297"/>
      <c r="AG218" s="31"/>
      <c r="AH218" s="297"/>
      <c r="AI218" s="31"/>
      <c r="AJ218" s="297"/>
      <c r="AK218" s="31"/>
      <c r="AL218" s="297"/>
      <c r="AM218" s="31"/>
      <c r="AN218" s="297"/>
      <c r="AO218" s="31"/>
      <c r="AP218" s="297"/>
      <c r="AQ218" s="31">
        <f t="shared" si="19"/>
        <v>0</v>
      </c>
      <c r="AR218" s="297"/>
      <c r="AS218" s="31"/>
      <c r="AT218" s="297"/>
      <c r="AU218" s="31"/>
      <c r="AV218" s="297"/>
      <c r="AW218" s="31">
        <f t="shared" si="20"/>
        <v>0</v>
      </c>
      <c r="AX218" s="298">
        <v>1</v>
      </c>
      <c r="AY218" s="297"/>
      <c r="AZ218" s="319"/>
      <c r="BA218" s="294">
        <f t="shared" si="18"/>
        <v>1</v>
      </c>
      <c r="BB218" s="303" t="s">
        <v>3173</v>
      </c>
      <c r="BC218" s="261">
        <v>3</v>
      </c>
      <c r="BD218" s="261" t="s">
        <v>3173</v>
      </c>
    </row>
    <row r="219" spans="1:56" x14ac:dyDescent="0.2">
      <c r="A219" s="16" t="s">
        <v>369</v>
      </c>
      <c r="B219" s="297" t="s">
        <v>3023</v>
      </c>
      <c r="C219" s="297" t="s">
        <v>2944</v>
      </c>
      <c r="D219" s="298">
        <v>206</v>
      </c>
      <c r="E219" s="297" t="s">
        <v>2945</v>
      </c>
      <c r="F219" s="297"/>
      <c r="G219" s="31"/>
      <c r="H219" s="297"/>
      <c r="I219" s="31"/>
      <c r="J219" s="297"/>
      <c r="K219" s="31"/>
      <c r="L219" s="297"/>
      <c r="M219" s="31"/>
      <c r="N219" s="298">
        <v>1</v>
      </c>
      <c r="O219" s="31"/>
      <c r="P219" s="297"/>
      <c r="Q219" s="31"/>
      <c r="R219" s="297"/>
      <c r="S219" s="31"/>
      <c r="T219" s="297"/>
      <c r="U219" s="31"/>
      <c r="V219" s="297"/>
      <c r="W219" s="31"/>
      <c r="X219" s="297"/>
      <c r="Y219" s="31">
        <f t="shared" si="21"/>
        <v>0</v>
      </c>
      <c r="Z219" s="297"/>
      <c r="AA219" s="31"/>
      <c r="AB219" s="297"/>
      <c r="AC219" s="31">
        <f t="shared" si="22"/>
        <v>0</v>
      </c>
      <c r="AD219" s="297"/>
      <c r="AE219" s="31"/>
      <c r="AF219" s="297"/>
      <c r="AG219" s="31"/>
      <c r="AH219" s="297"/>
      <c r="AI219" s="31"/>
      <c r="AJ219" s="297"/>
      <c r="AK219" s="31"/>
      <c r="AL219" s="297"/>
      <c r="AM219" s="31"/>
      <c r="AN219" s="297"/>
      <c r="AO219" s="31"/>
      <c r="AP219" s="297"/>
      <c r="AQ219" s="31">
        <f t="shared" si="19"/>
        <v>0</v>
      </c>
      <c r="AR219" s="297"/>
      <c r="AS219" s="31"/>
      <c r="AT219" s="297"/>
      <c r="AU219" s="31"/>
      <c r="AV219" s="297"/>
      <c r="AW219" s="31">
        <f t="shared" si="20"/>
        <v>0</v>
      </c>
      <c r="AX219" s="298">
        <v>1</v>
      </c>
      <c r="AY219" s="297"/>
      <c r="AZ219" s="319"/>
      <c r="BA219" s="294">
        <f t="shared" si="18"/>
        <v>1</v>
      </c>
      <c r="BB219" s="303" t="s">
        <v>3173</v>
      </c>
      <c r="BC219" s="261">
        <v>3</v>
      </c>
      <c r="BD219" s="261" t="s">
        <v>3173</v>
      </c>
    </row>
    <row r="220" spans="1:56" x14ac:dyDescent="0.2">
      <c r="A220" s="16" t="s">
        <v>370</v>
      </c>
      <c r="B220" s="297" t="s">
        <v>3023</v>
      </c>
      <c r="C220" s="297" t="s">
        <v>2944</v>
      </c>
      <c r="D220" s="298">
        <v>206</v>
      </c>
      <c r="E220" s="297" t="s">
        <v>2945</v>
      </c>
      <c r="F220" s="297"/>
      <c r="G220" s="31"/>
      <c r="H220" s="297"/>
      <c r="I220" s="31"/>
      <c r="J220" s="297"/>
      <c r="K220" s="31"/>
      <c r="L220" s="297"/>
      <c r="M220" s="31"/>
      <c r="N220" s="298">
        <v>1</v>
      </c>
      <c r="O220" s="31"/>
      <c r="P220" s="297"/>
      <c r="Q220" s="31"/>
      <c r="R220" s="297"/>
      <c r="S220" s="31"/>
      <c r="T220" s="297"/>
      <c r="U220" s="31"/>
      <c r="V220" s="297"/>
      <c r="W220" s="31"/>
      <c r="X220" s="297"/>
      <c r="Y220" s="31">
        <f t="shared" si="21"/>
        <v>0</v>
      </c>
      <c r="Z220" s="297"/>
      <c r="AA220" s="31"/>
      <c r="AB220" s="297"/>
      <c r="AC220" s="31">
        <f t="shared" si="22"/>
        <v>0</v>
      </c>
      <c r="AD220" s="297"/>
      <c r="AE220" s="31"/>
      <c r="AF220" s="297"/>
      <c r="AG220" s="31"/>
      <c r="AH220" s="297"/>
      <c r="AI220" s="31"/>
      <c r="AJ220" s="297"/>
      <c r="AK220" s="31"/>
      <c r="AL220" s="297"/>
      <c r="AM220" s="31"/>
      <c r="AN220" s="297"/>
      <c r="AO220" s="31"/>
      <c r="AP220" s="297"/>
      <c r="AQ220" s="31">
        <f t="shared" si="19"/>
        <v>0</v>
      </c>
      <c r="AR220" s="297"/>
      <c r="AS220" s="31"/>
      <c r="AT220" s="297"/>
      <c r="AU220" s="31"/>
      <c r="AV220" s="297"/>
      <c r="AW220" s="31">
        <f t="shared" si="20"/>
        <v>0</v>
      </c>
      <c r="AX220" s="298">
        <v>1</v>
      </c>
      <c r="AY220" s="297"/>
      <c r="AZ220" s="319"/>
      <c r="BA220" s="294">
        <f t="shared" si="18"/>
        <v>1</v>
      </c>
      <c r="BB220" s="303" t="s">
        <v>3173</v>
      </c>
      <c r="BC220" s="261">
        <v>3</v>
      </c>
      <c r="BD220" s="261" t="s">
        <v>3173</v>
      </c>
    </row>
    <row r="221" spans="1:56" x14ac:dyDescent="0.2">
      <c r="A221" s="16" t="s">
        <v>371</v>
      </c>
      <c r="B221" s="17" t="s">
        <v>350</v>
      </c>
      <c r="C221" s="297" t="s">
        <v>2952</v>
      </c>
      <c r="D221" s="298">
        <v>205</v>
      </c>
      <c r="E221" s="297" t="s">
        <v>2945</v>
      </c>
      <c r="F221" s="298">
        <v>1</v>
      </c>
      <c r="G221" s="31"/>
      <c r="H221" s="297"/>
      <c r="I221" s="31"/>
      <c r="J221" s="297"/>
      <c r="K221" s="31"/>
      <c r="L221" s="297"/>
      <c r="M221" s="31"/>
      <c r="N221" s="297"/>
      <c r="O221" s="31"/>
      <c r="P221" s="297"/>
      <c r="Q221" s="31"/>
      <c r="R221" s="297"/>
      <c r="S221" s="31"/>
      <c r="T221" s="297"/>
      <c r="U221" s="31"/>
      <c r="V221" s="297"/>
      <c r="W221" s="31"/>
      <c r="X221" s="297"/>
      <c r="Y221" s="31">
        <f t="shared" si="21"/>
        <v>0</v>
      </c>
      <c r="Z221" s="297"/>
      <c r="AA221" s="31"/>
      <c r="AB221" s="297"/>
      <c r="AC221" s="31">
        <f t="shared" si="22"/>
        <v>0</v>
      </c>
      <c r="AD221" s="297"/>
      <c r="AE221" s="31"/>
      <c r="AF221" s="297"/>
      <c r="AG221" s="31"/>
      <c r="AH221" s="298">
        <v>2</v>
      </c>
      <c r="AI221" s="31"/>
      <c r="AJ221" s="297"/>
      <c r="AK221" s="31"/>
      <c r="AL221" s="297"/>
      <c r="AM221" s="31"/>
      <c r="AN221" s="297"/>
      <c r="AO221" s="31"/>
      <c r="AP221" s="297"/>
      <c r="AQ221" s="31">
        <f t="shared" si="19"/>
        <v>0</v>
      </c>
      <c r="AR221" s="297"/>
      <c r="AS221" s="31"/>
      <c r="AT221" s="298">
        <v>4</v>
      </c>
      <c r="AU221" s="31"/>
      <c r="AV221" s="297"/>
      <c r="AW221" s="31">
        <f t="shared" si="20"/>
        <v>0</v>
      </c>
      <c r="AX221" s="297"/>
      <c r="AY221" s="297"/>
      <c r="AZ221" s="319"/>
      <c r="BA221" s="294">
        <f t="shared" si="18"/>
        <v>3</v>
      </c>
      <c r="BB221" s="303" t="s">
        <v>3173</v>
      </c>
      <c r="BC221" s="261">
        <v>3</v>
      </c>
      <c r="BD221" s="261" t="s">
        <v>3173</v>
      </c>
    </row>
    <row r="222" spans="1:56" x14ac:dyDescent="0.2">
      <c r="A222" s="16" t="s">
        <v>372</v>
      </c>
      <c r="B222" s="17" t="s">
        <v>350</v>
      </c>
      <c r="C222" s="297" t="s">
        <v>2952</v>
      </c>
      <c r="D222" s="298">
        <v>205</v>
      </c>
      <c r="E222" s="297" t="s">
        <v>2945</v>
      </c>
      <c r="F222" s="298">
        <v>1</v>
      </c>
      <c r="G222" s="31"/>
      <c r="H222" s="297"/>
      <c r="I222" s="31"/>
      <c r="J222" s="297"/>
      <c r="K222" s="31"/>
      <c r="L222" s="297"/>
      <c r="M222" s="31"/>
      <c r="N222" s="297"/>
      <c r="O222" s="31"/>
      <c r="P222" s="297"/>
      <c r="Q222" s="31"/>
      <c r="R222" s="297"/>
      <c r="S222" s="31"/>
      <c r="T222" s="297"/>
      <c r="U222" s="31"/>
      <c r="V222" s="297"/>
      <c r="W222" s="31"/>
      <c r="X222" s="297"/>
      <c r="Y222" s="31">
        <f t="shared" si="21"/>
        <v>0</v>
      </c>
      <c r="Z222" s="297"/>
      <c r="AA222" s="31"/>
      <c r="AB222" s="297"/>
      <c r="AC222" s="31">
        <f t="shared" si="22"/>
        <v>0</v>
      </c>
      <c r="AD222" s="297"/>
      <c r="AE222" s="31"/>
      <c r="AF222" s="297"/>
      <c r="AG222" s="31"/>
      <c r="AH222" s="298">
        <v>2</v>
      </c>
      <c r="AI222" s="31"/>
      <c r="AJ222" s="297"/>
      <c r="AK222" s="31"/>
      <c r="AL222" s="297"/>
      <c r="AM222" s="31"/>
      <c r="AN222" s="297"/>
      <c r="AO222" s="31"/>
      <c r="AP222" s="297"/>
      <c r="AQ222" s="31">
        <f t="shared" si="19"/>
        <v>0</v>
      </c>
      <c r="AR222" s="297"/>
      <c r="AS222" s="31"/>
      <c r="AT222" s="298">
        <v>4</v>
      </c>
      <c r="AU222" s="31"/>
      <c r="AV222" s="297"/>
      <c r="AW222" s="31">
        <f t="shared" si="20"/>
        <v>0</v>
      </c>
      <c r="AX222" s="298">
        <v>1</v>
      </c>
      <c r="AY222" s="297"/>
      <c r="AZ222" s="319"/>
      <c r="BA222" s="294">
        <f t="shared" si="18"/>
        <v>3</v>
      </c>
      <c r="BB222" s="303" t="s">
        <v>3173</v>
      </c>
      <c r="BC222" s="261">
        <v>3</v>
      </c>
      <c r="BD222" s="261" t="s">
        <v>3173</v>
      </c>
    </row>
    <row r="223" spans="1:56" x14ac:dyDescent="0.2">
      <c r="A223" s="16" t="s">
        <v>373</v>
      </c>
      <c r="B223" s="17" t="s">
        <v>350</v>
      </c>
      <c r="C223" s="297" t="s">
        <v>2952</v>
      </c>
      <c r="D223" s="298">
        <v>205</v>
      </c>
      <c r="E223" s="297" t="s">
        <v>2945</v>
      </c>
      <c r="F223" s="298">
        <v>1</v>
      </c>
      <c r="G223" s="31"/>
      <c r="H223" s="297"/>
      <c r="I223" s="31"/>
      <c r="J223" s="297"/>
      <c r="K223" s="31"/>
      <c r="L223" s="297"/>
      <c r="M223" s="31"/>
      <c r="N223" s="297"/>
      <c r="O223" s="31"/>
      <c r="P223" s="297"/>
      <c r="Q223" s="31"/>
      <c r="R223" s="297"/>
      <c r="S223" s="31"/>
      <c r="T223" s="297"/>
      <c r="U223" s="31"/>
      <c r="V223" s="297"/>
      <c r="W223" s="31"/>
      <c r="X223" s="297"/>
      <c r="Y223" s="31">
        <f t="shared" si="21"/>
        <v>0</v>
      </c>
      <c r="Z223" s="297"/>
      <c r="AA223" s="31"/>
      <c r="AB223" s="297"/>
      <c r="AC223" s="31">
        <f t="shared" si="22"/>
        <v>0</v>
      </c>
      <c r="AD223" s="297"/>
      <c r="AE223" s="31"/>
      <c r="AF223" s="297"/>
      <c r="AG223" s="31"/>
      <c r="AH223" s="298">
        <v>2</v>
      </c>
      <c r="AI223" s="31"/>
      <c r="AJ223" s="297"/>
      <c r="AK223" s="31"/>
      <c r="AL223" s="297"/>
      <c r="AM223" s="31"/>
      <c r="AN223" s="297"/>
      <c r="AO223" s="31"/>
      <c r="AP223" s="297"/>
      <c r="AQ223" s="31">
        <f t="shared" si="19"/>
        <v>0</v>
      </c>
      <c r="AR223" s="297"/>
      <c r="AS223" s="31"/>
      <c r="AT223" s="298">
        <v>4</v>
      </c>
      <c r="AU223" s="31"/>
      <c r="AV223" s="297"/>
      <c r="AW223" s="31">
        <f t="shared" si="20"/>
        <v>0</v>
      </c>
      <c r="AX223" s="297"/>
      <c r="AY223" s="297"/>
      <c r="AZ223" s="319"/>
      <c r="BA223" s="294">
        <f t="shared" si="18"/>
        <v>3</v>
      </c>
      <c r="BB223" s="303" t="s">
        <v>3173</v>
      </c>
      <c r="BC223" s="261">
        <v>3</v>
      </c>
      <c r="BD223" s="261" t="s">
        <v>3173</v>
      </c>
    </row>
    <row r="224" spans="1:56" x14ac:dyDescent="0.2">
      <c r="A224" s="16" t="s">
        <v>374</v>
      </c>
      <c r="B224" s="17" t="s">
        <v>350</v>
      </c>
      <c r="C224" s="297" t="s">
        <v>2952</v>
      </c>
      <c r="D224" s="298">
        <v>205</v>
      </c>
      <c r="E224" s="297" t="s">
        <v>2945</v>
      </c>
      <c r="F224" s="298">
        <v>1</v>
      </c>
      <c r="G224" s="31"/>
      <c r="H224" s="297"/>
      <c r="I224" s="31"/>
      <c r="J224" s="297"/>
      <c r="K224" s="31"/>
      <c r="L224" s="297"/>
      <c r="M224" s="31"/>
      <c r="N224" s="297"/>
      <c r="O224" s="31"/>
      <c r="P224" s="297"/>
      <c r="Q224" s="31"/>
      <c r="R224" s="297"/>
      <c r="S224" s="31"/>
      <c r="T224" s="297"/>
      <c r="U224" s="31"/>
      <c r="V224" s="297"/>
      <c r="W224" s="31"/>
      <c r="X224" s="297"/>
      <c r="Y224" s="31">
        <f t="shared" si="21"/>
        <v>0</v>
      </c>
      <c r="Z224" s="297"/>
      <c r="AA224" s="31"/>
      <c r="AB224" s="297"/>
      <c r="AC224" s="31">
        <f t="shared" si="22"/>
        <v>0</v>
      </c>
      <c r="AD224" s="297"/>
      <c r="AE224" s="31"/>
      <c r="AF224" s="297"/>
      <c r="AG224" s="31"/>
      <c r="AH224" s="298">
        <v>2</v>
      </c>
      <c r="AI224" s="31"/>
      <c r="AJ224" s="297"/>
      <c r="AK224" s="31"/>
      <c r="AL224" s="297"/>
      <c r="AM224" s="31"/>
      <c r="AN224" s="297"/>
      <c r="AO224" s="31"/>
      <c r="AP224" s="297"/>
      <c r="AQ224" s="31">
        <f t="shared" si="19"/>
        <v>0</v>
      </c>
      <c r="AR224" s="297"/>
      <c r="AS224" s="31"/>
      <c r="AT224" s="298">
        <v>4</v>
      </c>
      <c r="AU224" s="31"/>
      <c r="AV224" s="297"/>
      <c r="AW224" s="31">
        <f t="shared" si="20"/>
        <v>0</v>
      </c>
      <c r="AX224" s="298">
        <v>1</v>
      </c>
      <c r="AY224" s="297"/>
      <c r="AZ224" s="319"/>
      <c r="BA224" s="294">
        <f t="shared" si="18"/>
        <v>3</v>
      </c>
      <c r="BB224" s="303" t="s">
        <v>3173</v>
      </c>
      <c r="BC224" s="261">
        <v>3</v>
      </c>
      <c r="BD224" s="261" t="s">
        <v>3173</v>
      </c>
    </row>
    <row r="225" spans="1:56" x14ac:dyDescent="0.2">
      <c r="A225" s="16" t="s">
        <v>375</v>
      </c>
      <c r="B225" s="17" t="s">
        <v>350</v>
      </c>
      <c r="C225" s="297" t="s">
        <v>2952</v>
      </c>
      <c r="D225" s="298">
        <v>205</v>
      </c>
      <c r="E225" s="297" t="s">
        <v>2945</v>
      </c>
      <c r="F225" s="298">
        <v>1</v>
      </c>
      <c r="G225" s="31"/>
      <c r="H225" s="297"/>
      <c r="I225" s="31"/>
      <c r="J225" s="297"/>
      <c r="K225" s="31"/>
      <c r="L225" s="297"/>
      <c r="M225" s="31"/>
      <c r="N225" s="297"/>
      <c r="O225" s="31"/>
      <c r="P225" s="297"/>
      <c r="Q225" s="31"/>
      <c r="R225" s="297"/>
      <c r="S225" s="31"/>
      <c r="T225" s="297"/>
      <c r="U225" s="31"/>
      <c r="V225" s="297"/>
      <c r="W225" s="31"/>
      <c r="X225" s="297"/>
      <c r="Y225" s="31">
        <f t="shared" si="21"/>
        <v>0</v>
      </c>
      <c r="Z225" s="297"/>
      <c r="AA225" s="31"/>
      <c r="AB225" s="297"/>
      <c r="AC225" s="31">
        <f t="shared" si="22"/>
        <v>0</v>
      </c>
      <c r="AD225" s="297"/>
      <c r="AE225" s="31"/>
      <c r="AF225" s="297"/>
      <c r="AG225" s="31"/>
      <c r="AH225" s="298">
        <v>2</v>
      </c>
      <c r="AI225" s="31"/>
      <c r="AJ225" s="297"/>
      <c r="AK225" s="31"/>
      <c r="AL225" s="297"/>
      <c r="AM225" s="31"/>
      <c r="AN225" s="297"/>
      <c r="AO225" s="31"/>
      <c r="AP225" s="297"/>
      <c r="AQ225" s="31">
        <f t="shared" si="19"/>
        <v>0</v>
      </c>
      <c r="AR225" s="297"/>
      <c r="AS225" s="31"/>
      <c r="AT225" s="298">
        <v>4</v>
      </c>
      <c r="AU225" s="31"/>
      <c r="AV225" s="297"/>
      <c r="AW225" s="31">
        <f t="shared" si="20"/>
        <v>0</v>
      </c>
      <c r="AX225" s="297"/>
      <c r="AY225" s="297"/>
      <c r="AZ225" s="319"/>
      <c r="BA225" s="294">
        <f t="shared" si="18"/>
        <v>3</v>
      </c>
      <c r="BB225" s="303" t="s">
        <v>3173</v>
      </c>
      <c r="BC225" s="261">
        <v>3</v>
      </c>
      <c r="BD225" s="261" t="s">
        <v>3173</v>
      </c>
    </row>
    <row r="226" spans="1:56" x14ac:dyDescent="0.2">
      <c r="A226" s="16" t="s">
        <v>376</v>
      </c>
      <c r="B226" s="17" t="s">
        <v>350</v>
      </c>
      <c r="C226" s="297" t="s">
        <v>2952</v>
      </c>
      <c r="D226" s="298">
        <v>205</v>
      </c>
      <c r="E226" s="297" t="s">
        <v>2945</v>
      </c>
      <c r="F226" s="298">
        <v>1</v>
      </c>
      <c r="G226" s="31"/>
      <c r="H226" s="297"/>
      <c r="I226" s="31"/>
      <c r="J226" s="297"/>
      <c r="K226" s="31"/>
      <c r="L226" s="297"/>
      <c r="M226" s="31"/>
      <c r="N226" s="297"/>
      <c r="O226" s="31"/>
      <c r="P226" s="297"/>
      <c r="Q226" s="31"/>
      <c r="R226" s="297"/>
      <c r="S226" s="31"/>
      <c r="T226" s="297"/>
      <c r="U226" s="31"/>
      <c r="V226" s="297"/>
      <c r="W226" s="31"/>
      <c r="X226" s="297"/>
      <c r="Y226" s="31">
        <f t="shared" si="21"/>
        <v>0</v>
      </c>
      <c r="Z226" s="297"/>
      <c r="AA226" s="31"/>
      <c r="AB226" s="297"/>
      <c r="AC226" s="31">
        <f t="shared" si="22"/>
        <v>0</v>
      </c>
      <c r="AD226" s="297"/>
      <c r="AE226" s="31"/>
      <c r="AF226" s="297"/>
      <c r="AG226" s="31"/>
      <c r="AH226" s="298">
        <v>2</v>
      </c>
      <c r="AI226" s="31"/>
      <c r="AJ226" s="297"/>
      <c r="AK226" s="31"/>
      <c r="AL226" s="297"/>
      <c r="AM226" s="31"/>
      <c r="AN226" s="297"/>
      <c r="AO226" s="31"/>
      <c r="AP226" s="297"/>
      <c r="AQ226" s="31">
        <f t="shared" si="19"/>
        <v>0</v>
      </c>
      <c r="AR226" s="297"/>
      <c r="AS226" s="31"/>
      <c r="AT226" s="298">
        <v>4</v>
      </c>
      <c r="AU226" s="31"/>
      <c r="AV226" s="297"/>
      <c r="AW226" s="31">
        <f t="shared" si="20"/>
        <v>0</v>
      </c>
      <c r="AX226" s="298">
        <v>1</v>
      </c>
      <c r="AY226" s="297"/>
      <c r="AZ226" s="319"/>
      <c r="BA226" s="294">
        <f t="shared" si="18"/>
        <v>3</v>
      </c>
      <c r="BB226" s="303" t="s">
        <v>3173</v>
      </c>
      <c r="BC226" s="261">
        <v>3</v>
      </c>
      <c r="BD226" s="261" t="s">
        <v>3173</v>
      </c>
    </row>
    <row r="227" spans="1:56" x14ac:dyDescent="0.2">
      <c r="A227" s="16" t="s">
        <v>377</v>
      </c>
      <c r="B227" s="17" t="s">
        <v>350</v>
      </c>
      <c r="C227" s="297" t="s">
        <v>2952</v>
      </c>
      <c r="D227" s="298">
        <v>205</v>
      </c>
      <c r="E227" s="297" t="s">
        <v>2945</v>
      </c>
      <c r="F227" s="298">
        <v>1</v>
      </c>
      <c r="G227" s="31"/>
      <c r="H227" s="297"/>
      <c r="I227" s="31"/>
      <c r="J227" s="297"/>
      <c r="K227" s="31"/>
      <c r="L227" s="297"/>
      <c r="M227" s="31"/>
      <c r="N227" s="297"/>
      <c r="O227" s="31"/>
      <c r="P227" s="297"/>
      <c r="Q227" s="31"/>
      <c r="R227" s="297"/>
      <c r="S227" s="31"/>
      <c r="T227" s="297"/>
      <c r="U227" s="31"/>
      <c r="V227" s="297"/>
      <c r="W227" s="31"/>
      <c r="X227" s="297"/>
      <c r="Y227" s="31">
        <f t="shared" si="21"/>
        <v>0</v>
      </c>
      <c r="Z227" s="297"/>
      <c r="AA227" s="31"/>
      <c r="AB227" s="297"/>
      <c r="AC227" s="31">
        <f t="shared" si="22"/>
        <v>0</v>
      </c>
      <c r="AD227" s="297"/>
      <c r="AE227" s="31"/>
      <c r="AF227" s="297"/>
      <c r="AG227" s="31"/>
      <c r="AH227" s="298">
        <v>2</v>
      </c>
      <c r="AI227" s="31"/>
      <c r="AJ227" s="297"/>
      <c r="AK227" s="31"/>
      <c r="AL227" s="297"/>
      <c r="AM227" s="31"/>
      <c r="AN227" s="297"/>
      <c r="AO227" s="31"/>
      <c r="AP227" s="297"/>
      <c r="AQ227" s="31">
        <f t="shared" si="19"/>
        <v>0</v>
      </c>
      <c r="AR227" s="297"/>
      <c r="AS227" s="31"/>
      <c r="AT227" s="298">
        <v>4</v>
      </c>
      <c r="AU227" s="31"/>
      <c r="AV227" s="297"/>
      <c r="AW227" s="31">
        <f t="shared" si="20"/>
        <v>0</v>
      </c>
      <c r="AX227" s="297"/>
      <c r="AY227" s="297"/>
      <c r="AZ227" s="319"/>
      <c r="BA227" s="294">
        <f t="shared" si="18"/>
        <v>3</v>
      </c>
      <c r="BB227" s="303" t="s">
        <v>3173</v>
      </c>
      <c r="BC227" s="261">
        <v>3</v>
      </c>
      <c r="BD227" s="261" t="s">
        <v>3173</v>
      </c>
    </row>
    <row r="228" spans="1:56" x14ac:dyDescent="0.2">
      <c r="A228" s="16" t="s">
        <v>378</v>
      </c>
      <c r="B228" s="17" t="s">
        <v>350</v>
      </c>
      <c r="C228" s="297" t="s">
        <v>2952</v>
      </c>
      <c r="D228" s="298">
        <v>205</v>
      </c>
      <c r="E228" s="297" t="s">
        <v>2945</v>
      </c>
      <c r="F228" s="298">
        <v>1</v>
      </c>
      <c r="G228" s="31"/>
      <c r="H228" s="297"/>
      <c r="I228" s="31"/>
      <c r="J228" s="297"/>
      <c r="K228" s="31"/>
      <c r="L228" s="297"/>
      <c r="M228" s="31"/>
      <c r="N228" s="297"/>
      <c r="O228" s="31"/>
      <c r="P228" s="297"/>
      <c r="Q228" s="31"/>
      <c r="R228" s="298">
        <v>1</v>
      </c>
      <c r="S228" s="31"/>
      <c r="T228" s="298">
        <v>1</v>
      </c>
      <c r="U228" s="31"/>
      <c r="V228" s="297"/>
      <c r="W228" s="31"/>
      <c r="X228" s="297"/>
      <c r="Y228" s="31">
        <f t="shared" si="21"/>
        <v>0</v>
      </c>
      <c r="Z228" s="297"/>
      <c r="AA228" s="31"/>
      <c r="AB228" s="297"/>
      <c r="AC228" s="31">
        <f t="shared" si="22"/>
        <v>0</v>
      </c>
      <c r="AD228" s="297"/>
      <c r="AE228" s="31"/>
      <c r="AF228" s="297"/>
      <c r="AG228" s="31"/>
      <c r="AH228" s="298">
        <v>2</v>
      </c>
      <c r="AI228" s="31"/>
      <c r="AJ228" s="297"/>
      <c r="AK228" s="31"/>
      <c r="AL228" s="297"/>
      <c r="AM228" s="31"/>
      <c r="AN228" s="297"/>
      <c r="AO228" s="31"/>
      <c r="AP228" s="297"/>
      <c r="AQ228" s="31">
        <f t="shared" si="19"/>
        <v>0</v>
      </c>
      <c r="AR228" s="297"/>
      <c r="AS228" s="31"/>
      <c r="AT228" s="298">
        <v>4</v>
      </c>
      <c r="AU228" s="31"/>
      <c r="AV228" s="297"/>
      <c r="AW228" s="31">
        <f t="shared" si="20"/>
        <v>0</v>
      </c>
      <c r="AX228" s="297"/>
      <c r="AY228" s="298">
        <v>1</v>
      </c>
      <c r="AZ228" s="319"/>
      <c r="BA228" s="294">
        <f t="shared" si="18"/>
        <v>5</v>
      </c>
      <c r="BB228" s="303" t="s">
        <v>3177</v>
      </c>
      <c r="BC228" s="261">
        <v>3</v>
      </c>
      <c r="BD228" s="261" t="s">
        <v>3173</v>
      </c>
    </row>
    <row r="229" spans="1:56" x14ac:dyDescent="0.2">
      <c r="A229" s="16" t="s">
        <v>380</v>
      </c>
      <c r="B229" s="297" t="s">
        <v>2943</v>
      </c>
      <c r="C229" s="297" t="s">
        <v>2952</v>
      </c>
      <c r="D229" s="298">
        <v>205</v>
      </c>
      <c r="E229" s="297" t="s">
        <v>2945</v>
      </c>
      <c r="F229" s="298">
        <v>1</v>
      </c>
      <c r="G229" s="31"/>
      <c r="H229" s="297"/>
      <c r="I229" s="31"/>
      <c r="J229" s="297"/>
      <c r="K229" s="31"/>
      <c r="L229" s="298">
        <v>1</v>
      </c>
      <c r="M229" s="31"/>
      <c r="N229" s="297"/>
      <c r="O229" s="31"/>
      <c r="P229" s="297"/>
      <c r="Q229" s="31"/>
      <c r="R229" s="298">
        <v>1</v>
      </c>
      <c r="S229" s="31"/>
      <c r="T229" s="298">
        <v>1</v>
      </c>
      <c r="U229" s="31"/>
      <c r="V229" s="297"/>
      <c r="W229" s="31"/>
      <c r="X229" s="297"/>
      <c r="Y229" s="31">
        <f t="shared" si="21"/>
        <v>0</v>
      </c>
      <c r="Z229" s="297"/>
      <c r="AA229" s="31"/>
      <c r="AB229" s="297"/>
      <c r="AC229" s="31">
        <f t="shared" si="22"/>
        <v>0</v>
      </c>
      <c r="AD229" s="297"/>
      <c r="AE229" s="31"/>
      <c r="AF229" s="297"/>
      <c r="AG229" s="31"/>
      <c r="AH229" s="297"/>
      <c r="AI229" s="31"/>
      <c r="AJ229" s="297"/>
      <c r="AK229" s="31"/>
      <c r="AL229" s="297"/>
      <c r="AM229" s="31"/>
      <c r="AN229" s="297"/>
      <c r="AO229" s="31"/>
      <c r="AP229" s="297"/>
      <c r="AQ229" s="31">
        <f t="shared" si="19"/>
        <v>0</v>
      </c>
      <c r="AR229" s="297"/>
      <c r="AS229" s="31"/>
      <c r="AT229" s="297"/>
      <c r="AU229" s="31"/>
      <c r="AV229" s="297"/>
      <c r="AW229" s="31">
        <f t="shared" si="20"/>
        <v>0</v>
      </c>
      <c r="AX229" s="297"/>
      <c r="AY229" s="298">
        <v>1</v>
      </c>
      <c r="AZ229" s="319"/>
      <c r="BA229" s="294">
        <f t="shared" si="18"/>
        <v>4</v>
      </c>
      <c r="BB229" s="303" t="s">
        <v>3173</v>
      </c>
      <c r="BC229" s="261">
        <v>3</v>
      </c>
      <c r="BD229" s="261" t="s">
        <v>3173</v>
      </c>
    </row>
    <row r="230" spans="1:56" x14ac:dyDescent="0.2">
      <c r="A230" s="16" t="s">
        <v>381</v>
      </c>
      <c r="B230" s="297" t="s">
        <v>2943</v>
      </c>
      <c r="C230" s="297" t="s">
        <v>2952</v>
      </c>
      <c r="D230" s="298">
        <v>205</v>
      </c>
      <c r="E230" s="297" t="s">
        <v>2945</v>
      </c>
      <c r="F230" s="298">
        <v>1</v>
      </c>
      <c r="G230" s="31"/>
      <c r="H230" s="297"/>
      <c r="I230" s="31"/>
      <c r="J230" s="297"/>
      <c r="K230" s="31"/>
      <c r="L230" s="298">
        <v>1</v>
      </c>
      <c r="M230" s="31"/>
      <c r="N230" s="297"/>
      <c r="O230" s="31"/>
      <c r="P230" s="297"/>
      <c r="Q230" s="31"/>
      <c r="R230" s="298">
        <v>1</v>
      </c>
      <c r="S230" s="31"/>
      <c r="T230" s="298">
        <v>1</v>
      </c>
      <c r="U230" s="31"/>
      <c r="V230" s="297"/>
      <c r="W230" s="31"/>
      <c r="X230" s="297"/>
      <c r="Y230" s="31">
        <f t="shared" si="21"/>
        <v>0</v>
      </c>
      <c r="Z230" s="297"/>
      <c r="AA230" s="31"/>
      <c r="AB230" s="297"/>
      <c r="AC230" s="31">
        <f t="shared" si="22"/>
        <v>0</v>
      </c>
      <c r="AD230" s="297"/>
      <c r="AE230" s="31"/>
      <c r="AF230" s="297"/>
      <c r="AG230" s="31"/>
      <c r="AH230" s="297"/>
      <c r="AI230" s="31"/>
      <c r="AJ230" s="297"/>
      <c r="AK230" s="31"/>
      <c r="AL230" s="297"/>
      <c r="AM230" s="31"/>
      <c r="AN230" s="297"/>
      <c r="AO230" s="31"/>
      <c r="AP230" s="297"/>
      <c r="AQ230" s="31">
        <f t="shared" si="19"/>
        <v>0</v>
      </c>
      <c r="AR230" s="297"/>
      <c r="AS230" s="31"/>
      <c r="AT230" s="297"/>
      <c r="AU230" s="31"/>
      <c r="AV230" s="297"/>
      <c r="AW230" s="31">
        <f t="shared" si="20"/>
        <v>0</v>
      </c>
      <c r="AX230" s="297"/>
      <c r="AY230" s="298">
        <v>1</v>
      </c>
      <c r="AZ230" s="319"/>
      <c r="BA230" s="294">
        <f t="shared" si="18"/>
        <v>4</v>
      </c>
      <c r="BB230" s="303" t="s">
        <v>3173</v>
      </c>
      <c r="BC230" s="261">
        <v>3</v>
      </c>
      <c r="BD230" s="261" t="s">
        <v>3173</v>
      </c>
    </row>
    <row r="231" spans="1:56" x14ac:dyDescent="0.2">
      <c r="A231" s="16" t="s">
        <v>382</v>
      </c>
      <c r="B231" s="297" t="s">
        <v>2943</v>
      </c>
      <c r="C231" s="297" t="s">
        <v>2952</v>
      </c>
      <c r="D231" s="298">
        <v>205</v>
      </c>
      <c r="E231" s="297" t="s">
        <v>2945</v>
      </c>
      <c r="F231" s="298">
        <v>1</v>
      </c>
      <c r="G231" s="31"/>
      <c r="H231" s="297"/>
      <c r="I231" s="31"/>
      <c r="J231" s="297"/>
      <c r="K231" s="31"/>
      <c r="L231" s="298">
        <v>1</v>
      </c>
      <c r="M231" s="31"/>
      <c r="N231" s="297"/>
      <c r="O231" s="31"/>
      <c r="P231" s="297"/>
      <c r="Q231" s="31"/>
      <c r="R231" s="298">
        <v>1</v>
      </c>
      <c r="S231" s="31"/>
      <c r="T231" s="298">
        <v>1</v>
      </c>
      <c r="U231" s="31"/>
      <c r="V231" s="297"/>
      <c r="W231" s="31"/>
      <c r="X231" s="297"/>
      <c r="Y231" s="31">
        <f t="shared" si="21"/>
        <v>0</v>
      </c>
      <c r="Z231" s="297"/>
      <c r="AA231" s="31"/>
      <c r="AB231" s="297"/>
      <c r="AC231" s="31">
        <f t="shared" si="22"/>
        <v>0</v>
      </c>
      <c r="AD231" s="297"/>
      <c r="AE231" s="31"/>
      <c r="AF231" s="297"/>
      <c r="AG231" s="31"/>
      <c r="AH231" s="297"/>
      <c r="AI231" s="31"/>
      <c r="AJ231" s="297"/>
      <c r="AK231" s="31"/>
      <c r="AL231" s="297"/>
      <c r="AM231" s="31"/>
      <c r="AN231" s="297"/>
      <c r="AO231" s="31"/>
      <c r="AP231" s="297"/>
      <c r="AQ231" s="31">
        <f t="shared" si="19"/>
        <v>0</v>
      </c>
      <c r="AR231" s="297"/>
      <c r="AS231" s="31"/>
      <c r="AT231" s="297"/>
      <c r="AU231" s="31"/>
      <c r="AV231" s="297"/>
      <c r="AW231" s="31">
        <f t="shared" si="20"/>
        <v>0</v>
      </c>
      <c r="AX231" s="297"/>
      <c r="AY231" s="298">
        <v>1</v>
      </c>
      <c r="AZ231" s="319"/>
      <c r="BA231" s="294">
        <f t="shared" si="18"/>
        <v>4</v>
      </c>
      <c r="BB231" s="303" t="s">
        <v>3173</v>
      </c>
      <c r="BC231" s="261">
        <v>3</v>
      </c>
      <c r="BD231" s="261" t="s">
        <v>3173</v>
      </c>
    </row>
    <row r="232" spans="1:56" x14ac:dyDescent="0.2">
      <c r="A232" s="16" t="s">
        <v>383</v>
      </c>
      <c r="B232" s="297" t="s">
        <v>2943</v>
      </c>
      <c r="C232" s="297" t="s">
        <v>2952</v>
      </c>
      <c r="D232" s="298">
        <v>205</v>
      </c>
      <c r="E232" s="297" t="s">
        <v>2945</v>
      </c>
      <c r="F232" s="298">
        <v>1</v>
      </c>
      <c r="G232" s="31"/>
      <c r="H232" s="297"/>
      <c r="I232" s="31"/>
      <c r="J232" s="297"/>
      <c r="K232" s="31"/>
      <c r="L232" s="298">
        <v>1</v>
      </c>
      <c r="M232" s="31"/>
      <c r="N232" s="297"/>
      <c r="O232" s="31"/>
      <c r="P232" s="297"/>
      <c r="Q232" s="31"/>
      <c r="R232" s="298">
        <v>1</v>
      </c>
      <c r="S232" s="31"/>
      <c r="T232" s="298">
        <v>1</v>
      </c>
      <c r="U232" s="31"/>
      <c r="V232" s="297"/>
      <c r="W232" s="31"/>
      <c r="X232" s="297"/>
      <c r="Y232" s="31">
        <f t="shared" si="21"/>
        <v>0</v>
      </c>
      <c r="Z232" s="297"/>
      <c r="AA232" s="31"/>
      <c r="AB232" s="297"/>
      <c r="AC232" s="31">
        <f t="shared" si="22"/>
        <v>0</v>
      </c>
      <c r="AD232" s="297"/>
      <c r="AE232" s="31"/>
      <c r="AF232" s="297"/>
      <c r="AG232" s="31"/>
      <c r="AH232" s="297"/>
      <c r="AI232" s="31"/>
      <c r="AJ232" s="297"/>
      <c r="AK232" s="31"/>
      <c r="AL232" s="297"/>
      <c r="AM232" s="31"/>
      <c r="AN232" s="297"/>
      <c r="AO232" s="31"/>
      <c r="AP232" s="297"/>
      <c r="AQ232" s="31">
        <f t="shared" si="19"/>
        <v>0</v>
      </c>
      <c r="AR232" s="297"/>
      <c r="AS232" s="31"/>
      <c r="AT232" s="297"/>
      <c r="AU232" s="31"/>
      <c r="AV232" s="297"/>
      <c r="AW232" s="31">
        <f t="shared" si="20"/>
        <v>0</v>
      </c>
      <c r="AX232" s="297"/>
      <c r="AY232" s="298">
        <v>1</v>
      </c>
      <c r="AZ232" s="319"/>
      <c r="BA232" s="294">
        <f t="shared" si="18"/>
        <v>4</v>
      </c>
      <c r="BB232" s="303" t="s">
        <v>3173</v>
      </c>
      <c r="BC232" s="261">
        <v>3</v>
      </c>
      <c r="BD232" s="261" t="s">
        <v>3173</v>
      </c>
    </row>
    <row r="233" spans="1:56" x14ac:dyDescent="0.2">
      <c r="A233" s="16" t="s">
        <v>384</v>
      </c>
      <c r="B233" s="17" t="s">
        <v>65</v>
      </c>
      <c r="C233" s="297" t="s">
        <v>2952</v>
      </c>
      <c r="D233" s="298">
        <v>205</v>
      </c>
      <c r="E233" s="297" t="s">
        <v>2945</v>
      </c>
      <c r="F233" s="298">
        <v>1</v>
      </c>
      <c r="G233" s="31"/>
      <c r="H233" s="297"/>
      <c r="I233" s="31"/>
      <c r="J233" s="297"/>
      <c r="K233" s="31"/>
      <c r="L233" s="298">
        <v>1</v>
      </c>
      <c r="M233" s="31"/>
      <c r="N233" s="298">
        <v>1</v>
      </c>
      <c r="O233" s="31"/>
      <c r="P233" s="297"/>
      <c r="Q233" s="31"/>
      <c r="R233" s="297"/>
      <c r="S233" s="31"/>
      <c r="T233" s="297"/>
      <c r="U233" s="31"/>
      <c r="V233" s="297"/>
      <c r="W233" s="31"/>
      <c r="X233" s="297"/>
      <c r="Y233" s="31">
        <f t="shared" si="21"/>
        <v>0</v>
      </c>
      <c r="Z233" s="297"/>
      <c r="AA233" s="31"/>
      <c r="AB233" s="297"/>
      <c r="AC233" s="31">
        <f t="shared" si="22"/>
        <v>0</v>
      </c>
      <c r="AD233" s="297"/>
      <c r="AE233" s="31"/>
      <c r="AF233" s="297"/>
      <c r="AG233" s="31"/>
      <c r="AH233" s="297"/>
      <c r="AI233" s="31"/>
      <c r="AJ233" s="297"/>
      <c r="AK233" s="31"/>
      <c r="AL233" s="297"/>
      <c r="AM233" s="31"/>
      <c r="AN233" s="297"/>
      <c r="AO233" s="31"/>
      <c r="AP233" s="297"/>
      <c r="AQ233" s="31">
        <f t="shared" si="19"/>
        <v>0</v>
      </c>
      <c r="AR233" s="297"/>
      <c r="AS233" s="31"/>
      <c r="AT233" s="297"/>
      <c r="AU233" s="31"/>
      <c r="AV233" s="297"/>
      <c r="AW233" s="31">
        <f t="shared" si="20"/>
        <v>0</v>
      </c>
      <c r="AX233" s="297"/>
      <c r="AY233" s="298">
        <v>1</v>
      </c>
      <c r="AZ233" s="319"/>
      <c r="BA233" s="294">
        <f t="shared" si="18"/>
        <v>3</v>
      </c>
      <c r="BB233" s="303" t="s">
        <v>3173</v>
      </c>
      <c r="BC233" s="261">
        <v>3</v>
      </c>
      <c r="BD233" s="261" t="s">
        <v>3173</v>
      </c>
    </row>
    <row r="234" spans="1:56" x14ac:dyDescent="0.2">
      <c r="A234" s="16" t="s">
        <v>385</v>
      </c>
      <c r="B234" s="17" t="s">
        <v>65</v>
      </c>
      <c r="C234" s="297" t="s">
        <v>2952</v>
      </c>
      <c r="D234" s="298">
        <v>205</v>
      </c>
      <c r="E234" s="297" t="s">
        <v>2945</v>
      </c>
      <c r="F234" s="298">
        <v>1</v>
      </c>
      <c r="G234" s="31"/>
      <c r="H234" s="297"/>
      <c r="I234" s="31"/>
      <c r="J234" s="297"/>
      <c r="K234" s="31"/>
      <c r="L234" s="298">
        <v>1</v>
      </c>
      <c r="M234" s="31"/>
      <c r="N234" s="298">
        <v>1</v>
      </c>
      <c r="O234" s="31"/>
      <c r="P234" s="297"/>
      <c r="Q234" s="31"/>
      <c r="R234" s="297"/>
      <c r="S234" s="31"/>
      <c r="T234" s="297"/>
      <c r="U234" s="31"/>
      <c r="V234" s="297"/>
      <c r="W234" s="31"/>
      <c r="X234" s="297"/>
      <c r="Y234" s="31">
        <f t="shared" si="21"/>
        <v>0</v>
      </c>
      <c r="Z234" s="297"/>
      <c r="AA234" s="31"/>
      <c r="AB234" s="297"/>
      <c r="AC234" s="31">
        <f t="shared" si="22"/>
        <v>0</v>
      </c>
      <c r="AD234" s="297"/>
      <c r="AE234" s="31"/>
      <c r="AF234" s="297"/>
      <c r="AG234" s="31"/>
      <c r="AH234" s="297"/>
      <c r="AI234" s="31"/>
      <c r="AJ234" s="297"/>
      <c r="AK234" s="31"/>
      <c r="AL234" s="297"/>
      <c r="AM234" s="31"/>
      <c r="AN234" s="297"/>
      <c r="AO234" s="31"/>
      <c r="AP234" s="297"/>
      <c r="AQ234" s="31">
        <f t="shared" si="19"/>
        <v>0</v>
      </c>
      <c r="AR234" s="297"/>
      <c r="AS234" s="31"/>
      <c r="AT234" s="297"/>
      <c r="AU234" s="31"/>
      <c r="AV234" s="297"/>
      <c r="AW234" s="31">
        <f t="shared" si="20"/>
        <v>0</v>
      </c>
      <c r="AX234" s="297"/>
      <c r="AY234" s="298">
        <v>1</v>
      </c>
      <c r="AZ234" s="319"/>
      <c r="BA234" s="294">
        <f t="shared" si="18"/>
        <v>3</v>
      </c>
      <c r="BB234" s="303" t="s">
        <v>3173</v>
      </c>
      <c r="BC234" s="261">
        <v>3</v>
      </c>
      <c r="BD234" s="261" t="s">
        <v>3173</v>
      </c>
    </row>
    <row r="235" spans="1:56" x14ac:dyDescent="0.2">
      <c r="A235" s="16" t="s">
        <v>386</v>
      </c>
      <c r="B235" s="297" t="s">
        <v>3023</v>
      </c>
      <c r="C235" s="297" t="s">
        <v>2952</v>
      </c>
      <c r="D235" s="298">
        <v>205</v>
      </c>
      <c r="E235" s="297" t="s">
        <v>2945</v>
      </c>
      <c r="F235" s="297"/>
      <c r="G235" s="31"/>
      <c r="H235" s="297"/>
      <c r="I235" s="31"/>
      <c r="J235" s="297"/>
      <c r="K235" s="31"/>
      <c r="L235" s="297"/>
      <c r="M235" s="31"/>
      <c r="N235" s="298">
        <v>1</v>
      </c>
      <c r="O235" s="31"/>
      <c r="P235" s="297"/>
      <c r="Q235" s="31"/>
      <c r="R235" s="297"/>
      <c r="S235" s="31"/>
      <c r="T235" s="297"/>
      <c r="U235" s="31"/>
      <c r="V235" s="297"/>
      <c r="W235" s="31"/>
      <c r="X235" s="297"/>
      <c r="Y235" s="31">
        <f t="shared" si="21"/>
        <v>0</v>
      </c>
      <c r="Z235" s="297"/>
      <c r="AA235" s="31"/>
      <c r="AB235" s="297"/>
      <c r="AC235" s="31">
        <f t="shared" si="22"/>
        <v>0</v>
      </c>
      <c r="AD235" s="297"/>
      <c r="AE235" s="31"/>
      <c r="AF235" s="297"/>
      <c r="AG235" s="31"/>
      <c r="AH235" s="297"/>
      <c r="AI235" s="31"/>
      <c r="AJ235" s="297"/>
      <c r="AK235" s="31"/>
      <c r="AL235" s="297"/>
      <c r="AM235" s="31"/>
      <c r="AN235" s="297"/>
      <c r="AO235" s="31"/>
      <c r="AP235" s="297"/>
      <c r="AQ235" s="31">
        <f t="shared" si="19"/>
        <v>0</v>
      </c>
      <c r="AR235" s="297"/>
      <c r="AS235" s="31"/>
      <c r="AT235" s="297"/>
      <c r="AU235" s="31"/>
      <c r="AV235" s="297"/>
      <c r="AW235" s="31">
        <f t="shared" si="20"/>
        <v>0</v>
      </c>
      <c r="AX235" s="298">
        <v>1</v>
      </c>
      <c r="AY235" s="297"/>
      <c r="AZ235" s="319"/>
      <c r="BA235" s="294">
        <f t="shared" si="18"/>
        <v>1</v>
      </c>
      <c r="BB235" s="303" t="s">
        <v>3173</v>
      </c>
      <c r="BC235" s="261">
        <v>3</v>
      </c>
      <c r="BD235" s="261" t="s">
        <v>3173</v>
      </c>
    </row>
    <row r="236" spans="1:56" x14ac:dyDescent="0.2">
      <c r="A236" s="16" t="s">
        <v>387</v>
      </c>
      <c r="B236" s="297" t="s">
        <v>3023</v>
      </c>
      <c r="C236" s="297" t="s">
        <v>2952</v>
      </c>
      <c r="D236" s="298">
        <v>205</v>
      </c>
      <c r="E236" s="297" t="s">
        <v>2945</v>
      </c>
      <c r="F236" s="297"/>
      <c r="G236" s="31"/>
      <c r="H236" s="297"/>
      <c r="I236" s="31"/>
      <c r="J236" s="297"/>
      <c r="K236" s="31"/>
      <c r="L236" s="297"/>
      <c r="M236" s="31"/>
      <c r="N236" s="298">
        <v>1</v>
      </c>
      <c r="O236" s="31"/>
      <c r="P236" s="297"/>
      <c r="Q236" s="31"/>
      <c r="R236" s="297"/>
      <c r="S236" s="31"/>
      <c r="T236" s="297"/>
      <c r="U236" s="31"/>
      <c r="V236" s="297"/>
      <c r="W236" s="31"/>
      <c r="X236" s="297"/>
      <c r="Y236" s="31">
        <f t="shared" si="21"/>
        <v>0</v>
      </c>
      <c r="Z236" s="297"/>
      <c r="AA236" s="31"/>
      <c r="AB236" s="297"/>
      <c r="AC236" s="31">
        <f t="shared" si="22"/>
        <v>0</v>
      </c>
      <c r="AD236" s="297"/>
      <c r="AE236" s="31"/>
      <c r="AF236" s="297"/>
      <c r="AG236" s="31"/>
      <c r="AH236" s="297"/>
      <c r="AI236" s="31"/>
      <c r="AJ236" s="297"/>
      <c r="AK236" s="31"/>
      <c r="AL236" s="297"/>
      <c r="AM236" s="31"/>
      <c r="AN236" s="297"/>
      <c r="AO236" s="31"/>
      <c r="AP236" s="297"/>
      <c r="AQ236" s="31">
        <f t="shared" si="19"/>
        <v>0</v>
      </c>
      <c r="AR236" s="297"/>
      <c r="AS236" s="31"/>
      <c r="AT236" s="297"/>
      <c r="AU236" s="31"/>
      <c r="AV236" s="297"/>
      <c r="AW236" s="31">
        <f t="shared" si="20"/>
        <v>0</v>
      </c>
      <c r="AX236" s="298">
        <v>1</v>
      </c>
      <c r="AY236" s="297"/>
      <c r="AZ236" s="319"/>
      <c r="BA236" s="294">
        <f t="shared" si="18"/>
        <v>1</v>
      </c>
      <c r="BB236" s="303" t="s">
        <v>3173</v>
      </c>
      <c r="BC236" s="261">
        <v>3</v>
      </c>
      <c r="BD236" s="261" t="s">
        <v>3173</v>
      </c>
    </row>
    <row r="237" spans="1:56" x14ac:dyDescent="0.2">
      <c r="A237" s="16" t="s">
        <v>388</v>
      </c>
      <c r="B237" s="297" t="s">
        <v>3023</v>
      </c>
      <c r="C237" s="297" t="s">
        <v>2952</v>
      </c>
      <c r="D237" s="298">
        <v>205</v>
      </c>
      <c r="E237" s="297" t="s">
        <v>2945</v>
      </c>
      <c r="F237" s="297"/>
      <c r="G237" s="31"/>
      <c r="H237" s="297"/>
      <c r="I237" s="31"/>
      <c r="J237" s="297"/>
      <c r="K237" s="31"/>
      <c r="L237" s="297"/>
      <c r="M237" s="31"/>
      <c r="N237" s="298">
        <v>1</v>
      </c>
      <c r="O237" s="31"/>
      <c r="P237" s="297"/>
      <c r="Q237" s="31"/>
      <c r="R237" s="297"/>
      <c r="S237" s="31"/>
      <c r="T237" s="297"/>
      <c r="U237" s="31"/>
      <c r="V237" s="297"/>
      <c r="W237" s="31"/>
      <c r="X237" s="297"/>
      <c r="Y237" s="31">
        <f t="shared" si="21"/>
        <v>0</v>
      </c>
      <c r="Z237" s="297"/>
      <c r="AA237" s="31"/>
      <c r="AB237" s="297"/>
      <c r="AC237" s="31">
        <f t="shared" si="22"/>
        <v>0</v>
      </c>
      <c r="AD237" s="297"/>
      <c r="AE237" s="31"/>
      <c r="AF237" s="297"/>
      <c r="AG237" s="31"/>
      <c r="AH237" s="297"/>
      <c r="AI237" s="31"/>
      <c r="AJ237" s="297"/>
      <c r="AK237" s="31"/>
      <c r="AL237" s="297"/>
      <c r="AM237" s="31"/>
      <c r="AN237" s="297"/>
      <c r="AO237" s="31"/>
      <c r="AP237" s="297"/>
      <c r="AQ237" s="31">
        <f t="shared" si="19"/>
        <v>0</v>
      </c>
      <c r="AR237" s="297"/>
      <c r="AS237" s="31"/>
      <c r="AT237" s="297"/>
      <c r="AU237" s="31"/>
      <c r="AV237" s="297"/>
      <c r="AW237" s="31">
        <f t="shared" si="20"/>
        <v>0</v>
      </c>
      <c r="AX237" s="298">
        <v>1</v>
      </c>
      <c r="AY237" s="297"/>
      <c r="AZ237" s="319"/>
      <c r="BA237" s="294">
        <f t="shared" si="18"/>
        <v>1</v>
      </c>
      <c r="BB237" s="303" t="s">
        <v>3173</v>
      </c>
      <c r="BC237" s="261">
        <v>3</v>
      </c>
      <c r="BD237" s="261" t="s">
        <v>3173</v>
      </c>
    </row>
    <row r="238" spans="1:56" x14ac:dyDescent="0.2">
      <c r="A238" s="11" t="s">
        <v>342</v>
      </c>
      <c r="B238" s="288" t="s">
        <v>2737</v>
      </c>
      <c r="C238" s="288" t="s">
        <v>3143</v>
      </c>
      <c r="D238" s="295">
        <v>209</v>
      </c>
      <c r="E238" s="288" t="s">
        <v>3137</v>
      </c>
      <c r="F238" s="288"/>
      <c r="G238" s="31"/>
      <c r="H238" s="288"/>
      <c r="I238" s="31"/>
      <c r="J238" s="288"/>
      <c r="K238" s="31"/>
      <c r="L238" s="288"/>
      <c r="M238" s="31"/>
      <c r="N238" s="288"/>
      <c r="O238" s="31"/>
      <c r="P238" s="288"/>
      <c r="Q238" s="31"/>
      <c r="R238" s="288"/>
      <c r="S238" s="31"/>
      <c r="T238" s="288"/>
      <c r="U238" s="31"/>
      <c r="V238" s="295">
        <v>1</v>
      </c>
      <c r="W238" s="31"/>
      <c r="X238" s="288"/>
      <c r="Y238" s="31">
        <f t="shared" si="21"/>
        <v>0</v>
      </c>
      <c r="Z238" s="288"/>
      <c r="AA238" s="31"/>
      <c r="AB238" s="288"/>
      <c r="AC238" s="31">
        <f t="shared" si="22"/>
        <v>0</v>
      </c>
      <c r="AD238" s="288"/>
      <c r="AE238" s="31"/>
      <c r="AF238" s="288"/>
      <c r="AG238" s="31"/>
      <c r="AH238" s="295">
        <v>4</v>
      </c>
      <c r="AI238" s="31"/>
      <c r="AJ238" s="288"/>
      <c r="AK238" s="31"/>
      <c r="AL238" s="288"/>
      <c r="AM238" s="31"/>
      <c r="AN238" s="288"/>
      <c r="AO238" s="31"/>
      <c r="AP238" s="288"/>
      <c r="AQ238" s="31">
        <f t="shared" si="19"/>
        <v>0</v>
      </c>
      <c r="AR238" s="288"/>
      <c r="AS238" s="31"/>
      <c r="AT238" s="288"/>
      <c r="AU238" s="31"/>
      <c r="AV238" s="288"/>
      <c r="AW238" s="31">
        <f t="shared" si="20"/>
        <v>0</v>
      </c>
      <c r="AX238" s="288"/>
      <c r="AY238" s="288"/>
      <c r="AZ238" s="310">
        <v>7</v>
      </c>
      <c r="BA238" s="294">
        <f t="shared" si="18"/>
        <v>5</v>
      </c>
      <c r="BB238" s="303" t="s">
        <v>3177</v>
      </c>
      <c r="BC238" s="261">
        <v>3</v>
      </c>
      <c r="BD238" s="261" t="s">
        <v>3173</v>
      </c>
    </row>
    <row r="239" spans="1:56" x14ac:dyDescent="0.2">
      <c r="A239" s="11" t="s">
        <v>339</v>
      </c>
      <c r="B239" s="13" t="s">
        <v>3114</v>
      </c>
      <c r="C239" s="13" t="s">
        <v>3143</v>
      </c>
      <c r="D239" s="295">
        <v>209</v>
      </c>
      <c r="E239" s="295">
        <v>0</v>
      </c>
      <c r="F239" s="288">
        <v>5</v>
      </c>
      <c r="G239" s="31"/>
      <c r="H239" s="295">
        <v>1</v>
      </c>
      <c r="I239" s="31"/>
      <c r="J239" s="288"/>
      <c r="K239" s="31"/>
      <c r="L239" s="288"/>
      <c r="M239" s="31"/>
      <c r="N239" s="288"/>
      <c r="O239" s="31"/>
      <c r="P239" s="288"/>
      <c r="Q239" s="31"/>
      <c r="R239" s="288"/>
      <c r="S239" s="31"/>
      <c r="T239" s="288"/>
      <c r="U239" s="31"/>
      <c r="V239" s="288"/>
      <c r="W239" s="31"/>
      <c r="X239" s="288"/>
      <c r="Y239" s="31">
        <f t="shared" si="21"/>
        <v>0</v>
      </c>
      <c r="Z239" s="288"/>
      <c r="AA239" s="31"/>
      <c r="AB239" s="288"/>
      <c r="AC239" s="31">
        <f t="shared" si="22"/>
        <v>0</v>
      </c>
      <c r="AD239" s="288"/>
      <c r="AE239" s="31"/>
      <c r="AF239" s="288"/>
      <c r="AG239" s="31"/>
      <c r="AH239" s="288"/>
      <c r="AI239" s="31"/>
      <c r="AJ239" s="288"/>
      <c r="AK239" s="31"/>
      <c r="AL239" s="288"/>
      <c r="AM239" s="31"/>
      <c r="AN239" s="288"/>
      <c r="AO239" s="31"/>
      <c r="AP239" s="288"/>
      <c r="AQ239" s="31">
        <f t="shared" si="19"/>
        <v>0</v>
      </c>
      <c r="AR239" s="288"/>
      <c r="AS239" s="31"/>
      <c r="AT239" s="288"/>
      <c r="AU239" s="31"/>
      <c r="AV239" s="288"/>
      <c r="AW239" s="31">
        <f t="shared" si="20"/>
        <v>0</v>
      </c>
      <c r="AX239" s="7" t="s">
        <v>100</v>
      </c>
      <c r="AY239" s="7" t="s">
        <v>100</v>
      </c>
      <c r="AZ239" s="293"/>
      <c r="BA239" s="294">
        <f t="shared" si="18"/>
        <v>6</v>
      </c>
      <c r="BB239" s="303" t="s">
        <v>3177</v>
      </c>
      <c r="BC239" s="261">
        <v>3</v>
      </c>
      <c r="BD239" s="261" t="s">
        <v>3173</v>
      </c>
    </row>
    <row r="240" spans="1:56" x14ac:dyDescent="0.2">
      <c r="A240" s="11" t="s">
        <v>339</v>
      </c>
      <c r="B240" s="288" t="s">
        <v>3114</v>
      </c>
      <c r="C240" s="288" t="s">
        <v>3143</v>
      </c>
      <c r="D240" s="295">
        <v>209</v>
      </c>
      <c r="E240" s="295">
        <v>0</v>
      </c>
      <c r="F240" s="288">
        <v>5</v>
      </c>
      <c r="G240" s="31"/>
      <c r="H240" s="295">
        <v>1</v>
      </c>
      <c r="I240" s="31"/>
      <c r="J240" s="288"/>
      <c r="K240" s="31"/>
      <c r="L240" s="288"/>
      <c r="M240" s="31"/>
      <c r="N240" s="288"/>
      <c r="O240" s="31"/>
      <c r="P240" s="288"/>
      <c r="Q240" s="31"/>
      <c r="R240" s="288"/>
      <c r="S240" s="31"/>
      <c r="T240" s="288"/>
      <c r="U240" s="31"/>
      <c r="V240" s="288"/>
      <c r="W240" s="31"/>
      <c r="X240" s="288"/>
      <c r="Y240" s="31">
        <f t="shared" si="21"/>
        <v>0</v>
      </c>
      <c r="Z240" s="288"/>
      <c r="AA240" s="31"/>
      <c r="AB240" s="288"/>
      <c r="AC240" s="31">
        <f t="shared" si="22"/>
        <v>0</v>
      </c>
      <c r="AD240" s="288"/>
      <c r="AE240" s="31"/>
      <c r="AF240" s="288"/>
      <c r="AG240" s="31"/>
      <c r="AH240" s="288"/>
      <c r="AI240" s="31"/>
      <c r="AJ240" s="288"/>
      <c r="AK240" s="31"/>
      <c r="AL240" s="288"/>
      <c r="AM240" s="31"/>
      <c r="AN240" s="288"/>
      <c r="AO240" s="31"/>
      <c r="AP240" s="288"/>
      <c r="AQ240" s="31">
        <f t="shared" si="19"/>
        <v>0</v>
      </c>
      <c r="AR240" s="288"/>
      <c r="AS240" s="31"/>
      <c r="AT240" s="288"/>
      <c r="AU240" s="31"/>
      <c r="AV240" s="288"/>
      <c r="AW240" s="31">
        <f t="shared" si="20"/>
        <v>0</v>
      </c>
      <c r="AX240" s="7" t="s">
        <v>100</v>
      </c>
      <c r="AY240" s="7" t="s">
        <v>100</v>
      </c>
      <c r="AZ240" s="293"/>
      <c r="BA240" s="294">
        <f t="shared" si="18"/>
        <v>6</v>
      </c>
      <c r="BB240" s="303" t="s">
        <v>3177</v>
      </c>
      <c r="BC240" s="261">
        <v>3</v>
      </c>
      <c r="BD240" s="261" t="s">
        <v>3173</v>
      </c>
    </row>
    <row r="241" spans="1:56" x14ac:dyDescent="0.2">
      <c r="A241" s="314" t="s">
        <v>3145</v>
      </c>
      <c r="B241" s="291"/>
      <c r="C241" s="291"/>
      <c r="D241" s="291"/>
      <c r="E241" s="291"/>
      <c r="F241" s="291"/>
      <c r="G241" s="31"/>
      <c r="H241" s="291"/>
      <c r="I241" s="31"/>
      <c r="J241" s="291"/>
      <c r="K241" s="31"/>
      <c r="L241" s="291"/>
      <c r="M241" s="31"/>
      <c r="N241" s="291"/>
      <c r="O241" s="31"/>
      <c r="P241" s="291"/>
      <c r="Q241" s="31"/>
      <c r="R241" s="291"/>
      <c r="S241" s="31"/>
      <c r="T241" s="291"/>
      <c r="U241" s="31"/>
      <c r="V241" s="291"/>
      <c r="W241" s="31"/>
      <c r="X241" s="291"/>
      <c r="Y241" s="31">
        <f t="shared" si="21"/>
        <v>0</v>
      </c>
      <c r="Z241" s="291"/>
      <c r="AA241" s="31"/>
      <c r="AB241" s="291"/>
      <c r="AC241" s="31">
        <f t="shared" si="22"/>
        <v>0</v>
      </c>
      <c r="AD241" s="291"/>
      <c r="AE241" s="31"/>
      <c r="AF241" s="291"/>
      <c r="AG241" s="31"/>
      <c r="AH241" s="291"/>
      <c r="AI241" s="31"/>
      <c r="AJ241" s="291"/>
      <c r="AK241" s="31"/>
      <c r="AL241" s="291"/>
      <c r="AM241" s="31"/>
      <c r="AN241" s="291"/>
      <c r="AO241" s="31"/>
      <c r="AP241" s="291"/>
      <c r="AQ241" s="31">
        <f t="shared" si="19"/>
        <v>0</v>
      </c>
      <c r="AR241" s="291"/>
      <c r="AS241" s="31"/>
      <c r="AT241" s="291"/>
      <c r="AU241" s="31"/>
      <c r="AV241" s="291"/>
      <c r="AW241" s="31">
        <f t="shared" si="20"/>
        <v>0</v>
      </c>
      <c r="AX241" s="291"/>
      <c r="AY241" s="291"/>
      <c r="AZ241" s="292"/>
      <c r="BA241" s="294">
        <f t="shared" si="18"/>
        <v>0</v>
      </c>
      <c r="BB241" s="304"/>
      <c r="BC241" s="261">
        <v>3</v>
      </c>
      <c r="BD241" s="261" t="s">
        <v>3173</v>
      </c>
    </row>
    <row r="242" spans="1:56" x14ac:dyDescent="0.2">
      <c r="A242" s="320" t="s">
        <v>393</v>
      </c>
      <c r="B242" s="321" t="s">
        <v>350</v>
      </c>
      <c r="C242" s="321" t="s">
        <v>910</v>
      </c>
      <c r="D242" s="322">
        <v>204</v>
      </c>
      <c r="E242" s="321" t="s">
        <v>151</v>
      </c>
      <c r="F242" s="322">
        <v>1</v>
      </c>
      <c r="G242" s="321"/>
      <c r="H242" s="321"/>
      <c r="I242" s="321"/>
      <c r="J242" s="321"/>
      <c r="K242" s="321"/>
      <c r="L242" s="322">
        <v>1</v>
      </c>
      <c r="M242" s="321"/>
      <c r="N242" s="321"/>
      <c r="O242" s="321"/>
      <c r="P242" s="321"/>
      <c r="Q242" s="321"/>
      <c r="R242" s="322">
        <v>2</v>
      </c>
      <c r="S242" s="321"/>
      <c r="T242" s="322">
        <v>1</v>
      </c>
      <c r="U242" s="321"/>
      <c r="V242" s="321"/>
      <c r="W242" s="321"/>
      <c r="X242" s="321"/>
      <c r="Y242" s="321">
        <f t="shared" si="21"/>
        <v>0</v>
      </c>
      <c r="Z242" s="321"/>
      <c r="AA242" s="321"/>
      <c r="AB242" s="321"/>
      <c r="AC242" s="321">
        <f t="shared" si="22"/>
        <v>0</v>
      </c>
      <c r="AD242" s="321"/>
      <c r="AE242" s="321"/>
      <c r="AF242" s="321"/>
      <c r="AG242" s="321"/>
      <c r="AH242" s="322">
        <v>2</v>
      </c>
      <c r="AI242" s="321"/>
      <c r="AJ242" s="321"/>
      <c r="AK242" s="321"/>
      <c r="AL242" s="321"/>
      <c r="AM242" s="321"/>
      <c r="AN242" s="321"/>
      <c r="AO242" s="321"/>
      <c r="AP242" s="321"/>
      <c r="AQ242" s="321">
        <f t="shared" si="19"/>
        <v>0</v>
      </c>
      <c r="AR242" s="321"/>
      <c r="AS242" s="321"/>
      <c r="AT242" s="322">
        <v>2</v>
      </c>
      <c r="AU242" s="321"/>
      <c r="AV242" s="321"/>
      <c r="AW242" s="321">
        <f t="shared" si="20"/>
        <v>0</v>
      </c>
      <c r="AX242" s="322">
        <v>1</v>
      </c>
      <c r="AY242" s="322">
        <v>1</v>
      </c>
      <c r="AZ242" s="323"/>
      <c r="BA242" s="324">
        <f t="shared" si="18"/>
        <v>7</v>
      </c>
      <c r="BB242" s="303" t="s">
        <v>3177</v>
      </c>
      <c r="BC242" s="261">
        <v>3</v>
      </c>
      <c r="BD242" s="261" t="s">
        <v>3173</v>
      </c>
    </row>
    <row r="243" spans="1:56" x14ac:dyDescent="0.2">
      <c r="A243" s="320" t="s">
        <v>395</v>
      </c>
      <c r="B243" s="321" t="s">
        <v>350</v>
      </c>
      <c r="C243" s="321" t="s">
        <v>910</v>
      </c>
      <c r="D243" s="322">
        <v>204</v>
      </c>
      <c r="E243" s="321" t="s">
        <v>151</v>
      </c>
      <c r="F243" s="322">
        <v>1</v>
      </c>
      <c r="G243" s="321"/>
      <c r="H243" s="321"/>
      <c r="I243" s="321"/>
      <c r="J243" s="321"/>
      <c r="K243" s="321"/>
      <c r="L243" s="322">
        <v>1</v>
      </c>
      <c r="M243" s="321"/>
      <c r="N243" s="321"/>
      <c r="O243" s="321"/>
      <c r="P243" s="321"/>
      <c r="Q243" s="321"/>
      <c r="R243" s="321"/>
      <c r="S243" s="321"/>
      <c r="T243" s="322">
        <v>1</v>
      </c>
      <c r="U243" s="321"/>
      <c r="V243" s="321"/>
      <c r="W243" s="321"/>
      <c r="X243" s="321"/>
      <c r="Y243" s="321">
        <f t="shared" si="21"/>
        <v>0</v>
      </c>
      <c r="Z243" s="321"/>
      <c r="AA243" s="321"/>
      <c r="AB243" s="321"/>
      <c r="AC243" s="321">
        <f t="shared" si="22"/>
        <v>0</v>
      </c>
      <c r="AD243" s="321"/>
      <c r="AE243" s="321"/>
      <c r="AF243" s="321"/>
      <c r="AG243" s="321"/>
      <c r="AH243" s="322">
        <v>2</v>
      </c>
      <c r="AI243" s="321"/>
      <c r="AJ243" s="321"/>
      <c r="AK243" s="321"/>
      <c r="AL243" s="321"/>
      <c r="AM243" s="321"/>
      <c r="AN243" s="321"/>
      <c r="AO243" s="321"/>
      <c r="AP243" s="321"/>
      <c r="AQ243" s="321">
        <f t="shared" si="19"/>
        <v>0</v>
      </c>
      <c r="AR243" s="321"/>
      <c r="AS243" s="321"/>
      <c r="AT243" s="322">
        <v>2</v>
      </c>
      <c r="AU243" s="321"/>
      <c r="AV243" s="321"/>
      <c r="AW243" s="321">
        <f t="shared" si="20"/>
        <v>0</v>
      </c>
      <c r="AX243" s="322">
        <v>1</v>
      </c>
      <c r="AY243" s="322">
        <v>1</v>
      </c>
      <c r="AZ243" s="323"/>
      <c r="BA243" s="324">
        <f t="shared" si="18"/>
        <v>5</v>
      </c>
      <c r="BB243" s="303" t="s">
        <v>3177</v>
      </c>
      <c r="BC243" s="261">
        <v>3</v>
      </c>
      <c r="BD243" s="261" t="s">
        <v>3173</v>
      </c>
    </row>
    <row r="244" spans="1:56" x14ac:dyDescent="0.2">
      <c r="A244" s="320" t="s">
        <v>396</v>
      </c>
      <c r="B244" s="321" t="s">
        <v>350</v>
      </c>
      <c r="C244" s="321" t="s">
        <v>910</v>
      </c>
      <c r="D244" s="322">
        <v>204</v>
      </c>
      <c r="E244" s="321" t="s">
        <v>151</v>
      </c>
      <c r="F244" s="322">
        <v>1</v>
      </c>
      <c r="G244" s="321"/>
      <c r="H244" s="321"/>
      <c r="I244" s="321"/>
      <c r="J244" s="321"/>
      <c r="K244" s="321"/>
      <c r="L244" s="322">
        <v>1</v>
      </c>
      <c r="M244" s="321"/>
      <c r="N244" s="321"/>
      <c r="O244" s="321"/>
      <c r="P244" s="321"/>
      <c r="Q244" s="321"/>
      <c r="R244" s="321"/>
      <c r="S244" s="321"/>
      <c r="T244" s="322">
        <v>1</v>
      </c>
      <c r="U244" s="321"/>
      <c r="V244" s="321"/>
      <c r="W244" s="321"/>
      <c r="X244" s="321"/>
      <c r="Y244" s="321">
        <f t="shared" si="21"/>
        <v>0</v>
      </c>
      <c r="Z244" s="321"/>
      <c r="AA244" s="321"/>
      <c r="AB244" s="321"/>
      <c r="AC244" s="321">
        <f t="shared" si="22"/>
        <v>0</v>
      </c>
      <c r="AD244" s="321"/>
      <c r="AE244" s="321"/>
      <c r="AF244" s="321"/>
      <c r="AG244" s="321"/>
      <c r="AH244" s="322">
        <v>2</v>
      </c>
      <c r="AI244" s="321"/>
      <c r="AJ244" s="321"/>
      <c r="AK244" s="321"/>
      <c r="AL244" s="321"/>
      <c r="AM244" s="321"/>
      <c r="AN244" s="321"/>
      <c r="AO244" s="321"/>
      <c r="AP244" s="321"/>
      <c r="AQ244" s="321">
        <f t="shared" si="19"/>
        <v>0</v>
      </c>
      <c r="AR244" s="321"/>
      <c r="AS244" s="321"/>
      <c r="AT244" s="322">
        <v>2</v>
      </c>
      <c r="AU244" s="321"/>
      <c r="AV244" s="321"/>
      <c r="AW244" s="321">
        <f t="shared" si="20"/>
        <v>0</v>
      </c>
      <c r="AX244" s="322">
        <v>1</v>
      </c>
      <c r="AY244" s="322">
        <v>1</v>
      </c>
      <c r="AZ244" s="323"/>
      <c r="BA244" s="324">
        <f t="shared" si="18"/>
        <v>5</v>
      </c>
      <c r="BB244" s="303" t="s">
        <v>3177</v>
      </c>
      <c r="BC244" s="261">
        <v>3</v>
      </c>
      <c r="BD244" s="261" t="s">
        <v>3173</v>
      </c>
    </row>
    <row r="245" spans="1:56" x14ac:dyDescent="0.2">
      <c r="A245" s="320" t="s">
        <v>397</v>
      </c>
      <c r="B245" s="321" t="s">
        <v>350</v>
      </c>
      <c r="C245" s="321" t="s">
        <v>910</v>
      </c>
      <c r="D245" s="322">
        <v>204</v>
      </c>
      <c r="E245" s="321" t="s">
        <v>151</v>
      </c>
      <c r="F245" s="322">
        <v>1</v>
      </c>
      <c r="G245" s="321"/>
      <c r="H245" s="321"/>
      <c r="I245" s="321"/>
      <c r="J245" s="321"/>
      <c r="K245" s="321"/>
      <c r="L245" s="322">
        <v>1</v>
      </c>
      <c r="M245" s="321"/>
      <c r="N245" s="321"/>
      <c r="O245" s="321"/>
      <c r="P245" s="321"/>
      <c r="Q245" s="321"/>
      <c r="R245" s="322">
        <v>2</v>
      </c>
      <c r="S245" s="321"/>
      <c r="T245" s="322">
        <v>1</v>
      </c>
      <c r="U245" s="321"/>
      <c r="V245" s="321"/>
      <c r="W245" s="321"/>
      <c r="X245" s="321"/>
      <c r="Y245" s="321">
        <f t="shared" si="21"/>
        <v>0</v>
      </c>
      <c r="Z245" s="321"/>
      <c r="AA245" s="321"/>
      <c r="AB245" s="321"/>
      <c r="AC245" s="321">
        <f t="shared" si="22"/>
        <v>0</v>
      </c>
      <c r="AD245" s="321"/>
      <c r="AE245" s="321"/>
      <c r="AF245" s="321"/>
      <c r="AG245" s="321"/>
      <c r="AH245" s="322">
        <v>2</v>
      </c>
      <c r="AI245" s="321"/>
      <c r="AJ245" s="321"/>
      <c r="AK245" s="321"/>
      <c r="AL245" s="321"/>
      <c r="AM245" s="321"/>
      <c r="AN245" s="321"/>
      <c r="AO245" s="321"/>
      <c r="AP245" s="321"/>
      <c r="AQ245" s="321">
        <f t="shared" si="19"/>
        <v>0</v>
      </c>
      <c r="AR245" s="321"/>
      <c r="AS245" s="321"/>
      <c r="AT245" s="322">
        <v>2</v>
      </c>
      <c r="AU245" s="321"/>
      <c r="AV245" s="321"/>
      <c r="AW245" s="321">
        <f t="shared" si="20"/>
        <v>0</v>
      </c>
      <c r="AX245" s="322">
        <v>1</v>
      </c>
      <c r="AY245" s="322">
        <v>1</v>
      </c>
      <c r="AZ245" s="323"/>
      <c r="BA245" s="324">
        <f t="shared" si="18"/>
        <v>7</v>
      </c>
      <c r="BB245" s="296" t="s">
        <v>3177</v>
      </c>
      <c r="BC245" s="261">
        <v>3</v>
      </c>
      <c r="BD245" s="261" t="s">
        <v>3173</v>
      </c>
    </row>
    <row r="246" spans="1:56" x14ac:dyDescent="0.2">
      <c r="A246" s="21" t="s">
        <v>398</v>
      </c>
      <c r="B246" s="22"/>
      <c r="C246" s="22"/>
      <c r="D246" s="22"/>
      <c r="E246" s="22"/>
      <c r="F246" s="291"/>
      <c r="G246" s="31"/>
      <c r="H246" s="291"/>
      <c r="I246" s="31"/>
      <c r="J246" s="291"/>
      <c r="K246" s="31"/>
      <c r="L246" s="291"/>
      <c r="M246" s="31"/>
      <c r="N246" s="291"/>
      <c r="O246" s="31"/>
      <c r="P246" s="291"/>
      <c r="Q246" s="31"/>
      <c r="R246" s="291"/>
      <c r="S246" s="31"/>
      <c r="T246" s="291"/>
      <c r="U246" s="31"/>
      <c r="V246" s="291"/>
      <c r="W246" s="31"/>
      <c r="X246" s="291"/>
      <c r="Y246" s="31">
        <f t="shared" si="21"/>
        <v>0</v>
      </c>
      <c r="Z246" s="291"/>
      <c r="AA246" s="31"/>
      <c r="AB246" s="291"/>
      <c r="AC246" s="31">
        <f t="shared" si="22"/>
        <v>0</v>
      </c>
      <c r="AD246" s="291"/>
      <c r="AE246" s="31"/>
      <c r="AF246" s="291"/>
      <c r="AG246" s="31"/>
      <c r="AH246" s="291"/>
      <c r="AI246" s="31"/>
      <c r="AJ246" s="291"/>
      <c r="AK246" s="31"/>
      <c r="AL246" s="291"/>
      <c r="AM246" s="31"/>
      <c r="AN246" s="291"/>
      <c r="AO246" s="31"/>
      <c r="AP246" s="291"/>
      <c r="AQ246" s="31">
        <f t="shared" si="19"/>
        <v>0</v>
      </c>
      <c r="AR246" s="291"/>
      <c r="AS246" s="31"/>
      <c r="AT246" s="291"/>
      <c r="AU246" s="31"/>
      <c r="AV246" s="291"/>
      <c r="AW246" s="31">
        <f t="shared" si="20"/>
        <v>0</v>
      </c>
      <c r="AX246" s="291"/>
      <c r="AY246" s="291"/>
      <c r="AZ246" s="292"/>
      <c r="BA246" s="294">
        <f t="shared" si="18"/>
        <v>0</v>
      </c>
      <c r="BC246" s="261">
        <v>3</v>
      </c>
      <c r="BD246" s="261" t="s">
        <v>3173</v>
      </c>
    </row>
    <row r="247" spans="1:56" x14ac:dyDescent="0.2">
      <c r="A247" s="11" t="s">
        <v>399</v>
      </c>
      <c r="B247" s="288" t="s">
        <v>2930</v>
      </c>
      <c r="C247" s="7" t="s">
        <v>398</v>
      </c>
      <c r="D247" s="295">
        <v>203</v>
      </c>
      <c r="E247" s="295">
        <v>1100</v>
      </c>
      <c r="F247" s="295">
        <v>1</v>
      </c>
      <c r="G247" s="31"/>
      <c r="H247" s="288"/>
      <c r="I247" s="31"/>
      <c r="J247" s="288"/>
      <c r="K247" s="31"/>
      <c r="L247" s="288"/>
      <c r="M247" s="31"/>
      <c r="N247" s="295">
        <v>1</v>
      </c>
      <c r="O247" s="31"/>
      <c r="P247" s="288"/>
      <c r="Q247" s="31"/>
      <c r="R247" s="288"/>
      <c r="S247" s="31"/>
      <c r="T247" s="288"/>
      <c r="U247" s="31"/>
      <c r="V247" s="288"/>
      <c r="W247" s="31"/>
      <c r="X247" s="288"/>
      <c r="Y247" s="31">
        <f t="shared" si="21"/>
        <v>0</v>
      </c>
      <c r="Z247" s="288"/>
      <c r="AA247" s="31"/>
      <c r="AB247" s="288"/>
      <c r="AC247" s="31">
        <f t="shared" si="22"/>
        <v>0</v>
      </c>
      <c r="AD247" s="288"/>
      <c r="AE247" s="31"/>
      <c r="AF247" s="288"/>
      <c r="AG247" s="31"/>
      <c r="AH247" s="288"/>
      <c r="AI247" s="31"/>
      <c r="AJ247" s="288"/>
      <c r="AK247" s="31"/>
      <c r="AL247" s="288"/>
      <c r="AM247" s="31"/>
      <c r="AN247" s="288"/>
      <c r="AO247" s="31"/>
      <c r="AP247" s="288"/>
      <c r="AQ247" s="31">
        <f t="shared" si="19"/>
        <v>0</v>
      </c>
      <c r="AR247" s="288"/>
      <c r="AS247" s="31"/>
      <c r="AT247" s="288"/>
      <c r="AU247" s="31"/>
      <c r="AV247" s="288"/>
      <c r="AW247" s="31">
        <f t="shared" si="20"/>
        <v>0</v>
      </c>
      <c r="AX247" s="288"/>
      <c r="AY247" s="288"/>
      <c r="AZ247" s="293"/>
      <c r="BA247" s="294">
        <f t="shared" si="18"/>
        <v>2</v>
      </c>
      <c r="BB247" s="296" t="s">
        <v>3173</v>
      </c>
      <c r="BC247" s="261">
        <v>3</v>
      </c>
      <c r="BD247" s="261" t="s">
        <v>3173</v>
      </c>
    </row>
    <row r="248" spans="1:56" x14ac:dyDescent="0.2">
      <c r="A248" s="26" t="s">
        <v>400</v>
      </c>
      <c r="B248" s="306" t="s">
        <v>2829</v>
      </c>
      <c r="C248" s="27" t="s">
        <v>398</v>
      </c>
      <c r="D248" s="307">
        <v>203</v>
      </c>
      <c r="E248" s="307">
        <v>300</v>
      </c>
      <c r="F248" s="307">
        <v>4</v>
      </c>
      <c r="G248" s="31"/>
      <c r="H248" s="306"/>
      <c r="I248" s="31"/>
      <c r="J248" s="306"/>
      <c r="K248" s="31"/>
      <c r="L248" s="307">
        <v>4</v>
      </c>
      <c r="M248" s="31"/>
      <c r="N248" s="306"/>
      <c r="O248" s="31"/>
      <c r="P248" s="307">
        <v>8</v>
      </c>
      <c r="Q248" s="31"/>
      <c r="R248" s="307">
        <v>8</v>
      </c>
      <c r="S248" s="31"/>
      <c r="T248" s="307">
        <v>2</v>
      </c>
      <c r="U248" s="31"/>
      <c r="V248" s="307">
        <v>1</v>
      </c>
      <c r="W248" s="31"/>
      <c r="X248" s="306"/>
      <c r="Y248" s="31">
        <f t="shared" si="21"/>
        <v>0</v>
      </c>
      <c r="Z248" s="306"/>
      <c r="AA248" s="31"/>
      <c r="AB248" s="306"/>
      <c r="AC248" s="31">
        <f t="shared" si="22"/>
        <v>0</v>
      </c>
      <c r="AD248" s="306"/>
      <c r="AE248" s="31"/>
      <c r="AF248" s="306"/>
      <c r="AG248" s="31"/>
      <c r="AH248" s="307">
        <v>2</v>
      </c>
      <c r="AI248" s="31"/>
      <c r="AJ248" s="306"/>
      <c r="AK248" s="31"/>
      <c r="AL248" s="306"/>
      <c r="AM248" s="31"/>
      <c r="AN248" s="306"/>
      <c r="AO248" s="31"/>
      <c r="AP248" s="306"/>
      <c r="AQ248" s="31">
        <f t="shared" si="19"/>
        <v>0</v>
      </c>
      <c r="AR248" s="306"/>
      <c r="AS248" s="31"/>
      <c r="AT248" s="307">
        <v>2</v>
      </c>
      <c r="AU248" s="31"/>
      <c r="AV248" s="306"/>
      <c r="AW248" s="31">
        <f t="shared" si="20"/>
        <v>0</v>
      </c>
      <c r="AX248" s="307">
        <v>1</v>
      </c>
      <c r="AY248" s="307">
        <v>1</v>
      </c>
      <c r="AZ248" s="308"/>
      <c r="BA248" s="294">
        <f t="shared" si="18"/>
        <v>29</v>
      </c>
      <c r="BB248" s="261" t="s">
        <v>3181</v>
      </c>
      <c r="BC248" s="261">
        <v>3</v>
      </c>
      <c r="BD248" s="261" t="s">
        <v>3173</v>
      </c>
    </row>
    <row r="249" spans="1:56" x14ac:dyDescent="0.2">
      <c r="A249" s="26" t="s">
        <v>401</v>
      </c>
      <c r="B249" s="306" t="s">
        <v>2829</v>
      </c>
      <c r="C249" s="27" t="s">
        <v>398</v>
      </c>
      <c r="D249" s="307">
        <v>203</v>
      </c>
      <c r="E249" s="307">
        <v>300</v>
      </c>
      <c r="F249" s="307">
        <v>4</v>
      </c>
      <c r="G249" s="31"/>
      <c r="H249" s="306"/>
      <c r="I249" s="31"/>
      <c r="J249" s="306"/>
      <c r="K249" s="31"/>
      <c r="L249" s="307">
        <v>4</v>
      </c>
      <c r="M249" s="31"/>
      <c r="N249" s="306"/>
      <c r="O249" s="31"/>
      <c r="P249" s="307">
        <v>8</v>
      </c>
      <c r="Q249" s="31"/>
      <c r="R249" s="307">
        <v>8</v>
      </c>
      <c r="S249" s="31"/>
      <c r="T249" s="307">
        <v>2</v>
      </c>
      <c r="U249" s="31"/>
      <c r="V249" s="307">
        <v>1</v>
      </c>
      <c r="W249" s="31"/>
      <c r="X249" s="306"/>
      <c r="Y249" s="31">
        <f t="shared" si="21"/>
        <v>0</v>
      </c>
      <c r="Z249" s="306"/>
      <c r="AA249" s="31"/>
      <c r="AB249" s="306"/>
      <c r="AC249" s="31">
        <f t="shared" si="22"/>
        <v>0</v>
      </c>
      <c r="AD249" s="306"/>
      <c r="AE249" s="31"/>
      <c r="AF249" s="306"/>
      <c r="AG249" s="31"/>
      <c r="AH249" s="307">
        <v>2</v>
      </c>
      <c r="AI249" s="31"/>
      <c r="AJ249" s="306"/>
      <c r="AK249" s="31"/>
      <c r="AL249" s="306"/>
      <c r="AM249" s="31"/>
      <c r="AN249" s="306"/>
      <c r="AO249" s="31"/>
      <c r="AP249" s="306"/>
      <c r="AQ249" s="31">
        <f t="shared" si="19"/>
        <v>0</v>
      </c>
      <c r="AR249" s="306"/>
      <c r="AS249" s="31"/>
      <c r="AT249" s="307">
        <v>2</v>
      </c>
      <c r="AU249" s="31"/>
      <c r="AV249" s="306"/>
      <c r="AW249" s="31">
        <f t="shared" si="20"/>
        <v>0</v>
      </c>
      <c r="AX249" s="307">
        <v>1</v>
      </c>
      <c r="AY249" s="307">
        <v>1</v>
      </c>
      <c r="AZ249" s="309">
        <v>1</v>
      </c>
      <c r="BA249" s="294">
        <f t="shared" si="18"/>
        <v>29</v>
      </c>
      <c r="BB249" s="261" t="s">
        <v>3181</v>
      </c>
      <c r="BC249" s="261">
        <v>3</v>
      </c>
      <c r="BD249" s="261" t="s">
        <v>3173</v>
      </c>
    </row>
    <row r="250" spans="1:56" x14ac:dyDescent="0.2">
      <c r="A250" s="26" t="s">
        <v>402</v>
      </c>
      <c r="B250" s="306" t="s">
        <v>2829</v>
      </c>
      <c r="C250" s="27" t="s">
        <v>398</v>
      </c>
      <c r="D250" s="307">
        <v>203</v>
      </c>
      <c r="E250" s="307">
        <v>0</v>
      </c>
      <c r="F250" s="307">
        <v>4</v>
      </c>
      <c r="G250" s="31"/>
      <c r="H250" s="306"/>
      <c r="I250" s="31"/>
      <c r="J250" s="306"/>
      <c r="K250" s="31"/>
      <c r="L250" s="307">
        <v>4</v>
      </c>
      <c r="M250" s="31"/>
      <c r="N250" s="306"/>
      <c r="O250" s="31"/>
      <c r="P250" s="307">
        <v>8</v>
      </c>
      <c r="Q250" s="31"/>
      <c r="R250" s="307">
        <v>8</v>
      </c>
      <c r="S250" s="31"/>
      <c r="T250" s="307">
        <v>2</v>
      </c>
      <c r="U250" s="31"/>
      <c r="V250" s="307">
        <v>1</v>
      </c>
      <c r="W250" s="31"/>
      <c r="X250" s="306"/>
      <c r="Y250" s="31">
        <f t="shared" si="21"/>
        <v>0</v>
      </c>
      <c r="Z250" s="306"/>
      <c r="AA250" s="31"/>
      <c r="AB250" s="306"/>
      <c r="AC250" s="31">
        <f t="shared" si="22"/>
        <v>0</v>
      </c>
      <c r="AD250" s="306"/>
      <c r="AE250" s="31"/>
      <c r="AF250" s="306"/>
      <c r="AG250" s="31"/>
      <c r="AH250" s="307">
        <v>2</v>
      </c>
      <c r="AI250" s="31"/>
      <c r="AJ250" s="306"/>
      <c r="AK250" s="31"/>
      <c r="AL250" s="306"/>
      <c r="AM250" s="31"/>
      <c r="AN250" s="306"/>
      <c r="AO250" s="31"/>
      <c r="AP250" s="306"/>
      <c r="AQ250" s="31">
        <f t="shared" si="19"/>
        <v>0</v>
      </c>
      <c r="AR250" s="306"/>
      <c r="AS250" s="31"/>
      <c r="AT250" s="307">
        <v>2</v>
      </c>
      <c r="AU250" s="31"/>
      <c r="AV250" s="306"/>
      <c r="AW250" s="31">
        <f t="shared" si="20"/>
        <v>0</v>
      </c>
      <c r="AX250" s="307">
        <v>1</v>
      </c>
      <c r="AY250" s="307">
        <v>1</v>
      </c>
      <c r="AZ250" s="308"/>
      <c r="BA250" s="294">
        <f t="shared" si="18"/>
        <v>29</v>
      </c>
      <c r="BB250" s="261" t="s">
        <v>3181</v>
      </c>
      <c r="BC250" s="261">
        <v>3</v>
      </c>
      <c r="BD250" s="261" t="s">
        <v>3173</v>
      </c>
    </row>
    <row r="251" spans="1:56" x14ac:dyDescent="0.2">
      <c r="A251" s="16" t="s">
        <v>403</v>
      </c>
      <c r="B251" s="17" t="s">
        <v>1341</v>
      </c>
      <c r="C251" s="17" t="s">
        <v>398</v>
      </c>
      <c r="D251" s="298">
        <v>203</v>
      </c>
      <c r="E251" s="297" t="s">
        <v>2945</v>
      </c>
      <c r="F251" s="298">
        <v>1</v>
      </c>
      <c r="G251" s="31"/>
      <c r="H251" s="297"/>
      <c r="I251" s="31"/>
      <c r="J251" s="297"/>
      <c r="K251" s="31"/>
      <c r="L251" s="297"/>
      <c r="M251" s="31"/>
      <c r="N251" s="297"/>
      <c r="O251" s="31"/>
      <c r="P251" s="297"/>
      <c r="Q251" s="31"/>
      <c r="R251" s="297"/>
      <c r="S251" s="31"/>
      <c r="T251" s="297"/>
      <c r="U251" s="31"/>
      <c r="V251" s="297"/>
      <c r="W251" s="31"/>
      <c r="X251" s="297"/>
      <c r="Y251" s="31">
        <f t="shared" si="21"/>
        <v>0</v>
      </c>
      <c r="Z251" s="297"/>
      <c r="AA251" s="31"/>
      <c r="AB251" s="297"/>
      <c r="AC251" s="31">
        <f t="shared" si="22"/>
        <v>0</v>
      </c>
      <c r="AD251" s="297"/>
      <c r="AE251" s="31"/>
      <c r="AF251" s="297"/>
      <c r="AG251" s="31"/>
      <c r="AH251" s="298">
        <v>2</v>
      </c>
      <c r="AI251" s="31"/>
      <c r="AJ251" s="297"/>
      <c r="AK251" s="31"/>
      <c r="AL251" s="297"/>
      <c r="AM251" s="31"/>
      <c r="AN251" s="297"/>
      <c r="AO251" s="31"/>
      <c r="AP251" s="297"/>
      <c r="AQ251" s="31">
        <f t="shared" si="19"/>
        <v>0</v>
      </c>
      <c r="AR251" s="297"/>
      <c r="AS251" s="31"/>
      <c r="AT251" s="298">
        <v>4</v>
      </c>
      <c r="AU251" s="31"/>
      <c r="AV251" s="297"/>
      <c r="AW251" s="31">
        <f t="shared" si="20"/>
        <v>0</v>
      </c>
      <c r="AX251" s="297"/>
      <c r="AY251" s="297"/>
      <c r="AZ251" s="299"/>
      <c r="BA251" s="294">
        <f t="shared" si="18"/>
        <v>3</v>
      </c>
      <c r="BB251" s="296" t="s">
        <v>3173</v>
      </c>
      <c r="BC251" s="261">
        <v>4</v>
      </c>
      <c r="BD251" s="261" t="s">
        <v>3173</v>
      </c>
    </row>
    <row r="252" spans="1:56" x14ac:dyDescent="0.2">
      <c r="A252" s="16" t="s">
        <v>404</v>
      </c>
      <c r="B252" s="17" t="s">
        <v>1341</v>
      </c>
      <c r="C252" s="17" t="s">
        <v>398</v>
      </c>
      <c r="D252" s="298">
        <v>203</v>
      </c>
      <c r="E252" s="297" t="s">
        <v>2945</v>
      </c>
      <c r="F252" s="298">
        <v>1</v>
      </c>
      <c r="G252" s="31"/>
      <c r="H252" s="297"/>
      <c r="I252" s="31"/>
      <c r="J252" s="297"/>
      <c r="K252" s="31"/>
      <c r="L252" s="297"/>
      <c r="M252" s="31"/>
      <c r="N252" s="297"/>
      <c r="O252" s="31"/>
      <c r="P252" s="297"/>
      <c r="Q252" s="31"/>
      <c r="R252" s="297"/>
      <c r="S252" s="31"/>
      <c r="T252" s="297"/>
      <c r="U252" s="31"/>
      <c r="V252" s="297"/>
      <c r="W252" s="31"/>
      <c r="X252" s="297"/>
      <c r="Y252" s="31">
        <f t="shared" si="21"/>
        <v>0</v>
      </c>
      <c r="Z252" s="297"/>
      <c r="AA252" s="31"/>
      <c r="AB252" s="297"/>
      <c r="AC252" s="31">
        <f t="shared" si="22"/>
        <v>0</v>
      </c>
      <c r="AD252" s="297"/>
      <c r="AE252" s="31"/>
      <c r="AF252" s="297"/>
      <c r="AG252" s="31"/>
      <c r="AH252" s="298">
        <v>2</v>
      </c>
      <c r="AI252" s="31"/>
      <c r="AJ252" s="297"/>
      <c r="AK252" s="31"/>
      <c r="AL252" s="297"/>
      <c r="AM252" s="31"/>
      <c r="AN252" s="297"/>
      <c r="AO252" s="31"/>
      <c r="AP252" s="297"/>
      <c r="AQ252" s="31">
        <f t="shared" si="19"/>
        <v>0</v>
      </c>
      <c r="AR252" s="297"/>
      <c r="AS252" s="31"/>
      <c r="AT252" s="298">
        <v>4</v>
      </c>
      <c r="AU252" s="31"/>
      <c r="AV252" s="297"/>
      <c r="AW252" s="31">
        <f t="shared" si="20"/>
        <v>0</v>
      </c>
      <c r="AX252" s="298">
        <v>1</v>
      </c>
      <c r="AY252" s="297"/>
      <c r="AZ252" s="299"/>
      <c r="BA252" s="294">
        <f t="shared" si="18"/>
        <v>3</v>
      </c>
      <c r="BB252" s="296" t="s">
        <v>3173</v>
      </c>
      <c r="BC252" s="261">
        <v>4</v>
      </c>
      <c r="BD252" s="261" t="s">
        <v>3173</v>
      </c>
    </row>
    <row r="253" spans="1:56" x14ac:dyDescent="0.2">
      <c r="A253" s="16" t="s">
        <v>405</v>
      </c>
      <c r="B253" s="17" t="s">
        <v>1341</v>
      </c>
      <c r="C253" s="17" t="s">
        <v>398</v>
      </c>
      <c r="D253" s="298">
        <v>203</v>
      </c>
      <c r="E253" s="297" t="s">
        <v>2945</v>
      </c>
      <c r="F253" s="298">
        <v>1</v>
      </c>
      <c r="G253" s="31"/>
      <c r="H253" s="297"/>
      <c r="I253" s="31"/>
      <c r="J253" s="297"/>
      <c r="K253" s="31"/>
      <c r="L253" s="297"/>
      <c r="M253" s="31"/>
      <c r="N253" s="297"/>
      <c r="O253" s="31"/>
      <c r="P253" s="297"/>
      <c r="Q253" s="31"/>
      <c r="R253" s="297"/>
      <c r="S253" s="31"/>
      <c r="T253" s="297"/>
      <c r="U253" s="31"/>
      <c r="V253" s="297"/>
      <c r="W253" s="31"/>
      <c r="X253" s="297"/>
      <c r="Y253" s="31">
        <f t="shared" si="21"/>
        <v>0</v>
      </c>
      <c r="Z253" s="297"/>
      <c r="AA253" s="31"/>
      <c r="AB253" s="297"/>
      <c r="AC253" s="31">
        <f t="shared" si="22"/>
        <v>0</v>
      </c>
      <c r="AD253" s="297"/>
      <c r="AE253" s="31"/>
      <c r="AF253" s="297"/>
      <c r="AG253" s="31"/>
      <c r="AH253" s="298">
        <v>2</v>
      </c>
      <c r="AI253" s="31"/>
      <c r="AJ253" s="297"/>
      <c r="AK253" s="31"/>
      <c r="AL253" s="297"/>
      <c r="AM253" s="31"/>
      <c r="AN253" s="297"/>
      <c r="AO253" s="31"/>
      <c r="AP253" s="297"/>
      <c r="AQ253" s="31">
        <f t="shared" si="19"/>
        <v>0</v>
      </c>
      <c r="AR253" s="297"/>
      <c r="AS253" s="31"/>
      <c r="AT253" s="298">
        <v>4</v>
      </c>
      <c r="AU253" s="31"/>
      <c r="AV253" s="297"/>
      <c r="AW253" s="31">
        <f t="shared" si="20"/>
        <v>0</v>
      </c>
      <c r="AX253" s="297"/>
      <c r="AY253" s="297"/>
      <c r="AZ253" s="299"/>
      <c r="BA253" s="294">
        <f t="shared" si="18"/>
        <v>3</v>
      </c>
      <c r="BB253" s="296" t="s">
        <v>3173</v>
      </c>
      <c r="BC253" s="261">
        <v>4</v>
      </c>
      <c r="BD253" s="261" t="s">
        <v>3173</v>
      </c>
    </row>
    <row r="254" spans="1:56" x14ac:dyDescent="0.2">
      <c r="A254" s="16" t="s">
        <v>406</v>
      </c>
      <c r="B254" s="17" t="s">
        <v>1341</v>
      </c>
      <c r="C254" s="17" t="s">
        <v>398</v>
      </c>
      <c r="D254" s="298">
        <v>203</v>
      </c>
      <c r="E254" s="297" t="s">
        <v>2945</v>
      </c>
      <c r="F254" s="298">
        <v>1</v>
      </c>
      <c r="G254" s="31"/>
      <c r="H254" s="297"/>
      <c r="I254" s="31"/>
      <c r="J254" s="297"/>
      <c r="K254" s="31"/>
      <c r="L254" s="297"/>
      <c r="M254" s="31"/>
      <c r="N254" s="297"/>
      <c r="O254" s="31"/>
      <c r="P254" s="297"/>
      <c r="Q254" s="31"/>
      <c r="R254" s="297"/>
      <c r="S254" s="31"/>
      <c r="T254" s="297"/>
      <c r="U254" s="31"/>
      <c r="V254" s="297"/>
      <c r="W254" s="31"/>
      <c r="X254" s="297"/>
      <c r="Y254" s="31">
        <f t="shared" si="21"/>
        <v>0</v>
      </c>
      <c r="Z254" s="297"/>
      <c r="AA254" s="31"/>
      <c r="AB254" s="297"/>
      <c r="AC254" s="31">
        <f t="shared" si="22"/>
        <v>0</v>
      </c>
      <c r="AD254" s="297"/>
      <c r="AE254" s="31"/>
      <c r="AF254" s="297"/>
      <c r="AG254" s="31"/>
      <c r="AH254" s="298">
        <v>2</v>
      </c>
      <c r="AI254" s="31"/>
      <c r="AJ254" s="297"/>
      <c r="AK254" s="31"/>
      <c r="AL254" s="297"/>
      <c r="AM254" s="31"/>
      <c r="AN254" s="297"/>
      <c r="AO254" s="31"/>
      <c r="AP254" s="297"/>
      <c r="AQ254" s="31">
        <f t="shared" si="19"/>
        <v>0</v>
      </c>
      <c r="AR254" s="297"/>
      <c r="AS254" s="31"/>
      <c r="AT254" s="298">
        <v>4</v>
      </c>
      <c r="AU254" s="31"/>
      <c r="AV254" s="297"/>
      <c r="AW254" s="31">
        <f t="shared" si="20"/>
        <v>0</v>
      </c>
      <c r="AX254" s="298">
        <v>1</v>
      </c>
      <c r="AY254" s="297"/>
      <c r="AZ254" s="299"/>
      <c r="BA254" s="294">
        <f t="shared" si="18"/>
        <v>3</v>
      </c>
      <c r="BB254" s="296" t="s">
        <v>3173</v>
      </c>
      <c r="BC254" s="261">
        <v>4</v>
      </c>
      <c r="BD254" s="261" t="s">
        <v>3173</v>
      </c>
    </row>
    <row r="255" spans="1:56" x14ac:dyDescent="0.2">
      <c r="A255" s="16" t="s">
        <v>407</v>
      </c>
      <c r="B255" s="17" t="s">
        <v>1341</v>
      </c>
      <c r="C255" s="17" t="s">
        <v>398</v>
      </c>
      <c r="D255" s="298">
        <v>203</v>
      </c>
      <c r="E255" s="297" t="s">
        <v>2945</v>
      </c>
      <c r="F255" s="298">
        <v>1</v>
      </c>
      <c r="G255" s="31"/>
      <c r="H255" s="297"/>
      <c r="I255" s="31"/>
      <c r="J255" s="297"/>
      <c r="K255" s="31"/>
      <c r="L255" s="297"/>
      <c r="M255" s="31"/>
      <c r="N255" s="297"/>
      <c r="O255" s="31"/>
      <c r="P255" s="297"/>
      <c r="Q255" s="31"/>
      <c r="R255" s="297"/>
      <c r="S255" s="31"/>
      <c r="T255" s="297"/>
      <c r="U255" s="31"/>
      <c r="V255" s="297"/>
      <c r="W255" s="31"/>
      <c r="X255" s="297"/>
      <c r="Y255" s="31">
        <f t="shared" si="21"/>
        <v>0</v>
      </c>
      <c r="Z255" s="297"/>
      <c r="AA255" s="31"/>
      <c r="AB255" s="297"/>
      <c r="AC255" s="31">
        <f t="shared" si="22"/>
        <v>0</v>
      </c>
      <c r="AD255" s="297"/>
      <c r="AE255" s="31"/>
      <c r="AF255" s="297"/>
      <c r="AG255" s="31"/>
      <c r="AH255" s="298">
        <v>2</v>
      </c>
      <c r="AI255" s="31"/>
      <c r="AJ255" s="297"/>
      <c r="AK255" s="31"/>
      <c r="AL255" s="297"/>
      <c r="AM255" s="31"/>
      <c r="AN255" s="297"/>
      <c r="AO255" s="31"/>
      <c r="AP255" s="297"/>
      <c r="AQ255" s="31">
        <f t="shared" si="19"/>
        <v>0</v>
      </c>
      <c r="AR255" s="297"/>
      <c r="AS255" s="31"/>
      <c r="AT255" s="298">
        <v>4</v>
      </c>
      <c r="AU255" s="31"/>
      <c r="AV255" s="297"/>
      <c r="AW255" s="31">
        <f t="shared" si="20"/>
        <v>0</v>
      </c>
      <c r="AX255" s="297"/>
      <c r="AY255" s="297"/>
      <c r="AZ255" s="299"/>
      <c r="BA255" s="294">
        <f t="shared" si="18"/>
        <v>3</v>
      </c>
      <c r="BB255" s="296" t="s">
        <v>3173</v>
      </c>
      <c r="BC255" s="261">
        <v>4</v>
      </c>
      <c r="BD255" s="261" t="s">
        <v>3173</v>
      </c>
    </row>
    <row r="256" spans="1:56" x14ac:dyDescent="0.2">
      <c r="A256" s="16" t="s">
        <v>408</v>
      </c>
      <c r="B256" s="17" t="s">
        <v>1341</v>
      </c>
      <c r="C256" s="17" t="s">
        <v>398</v>
      </c>
      <c r="D256" s="298">
        <v>203</v>
      </c>
      <c r="E256" s="297" t="s">
        <v>2945</v>
      </c>
      <c r="F256" s="298">
        <v>1</v>
      </c>
      <c r="G256" s="31"/>
      <c r="H256" s="297"/>
      <c r="I256" s="31"/>
      <c r="J256" s="297"/>
      <c r="K256" s="31"/>
      <c r="L256" s="297"/>
      <c r="M256" s="31"/>
      <c r="N256" s="297"/>
      <c r="O256" s="31"/>
      <c r="P256" s="297"/>
      <c r="Q256" s="31"/>
      <c r="R256" s="297"/>
      <c r="S256" s="31"/>
      <c r="T256" s="297"/>
      <c r="U256" s="31"/>
      <c r="V256" s="297"/>
      <c r="W256" s="31"/>
      <c r="X256" s="297"/>
      <c r="Y256" s="31">
        <f t="shared" si="21"/>
        <v>0</v>
      </c>
      <c r="Z256" s="297"/>
      <c r="AA256" s="31"/>
      <c r="AB256" s="297"/>
      <c r="AC256" s="31">
        <f t="shared" si="22"/>
        <v>0</v>
      </c>
      <c r="AD256" s="297"/>
      <c r="AE256" s="31"/>
      <c r="AF256" s="297"/>
      <c r="AG256" s="31"/>
      <c r="AH256" s="298">
        <v>2</v>
      </c>
      <c r="AI256" s="31"/>
      <c r="AJ256" s="297"/>
      <c r="AK256" s="31"/>
      <c r="AL256" s="297"/>
      <c r="AM256" s="31"/>
      <c r="AN256" s="297"/>
      <c r="AO256" s="31"/>
      <c r="AP256" s="297"/>
      <c r="AQ256" s="31">
        <f t="shared" si="19"/>
        <v>0</v>
      </c>
      <c r="AR256" s="297"/>
      <c r="AS256" s="31"/>
      <c r="AT256" s="298">
        <v>4</v>
      </c>
      <c r="AU256" s="31"/>
      <c r="AV256" s="297"/>
      <c r="AW256" s="31">
        <f t="shared" si="20"/>
        <v>0</v>
      </c>
      <c r="AX256" s="298">
        <v>1</v>
      </c>
      <c r="AY256" s="297"/>
      <c r="AZ256" s="299"/>
      <c r="BA256" s="294">
        <f t="shared" si="18"/>
        <v>3</v>
      </c>
      <c r="BB256" s="296" t="s">
        <v>3173</v>
      </c>
      <c r="BC256" s="261">
        <v>4</v>
      </c>
      <c r="BD256" s="261" t="s">
        <v>3173</v>
      </c>
    </row>
    <row r="257" spans="1:56" x14ac:dyDescent="0.2">
      <c r="A257" s="16" t="s">
        <v>409</v>
      </c>
      <c r="B257" s="17" t="s">
        <v>1341</v>
      </c>
      <c r="C257" s="17" t="s">
        <v>398</v>
      </c>
      <c r="D257" s="298">
        <v>203</v>
      </c>
      <c r="E257" s="297" t="s">
        <v>2945</v>
      </c>
      <c r="F257" s="298">
        <v>1</v>
      </c>
      <c r="G257" s="31"/>
      <c r="H257" s="297"/>
      <c r="I257" s="31"/>
      <c r="J257" s="297"/>
      <c r="K257" s="31"/>
      <c r="L257" s="297"/>
      <c r="M257" s="31"/>
      <c r="N257" s="297"/>
      <c r="O257" s="31"/>
      <c r="P257" s="297"/>
      <c r="Q257" s="31"/>
      <c r="R257" s="297"/>
      <c r="S257" s="31"/>
      <c r="T257" s="297"/>
      <c r="U257" s="31"/>
      <c r="V257" s="297"/>
      <c r="W257" s="31"/>
      <c r="X257" s="297"/>
      <c r="Y257" s="31">
        <f t="shared" si="21"/>
        <v>0</v>
      </c>
      <c r="Z257" s="297"/>
      <c r="AA257" s="31"/>
      <c r="AB257" s="297"/>
      <c r="AC257" s="31">
        <f t="shared" si="22"/>
        <v>0</v>
      </c>
      <c r="AD257" s="297"/>
      <c r="AE257" s="31"/>
      <c r="AF257" s="297"/>
      <c r="AG257" s="31"/>
      <c r="AH257" s="298">
        <v>2</v>
      </c>
      <c r="AI257" s="31"/>
      <c r="AJ257" s="297"/>
      <c r="AK257" s="31"/>
      <c r="AL257" s="297"/>
      <c r="AM257" s="31"/>
      <c r="AN257" s="297"/>
      <c r="AO257" s="31"/>
      <c r="AP257" s="297"/>
      <c r="AQ257" s="31">
        <f t="shared" si="19"/>
        <v>0</v>
      </c>
      <c r="AR257" s="297"/>
      <c r="AS257" s="31"/>
      <c r="AT257" s="298">
        <v>4</v>
      </c>
      <c r="AU257" s="31"/>
      <c r="AV257" s="297"/>
      <c r="AW257" s="31">
        <f t="shared" si="20"/>
        <v>0</v>
      </c>
      <c r="AX257" s="297"/>
      <c r="AY257" s="297"/>
      <c r="AZ257" s="299"/>
      <c r="BA257" s="294">
        <f t="shared" si="18"/>
        <v>3</v>
      </c>
      <c r="BB257" s="296" t="s">
        <v>3173</v>
      </c>
      <c r="BC257" s="261">
        <v>4</v>
      </c>
      <c r="BD257" s="261" t="s">
        <v>3173</v>
      </c>
    </row>
    <row r="258" spans="1:56" x14ac:dyDescent="0.2">
      <c r="A258" s="16" t="s">
        <v>410</v>
      </c>
      <c r="B258" s="17" t="s">
        <v>1341</v>
      </c>
      <c r="C258" s="17" t="s">
        <v>398</v>
      </c>
      <c r="D258" s="298">
        <v>203</v>
      </c>
      <c r="E258" s="297" t="s">
        <v>2945</v>
      </c>
      <c r="F258" s="298">
        <v>1</v>
      </c>
      <c r="G258" s="31"/>
      <c r="H258" s="297"/>
      <c r="I258" s="31"/>
      <c r="J258" s="297"/>
      <c r="K258" s="31"/>
      <c r="L258" s="297"/>
      <c r="M258" s="31"/>
      <c r="N258" s="297"/>
      <c r="O258" s="31"/>
      <c r="P258" s="297"/>
      <c r="Q258" s="31"/>
      <c r="R258" s="298">
        <v>1</v>
      </c>
      <c r="S258" s="31"/>
      <c r="T258" s="298">
        <v>1</v>
      </c>
      <c r="U258" s="31"/>
      <c r="V258" s="297"/>
      <c r="W258" s="31"/>
      <c r="X258" s="297"/>
      <c r="Y258" s="31">
        <f t="shared" si="21"/>
        <v>0</v>
      </c>
      <c r="Z258" s="297"/>
      <c r="AA258" s="31"/>
      <c r="AB258" s="297"/>
      <c r="AC258" s="31">
        <f t="shared" si="22"/>
        <v>0</v>
      </c>
      <c r="AD258" s="297"/>
      <c r="AE258" s="31"/>
      <c r="AF258" s="297"/>
      <c r="AG258" s="31"/>
      <c r="AH258" s="298">
        <v>2</v>
      </c>
      <c r="AI258" s="31"/>
      <c r="AJ258" s="297"/>
      <c r="AK258" s="31"/>
      <c r="AL258" s="297"/>
      <c r="AM258" s="31"/>
      <c r="AN258" s="297"/>
      <c r="AO258" s="31"/>
      <c r="AP258" s="297"/>
      <c r="AQ258" s="31">
        <f t="shared" si="19"/>
        <v>0</v>
      </c>
      <c r="AR258" s="297"/>
      <c r="AS258" s="31"/>
      <c r="AT258" s="298">
        <v>4</v>
      </c>
      <c r="AU258" s="31"/>
      <c r="AV258" s="297"/>
      <c r="AW258" s="31">
        <f t="shared" si="20"/>
        <v>0</v>
      </c>
      <c r="AX258" s="297"/>
      <c r="AY258" s="298">
        <v>1</v>
      </c>
      <c r="AZ258" s="299"/>
      <c r="BA258" s="294">
        <f t="shared" si="18"/>
        <v>5</v>
      </c>
      <c r="BB258" s="296" t="s">
        <v>3177</v>
      </c>
      <c r="BC258" s="261">
        <v>4</v>
      </c>
      <c r="BD258" s="261" t="s">
        <v>3173</v>
      </c>
    </row>
    <row r="259" spans="1:56" x14ac:dyDescent="0.2">
      <c r="A259" s="16" t="s">
        <v>411</v>
      </c>
      <c r="B259" s="297" t="s">
        <v>2943</v>
      </c>
      <c r="C259" s="17" t="s">
        <v>398</v>
      </c>
      <c r="D259" s="298">
        <v>203</v>
      </c>
      <c r="E259" s="297" t="s">
        <v>2945</v>
      </c>
      <c r="F259" s="298">
        <v>1</v>
      </c>
      <c r="G259" s="31"/>
      <c r="H259" s="297"/>
      <c r="I259" s="31"/>
      <c r="J259" s="297"/>
      <c r="K259" s="31"/>
      <c r="L259" s="298">
        <v>1</v>
      </c>
      <c r="M259" s="31"/>
      <c r="N259" s="297"/>
      <c r="O259" s="31"/>
      <c r="P259" s="297"/>
      <c r="Q259" s="31"/>
      <c r="R259" s="298">
        <v>1</v>
      </c>
      <c r="S259" s="31"/>
      <c r="T259" s="298">
        <v>1</v>
      </c>
      <c r="U259" s="31"/>
      <c r="V259" s="297"/>
      <c r="W259" s="31"/>
      <c r="X259" s="297"/>
      <c r="Y259" s="31">
        <f t="shared" si="21"/>
        <v>0</v>
      </c>
      <c r="Z259" s="297"/>
      <c r="AA259" s="31"/>
      <c r="AB259" s="297"/>
      <c r="AC259" s="31">
        <f t="shared" si="22"/>
        <v>0</v>
      </c>
      <c r="AD259" s="297"/>
      <c r="AE259" s="31"/>
      <c r="AF259" s="297"/>
      <c r="AG259" s="31"/>
      <c r="AH259" s="297"/>
      <c r="AI259" s="31"/>
      <c r="AJ259" s="297"/>
      <c r="AK259" s="31"/>
      <c r="AL259" s="297"/>
      <c r="AM259" s="31"/>
      <c r="AN259" s="297"/>
      <c r="AO259" s="31"/>
      <c r="AP259" s="297"/>
      <c r="AQ259" s="31">
        <f t="shared" si="19"/>
        <v>0</v>
      </c>
      <c r="AR259" s="297"/>
      <c r="AS259" s="31"/>
      <c r="AT259" s="297"/>
      <c r="AU259" s="31"/>
      <c r="AV259" s="297"/>
      <c r="AW259" s="31">
        <f t="shared" si="20"/>
        <v>0</v>
      </c>
      <c r="AX259" s="297"/>
      <c r="AY259" s="298">
        <v>1</v>
      </c>
      <c r="AZ259" s="299"/>
      <c r="BA259" s="294">
        <f t="shared" si="18"/>
        <v>4</v>
      </c>
      <c r="BB259" s="296" t="s">
        <v>3173</v>
      </c>
      <c r="BC259" s="261">
        <v>4</v>
      </c>
      <c r="BD259" s="261" t="s">
        <v>3173</v>
      </c>
    </row>
    <row r="260" spans="1:56" x14ac:dyDescent="0.2">
      <c r="A260" s="16" t="s">
        <v>412</v>
      </c>
      <c r="B260" s="297" t="s">
        <v>2943</v>
      </c>
      <c r="C260" s="17" t="s">
        <v>398</v>
      </c>
      <c r="D260" s="298">
        <v>203</v>
      </c>
      <c r="E260" s="297" t="s">
        <v>2945</v>
      </c>
      <c r="F260" s="298">
        <v>1</v>
      </c>
      <c r="G260" s="31"/>
      <c r="H260" s="297"/>
      <c r="I260" s="31"/>
      <c r="J260" s="297"/>
      <c r="K260" s="31"/>
      <c r="L260" s="298">
        <v>1</v>
      </c>
      <c r="M260" s="31"/>
      <c r="N260" s="297"/>
      <c r="O260" s="31"/>
      <c r="P260" s="297"/>
      <c r="Q260" s="31"/>
      <c r="R260" s="298">
        <v>1</v>
      </c>
      <c r="S260" s="31"/>
      <c r="T260" s="298">
        <v>1</v>
      </c>
      <c r="U260" s="31"/>
      <c r="V260" s="297"/>
      <c r="W260" s="31"/>
      <c r="X260" s="297"/>
      <c r="Y260" s="31">
        <f t="shared" si="21"/>
        <v>0</v>
      </c>
      <c r="Z260" s="297"/>
      <c r="AA260" s="31"/>
      <c r="AB260" s="297"/>
      <c r="AC260" s="31">
        <f t="shared" si="22"/>
        <v>0</v>
      </c>
      <c r="AD260" s="297"/>
      <c r="AE260" s="31"/>
      <c r="AF260" s="297"/>
      <c r="AG260" s="31"/>
      <c r="AH260" s="297"/>
      <c r="AI260" s="31"/>
      <c r="AJ260" s="297"/>
      <c r="AK260" s="31"/>
      <c r="AL260" s="297"/>
      <c r="AM260" s="31"/>
      <c r="AN260" s="297"/>
      <c r="AO260" s="31"/>
      <c r="AP260" s="297"/>
      <c r="AQ260" s="31">
        <f t="shared" si="19"/>
        <v>0</v>
      </c>
      <c r="AR260" s="297"/>
      <c r="AS260" s="31"/>
      <c r="AT260" s="297"/>
      <c r="AU260" s="31"/>
      <c r="AV260" s="297"/>
      <c r="AW260" s="31">
        <f t="shared" si="20"/>
        <v>0</v>
      </c>
      <c r="AX260" s="297"/>
      <c r="AY260" s="298">
        <v>1</v>
      </c>
      <c r="AZ260" s="299"/>
      <c r="BA260" s="294">
        <f t="shared" ref="BA260:BA318" si="23">AR260+AP260+AN260+AL260+AJ260+AH260+AF260+AD260+AB260+Z260+X260+V260+T260+R260+P260+N260+L260+J260+H260+F260</f>
        <v>4</v>
      </c>
      <c r="BB260" s="296" t="s">
        <v>3173</v>
      </c>
      <c r="BC260" s="261">
        <v>4</v>
      </c>
      <c r="BD260" s="261" t="s">
        <v>3173</v>
      </c>
    </row>
    <row r="261" spans="1:56" x14ac:dyDescent="0.2">
      <c r="A261" s="16" t="s">
        <v>413</v>
      </c>
      <c r="B261" s="297" t="s">
        <v>2943</v>
      </c>
      <c r="C261" s="17" t="s">
        <v>398</v>
      </c>
      <c r="D261" s="298">
        <v>203</v>
      </c>
      <c r="E261" s="297" t="s">
        <v>2945</v>
      </c>
      <c r="F261" s="298">
        <v>1</v>
      </c>
      <c r="G261" s="31"/>
      <c r="H261" s="297"/>
      <c r="I261" s="31"/>
      <c r="J261" s="297"/>
      <c r="K261" s="31"/>
      <c r="L261" s="298">
        <v>1</v>
      </c>
      <c r="M261" s="31"/>
      <c r="N261" s="297"/>
      <c r="O261" s="31"/>
      <c r="P261" s="297"/>
      <c r="Q261" s="31"/>
      <c r="R261" s="298">
        <v>1</v>
      </c>
      <c r="S261" s="31"/>
      <c r="T261" s="298">
        <v>1</v>
      </c>
      <c r="U261" s="31"/>
      <c r="V261" s="297"/>
      <c r="W261" s="31"/>
      <c r="X261" s="297"/>
      <c r="Y261" s="31">
        <f t="shared" si="21"/>
        <v>0</v>
      </c>
      <c r="Z261" s="297"/>
      <c r="AA261" s="31"/>
      <c r="AB261" s="297"/>
      <c r="AC261" s="31">
        <f t="shared" si="22"/>
        <v>0</v>
      </c>
      <c r="AD261" s="297"/>
      <c r="AE261" s="31"/>
      <c r="AF261" s="297"/>
      <c r="AG261" s="31"/>
      <c r="AH261" s="297"/>
      <c r="AI261" s="31"/>
      <c r="AJ261" s="297"/>
      <c r="AK261" s="31"/>
      <c r="AL261" s="297"/>
      <c r="AM261" s="31"/>
      <c r="AN261" s="297"/>
      <c r="AO261" s="31"/>
      <c r="AP261" s="297"/>
      <c r="AQ261" s="31">
        <f t="shared" si="19"/>
        <v>0</v>
      </c>
      <c r="AR261" s="297"/>
      <c r="AS261" s="31"/>
      <c r="AT261" s="297"/>
      <c r="AU261" s="31"/>
      <c r="AV261" s="297"/>
      <c r="AW261" s="31">
        <f t="shared" si="20"/>
        <v>0</v>
      </c>
      <c r="AX261" s="297"/>
      <c r="AY261" s="298">
        <v>1</v>
      </c>
      <c r="AZ261" s="299"/>
      <c r="BA261" s="294">
        <f t="shared" si="23"/>
        <v>4</v>
      </c>
      <c r="BB261" s="296" t="s">
        <v>3173</v>
      </c>
      <c r="BC261" s="261">
        <v>4</v>
      </c>
      <c r="BD261" s="261" t="s">
        <v>3173</v>
      </c>
    </row>
    <row r="262" spans="1:56" x14ac:dyDescent="0.2">
      <c r="A262" s="16" t="s">
        <v>414</v>
      </c>
      <c r="B262" s="297" t="s">
        <v>2943</v>
      </c>
      <c r="C262" s="17" t="s">
        <v>398</v>
      </c>
      <c r="D262" s="298">
        <v>203</v>
      </c>
      <c r="E262" s="297" t="s">
        <v>2945</v>
      </c>
      <c r="F262" s="298">
        <v>1</v>
      </c>
      <c r="G262" s="31"/>
      <c r="H262" s="297"/>
      <c r="I262" s="31"/>
      <c r="J262" s="297"/>
      <c r="K262" s="31"/>
      <c r="L262" s="298">
        <v>1</v>
      </c>
      <c r="M262" s="31"/>
      <c r="N262" s="297"/>
      <c r="O262" s="31"/>
      <c r="P262" s="297"/>
      <c r="Q262" s="31"/>
      <c r="R262" s="298">
        <v>1</v>
      </c>
      <c r="S262" s="31"/>
      <c r="T262" s="298">
        <v>1</v>
      </c>
      <c r="U262" s="31"/>
      <c r="V262" s="297"/>
      <c r="W262" s="31"/>
      <c r="X262" s="297"/>
      <c r="Y262" s="31">
        <f t="shared" si="21"/>
        <v>0</v>
      </c>
      <c r="Z262" s="297"/>
      <c r="AA262" s="31"/>
      <c r="AB262" s="297"/>
      <c r="AC262" s="31">
        <f t="shared" si="22"/>
        <v>0</v>
      </c>
      <c r="AD262" s="297"/>
      <c r="AE262" s="31"/>
      <c r="AF262" s="297"/>
      <c r="AG262" s="31"/>
      <c r="AH262" s="297"/>
      <c r="AI262" s="31"/>
      <c r="AJ262" s="297"/>
      <c r="AK262" s="31"/>
      <c r="AL262" s="297"/>
      <c r="AM262" s="31"/>
      <c r="AN262" s="297"/>
      <c r="AO262" s="31"/>
      <c r="AP262" s="297"/>
      <c r="AQ262" s="31">
        <f t="shared" si="19"/>
        <v>0</v>
      </c>
      <c r="AR262" s="297"/>
      <c r="AS262" s="31"/>
      <c r="AT262" s="297"/>
      <c r="AU262" s="31"/>
      <c r="AV262" s="297"/>
      <c r="AW262" s="31">
        <f t="shared" si="20"/>
        <v>0</v>
      </c>
      <c r="AX262" s="297"/>
      <c r="AY262" s="298">
        <v>1</v>
      </c>
      <c r="AZ262" s="299"/>
      <c r="BA262" s="294">
        <f t="shared" si="23"/>
        <v>4</v>
      </c>
      <c r="BB262" s="296" t="s">
        <v>3173</v>
      </c>
      <c r="BC262" s="261">
        <v>4</v>
      </c>
      <c r="BD262" s="261" t="s">
        <v>3173</v>
      </c>
    </row>
    <row r="263" spans="1:56" x14ac:dyDescent="0.2">
      <c r="A263" s="16" t="s">
        <v>415</v>
      </c>
      <c r="B263" s="17" t="s">
        <v>65</v>
      </c>
      <c r="C263" s="17" t="s">
        <v>398</v>
      </c>
      <c r="D263" s="298">
        <v>203</v>
      </c>
      <c r="E263" s="297" t="s">
        <v>2945</v>
      </c>
      <c r="F263" s="298">
        <v>1</v>
      </c>
      <c r="G263" s="31"/>
      <c r="H263" s="297"/>
      <c r="I263" s="31"/>
      <c r="J263" s="297"/>
      <c r="K263" s="31"/>
      <c r="L263" s="298">
        <v>1</v>
      </c>
      <c r="M263" s="31"/>
      <c r="N263" s="298">
        <v>1</v>
      </c>
      <c r="O263" s="31"/>
      <c r="P263" s="297"/>
      <c r="Q263" s="31"/>
      <c r="R263" s="297"/>
      <c r="S263" s="31"/>
      <c r="T263" s="297"/>
      <c r="U263" s="31"/>
      <c r="V263" s="297"/>
      <c r="W263" s="31"/>
      <c r="X263" s="297"/>
      <c r="Y263" s="31">
        <f t="shared" si="21"/>
        <v>0</v>
      </c>
      <c r="Z263" s="297"/>
      <c r="AA263" s="31"/>
      <c r="AB263" s="297"/>
      <c r="AC263" s="31">
        <f t="shared" si="22"/>
        <v>0</v>
      </c>
      <c r="AD263" s="297"/>
      <c r="AE263" s="31"/>
      <c r="AF263" s="297"/>
      <c r="AG263" s="31"/>
      <c r="AH263" s="297"/>
      <c r="AI263" s="31"/>
      <c r="AJ263" s="297"/>
      <c r="AK263" s="31"/>
      <c r="AL263" s="297"/>
      <c r="AM263" s="31"/>
      <c r="AN263" s="297"/>
      <c r="AO263" s="31"/>
      <c r="AP263" s="297"/>
      <c r="AQ263" s="31">
        <f t="shared" ref="AQ263:AQ318" si="24">AP263*$BA263</f>
        <v>0</v>
      </c>
      <c r="AR263" s="297"/>
      <c r="AS263" s="31"/>
      <c r="AT263" s="297"/>
      <c r="AU263" s="31"/>
      <c r="AV263" s="297"/>
      <c r="AW263" s="31">
        <f t="shared" ref="AW263:AW318" si="25">AV263*$BA263</f>
        <v>0</v>
      </c>
      <c r="AX263" s="297"/>
      <c r="AY263" s="298">
        <v>1</v>
      </c>
      <c r="AZ263" s="299"/>
      <c r="BA263" s="294">
        <f t="shared" si="23"/>
        <v>3</v>
      </c>
      <c r="BB263" s="296" t="s">
        <v>3173</v>
      </c>
      <c r="BC263" s="261">
        <v>4</v>
      </c>
      <c r="BD263" s="261" t="s">
        <v>3173</v>
      </c>
    </row>
    <row r="264" spans="1:56" x14ac:dyDescent="0.2">
      <c r="A264" s="16" t="s">
        <v>416</v>
      </c>
      <c r="B264" s="17" t="s">
        <v>65</v>
      </c>
      <c r="C264" s="17" t="s">
        <v>398</v>
      </c>
      <c r="D264" s="298">
        <v>203</v>
      </c>
      <c r="E264" s="297" t="s">
        <v>2945</v>
      </c>
      <c r="F264" s="298">
        <v>1</v>
      </c>
      <c r="G264" s="31"/>
      <c r="H264" s="297"/>
      <c r="I264" s="31"/>
      <c r="J264" s="297"/>
      <c r="K264" s="31"/>
      <c r="L264" s="298">
        <v>1</v>
      </c>
      <c r="M264" s="31"/>
      <c r="N264" s="298">
        <v>1</v>
      </c>
      <c r="O264" s="31"/>
      <c r="P264" s="297"/>
      <c r="Q264" s="31"/>
      <c r="R264" s="297"/>
      <c r="S264" s="31"/>
      <c r="T264" s="297"/>
      <c r="U264" s="31"/>
      <c r="V264" s="297"/>
      <c r="W264" s="31"/>
      <c r="X264" s="297"/>
      <c r="Y264" s="31">
        <f t="shared" si="21"/>
        <v>0</v>
      </c>
      <c r="Z264" s="297"/>
      <c r="AA264" s="31"/>
      <c r="AB264" s="297"/>
      <c r="AC264" s="31">
        <f t="shared" si="22"/>
        <v>0</v>
      </c>
      <c r="AD264" s="297"/>
      <c r="AE264" s="31"/>
      <c r="AF264" s="297"/>
      <c r="AG264" s="31"/>
      <c r="AH264" s="297"/>
      <c r="AI264" s="31"/>
      <c r="AJ264" s="297"/>
      <c r="AK264" s="31"/>
      <c r="AL264" s="297"/>
      <c r="AM264" s="31"/>
      <c r="AN264" s="297"/>
      <c r="AO264" s="31"/>
      <c r="AP264" s="297"/>
      <c r="AQ264" s="31">
        <f t="shared" si="24"/>
        <v>0</v>
      </c>
      <c r="AR264" s="297"/>
      <c r="AS264" s="31"/>
      <c r="AT264" s="297"/>
      <c r="AU264" s="31"/>
      <c r="AV264" s="297"/>
      <c r="AW264" s="31">
        <f t="shared" si="25"/>
        <v>0</v>
      </c>
      <c r="AX264" s="297"/>
      <c r="AY264" s="298">
        <v>1</v>
      </c>
      <c r="AZ264" s="299"/>
      <c r="BA264" s="294">
        <f t="shared" si="23"/>
        <v>3</v>
      </c>
      <c r="BB264" s="296" t="s">
        <v>3173</v>
      </c>
      <c r="BC264" s="261">
        <v>4</v>
      </c>
      <c r="BD264" s="261" t="s">
        <v>3173</v>
      </c>
    </row>
    <row r="265" spans="1:56" x14ac:dyDescent="0.2">
      <c r="A265" s="16" t="s">
        <v>417</v>
      </c>
      <c r="B265" s="297" t="s">
        <v>3023</v>
      </c>
      <c r="C265" s="17" t="s">
        <v>398</v>
      </c>
      <c r="D265" s="298">
        <v>203</v>
      </c>
      <c r="E265" s="297" t="s">
        <v>2945</v>
      </c>
      <c r="F265" s="297"/>
      <c r="G265" s="31"/>
      <c r="H265" s="297"/>
      <c r="I265" s="31"/>
      <c r="J265" s="297"/>
      <c r="K265" s="31"/>
      <c r="L265" s="297"/>
      <c r="M265" s="31"/>
      <c r="N265" s="298">
        <v>1</v>
      </c>
      <c r="O265" s="31"/>
      <c r="P265" s="297"/>
      <c r="Q265" s="31"/>
      <c r="R265" s="297"/>
      <c r="S265" s="31"/>
      <c r="T265" s="297"/>
      <c r="U265" s="31"/>
      <c r="V265" s="297"/>
      <c r="W265" s="31"/>
      <c r="X265" s="297"/>
      <c r="Y265" s="31">
        <f t="shared" si="21"/>
        <v>0</v>
      </c>
      <c r="Z265" s="297"/>
      <c r="AA265" s="31"/>
      <c r="AB265" s="297"/>
      <c r="AC265" s="31">
        <f t="shared" si="22"/>
        <v>0</v>
      </c>
      <c r="AD265" s="297"/>
      <c r="AE265" s="31"/>
      <c r="AF265" s="297"/>
      <c r="AG265" s="31"/>
      <c r="AH265" s="297"/>
      <c r="AI265" s="31"/>
      <c r="AJ265" s="297"/>
      <c r="AK265" s="31"/>
      <c r="AL265" s="297"/>
      <c r="AM265" s="31"/>
      <c r="AN265" s="297"/>
      <c r="AO265" s="31"/>
      <c r="AP265" s="297"/>
      <c r="AQ265" s="31">
        <f t="shared" si="24"/>
        <v>0</v>
      </c>
      <c r="AR265" s="297"/>
      <c r="AS265" s="31"/>
      <c r="AT265" s="297"/>
      <c r="AU265" s="31"/>
      <c r="AV265" s="297"/>
      <c r="AW265" s="31">
        <f t="shared" si="25"/>
        <v>0</v>
      </c>
      <c r="AX265" s="298">
        <v>1</v>
      </c>
      <c r="AY265" s="297"/>
      <c r="AZ265" s="299"/>
      <c r="BA265" s="294">
        <f t="shared" si="23"/>
        <v>1</v>
      </c>
      <c r="BB265" s="296" t="s">
        <v>3173</v>
      </c>
      <c r="BC265" s="261">
        <v>4</v>
      </c>
      <c r="BD265" s="261" t="s">
        <v>3173</v>
      </c>
    </row>
    <row r="266" spans="1:56" x14ac:dyDescent="0.2">
      <c r="A266" s="16" t="s">
        <v>418</v>
      </c>
      <c r="B266" s="297" t="s">
        <v>3023</v>
      </c>
      <c r="C266" s="17" t="s">
        <v>398</v>
      </c>
      <c r="D266" s="298">
        <v>203</v>
      </c>
      <c r="E266" s="297" t="s">
        <v>2945</v>
      </c>
      <c r="F266" s="297"/>
      <c r="G266" s="31"/>
      <c r="H266" s="297"/>
      <c r="I266" s="31"/>
      <c r="J266" s="297"/>
      <c r="K266" s="31"/>
      <c r="L266" s="297"/>
      <c r="M266" s="31"/>
      <c r="N266" s="298">
        <v>1</v>
      </c>
      <c r="O266" s="31"/>
      <c r="P266" s="297"/>
      <c r="Q266" s="31"/>
      <c r="R266" s="297"/>
      <c r="S266" s="31"/>
      <c r="T266" s="297"/>
      <c r="U266" s="31"/>
      <c r="V266" s="297"/>
      <c r="W266" s="31"/>
      <c r="X266" s="297"/>
      <c r="Y266" s="31">
        <f t="shared" si="21"/>
        <v>0</v>
      </c>
      <c r="Z266" s="297"/>
      <c r="AA266" s="31"/>
      <c r="AB266" s="297"/>
      <c r="AC266" s="31">
        <f t="shared" si="22"/>
        <v>0</v>
      </c>
      <c r="AD266" s="297"/>
      <c r="AE266" s="31"/>
      <c r="AF266" s="297"/>
      <c r="AG266" s="31"/>
      <c r="AH266" s="297"/>
      <c r="AI266" s="31"/>
      <c r="AJ266" s="297"/>
      <c r="AK266" s="31"/>
      <c r="AL266" s="297"/>
      <c r="AM266" s="31"/>
      <c r="AN266" s="297"/>
      <c r="AO266" s="31"/>
      <c r="AP266" s="297"/>
      <c r="AQ266" s="31">
        <f t="shared" si="24"/>
        <v>0</v>
      </c>
      <c r="AR266" s="297"/>
      <c r="AS266" s="31"/>
      <c r="AT266" s="297"/>
      <c r="AU266" s="31"/>
      <c r="AV266" s="297"/>
      <c r="AW266" s="31">
        <f t="shared" si="25"/>
        <v>0</v>
      </c>
      <c r="AX266" s="298">
        <v>1</v>
      </c>
      <c r="AY266" s="297"/>
      <c r="AZ266" s="299"/>
      <c r="BA266" s="294">
        <f t="shared" si="23"/>
        <v>1</v>
      </c>
      <c r="BB266" s="296" t="s">
        <v>3173</v>
      </c>
      <c r="BC266" s="261">
        <v>4</v>
      </c>
      <c r="BD266" s="261" t="s">
        <v>3173</v>
      </c>
    </row>
    <row r="267" spans="1:56" x14ac:dyDescent="0.2">
      <c r="A267" s="16" t="s">
        <v>419</v>
      </c>
      <c r="B267" s="297" t="s">
        <v>3023</v>
      </c>
      <c r="C267" s="17" t="s">
        <v>398</v>
      </c>
      <c r="D267" s="298">
        <v>203</v>
      </c>
      <c r="E267" s="297" t="s">
        <v>2945</v>
      </c>
      <c r="F267" s="297"/>
      <c r="G267" s="31"/>
      <c r="H267" s="297"/>
      <c r="I267" s="31"/>
      <c r="J267" s="297"/>
      <c r="K267" s="31"/>
      <c r="L267" s="297"/>
      <c r="M267" s="31"/>
      <c r="N267" s="298">
        <v>1</v>
      </c>
      <c r="O267" s="31"/>
      <c r="P267" s="297"/>
      <c r="Q267" s="31"/>
      <c r="R267" s="297"/>
      <c r="S267" s="31"/>
      <c r="T267" s="297"/>
      <c r="U267" s="31"/>
      <c r="V267" s="297"/>
      <c r="W267" s="31"/>
      <c r="X267" s="297"/>
      <c r="Y267" s="31">
        <f t="shared" si="21"/>
        <v>0</v>
      </c>
      <c r="Z267" s="297"/>
      <c r="AA267" s="31"/>
      <c r="AB267" s="297"/>
      <c r="AC267" s="31">
        <f t="shared" si="22"/>
        <v>0</v>
      </c>
      <c r="AD267" s="297"/>
      <c r="AE267" s="31"/>
      <c r="AF267" s="297"/>
      <c r="AG267" s="31"/>
      <c r="AH267" s="297"/>
      <c r="AI267" s="31"/>
      <c r="AJ267" s="297"/>
      <c r="AK267" s="31"/>
      <c r="AL267" s="297"/>
      <c r="AM267" s="31"/>
      <c r="AN267" s="297"/>
      <c r="AO267" s="31"/>
      <c r="AP267" s="297"/>
      <c r="AQ267" s="31">
        <f t="shared" si="24"/>
        <v>0</v>
      </c>
      <c r="AR267" s="297"/>
      <c r="AS267" s="31"/>
      <c r="AT267" s="297"/>
      <c r="AU267" s="31"/>
      <c r="AV267" s="297"/>
      <c r="AW267" s="31">
        <f t="shared" si="25"/>
        <v>0</v>
      </c>
      <c r="AX267" s="298">
        <v>1</v>
      </c>
      <c r="AY267" s="297"/>
      <c r="AZ267" s="299"/>
      <c r="BA267" s="294">
        <f t="shared" si="23"/>
        <v>1</v>
      </c>
      <c r="BB267" s="296" t="s">
        <v>3173</v>
      </c>
      <c r="BC267" s="261">
        <v>4</v>
      </c>
      <c r="BD267" s="261" t="s">
        <v>3173</v>
      </c>
    </row>
    <row r="268" spans="1:56" x14ac:dyDescent="0.2">
      <c r="A268" s="314" t="s">
        <v>3146</v>
      </c>
      <c r="B268" s="291"/>
      <c r="C268" s="291"/>
      <c r="D268" s="291"/>
      <c r="E268" s="291"/>
      <c r="F268" s="291"/>
      <c r="G268" s="31"/>
      <c r="H268" s="291"/>
      <c r="I268" s="31"/>
      <c r="J268" s="291"/>
      <c r="K268" s="31"/>
      <c r="L268" s="291"/>
      <c r="M268" s="31"/>
      <c r="N268" s="291"/>
      <c r="O268" s="31"/>
      <c r="P268" s="291"/>
      <c r="Q268" s="31"/>
      <c r="R268" s="291"/>
      <c r="S268" s="31"/>
      <c r="T268" s="291"/>
      <c r="U268" s="31"/>
      <c r="V268" s="291"/>
      <c r="W268" s="31"/>
      <c r="X268" s="291"/>
      <c r="Y268" s="31">
        <f t="shared" si="21"/>
        <v>0</v>
      </c>
      <c r="Z268" s="291"/>
      <c r="AA268" s="31"/>
      <c r="AB268" s="291"/>
      <c r="AC268" s="31">
        <f t="shared" si="22"/>
        <v>0</v>
      </c>
      <c r="AD268" s="291"/>
      <c r="AE268" s="31"/>
      <c r="AF268" s="291"/>
      <c r="AG268" s="31"/>
      <c r="AH268" s="291"/>
      <c r="AI268" s="31"/>
      <c r="AJ268" s="291"/>
      <c r="AK268" s="31"/>
      <c r="AL268" s="291"/>
      <c r="AM268" s="31"/>
      <c r="AN268" s="291"/>
      <c r="AO268" s="31"/>
      <c r="AP268" s="291"/>
      <c r="AQ268" s="31">
        <f t="shared" si="24"/>
        <v>0</v>
      </c>
      <c r="AR268" s="291"/>
      <c r="AS268" s="31"/>
      <c r="AT268" s="291"/>
      <c r="AU268" s="31"/>
      <c r="AV268" s="291"/>
      <c r="AW268" s="31">
        <f t="shared" si="25"/>
        <v>0</v>
      </c>
      <c r="AX268" s="291"/>
      <c r="AY268" s="291"/>
      <c r="AZ268" s="292"/>
      <c r="BA268" s="294">
        <f t="shared" si="23"/>
        <v>0</v>
      </c>
      <c r="BC268" s="261">
        <v>4</v>
      </c>
      <c r="BD268" s="261" t="s">
        <v>3173</v>
      </c>
    </row>
    <row r="269" spans="1:56" x14ac:dyDescent="0.2">
      <c r="A269" s="11" t="s">
        <v>421</v>
      </c>
      <c r="B269" s="288" t="s">
        <v>3147</v>
      </c>
      <c r="C269" s="288" t="s">
        <v>3148</v>
      </c>
      <c r="D269" s="7" t="s">
        <v>424</v>
      </c>
      <c r="E269" s="295">
        <v>0</v>
      </c>
      <c r="F269" s="295">
        <v>5</v>
      </c>
      <c r="G269" s="31"/>
      <c r="H269" s="295">
        <v>1</v>
      </c>
      <c r="I269" s="31"/>
      <c r="J269" s="288"/>
      <c r="K269" s="31"/>
      <c r="L269" s="288"/>
      <c r="M269" s="31"/>
      <c r="N269" s="288"/>
      <c r="O269" s="31"/>
      <c r="P269" s="288"/>
      <c r="Q269" s="31"/>
      <c r="R269" s="288"/>
      <c r="S269" s="31"/>
      <c r="T269" s="288"/>
      <c r="U269" s="31"/>
      <c r="V269" s="288"/>
      <c r="W269" s="31"/>
      <c r="X269" s="288"/>
      <c r="Y269" s="31">
        <f t="shared" si="21"/>
        <v>0</v>
      </c>
      <c r="Z269" s="288"/>
      <c r="AA269" s="31"/>
      <c r="AB269" s="288"/>
      <c r="AC269" s="31">
        <f t="shared" si="22"/>
        <v>0</v>
      </c>
      <c r="AD269" s="288"/>
      <c r="AE269" s="31"/>
      <c r="AF269" s="288"/>
      <c r="AG269" s="31"/>
      <c r="AH269" s="288"/>
      <c r="AI269" s="31"/>
      <c r="AJ269" s="288"/>
      <c r="AK269" s="31"/>
      <c r="AL269" s="288"/>
      <c r="AM269" s="31"/>
      <c r="AN269" s="288"/>
      <c r="AO269" s="31"/>
      <c r="AP269" s="288"/>
      <c r="AQ269" s="31">
        <f t="shared" si="24"/>
        <v>0</v>
      </c>
      <c r="AR269" s="288"/>
      <c r="AS269" s="31"/>
      <c r="AT269" s="288"/>
      <c r="AU269" s="31"/>
      <c r="AV269" s="288"/>
      <c r="AW269" s="31">
        <f t="shared" si="25"/>
        <v>0</v>
      </c>
      <c r="AX269" s="7" t="s">
        <v>100</v>
      </c>
      <c r="AY269" s="7" t="s">
        <v>100</v>
      </c>
      <c r="AZ269" s="293"/>
      <c r="BA269" s="294">
        <f t="shared" si="23"/>
        <v>6</v>
      </c>
      <c r="BB269" s="296" t="s">
        <v>3177</v>
      </c>
      <c r="BC269" s="261">
        <v>4</v>
      </c>
      <c r="BD269" s="261" t="s">
        <v>3173</v>
      </c>
    </row>
    <row r="270" spans="1:56" x14ac:dyDescent="0.2">
      <c r="A270" s="11" t="s">
        <v>421</v>
      </c>
      <c r="B270" s="288" t="s">
        <v>3147</v>
      </c>
      <c r="C270" s="288" t="s">
        <v>3148</v>
      </c>
      <c r="D270" s="7" t="s">
        <v>424</v>
      </c>
      <c r="E270" s="295">
        <v>0</v>
      </c>
      <c r="F270" s="295">
        <v>5</v>
      </c>
      <c r="G270" s="31"/>
      <c r="H270" s="295">
        <v>1</v>
      </c>
      <c r="I270" s="31"/>
      <c r="J270" s="288"/>
      <c r="K270" s="31"/>
      <c r="L270" s="288"/>
      <c r="M270" s="31"/>
      <c r="N270" s="288"/>
      <c r="O270" s="31"/>
      <c r="P270" s="288"/>
      <c r="Q270" s="31"/>
      <c r="R270" s="288"/>
      <c r="S270" s="31"/>
      <c r="T270" s="288"/>
      <c r="U270" s="31"/>
      <c r="V270" s="288"/>
      <c r="W270" s="31"/>
      <c r="X270" s="288"/>
      <c r="Y270" s="31">
        <f t="shared" si="21"/>
        <v>0</v>
      </c>
      <c r="Z270" s="288"/>
      <c r="AA270" s="31"/>
      <c r="AB270" s="288"/>
      <c r="AC270" s="31">
        <f t="shared" si="22"/>
        <v>0</v>
      </c>
      <c r="AD270" s="288"/>
      <c r="AE270" s="31"/>
      <c r="AF270" s="288"/>
      <c r="AG270" s="31"/>
      <c r="AH270" s="288"/>
      <c r="AI270" s="31"/>
      <c r="AJ270" s="288"/>
      <c r="AK270" s="31"/>
      <c r="AL270" s="288"/>
      <c r="AM270" s="31"/>
      <c r="AN270" s="288"/>
      <c r="AO270" s="31"/>
      <c r="AP270" s="288"/>
      <c r="AQ270" s="31">
        <f t="shared" si="24"/>
        <v>0</v>
      </c>
      <c r="AR270" s="288"/>
      <c r="AS270" s="31"/>
      <c r="AT270" s="288"/>
      <c r="AU270" s="31"/>
      <c r="AV270" s="288"/>
      <c r="AW270" s="31">
        <f t="shared" si="25"/>
        <v>0</v>
      </c>
      <c r="AX270" s="7" t="s">
        <v>100</v>
      </c>
      <c r="AY270" s="7" t="s">
        <v>100</v>
      </c>
      <c r="AZ270" s="293"/>
      <c r="BA270" s="294">
        <f t="shared" si="23"/>
        <v>6</v>
      </c>
      <c r="BB270" s="296" t="s">
        <v>3177</v>
      </c>
      <c r="BC270" s="261">
        <v>4</v>
      </c>
      <c r="BD270" s="261" t="s">
        <v>3173</v>
      </c>
    </row>
    <row r="271" spans="1:56" x14ac:dyDescent="0.2">
      <c r="A271" s="26" t="s">
        <v>425</v>
      </c>
      <c r="B271" s="306" t="s">
        <v>2829</v>
      </c>
      <c r="C271" s="27" t="s">
        <v>426</v>
      </c>
      <c r="D271" s="27" t="s">
        <v>427</v>
      </c>
      <c r="E271" s="307">
        <v>0</v>
      </c>
      <c r="F271" s="307">
        <v>2</v>
      </c>
      <c r="G271" s="31"/>
      <c r="H271" s="306"/>
      <c r="I271" s="31"/>
      <c r="J271" s="306"/>
      <c r="K271" s="31"/>
      <c r="L271" s="307">
        <v>2</v>
      </c>
      <c r="M271" s="31"/>
      <c r="N271" s="307">
        <v>1</v>
      </c>
      <c r="O271" s="31"/>
      <c r="P271" s="307">
        <v>2</v>
      </c>
      <c r="Q271" s="31"/>
      <c r="R271" s="307">
        <v>2</v>
      </c>
      <c r="S271" s="31"/>
      <c r="T271" s="307">
        <v>1</v>
      </c>
      <c r="U271" s="31"/>
      <c r="V271" s="306"/>
      <c r="W271" s="31"/>
      <c r="X271" s="306"/>
      <c r="Y271" s="31">
        <f t="shared" si="21"/>
        <v>0</v>
      </c>
      <c r="Z271" s="306"/>
      <c r="AA271" s="31"/>
      <c r="AB271" s="306"/>
      <c r="AC271" s="31">
        <f t="shared" si="22"/>
        <v>0</v>
      </c>
      <c r="AD271" s="306"/>
      <c r="AE271" s="31"/>
      <c r="AF271" s="306"/>
      <c r="AG271" s="31"/>
      <c r="AH271" s="306"/>
      <c r="AI271" s="31"/>
      <c r="AJ271" s="306"/>
      <c r="AK271" s="31"/>
      <c r="AL271" s="306"/>
      <c r="AM271" s="31"/>
      <c r="AN271" s="306"/>
      <c r="AO271" s="31"/>
      <c r="AP271" s="306"/>
      <c r="AQ271" s="31">
        <f t="shared" si="24"/>
        <v>0</v>
      </c>
      <c r="AR271" s="306"/>
      <c r="AS271" s="31"/>
      <c r="AT271" s="306"/>
      <c r="AU271" s="31"/>
      <c r="AV271" s="306"/>
      <c r="AW271" s="31">
        <f t="shared" si="25"/>
        <v>0</v>
      </c>
      <c r="AX271" s="307">
        <v>1</v>
      </c>
      <c r="AY271" s="307">
        <v>1</v>
      </c>
      <c r="AZ271" s="308"/>
      <c r="BA271" s="294">
        <f t="shared" si="23"/>
        <v>10</v>
      </c>
      <c r="BB271" s="325" t="s">
        <v>3180</v>
      </c>
      <c r="BC271" s="261">
        <v>4</v>
      </c>
      <c r="BD271" s="261" t="s">
        <v>3173</v>
      </c>
    </row>
    <row r="272" spans="1:56" x14ac:dyDescent="0.2">
      <c r="A272" s="26" t="s">
        <v>428</v>
      </c>
      <c r="B272" s="306" t="s">
        <v>2829</v>
      </c>
      <c r="C272" s="27" t="s">
        <v>426</v>
      </c>
      <c r="D272" s="27" t="s">
        <v>427</v>
      </c>
      <c r="E272" s="307">
        <v>300</v>
      </c>
      <c r="F272" s="307">
        <v>2</v>
      </c>
      <c r="G272" s="31"/>
      <c r="H272" s="306"/>
      <c r="I272" s="31"/>
      <c r="J272" s="306"/>
      <c r="K272" s="31"/>
      <c r="L272" s="307">
        <v>2</v>
      </c>
      <c r="M272" s="31"/>
      <c r="N272" s="307">
        <v>1</v>
      </c>
      <c r="O272" s="31"/>
      <c r="P272" s="307">
        <v>2</v>
      </c>
      <c r="Q272" s="31"/>
      <c r="R272" s="307">
        <v>2</v>
      </c>
      <c r="S272" s="31"/>
      <c r="T272" s="307">
        <v>1</v>
      </c>
      <c r="U272" s="31"/>
      <c r="V272" s="306"/>
      <c r="W272" s="31"/>
      <c r="X272" s="306"/>
      <c r="Y272" s="31">
        <f t="shared" si="21"/>
        <v>0</v>
      </c>
      <c r="Z272" s="306"/>
      <c r="AA272" s="31"/>
      <c r="AB272" s="306"/>
      <c r="AC272" s="31">
        <f t="shared" si="22"/>
        <v>0</v>
      </c>
      <c r="AD272" s="306"/>
      <c r="AE272" s="31"/>
      <c r="AF272" s="306"/>
      <c r="AG272" s="31"/>
      <c r="AH272" s="306"/>
      <c r="AI272" s="31"/>
      <c r="AJ272" s="306"/>
      <c r="AK272" s="31"/>
      <c r="AL272" s="306"/>
      <c r="AM272" s="31"/>
      <c r="AN272" s="306"/>
      <c r="AO272" s="31"/>
      <c r="AP272" s="306"/>
      <c r="AQ272" s="31">
        <f t="shared" si="24"/>
        <v>0</v>
      </c>
      <c r="AR272" s="306"/>
      <c r="AS272" s="31"/>
      <c r="AT272" s="306"/>
      <c r="AU272" s="31"/>
      <c r="AV272" s="306"/>
      <c r="AW272" s="31">
        <f t="shared" si="25"/>
        <v>0</v>
      </c>
      <c r="AX272" s="307">
        <v>1</v>
      </c>
      <c r="AY272" s="307">
        <v>1</v>
      </c>
      <c r="AZ272" s="308"/>
      <c r="BA272" s="294">
        <f t="shared" si="23"/>
        <v>10</v>
      </c>
      <c r="BB272" s="325" t="s">
        <v>3180</v>
      </c>
      <c r="BC272" s="261">
        <v>4</v>
      </c>
      <c r="BD272" s="261" t="s">
        <v>3173</v>
      </c>
    </row>
    <row r="273" spans="1:57" x14ac:dyDescent="0.2">
      <c r="A273" s="26" t="s">
        <v>429</v>
      </c>
      <c r="B273" s="306" t="s">
        <v>2829</v>
      </c>
      <c r="C273" s="27" t="s">
        <v>426</v>
      </c>
      <c r="D273" s="27" t="s">
        <v>427</v>
      </c>
      <c r="E273" s="307">
        <v>0</v>
      </c>
      <c r="F273" s="307">
        <v>2</v>
      </c>
      <c r="G273" s="31"/>
      <c r="H273" s="306"/>
      <c r="I273" s="31"/>
      <c r="J273" s="306"/>
      <c r="K273" s="31"/>
      <c r="L273" s="307">
        <v>2</v>
      </c>
      <c r="M273" s="31"/>
      <c r="N273" s="307">
        <v>1</v>
      </c>
      <c r="O273" s="31"/>
      <c r="P273" s="307">
        <v>2</v>
      </c>
      <c r="Q273" s="31"/>
      <c r="R273" s="307">
        <v>4</v>
      </c>
      <c r="S273" s="31"/>
      <c r="T273" s="307">
        <v>2</v>
      </c>
      <c r="U273" s="31"/>
      <c r="V273" s="306"/>
      <c r="W273" s="31"/>
      <c r="X273" s="306"/>
      <c r="Y273" s="31">
        <f t="shared" si="21"/>
        <v>0</v>
      </c>
      <c r="Z273" s="306"/>
      <c r="AA273" s="31"/>
      <c r="AB273" s="306"/>
      <c r="AC273" s="31">
        <f t="shared" si="22"/>
        <v>0</v>
      </c>
      <c r="AD273" s="306"/>
      <c r="AE273" s="31"/>
      <c r="AF273" s="306"/>
      <c r="AG273" s="31"/>
      <c r="AH273" s="306"/>
      <c r="AI273" s="31"/>
      <c r="AJ273" s="306"/>
      <c r="AK273" s="31"/>
      <c r="AL273" s="306"/>
      <c r="AM273" s="31"/>
      <c r="AN273" s="306"/>
      <c r="AO273" s="31"/>
      <c r="AP273" s="306"/>
      <c r="AQ273" s="31">
        <f t="shared" si="24"/>
        <v>0</v>
      </c>
      <c r="AR273" s="306"/>
      <c r="AS273" s="31"/>
      <c r="AT273" s="306"/>
      <c r="AU273" s="31"/>
      <c r="AV273" s="306"/>
      <c r="AW273" s="31">
        <f t="shared" si="25"/>
        <v>0</v>
      </c>
      <c r="AX273" s="307">
        <v>1</v>
      </c>
      <c r="AY273" s="307">
        <v>1</v>
      </c>
      <c r="AZ273" s="309">
        <v>1</v>
      </c>
      <c r="BA273" s="294">
        <f t="shared" si="23"/>
        <v>13</v>
      </c>
      <c r="BB273" s="261" t="s">
        <v>3176</v>
      </c>
      <c r="BC273" s="261">
        <v>4</v>
      </c>
      <c r="BD273" s="261" t="s">
        <v>3173</v>
      </c>
    </row>
    <row r="274" spans="1:57" x14ac:dyDescent="0.2">
      <c r="A274" s="11" t="s">
        <v>430</v>
      </c>
      <c r="B274" s="288" t="s">
        <v>3108</v>
      </c>
      <c r="C274" s="288"/>
      <c r="D274" s="288"/>
      <c r="E274" s="288"/>
      <c r="F274" s="288"/>
      <c r="G274" s="31"/>
      <c r="H274" s="288"/>
      <c r="I274" s="31"/>
      <c r="J274" s="288"/>
      <c r="K274" s="31"/>
      <c r="L274" s="288"/>
      <c r="M274" s="31"/>
      <c r="N274" s="288"/>
      <c r="O274" s="31"/>
      <c r="P274" s="288"/>
      <c r="Q274" s="31"/>
      <c r="R274" s="288"/>
      <c r="S274" s="31"/>
      <c r="T274" s="288"/>
      <c r="U274" s="31"/>
      <c r="V274" s="288"/>
      <c r="W274" s="31"/>
      <c r="X274" s="288"/>
      <c r="Y274" s="31">
        <f t="shared" si="21"/>
        <v>0</v>
      </c>
      <c r="Z274" s="288"/>
      <c r="AA274" s="31"/>
      <c r="AB274" s="288"/>
      <c r="AC274" s="31">
        <f t="shared" si="22"/>
        <v>0</v>
      </c>
      <c r="AD274" s="288"/>
      <c r="AE274" s="31"/>
      <c r="AF274" s="288"/>
      <c r="AG274" s="31"/>
      <c r="AH274" s="288"/>
      <c r="AI274" s="31"/>
      <c r="AJ274" s="288"/>
      <c r="AK274" s="31"/>
      <c r="AL274" s="288"/>
      <c r="AM274" s="31"/>
      <c r="AN274" s="288"/>
      <c r="AO274" s="31"/>
      <c r="AP274" s="288"/>
      <c r="AQ274" s="31">
        <f t="shared" si="24"/>
        <v>0</v>
      </c>
      <c r="AR274" s="288"/>
      <c r="AS274" s="31"/>
      <c r="AT274" s="288"/>
      <c r="AU274" s="31"/>
      <c r="AV274" s="288"/>
      <c r="AW274" s="31">
        <f t="shared" si="25"/>
        <v>0</v>
      </c>
      <c r="AX274" s="288"/>
      <c r="AY274" s="288"/>
      <c r="AZ274" s="293"/>
      <c r="BA274" s="294">
        <f t="shared" si="23"/>
        <v>0</v>
      </c>
      <c r="BC274" s="261">
        <v>4</v>
      </c>
      <c r="BD274" s="261" t="s">
        <v>3173</v>
      </c>
    </row>
    <row r="275" spans="1:57" x14ac:dyDescent="0.2">
      <c r="A275" s="26" t="s">
        <v>431</v>
      </c>
      <c r="B275" s="306" t="s">
        <v>2829</v>
      </c>
      <c r="C275" s="27" t="s">
        <v>426</v>
      </c>
      <c r="D275" s="27" t="s">
        <v>427</v>
      </c>
      <c r="E275" s="307">
        <v>0</v>
      </c>
      <c r="F275" s="307">
        <v>2</v>
      </c>
      <c r="G275" s="31"/>
      <c r="H275" s="306"/>
      <c r="I275" s="31"/>
      <c r="J275" s="306"/>
      <c r="K275" s="31"/>
      <c r="L275" s="307">
        <v>2</v>
      </c>
      <c r="M275" s="31"/>
      <c r="N275" s="307">
        <v>1</v>
      </c>
      <c r="O275" s="31"/>
      <c r="P275" s="307">
        <v>2</v>
      </c>
      <c r="Q275" s="31"/>
      <c r="R275" s="307">
        <v>4</v>
      </c>
      <c r="S275" s="31"/>
      <c r="T275" s="307">
        <v>2</v>
      </c>
      <c r="U275" s="31"/>
      <c r="V275" s="306"/>
      <c r="W275" s="31"/>
      <c r="X275" s="306"/>
      <c r="Y275" s="31">
        <f t="shared" si="21"/>
        <v>0</v>
      </c>
      <c r="Z275" s="306"/>
      <c r="AA275" s="31"/>
      <c r="AB275" s="306"/>
      <c r="AC275" s="31">
        <f t="shared" si="22"/>
        <v>0</v>
      </c>
      <c r="AD275" s="306"/>
      <c r="AE275" s="31"/>
      <c r="AF275" s="306"/>
      <c r="AG275" s="31"/>
      <c r="AH275" s="306"/>
      <c r="AI275" s="31"/>
      <c r="AJ275" s="306"/>
      <c r="AK275" s="31"/>
      <c r="AL275" s="306"/>
      <c r="AM275" s="31"/>
      <c r="AN275" s="306"/>
      <c r="AO275" s="31"/>
      <c r="AP275" s="306"/>
      <c r="AQ275" s="31">
        <f t="shared" si="24"/>
        <v>0</v>
      </c>
      <c r="AR275" s="306"/>
      <c r="AS275" s="31"/>
      <c r="AT275" s="306"/>
      <c r="AU275" s="31"/>
      <c r="AV275" s="306"/>
      <c r="AW275" s="31">
        <f t="shared" si="25"/>
        <v>0</v>
      </c>
      <c r="AX275" s="307">
        <v>1</v>
      </c>
      <c r="AY275" s="307">
        <v>1</v>
      </c>
      <c r="AZ275" s="309">
        <v>1</v>
      </c>
      <c r="BA275" s="294">
        <f t="shared" si="23"/>
        <v>13</v>
      </c>
      <c r="BB275" s="261" t="s">
        <v>3176</v>
      </c>
      <c r="BC275" s="261">
        <v>4</v>
      </c>
      <c r="BD275" s="261" t="s">
        <v>3173</v>
      </c>
    </row>
    <row r="276" spans="1:57" s="446" customFormat="1" x14ac:dyDescent="0.2">
      <c r="A276" s="439" t="s">
        <v>432</v>
      </c>
      <c r="B276" s="440" t="s">
        <v>3182</v>
      </c>
      <c r="C276" s="441" t="s">
        <v>426</v>
      </c>
      <c r="D276" s="441" t="s">
        <v>427</v>
      </c>
      <c r="E276" s="442">
        <v>0</v>
      </c>
      <c r="F276" s="442">
        <v>2</v>
      </c>
      <c r="G276" s="443"/>
      <c r="H276" s="440"/>
      <c r="I276" s="443"/>
      <c r="J276" s="440"/>
      <c r="K276" s="443"/>
      <c r="L276" s="442">
        <v>2</v>
      </c>
      <c r="M276" s="443"/>
      <c r="N276" s="442">
        <v>1</v>
      </c>
      <c r="O276" s="443"/>
      <c r="P276" s="442">
        <v>2</v>
      </c>
      <c r="Q276" s="443"/>
      <c r="R276" s="442">
        <v>4</v>
      </c>
      <c r="S276" s="443"/>
      <c r="T276" s="442">
        <v>2</v>
      </c>
      <c r="U276" s="443"/>
      <c r="V276" s="440"/>
      <c r="W276" s="443"/>
      <c r="X276" s="440"/>
      <c r="Y276" s="443">
        <f t="shared" si="21"/>
        <v>0</v>
      </c>
      <c r="Z276" s="440"/>
      <c r="AA276" s="443"/>
      <c r="AB276" s="440"/>
      <c r="AC276" s="443">
        <f t="shared" si="22"/>
        <v>0</v>
      </c>
      <c r="AD276" s="440"/>
      <c r="AE276" s="443"/>
      <c r="AF276" s="440"/>
      <c r="AG276" s="443"/>
      <c r="AH276" s="440"/>
      <c r="AI276" s="443"/>
      <c r="AJ276" s="440"/>
      <c r="AK276" s="443"/>
      <c r="AL276" s="440"/>
      <c r="AM276" s="443"/>
      <c r="AN276" s="440"/>
      <c r="AO276" s="443"/>
      <c r="AP276" s="440"/>
      <c r="AQ276" s="443">
        <f t="shared" si="24"/>
        <v>0</v>
      </c>
      <c r="AR276" s="440"/>
      <c r="AS276" s="443"/>
      <c r="AT276" s="440"/>
      <c r="AU276" s="443"/>
      <c r="AV276" s="440"/>
      <c r="AW276" s="443">
        <f t="shared" si="25"/>
        <v>0</v>
      </c>
      <c r="AX276" s="442">
        <v>1</v>
      </c>
      <c r="AY276" s="442">
        <v>1</v>
      </c>
      <c r="AZ276" s="444"/>
      <c r="BA276" s="445">
        <f t="shared" si="23"/>
        <v>13</v>
      </c>
      <c r="BB276" s="446" t="s">
        <v>3176</v>
      </c>
      <c r="BC276" s="446">
        <v>4</v>
      </c>
      <c r="BD276" s="446" t="s">
        <v>3173</v>
      </c>
    </row>
    <row r="277" spans="1:57" x14ac:dyDescent="0.2">
      <c r="A277" s="11" t="s">
        <v>433</v>
      </c>
      <c r="B277" s="7" t="s">
        <v>301</v>
      </c>
      <c r="C277" s="7" t="s">
        <v>426</v>
      </c>
      <c r="D277" s="7" t="s">
        <v>427</v>
      </c>
      <c r="E277" s="295">
        <v>2200</v>
      </c>
      <c r="F277" s="295">
        <v>1</v>
      </c>
      <c r="G277" s="31"/>
      <c r="H277" s="288"/>
      <c r="I277" s="31"/>
      <c r="J277" s="288"/>
      <c r="K277" s="31"/>
      <c r="L277" s="295">
        <v>2</v>
      </c>
      <c r="M277" s="31"/>
      <c r="N277" s="288"/>
      <c r="O277" s="31"/>
      <c r="P277" s="288"/>
      <c r="Q277" s="31"/>
      <c r="R277" s="288"/>
      <c r="S277" s="31"/>
      <c r="T277" s="288"/>
      <c r="U277" s="31"/>
      <c r="V277" s="288"/>
      <c r="W277" s="31"/>
      <c r="X277" s="288"/>
      <c r="Y277" s="31">
        <f t="shared" si="21"/>
        <v>0</v>
      </c>
      <c r="Z277" s="288"/>
      <c r="AA277" s="31"/>
      <c r="AB277" s="288"/>
      <c r="AC277" s="31">
        <f t="shared" si="22"/>
        <v>0</v>
      </c>
      <c r="AD277" s="288"/>
      <c r="AE277" s="31"/>
      <c r="AF277" s="288"/>
      <c r="AG277" s="31"/>
      <c r="AH277" s="288"/>
      <c r="AI277" s="31"/>
      <c r="AJ277" s="288"/>
      <c r="AK277" s="31"/>
      <c r="AL277" s="288"/>
      <c r="AM277" s="31"/>
      <c r="AN277" s="288"/>
      <c r="AO277" s="31"/>
      <c r="AP277" s="288"/>
      <c r="AQ277" s="31">
        <f t="shared" si="24"/>
        <v>0</v>
      </c>
      <c r="AR277" s="288"/>
      <c r="AS277" s="31"/>
      <c r="AT277" s="288"/>
      <c r="AU277" s="31"/>
      <c r="AV277" s="288"/>
      <c r="AW277" s="31">
        <f t="shared" si="25"/>
        <v>0</v>
      </c>
      <c r="AX277" s="295">
        <v>1</v>
      </c>
      <c r="AY277" s="288"/>
      <c r="AZ277" s="293"/>
      <c r="BA277" s="294">
        <f t="shared" si="23"/>
        <v>3</v>
      </c>
      <c r="BB277" s="296" t="s">
        <v>3173</v>
      </c>
      <c r="BC277" s="261">
        <v>4</v>
      </c>
      <c r="BD277" s="261" t="s">
        <v>3173</v>
      </c>
    </row>
    <row r="278" spans="1:57" x14ac:dyDescent="0.2">
      <c r="A278" s="11" t="s">
        <v>434</v>
      </c>
      <c r="B278" s="7" t="s">
        <v>301</v>
      </c>
      <c r="C278" s="7" t="s">
        <v>426</v>
      </c>
      <c r="D278" s="7" t="s">
        <v>427</v>
      </c>
      <c r="E278" s="295">
        <v>2200</v>
      </c>
      <c r="F278" s="295">
        <v>1</v>
      </c>
      <c r="G278" s="31"/>
      <c r="H278" s="288"/>
      <c r="I278" s="31"/>
      <c r="J278" s="288"/>
      <c r="K278" s="31"/>
      <c r="L278" s="295">
        <v>2</v>
      </c>
      <c r="M278" s="31"/>
      <c r="N278" s="288"/>
      <c r="O278" s="31"/>
      <c r="P278" s="288"/>
      <c r="Q278" s="31"/>
      <c r="R278" s="288"/>
      <c r="S278" s="31"/>
      <c r="T278" s="288"/>
      <c r="U278" s="31"/>
      <c r="V278" s="288"/>
      <c r="W278" s="31"/>
      <c r="X278" s="288"/>
      <c r="Y278" s="31">
        <f t="shared" si="21"/>
        <v>0</v>
      </c>
      <c r="Z278" s="288"/>
      <c r="AA278" s="31"/>
      <c r="AB278" s="288"/>
      <c r="AC278" s="31">
        <f t="shared" si="22"/>
        <v>0</v>
      </c>
      <c r="AD278" s="288"/>
      <c r="AE278" s="31"/>
      <c r="AF278" s="288"/>
      <c r="AG278" s="31"/>
      <c r="AH278" s="288"/>
      <c r="AI278" s="31"/>
      <c r="AJ278" s="288"/>
      <c r="AK278" s="31"/>
      <c r="AL278" s="288"/>
      <c r="AM278" s="31"/>
      <c r="AN278" s="288"/>
      <c r="AO278" s="31"/>
      <c r="AP278" s="288"/>
      <c r="AQ278" s="31">
        <f t="shared" si="24"/>
        <v>0</v>
      </c>
      <c r="AR278" s="288"/>
      <c r="AS278" s="31"/>
      <c r="AT278" s="288"/>
      <c r="AU278" s="31"/>
      <c r="AV278" s="288"/>
      <c r="AW278" s="31">
        <f t="shared" si="25"/>
        <v>0</v>
      </c>
      <c r="AX278" s="295">
        <v>1</v>
      </c>
      <c r="AY278" s="288"/>
      <c r="AZ278" s="293"/>
      <c r="BA278" s="294">
        <f t="shared" si="23"/>
        <v>3</v>
      </c>
      <c r="BB278" s="296" t="s">
        <v>3173</v>
      </c>
      <c r="BC278" s="261">
        <v>4</v>
      </c>
      <c r="BD278" s="261" t="s">
        <v>3173</v>
      </c>
    </row>
    <row r="279" spans="1:57" x14ac:dyDescent="0.2">
      <c r="A279" s="11" t="s">
        <v>435</v>
      </c>
      <c r="B279" s="288" t="s">
        <v>3108</v>
      </c>
      <c r="C279" s="288"/>
      <c r="D279" s="288"/>
      <c r="E279" s="288"/>
      <c r="F279" s="288"/>
      <c r="G279" s="31"/>
      <c r="H279" s="288"/>
      <c r="I279" s="31"/>
      <c r="J279" s="288"/>
      <c r="K279" s="31"/>
      <c r="L279" s="288"/>
      <c r="M279" s="31"/>
      <c r="N279" s="288"/>
      <c r="O279" s="31"/>
      <c r="P279" s="288"/>
      <c r="Q279" s="31"/>
      <c r="R279" s="288"/>
      <c r="S279" s="31"/>
      <c r="T279" s="288"/>
      <c r="U279" s="31"/>
      <c r="V279" s="288"/>
      <c r="W279" s="31"/>
      <c r="X279" s="288"/>
      <c r="Y279" s="31">
        <f t="shared" si="21"/>
        <v>0</v>
      </c>
      <c r="Z279" s="288"/>
      <c r="AA279" s="31"/>
      <c r="AB279" s="288"/>
      <c r="AC279" s="31">
        <f t="shared" si="22"/>
        <v>0</v>
      </c>
      <c r="AD279" s="288"/>
      <c r="AE279" s="31"/>
      <c r="AF279" s="288"/>
      <c r="AG279" s="31"/>
      <c r="AH279" s="288"/>
      <c r="AI279" s="31"/>
      <c r="AJ279" s="288"/>
      <c r="AK279" s="31"/>
      <c r="AL279" s="288"/>
      <c r="AM279" s="31"/>
      <c r="AN279" s="288"/>
      <c r="AO279" s="31"/>
      <c r="AP279" s="288"/>
      <c r="AQ279" s="31">
        <f t="shared" si="24"/>
        <v>0</v>
      </c>
      <c r="AR279" s="288"/>
      <c r="AS279" s="31"/>
      <c r="AT279" s="288"/>
      <c r="AU279" s="31"/>
      <c r="AV279" s="288"/>
      <c r="AW279" s="31">
        <f t="shared" si="25"/>
        <v>0</v>
      </c>
      <c r="AX279" s="288"/>
      <c r="AY279" s="288"/>
      <c r="AZ279" s="293"/>
      <c r="BA279" s="294">
        <f t="shared" si="23"/>
        <v>0</v>
      </c>
      <c r="BC279" s="261">
        <v>4</v>
      </c>
      <c r="BD279" s="261" t="s">
        <v>3173</v>
      </c>
    </row>
    <row r="280" spans="1:57" x14ac:dyDescent="0.2">
      <c r="A280" s="11" t="s">
        <v>436</v>
      </c>
      <c r="B280" s="288" t="s">
        <v>3108</v>
      </c>
      <c r="C280" s="288"/>
      <c r="D280" s="288"/>
      <c r="E280" s="288"/>
      <c r="F280" s="288"/>
      <c r="G280" s="31"/>
      <c r="H280" s="288"/>
      <c r="I280" s="31"/>
      <c r="J280" s="288"/>
      <c r="K280" s="31"/>
      <c r="L280" s="288"/>
      <c r="M280" s="31"/>
      <c r="N280" s="288"/>
      <c r="O280" s="31"/>
      <c r="P280" s="288"/>
      <c r="Q280" s="31"/>
      <c r="R280" s="288"/>
      <c r="S280" s="31"/>
      <c r="T280" s="288"/>
      <c r="U280" s="31"/>
      <c r="V280" s="288"/>
      <c r="W280" s="31"/>
      <c r="X280" s="288"/>
      <c r="Y280" s="31">
        <f t="shared" ref="Y280:Y318" si="26">X280*$BA280</f>
        <v>0</v>
      </c>
      <c r="Z280" s="288"/>
      <c r="AA280" s="31"/>
      <c r="AB280" s="288"/>
      <c r="AC280" s="31">
        <f t="shared" ref="AC280:AC318" si="27">AB280*$BA280</f>
        <v>0</v>
      </c>
      <c r="AD280" s="288"/>
      <c r="AE280" s="31"/>
      <c r="AF280" s="288"/>
      <c r="AG280" s="31"/>
      <c r="AH280" s="288"/>
      <c r="AI280" s="31"/>
      <c r="AJ280" s="288"/>
      <c r="AK280" s="31"/>
      <c r="AL280" s="288"/>
      <c r="AM280" s="31"/>
      <c r="AN280" s="288"/>
      <c r="AO280" s="31"/>
      <c r="AP280" s="288"/>
      <c r="AQ280" s="31">
        <f t="shared" si="24"/>
        <v>0</v>
      </c>
      <c r="AR280" s="288"/>
      <c r="AS280" s="31"/>
      <c r="AT280" s="288"/>
      <c r="AU280" s="31"/>
      <c r="AV280" s="288"/>
      <c r="AW280" s="31">
        <f t="shared" si="25"/>
        <v>0</v>
      </c>
      <c r="AX280" s="288"/>
      <c r="AY280" s="288"/>
      <c r="AZ280" s="293"/>
      <c r="BA280" s="294">
        <f t="shared" si="23"/>
        <v>0</v>
      </c>
      <c r="BC280" s="261">
        <v>4</v>
      </c>
      <c r="BD280" s="261" t="s">
        <v>3173</v>
      </c>
    </row>
    <row r="281" spans="1:57" x14ac:dyDescent="0.2">
      <c r="A281" s="11" t="s">
        <v>437</v>
      </c>
      <c r="B281" s="288" t="s">
        <v>3108</v>
      </c>
      <c r="C281" s="288"/>
      <c r="D281" s="288"/>
      <c r="E281" s="288"/>
      <c r="F281" s="288"/>
      <c r="G281" s="31"/>
      <c r="H281" s="288"/>
      <c r="I281" s="31"/>
      <c r="J281" s="288"/>
      <c r="K281" s="31"/>
      <c r="L281" s="288"/>
      <c r="M281" s="31"/>
      <c r="N281" s="288"/>
      <c r="O281" s="31"/>
      <c r="P281" s="288"/>
      <c r="Q281" s="31"/>
      <c r="R281" s="288"/>
      <c r="S281" s="31"/>
      <c r="T281" s="288"/>
      <c r="U281" s="31"/>
      <c r="V281" s="288"/>
      <c r="W281" s="31"/>
      <c r="X281" s="288"/>
      <c r="Y281" s="31">
        <f t="shared" si="26"/>
        <v>0</v>
      </c>
      <c r="Z281" s="288"/>
      <c r="AA281" s="31"/>
      <c r="AB281" s="288"/>
      <c r="AC281" s="31">
        <f t="shared" si="27"/>
        <v>0</v>
      </c>
      <c r="AD281" s="288"/>
      <c r="AE281" s="31"/>
      <c r="AF281" s="288"/>
      <c r="AG281" s="31"/>
      <c r="AH281" s="288"/>
      <c r="AI281" s="31"/>
      <c r="AJ281" s="288"/>
      <c r="AK281" s="31"/>
      <c r="AL281" s="288"/>
      <c r="AM281" s="31"/>
      <c r="AN281" s="288"/>
      <c r="AO281" s="31"/>
      <c r="AP281" s="288"/>
      <c r="AQ281" s="31">
        <f t="shared" si="24"/>
        <v>0</v>
      </c>
      <c r="AR281" s="288"/>
      <c r="AS281" s="31"/>
      <c r="AT281" s="288"/>
      <c r="AU281" s="31"/>
      <c r="AV281" s="288"/>
      <c r="AW281" s="31">
        <f t="shared" si="25"/>
        <v>0</v>
      </c>
      <c r="AX281" s="288"/>
      <c r="AY281" s="288"/>
      <c r="AZ281" s="293"/>
      <c r="BA281" s="294">
        <f t="shared" si="23"/>
        <v>0</v>
      </c>
      <c r="BC281" s="261">
        <v>4</v>
      </c>
      <c r="BD281" s="261" t="s">
        <v>3173</v>
      </c>
    </row>
    <row r="282" spans="1:57" x14ac:dyDescent="0.2">
      <c r="A282" s="11" t="s">
        <v>438</v>
      </c>
      <c r="B282" s="7" t="s">
        <v>301</v>
      </c>
      <c r="C282" s="7" t="s">
        <v>426</v>
      </c>
      <c r="D282" s="7" t="s">
        <v>427</v>
      </c>
      <c r="E282" s="295">
        <v>2200</v>
      </c>
      <c r="F282" s="295">
        <v>1</v>
      </c>
      <c r="G282" s="31"/>
      <c r="H282" s="288"/>
      <c r="I282" s="31"/>
      <c r="J282" s="288"/>
      <c r="K282" s="31"/>
      <c r="L282" s="295">
        <v>2</v>
      </c>
      <c r="M282" s="31"/>
      <c r="N282" s="288"/>
      <c r="O282" s="31"/>
      <c r="P282" s="288"/>
      <c r="Q282" s="31"/>
      <c r="R282" s="288"/>
      <c r="S282" s="31"/>
      <c r="T282" s="288"/>
      <c r="U282" s="31"/>
      <c r="V282" s="288"/>
      <c r="W282" s="31"/>
      <c r="X282" s="288"/>
      <c r="Y282" s="31">
        <f t="shared" si="26"/>
        <v>0</v>
      </c>
      <c r="Z282" s="288"/>
      <c r="AA282" s="31"/>
      <c r="AB282" s="288"/>
      <c r="AC282" s="31">
        <f t="shared" si="27"/>
        <v>0</v>
      </c>
      <c r="AD282" s="288"/>
      <c r="AE282" s="31"/>
      <c r="AF282" s="288"/>
      <c r="AG282" s="31"/>
      <c r="AH282" s="288"/>
      <c r="AI282" s="31"/>
      <c r="AJ282" s="288"/>
      <c r="AK282" s="31"/>
      <c r="AL282" s="288"/>
      <c r="AM282" s="31"/>
      <c r="AN282" s="288"/>
      <c r="AO282" s="31"/>
      <c r="AP282" s="288"/>
      <c r="AQ282" s="31">
        <f t="shared" si="24"/>
        <v>0</v>
      </c>
      <c r="AR282" s="288"/>
      <c r="AS282" s="31"/>
      <c r="AT282" s="288"/>
      <c r="AU282" s="31"/>
      <c r="AV282" s="288"/>
      <c r="AW282" s="31">
        <f t="shared" si="25"/>
        <v>0</v>
      </c>
      <c r="AX282" s="295">
        <v>1</v>
      </c>
      <c r="AY282" s="288"/>
      <c r="AZ282" s="293"/>
      <c r="BA282" s="294">
        <f t="shared" si="23"/>
        <v>3</v>
      </c>
      <c r="BB282" s="296" t="s">
        <v>3173</v>
      </c>
      <c r="BC282" s="261">
        <v>5</v>
      </c>
      <c r="BD282" s="261" t="s">
        <v>3177</v>
      </c>
    </row>
    <row r="283" spans="1:57" x14ac:dyDescent="0.2">
      <c r="A283" s="11" t="s">
        <v>439</v>
      </c>
      <c r="B283" s="7" t="s">
        <v>301</v>
      </c>
      <c r="C283" s="7" t="s">
        <v>426</v>
      </c>
      <c r="D283" s="7" t="s">
        <v>427</v>
      </c>
      <c r="E283" s="295">
        <v>2200</v>
      </c>
      <c r="F283" s="295">
        <v>1</v>
      </c>
      <c r="G283" s="31"/>
      <c r="H283" s="288"/>
      <c r="I283" s="31"/>
      <c r="J283" s="288"/>
      <c r="K283" s="31"/>
      <c r="L283" s="295">
        <v>2</v>
      </c>
      <c r="M283" s="31"/>
      <c r="N283" s="288"/>
      <c r="O283" s="31"/>
      <c r="P283" s="288"/>
      <c r="Q283" s="31"/>
      <c r="R283" s="288"/>
      <c r="S283" s="31"/>
      <c r="T283" s="288"/>
      <c r="U283" s="31"/>
      <c r="V283" s="288"/>
      <c r="W283" s="31"/>
      <c r="X283" s="288"/>
      <c r="Y283" s="31">
        <f t="shared" si="26"/>
        <v>0</v>
      </c>
      <c r="Z283" s="288"/>
      <c r="AA283" s="31"/>
      <c r="AB283" s="288"/>
      <c r="AC283" s="31">
        <f t="shared" si="27"/>
        <v>0</v>
      </c>
      <c r="AD283" s="288"/>
      <c r="AE283" s="31"/>
      <c r="AF283" s="288"/>
      <c r="AG283" s="31"/>
      <c r="AH283" s="288"/>
      <c r="AI283" s="31"/>
      <c r="AJ283" s="288"/>
      <c r="AK283" s="31"/>
      <c r="AL283" s="288"/>
      <c r="AM283" s="31"/>
      <c r="AN283" s="288"/>
      <c r="AO283" s="31"/>
      <c r="AP283" s="288"/>
      <c r="AQ283" s="31">
        <f t="shared" si="24"/>
        <v>0</v>
      </c>
      <c r="AR283" s="288"/>
      <c r="AS283" s="31"/>
      <c r="AT283" s="288"/>
      <c r="AU283" s="31"/>
      <c r="AV283" s="288"/>
      <c r="AW283" s="31">
        <f t="shared" si="25"/>
        <v>0</v>
      </c>
      <c r="AX283" s="295">
        <v>1</v>
      </c>
      <c r="AY283" s="288"/>
      <c r="AZ283" s="293"/>
      <c r="BA283" s="294">
        <f t="shared" si="23"/>
        <v>3</v>
      </c>
      <c r="BB283" s="296" t="s">
        <v>3173</v>
      </c>
      <c r="BC283" s="261">
        <v>5</v>
      </c>
      <c r="BD283" s="261" t="s">
        <v>3177</v>
      </c>
    </row>
    <row r="284" spans="1:57" x14ac:dyDescent="0.2">
      <c r="A284" s="11" t="s">
        <v>440</v>
      </c>
      <c r="B284" s="7" t="s">
        <v>301</v>
      </c>
      <c r="C284" s="7" t="s">
        <v>426</v>
      </c>
      <c r="D284" s="7" t="s">
        <v>427</v>
      </c>
      <c r="E284" s="295">
        <v>2200</v>
      </c>
      <c r="F284" s="295">
        <v>1</v>
      </c>
      <c r="G284" s="31"/>
      <c r="H284" s="288"/>
      <c r="I284" s="31"/>
      <c r="J284" s="288"/>
      <c r="K284" s="31"/>
      <c r="L284" s="295">
        <v>2</v>
      </c>
      <c r="M284" s="31"/>
      <c r="N284" s="288"/>
      <c r="O284" s="31"/>
      <c r="P284" s="288"/>
      <c r="Q284" s="31"/>
      <c r="R284" s="288"/>
      <c r="S284" s="31"/>
      <c r="T284" s="288"/>
      <c r="U284" s="31"/>
      <c r="V284" s="288"/>
      <c r="W284" s="31"/>
      <c r="X284" s="288"/>
      <c r="Y284" s="31">
        <f t="shared" si="26"/>
        <v>0</v>
      </c>
      <c r="Z284" s="288"/>
      <c r="AA284" s="31"/>
      <c r="AB284" s="288"/>
      <c r="AC284" s="31">
        <f t="shared" si="27"/>
        <v>0</v>
      </c>
      <c r="AD284" s="288"/>
      <c r="AE284" s="31"/>
      <c r="AF284" s="288"/>
      <c r="AG284" s="31"/>
      <c r="AH284" s="288"/>
      <c r="AI284" s="31"/>
      <c r="AJ284" s="288"/>
      <c r="AK284" s="31"/>
      <c r="AL284" s="288"/>
      <c r="AM284" s="31"/>
      <c r="AN284" s="288"/>
      <c r="AO284" s="31"/>
      <c r="AP284" s="288"/>
      <c r="AQ284" s="31">
        <f t="shared" si="24"/>
        <v>0</v>
      </c>
      <c r="AR284" s="288"/>
      <c r="AS284" s="31"/>
      <c r="AT284" s="288"/>
      <c r="AU284" s="31"/>
      <c r="AV284" s="288"/>
      <c r="AW284" s="31">
        <f t="shared" si="25"/>
        <v>0</v>
      </c>
      <c r="AX284" s="295">
        <v>1</v>
      </c>
      <c r="AY284" s="288"/>
      <c r="AZ284" s="293"/>
      <c r="BA284" s="294">
        <f t="shared" si="23"/>
        <v>3</v>
      </c>
      <c r="BB284" s="296" t="s">
        <v>3173</v>
      </c>
      <c r="BC284" s="261">
        <v>5</v>
      </c>
      <c r="BD284" s="261" t="s">
        <v>3177</v>
      </c>
    </row>
    <row r="285" spans="1:57" x14ac:dyDescent="0.2">
      <c r="A285" s="11" t="s">
        <v>441</v>
      </c>
      <c r="B285" s="7" t="s">
        <v>301</v>
      </c>
      <c r="C285" s="7" t="s">
        <v>426</v>
      </c>
      <c r="D285" s="7" t="s">
        <v>427</v>
      </c>
      <c r="E285" s="295">
        <v>2200</v>
      </c>
      <c r="F285" s="295">
        <v>1</v>
      </c>
      <c r="G285" s="31"/>
      <c r="H285" s="288"/>
      <c r="I285" s="31"/>
      <c r="J285" s="288"/>
      <c r="K285" s="31"/>
      <c r="L285" s="295">
        <v>2</v>
      </c>
      <c r="M285" s="31"/>
      <c r="N285" s="288"/>
      <c r="O285" s="31"/>
      <c r="P285" s="288"/>
      <c r="Q285" s="31"/>
      <c r="R285" s="288"/>
      <c r="S285" s="31"/>
      <c r="T285" s="288"/>
      <c r="U285" s="31"/>
      <c r="V285" s="288"/>
      <c r="W285" s="31"/>
      <c r="X285" s="288"/>
      <c r="Y285" s="31">
        <f t="shared" si="26"/>
        <v>0</v>
      </c>
      <c r="Z285" s="288"/>
      <c r="AA285" s="31"/>
      <c r="AB285" s="288"/>
      <c r="AC285" s="31">
        <f t="shared" si="27"/>
        <v>0</v>
      </c>
      <c r="AD285" s="288"/>
      <c r="AE285" s="31"/>
      <c r="AF285" s="288"/>
      <c r="AG285" s="31"/>
      <c r="AH285" s="288"/>
      <c r="AI285" s="31"/>
      <c r="AJ285" s="288"/>
      <c r="AK285" s="31"/>
      <c r="AL285" s="288"/>
      <c r="AM285" s="31"/>
      <c r="AN285" s="288"/>
      <c r="AO285" s="31"/>
      <c r="AP285" s="288"/>
      <c r="AQ285" s="31">
        <f t="shared" si="24"/>
        <v>0</v>
      </c>
      <c r="AR285" s="288"/>
      <c r="AS285" s="31"/>
      <c r="AT285" s="288"/>
      <c r="AU285" s="31"/>
      <c r="AV285" s="288"/>
      <c r="AW285" s="31">
        <f t="shared" si="25"/>
        <v>0</v>
      </c>
      <c r="AX285" s="295">
        <v>1</v>
      </c>
      <c r="AY285" s="288"/>
      <c r="AZ285" s="293"/>
      <c r="BA285" s="294">
        <f t="shared" si="23"/>
        <v>3</v>
      </c>
      <c r="BB285" s="296" t="s">
        <v>3173</v>
      </c>
      <c r="BC285" s="261">
        <v>5</v>
      </c>
      <c r="BD285" s="261" t="s">
        <v>3177</v>
      </c>
    </row>
    <row r="286" spans="1:57" x14ac:dyDescent="0.2">
      <c r="A286" s="11" t="s">
        <v>442</v>
      </c>
      <c r="B286" s="288" t="s">
        <v>3149</v>
      </c>
      <c r="C286" s="7" t="s">
        <v>426</v>
      </c>
      <c r="D286" s="7" t="s">
        <v>427</v>
      </c>
      <c r="E286" s="295">
        <v>1100</v>
      </c>
      <c r="F286" s="295">
        <v>1</v>
      </c>
      <c r="G286" s="31"/>
      <c r="H286" s="288"/>
      <c r="I286" s="31"/>
      <c r="J286" s="288"/>
      <c r="K286" s="31"/>
      <c r="L286" s="288"/>
      <c r="M286" s="31"/>
      <c r="N286" s="295">
        <v>1</v>
      </c>
      <c r="O286" s="31"/>
      <c r="P286" s="288"/>
      <c r="Q286" s="31"/>
      <c r="R286" s="288"/>
      <c r="S286" s="31"/>
      <c r="T286" s="295">
        <v>1</v>
      </c>
      <c r="U286" s="31"/>
      <c r="V286" s="288"/>
      <c r="W286" s="31"/>
      <c r="X286" s="288"/>
      <c r="Y286" s="31">
        <f t="shared" si="26"/>
        <v>0</v>
      </c>
      <c r="Z286" s="295">
        <v>1</v>
      </c>
      <c r="AA286" s="31"/>
      <c r="AB286" s="288"/>
      <c r="AC286" s="31">
        <f t="shared" si="27"/>
        <v>0</v>
      </c>
      <c r="AD286" s="288"/>
      <c r="AE286" s="31"/>
      <c r="AF286" s="288"/>
      <c r="AG286" s="31"/>
      <c r="AH286" s="288"/>
      <c r="AI286" s="31"/>
      <c r="AJ286" s="288"/>
      <c r="AK286" s="31"/>
      <c r="AL286" s="288"/>
      <c r="AM286" s="31"/>
      <c r="AN286" s="288"/>
      <c r="AO286" s="31"/>
      <c r="AP286" s="288"/>
      <c r="AQ286" s="31">
        <f t="shared" si="24"/>
        <v>0</v>
      </c>
      <c r="AR286" s="288"/>
      <c r="AS286" s="31"/>
      <c r="AT286" s="288"/>
      <c r="AU286" s="31"/>
      <c r="AV286" s="288"/>
      <c r="AW286" s="31">
        <f t="shared" si="25"/>
        <v>0</v>
      </c>
      <c r="AX286" s="295">
        <v>1</v>
      </c>
      <c r="AY286" s="288"/>
      <c r="AZ286" s="293"/>
      <c r="BA286" s="294">
        <f t="shared" si="23"/>
        <v>4</v>
      </c>
      <c r="BB286" s="296" t="s">
        <v>3173</v>
      </c>
      <c r="BC286" s="261">
        <v>5</v>
      </c>
      <c r="BD286" s="261" t="s">
        <v>3177</v>
      </c>
      <c r="BE286" s="261">
        <f>68*2</f>
        <v>136</v>
      </c>
    </row>
    <row r="287" spans="1:57" x14ac:dyDescent="0.2">
      <c r="A287" s="11" t="s">
        <v>444</v>
      </c>
      <c r="B287" s="288" t="s">
        <v>3108</v>
      </c>
      <c r="C287" s="288"/>
      <c r="D287" s="288"/>
      <c r="E287" s="288"/>
      <c r="F287" s="288"/>
      <c r="G287" s="31"/>
      <c r="H287" s="288"/>
      <c r="I287" s="31"/>
      <c r="J287" s="288"/>
      <c r="K287" s="31"/>
      <c r="L287" s="288"/>
      <c r="M287" s="31"/>
      <c r="N287" s="288"/>
      <c r="O287" s="31"/>
      <c r="P287" s="288"/>
      <c r="Q287" s="31"/>
      <c r="R287" s="288"/>
      <c r="S287" s="31"/>
      <c r="T287" s="288"/>
      <c r="U287" s="31"/>
      <c r="V287" s="288"/>
      <c r="W287" s="31"/>
      <c r="X287" s="288"/>
      <c r="Y287" s="31">
        <f t="shared" si="26"/>
        <v>0</v>
      </c>
      <c r="Z287" s="288"/>
      <c r="AA287" s="31"/>
      <c r="AB287" s="288"/>
      <c r="AC287" s="31">
        <f t="shared" si="27"/>
        <v>0</v>
      </c>
      <c r="AD287" s="288"/>
      <c r="AE287" s="31"/>
      <c r="AF287" s="288"/>
      <c r="AG287" s="31"/>
      <c r="AH287" s="288"/>
      <c r="AI287" s="31"/>
      <c r="AJ287" s="288"/>
      <c r="AK287" s="31"/>
      <c r="AL287" s="288"/>
      <c r="AM287" s="31"/>
      <c r="AN287" s="288"/>
      <c r="AO287" s="31"/>
      <c r="AP287" s="288"/>
      <c r="AQ287" s="31">
        <f t="shared" si="24"/>
        <v>0</v>
      </c>
      <c r="AR287" s="288"/>
      <c r="AS287" s="31"/>
      <c r="AT287" s="288"/>
      <c r="AU287" s="31"/>
      <c r="AV287" s="288"/>
      <c r="AW287" s="31">
        <f t="shared" si="25"/>
        <v>0</v>
      </c>
      <c r="AX287" s="288"/>
      <c r="AY287" s="288"/>
      <c r="AZ287" s="293"/>
      <c r="BA287" s="294">
        <f t="shared" si="23"/>
        <v>0</v>
      </c>
      <c r="BC287" s="261">
        <v>5</v>
      </c>
      <c r="BD287" s="261" t="s">
        <v>3177</v>
      </c>
    </row>
    <row r="288" spans="1:57" x14ac:dyDescent="0.2">
      <c r="A288" s="26" t="s">
        <v>445</v>
      </c>
      <c r="B288" s="306" t="s">
        <v>2829</v>
      </c>
      <c r="C288" s="27" t="s">
        <v>426</v>
      </c>
      <c r="D288" s="27" t="s">
        <v>427</v>
      </c>
      <c r="E288" s="27" t="s">
        <v>151</v>
      </c>
      <c r="F288" s="307">
        <v>4</v>
      </c>
      <c r="G288" s="31"/>
      <c r="H288" s="306"/>
      <c r="I288" s="31"/>
      <c r="J288" s="306"/>
      <c r="K288" s="31"/>
      <c r="L288" s="306"/>
      <c r="M288" s="31"/>
      <c r="N288" s="306"/>
      <c r="O288" s="31"/>
      <c r="P288" s="306"/>
      <c r="Q288" s="31"/>
      <c r="R288" s="306"/>
      <c r="S288" s="31"/>
      <c r="T288" s="306"/>
      <c r="U288" s="31"/>
      <c r="V288" s="306"/>
      <c r="W288" s="31"/>
      <c r="X288" s="306"/>
      <c r="Y288" s="31">
        <f t="shared" si="26"/>
        <v>0</v>
      </c>
      <c r="Z288" s="306"/>
      <c r="AA288" s="31"/>
      <c r="AB288" s="306"/>
      <c r="AC288" s="31">
        <f t="shared" si="27"/>
        <v>0</v>
      </c>
      <c r="AD288" s="306"/>
      <c r="AE288" s="31"/>
      <c r="AF288" s="306"/>
      <c r="AG288" s="31"/>
      <c r="AH288" s="306"/>
      <c r="AI288" s="31"/>
      <c r="AJ288" s="306"/>
      <c r="AK288" s="31"/>
      <c r="AL288" s="306"/>
      <c r="AM288" s="31"/>
      <c r="AN288" s="306"/>
      <c r="AO288" s="31"/>
      <c r="AP288" s="306"/>
      <c r="AQ288" s="31">
        <f t="shared" si="24"/>
        <v>0</v>
      </c>
      <c r="AR288" s="306"/>
      <c r="AS288" s="31"/>
      <c r="AT288" s="306"/>
      <c r="AU288" s="31"/>
      <c r="AV288" s="306"/>
      <c r="AW288" s="31">
        <f t="shared" si="25"/>
        <v>0</v>
      </c>
      <c r="AX288" s="307">
        <v>2</v>
      </c>
      <c r="AY288" s="306"/>
      <c r="AZ288" s="308"/>
      <c r="BA288" s="294">
        <f t="shared" si="23"/>
        <v>4</v>
      </c>
      <c r="BB288" s="296" t="s">
        <v>3173</v>
      </c>
      <c r="BC288" s="261">
        <v>6</v>
      </c>
      <c r="BD288" s="261" t="s">
        <v>3177</v>
      </c>
    </row>
    <row r="289" spans="1:57" x14ac:dyDescent="0.2">
      <c r="A289" s="26" t="s">
        <v>446</v>
      </c>
      <c r="B289" s="306" t="s">
        <v>2829</v>
      </c>
      <c r="C289" s="27" t="s">
        <v>426</v>
      </c>
      <c r="D289" s="27" t="s">
        <v>427</v>
      </c>
      <c r="E289" s="27" t="s">
        <v>151</v>
      </c>
      <c r="F289" s="307">
        <v>4</v>
      </c>
      <c r="G289" s="31"/>
      <c r="H289" s="306"/>
      <c r="I289" s="31"/>
      <c r="J289" s="306"/>
      <c r="K289" s="31"/>
      <c r="L289" s="306"/>
      <c r="M289" s="31"/>
      <c r="N289" s="306"/>
      <c r="O289" s="31"/>
      <c r="P289" s="306"/>
      <c r="Q289" s="31"/>
      <c r="R289" s="306"/>
      <c r="S289" s="31"/>
      <c r="T289" s="306"/>
      <c r="U289" s="31"/>
      <c r="V289" s="306"/>
      <c r="W289" s="31"/>
      <c r="X289" s="306"/>
      <c r="Y289" s="31">
        <f t="shared" si="26"/>
        <v>0</v>
      </c>
      <c r="Z289" s="306"/>
      <c r="AA289" s="31"/>
      <c r="AB289" s="306"/>
      <c r="AC289" s="31">
        <f t="shared" si="27"/>
        <v>0</v>
      </c>
      <c r="AD289" s="306"/>
      <c r="AE289" s="31"/>
      <c r="AF289" s="306"/>
      <c r="AG289" s="31"/>
      <c r="AH289" s="306"/>
      <c r="AI289" s="31"/>
      <c r="AJ289" s="306"/>
      <c r="AK289" s="31"/>
      <c r="AL289" s="306"/>
      <c r="AM289" s="31"/>
      <c r="AN289" s="306"/>
      <c r="AO289" s="31"/>
      <c r="AP289" s="306"/>
      <c r="AQ289" s="31">
        <f t="shared" si="24"/>
        <v>0</v>
      </c>
      <c r="AR289" s="306"/>
      <c r="AS289" s="31"/>
      <c r="AT289" s="306"/>
      <c r="AU289" s="31"/>
      <c r="AV289" s="306"/>
      <c r="AW289" s="31">
        <f t="shared" si="25"/>
        <v>0</v>
      </c>
      <c r="AX289" s="307">
        <v>2</v>
      </c>
      <c r="AY289" s="306"/>
      <c r="AZ289" s="308"/>
      <c r="BA289" s="294">
        <f t="shared" si="23"/>
        <v>4</v>
      </c>
      <c r="BB289" s="296" t="s">
        <v>3173</v>
      </c>
      <c r="BC289" s="261">
        <v>6</v>
      </c>
      <c r="BD289" s="261" t="s">
        <v>3177</v>
      </c>
    </row>
    <row r="290" spans="1:57" x14ac:dyDescent="0.2">
      <c r="A290" s="26" t="s">
        <v>447</v>
      </c>
      <c r="B290" s="306" t="s">
        <v>2829</v>
      </c>
      <c r="C290" s="27" t="s">
        <v>426</v>
      </c>
      <c r="D290" s="27" t="s">
        <v>427</v>
      </c>
      <c r="E290" s="27" t="s">
        <v>151</v>
      </c>
      <c r="F290" s="307">
        <v>4</v>
      </c>
      <c r="G290" s="31"/>
      <c r="H290" s="306"/>
      <c r="I290" s="31"/>
      <c r="J290" s="306"/>
      <c r="K290" s="31"/>
      <c r="L290" s="306"/>
      <c r="M290" s="31"/>
      <c r="N290" s="306"/>
      <c r="O290" s="31"/>
      <c r="P290" s="306"/>
      <c r="Q290" s="31"/>
      <c r="R290" s="306"/>
      <c r="S290" s="31"/>
      <c r="T290" s="306"/>
      <c r="U290" s="31"/>
      <c r="V290" s="306"/>
      <c r="W290" s="31"/>
      <c r="X290" s="306"/>
      <c r="Y290" s="31">
        <f t="shared" si="26"/>
        <v>0</v>
      </c>
      <c r="Z290" s="306"/>
      <c r="AA290" s="31"/>
      <c r="AB290" s="306"/>
      <c r="AC290" s="31">
        <f t="shared" si="27"/>
        <v>0</v>
      </c>
      <c r="AD290" s="306"/>
      <c r="AE290" s="31"/>
      <c r="AF290" s="306"/>
      <c r="AG290" s="31"/>
      <c r="AH290" s="306"/>
      <c r="AI290" s="31"/>
      <c r="AJ290" s="306"/>
      <c r="AK290" s="31"/>
      <c r="AL290" s="306"/>
      <c r="AM290" s="31"/>
      <c r="AN290" s="306"/>
      <c r="AO290" s="31"/>
      <c r="AP290" s="306"/>
      <c r="AQ290" s="31">
        <f t="shared" si="24"/>
        <v>0</v>
      </c>
      <c r="AR290" s="306"/>
      <c r="AS290" s="31"/>
      <c r="AT290" s="306"/>
      <c r="AU290" s="31"/>
      <c r="AV290" s="306"/>
      <c r="AW290" s="31">
        <f t="shared" si="25"/>
        <v>0</v>
      </c>
      <c r="AX290" s="307">
        <v>2</v>
      </c>
      <c r="AY290" s="306"/>
      <c r="AZ290" s="308"/>
      <c r="BA290" s="294">
        <f t="shared" si="23"/>
        <v>4</v>
      </c>
      <c r="BB290" s="296" t="s">
        <v>3173</v>
      </c>
      <c r="BC290" s="261">
        <v>6</v>
      </c>
      <c r="BD290" s="261" t="s">
        <v>3177</v>
      </c>
    </row>
    <row r="291" spans="1:57" x14ac:dyDescent="0.2">
      <c r="A291" s="26" t="s">
        <v>448</v>
      </c>
      <c r="B291" s="306" t="s">
        <v>2829</v>
      </c>
      <c r="C291" s="27" t="s">
        <v>426</v>
      </c>
      <c r="D291" s="27" t="s">
        <v>427</v>
      </c>
      <c r="E291" s="27" t="s">
        <v>151</v>
      </c>
      <c r="F291" s="307">
        <v>4</v>
      </c>
      <c r="G291" s="31"/>
      <c r="H291" s="306"/>
      <c r="I291" s="31"/>
      <c r="J291" s="306"/>
      <c r="K291" s="31"/>
      <c r="L291" s="306"/>
      <c r="M291" s="31"/>
      <c r="N291" s="306"/>
      <c r="O291" s="31"/>
      <c r="P291" s="306"/>
      <c r="Q291" s="31"/>
      <c r="R291" s="306"/>
      <c r="S291" s="31"/>
      <c r="T291" s="306"/>
      <c r="U291" s="31"/>
      <c r="V291" s="306"/>
      <c r="W291" s="31"/>
      <c r="X291" s="306"/>
      <c r="Y291" s="31">
        <f t="shared" si="26"/>
        <v>0</v>
      </c>
      <c r="Z291" s="306"/>
      <c r="AA291" s="31"/>
      <c r="AB291" s="306"/>
      <c r="AC291" s="31">
        <f t="shared" si="27"/>
        <v>0</v>
      </c>
      <c r="AD291" s="306"/>
      <c r="AE291" s="31"/>
      <c r="AF291" s="306"/>
      <c r="AG291" s="31"/>
      <c r="AH291" s="306"/>
      <c r="AI291" s="31"/>
      <c r="AJ291" s="306"/>
      <c r="AK291" s="31"/>
      <c r="AL291" s="306"/>
      <c r="AM291" s="31"/>
      <c r="AN291" s="306"/>
      <c r="AO291" s="31"/>
      <c r="AP291" s="306"/>
      <c r="AQ291" s="31">
        <f t="shared" si="24"/>
        <v>0</v>
      </c>
      <c r="AR291" s="306"/>
      <c r="AS291" s="31"/>
      <c r="AT291" s="306"/>
      <c r="AU291" s="31"/>
      <c r="AV291" s="306"/>
      <c r="AW291" s="31">
        <f t="shared" si="25"/>
        <v>0</v>
      </c>
      <c r="AX291" s="307">
        <v>2</v>
      </c>
      <c r="AY291" s="306"/>
      <c r="AZ291" s="308"/>
      <c r="BA291" s="294">
        <f t="shared" si="23"/>
        <v>4</v>
      </c>
      <c r="BB291" s="296" t="s">
        <v>3173</v>
      </c>
      <c r="BC291" s="261">
        <v>6</v>
      </c>
      <c r="BD291" s="261" t="s">
        <v>3177</v>
      </c>
    </row>
    <row r="292" spans="1:57" x14ac:dyDescent="0.2">
      <c r="A292" s="26" t="s">
        <v>449</v>
      </c>
      <c r="B292" s="306" t="s">
        <v>2829</v>
      </c>
      <c r="C292" s="27" t="s">
        <v>426</v>
      </c>
      <c r="D292" s="27" t="s">
        <v>427</v>
      </c>
      <c r="E292" s="27" t="s">
        <v>151</v>
      </c>
      <c r="F292" s="307">
        <v>4</v>
      </c>
      <c r="G292" s="31"/>
      <c r="H292" s="306"/>
      <c r="I292" s="31"/>
      <c r="J292" s="306"/>
      <c r="K292" s="31"/>
      <c r="L292" s="306"/>
      <c r="M292" s="31"/>
      <c r="N292" s="306"/>
      <c r="O292" s="31"/>
      <c r="P292" s="306"/>
      <c r="Q292" s="31"/>
      <c r="R292" s="306"/>
      <c r="S292" s="31"/>
      <c r="T292" s="306"/>
      <c r="U292" s="31"/>
      <c r="V292" s="306"/>
      <c r="W292" s="31"/>
      <c r="X292" s="306"/>
      <c r="Y292" s="31">
        <f t="shared" si="26"/>
        <v>0</v>
      </c>
      <c r="Z292" s="306"/>
      <c r="AA292" s="31"/>
      <c r="AB292" s="306"/>
      <c r="AC292" s="31">
        <f t="shared" si="27"/>
        <v>0</v>
      </c>
      <c r="AD292" s="306"/>
      <c r="AE292" s="31"/>
      <c r="AF292" s="306"/>
      <c r="AG292" s="31"/>
      <c r="AH292" s="306"/>
      <c r="AI292" s="31"/>
      <c r="AJ292" s="306"/>
      <c r="AK292" s="31"/>
      <c r="AL292" s="306"/>
      <c r="AM292" s="31"/>
      <c r="AN292" s="306"/>
      <c r="AO292" s="31"/>
      <c r="AP292" s="306"/>
      <c r="AQ292" s="31">
        <f t="shared" si="24"/>
        <v>0</v>
      </c>
      <c r="AR292" s="306"/>
      <c r="AS292" s="31"/>
      <c r="AT292" s="306"/>
      <c r="AU292" s="31"/>
      <c r="AV292" s="306"/>
      <c r="AW292" s="31">
        <f t="shared" si="25"/>
        <v>0</v>
      </c>
      <c r="AX292" s="307">
        <v>2</v>
      </c>
      <c r="AY292" s="306"/>
      <c r="AZ292" s="308"/>
      <c r="BA292" s="294">
        <f t="shared" si="23"/>
        <v>4</v>
      </c>
      <c r="BB292" s="296" t="s">
        <v>3173</v>
      </c>
      <c r="BC292" s="261">
        <v>7</v>
      </c>
      <c r="BD292" s="261" t="s">
        <v>3177</v>
      </c>
    </row>
    <row r="293" spans="1:57" x14ac:dyDescent="0.2">
      <c r="A293" s="26" t="s">
        <v>450</v>
      </c>
      <c r="B293" s="306" t="s">
        <v>2829</v>
      </c>
      <c r="C293" s="27" t="s">
        <v>426</v>
      </c>
      <c r="D293" s="27" t="s">
        <v>427</v>
      </c>
      <c r="E293" s="27" t="s">
        <v>151</v>
      </c>
      <c r="F293" s="307">
        <v>4</v>
      </c>
      <c r="G293" s="31"/>
      <c r="H293" s="306"/>
      <c r="I293" s="31"/>
      <c r="J293" s="306"/>
      <c r="K293" s="31"/>
      <c r="L293" s="306"/>
      <c r="M293" s="31"/>
      <c r="N293" s="306"/>
      <c r="O293" s="31"/>
      <c r="P293" s="306"/>
      <c r="Q293" s="31"/>
      <c r="R293" s="306"/>
      <c r="S293" s="31"/>
      <c r="T293" s="306"/>
      <c r="U293" s="31"/>
      <c r="V293" s="306"/>
      <c r="W293" s="31"/>
      <c r="X293" s="306"/>
      <c r="Y293" s="31">
        <f t="shared" si="26"/>
        <v>0</v>
      </c>
      <c r="Z293" s="306"/>
      <c r="AA293" s="31"/>
      <c r="AB293" s="306"/>
      <c r="AC293" s="31">
        <f t="shared" si="27"/>
        <v>0</v>
      </c>
      <c r="AD293" s="306"/>
      <c r="AE293" s="31"/>
      <c r="AF293" s="306"/>
      <c r="AG293" s="31"/>
      <c r="AH293" s="306"/>
      <c r="AI293" s="31"/>
      <c r="AJ293" s="306"/>
      <c r="AK293" s="31"/>
      <c r="AL293" s="306"/>
      <c r="AM293" s="31"/>
      <c r="AN293" s="306"/>
      <c r="AO293" s="31"/>
      <c r="AP293" s="306"/>
      <c r="AQ293" s="31">
        <f t="shared" si="24"/>
        <v>0</v>
      </c>
      <c r="AR293" s="306"/>
      <c r="AS293" s="31"/>
      <c r="AT293" s="306"/>
      <c r="AU293" s="31"/>
      <c r="AV293" s="306"/>
      <c r="AW293" s="31">
        <f t="shared" si="25"/>
        <v>0</v>
      </c>
      <c r="AX293" s="307">
        <v>2</v>
      </c>
      <c r="AY293" s="306"/>
      <c r="AZ293" s="308"/>
      <c r="BA293" s="294">
        <f t="shared" si="23"/>
        <v>4</v>
      </c>
      <c r="BB293" s="296" t="s">
        <v>3173</v>
      </c>
      <c r="BC293" s="261">
        <v>7</v>
      </c>
      <c r="BD293" s="261" t="s">
        <v>3177</v>
      </c>
    </row>
    <row r="294" spans="1:57" x14ac:dyDescent="0.2">
      <c r="A294" s="26" t="s">
        <v>451</v>
      </c>
      <c r="B294" s="306" t="s">
        <v>2829</v>
      </c>
      <c r="C294" s="27" t="s">
        <v>426</v>
      </c>
      <c r="D294" s="27" t="s">
        <v>427</v>
      </c>
      <c r="E294" s="27" t="s">
        <v>151</v>
      </c>
      <c r="F294" s="307">
        <v>4</v>
      </c>
      <c r="G294" s="31"/>
      <c r="H294" s="306"/>
      <c r="I294" s="31"/>
      <c r="J294" s="306"/>
      <c r="K294" s="31"/>
      <c r="L294" s="306"/>
      <c r="M294" s="31"/>
      <c r="N294" s="306"/>
      <c r="O294" s="31"/>
      <c r="P294" s="306"/>
      <c r="Q294" s="31"/>
      <c r="R294" s="306"/>
      <c r="S294" s="31"/>
      <c r="T294" s="306"/>
      <c r="U294" s="31"/>
      <c r="V294" s="306"/>
      <c r="W294" s="31"/>
      <c r="X294" s="306"/>
      <c r="Y294" s="31">
        <f t="shared" si="26"/>
        <v>0</v>
      </c>
      <c r="Z294" s="306"/>
      <c r="AA294" s="31"/>
      <c r="AB294" s="306"/>
      <c r="AC294" s="31">
        <f t="shared" si="27"/>
        <v>0</v>
      </c>
      <c r="AD294" s="306"/>
      <c r="AE294" s="31"/>
      <c r="AF294" s="306"/>
      <c r="AG294" s="31"/>
      <c r="AH294" s="306"/>
      <c r="AI294" s="31"/>
      <c r="AJ294" s="306"/>
      <c r="AK294" s="31"/>
      <c r="AL294" s="306"/>
      <c r="AM294" s="31"/>
      <c r="AN294" s="306"/>
      <c r="AO294" s="31"/>
      <c r="AP294" s="306"/>
      <c r="AQ294" s="31">
        <f t="shared" si="24"/>
        <v>0</v>
      </c>
      <c r="AR294" s="306"/>
      <c r="AS294" s="31"/>
      <c r="AT294" s="306"/>
      <c r="AU294" s="31"/>
      <c r="AV294" s="306"/>
      <c r="AW294" s="31">
        <f t="shared" si="25"/>
        <v>0</v>
      </c>
      <c r="AX294" s="307">
        <v>2</v>
      </c>
      <c r="AY294" s="306"/>
      <c r="AZ294" s="308"/>
      <c r="BA294" s="294">
        <f t="shared" si="23"/>
        <v>4</v>
      </c>
      <c r="BB294" s="296" t="s">
        <v>3173</v>
      </c>
      <c r="BC294" s="261">
        <v>11</v>
      </c>
      <c r="BD294" s="261" t="s">
        <v>3176</v>
      </c>
    </row>
    <row r="295" spans="1:57" x14ac:dyDescent="0.2">
      <c r="A295" s="26" t="s">
        <v>452</v>
      </c>
      <c r="B295" s="306" t="s">
        <v>2829</v>
      </c>
      <c r="C295" s="27" t="s">
        <v>426</v>
      </c>
      <c r="D295" s="27" t="s">
        <v>427</v>
      </c>
      <c r="E295" s="27" t="s">
        <v>151</v>
      </c>
      <c r="F295" s="307">
        <v>4</v>
      </c>
      <c r="G295" s="31"/>
      <c r="H295" s="306"/>
      <c r="I295" s="31"/>
      <c r="J295" s="306"/>
      <c r="K295" s="31"/>
      <c r="L295" s="306"/>
      <c r="M295" s="31"/>
      <c r="N295" s="306"/>
      <c r="O295" s="31"/>
      <c r="P295" s="306"/>
      <c r="Q295" s="31"/>
      <c r="R295" s="306"/>
      <c r="S295" s="31"/>
      <c r="T295" s="306"/>
      <c r="U295" s="31"/>
      <c r="V295" s="306"/>
      <c r="W295" s="31"/>
      <c r="X295" s="306"/>
      <c r="Y295" s="31">
        <f t="shared" si="26"/>
        <v>0</v>
      </c>
      <c r="Z295" s="306"/>
      <c r="AA295" s="31"/>
      <c r="AB295" s="306"/>
      <c r="AC295" s="31">
        <f t="shared" si="27"/>
        <v>0</v>
      </c>
      <c r="AD295" s="306"/>
      <c r="AE295" s="31"/>
      <c r="AF295" s="306"/>
      <c r="AG295" s="31"/>
      <c r="AH295" s="306"/>
      <c r="AI295" s="31"/>
      <c r="AJ295" s="306"/>
      <c r="AK295" s="31"/>
      <c r="AL295" s="306"/>
      <c r="AM295" s="31"/>
      <c r="AN295" s="306"/>
      <c r="AO295" s="31"/>
      <c r="AP295" s="306"/>
      <c r="AQ295" s="31">
        <f t="shared" si="24"/>
        <v>0</v>
      </c>
      <c r="AR295" s="306"/>
      <c r="AS295" s="31"/>
      <c r="AT295" s="306"/>
      <c r="AU295" s="31"/>
      <c r="AV295" s="306"/>
      <c r="AW295" s="31">
        <f t="shared" si="25"/>
        <v>0</v>
      </c>
      <c r="AX295" s="307">
        <v>2</v>
      </c>
      <c r="AY295" s="306"/>
      <c r="AZ295" s="308"/>
      <c r="BA295" s="294">
        <f t="shared" si="23"/>
        <v>4</v>
      </c>
      <c r="BB295" s="296" t="s">
        <v>3173</v>
      </c>
      <c r="BC295" s="261">
        <v>11</v>
      </c>
      <c r="BD295" s="261" t="s">
        <v>3176</v>
      </c>
    </row>
    <row r="296" spans="1:57" x14ac:dyDescent="0.2">
      <c r="A296" s="26" t="s">
        <v>453</v>
      </c>
      <c r="B296" s="306" t="s">
        <v>2829</v>
      </c>
      <c r="C296" s="27" t="s">
        <v>426</v>
      </c>
      <c r="D296" s="27" t="s">
        <v>427</v>
      </c>
      <c r="E296" s="27" t="s">
        <v>151</v>
      </c>
      <c r="F296" s="307">
        <v>4</v>
      </c>
      <c r="G296" s="31"/>
      <c r="H296" s="306"/>
      <c r="I296" s="31"/>
      <c r="J296" s="306"/>
      <c r="K296" s="31"/>
      <c r="L296" s="306"/>
      <c r="M296" s="31"/>
      <c r="N296" s="306"/>
      <c r="O296" s="31"/>
      <c r="P296" s="306"/>
      <c r="Q296" s="31"/>
      <c r="R296" s="306"/>
      <c r="S296" s="31"/>
      <c r="T296" s="306"/>
      <c r="U296" s="31"/>
      <c r="V296" s="306"/>
      <c r="W296" s="31"/>
      <c r="X296" s="306"/>
      <c r="Y296" s="31">
        <f t="shared" si="26"/>
        <v>0</v>
      </c>
      <c r="Z296" s="306"/>
      <c r="AA296" s="31"/>
      <c r="AB296" s="306"/>
      <c r="AC296" s="31">
        <f t="shared" si="27"/>
        <v>0</v>
      </c>
      <c r="AD296" s="306"/>
      <c r="AE296" s="31"/>
      <c r="AF296" s="306"/>
      <c r="AG296" s="31"/>
      <c r="AH296" s="306"/>
      <c r="AI296" s="31"/>
      <c r="AJ296" s="306"/>
      <c r="AK296" s="31"/>
      <c r="AL296" s="306"/>
      <c r="AM296" s="31"/>
      <c r="AN296" s="306"/>
      <c r="AO296" s="31"/>
      <c r="AP296" s="306"/>
      <c r="AQ296" s="31">
        <f t="shared" si="24"/>
        <v>0</v>
      </c>
      <c r="AR296" s="306"/>
      <c r="AS296" s="31"/>
      <c r="AT296" s="306"/>
      <c r="AU296" s="31"/>
      <c r="AV296" s="306"/>
      <c r="AW296" s="31">
        <f t="shared" si="25"/>
        <v>0</v>
      </c>
      <c r="AX296" s="307">
        <v>2</v>
      </c>
      <c r="AY296" s="306"/>
      <c r="AZ296" s="308"/>
      <c r="BA296" s="294">
        <f t="shared" si="23"/>
        <v>4</v>
      </c>
      <c r="BB296" s="296" t="s">
        <v>3173</v>
      </c>
      <c r="BC296" s="261">
        <v>11</v>
      </c>
      <c r="BD296" s="261" t="s">
        <v>3176</v>
      </c>
    </row>
    <row r="297" spans="1:57" x14ac:dyDescent="0.2">
      <c r="A297" s="26" t="s">
        <v>454</v>
      </c>
      <c r="B297" s="306" t="s">
        <v>2829</v>
      </c>
      <c r="C297" s="27" t="s">
        <v>426</v>
      </c>
      <c r="D297" s="27" t="s">
        <v>427</v>
      </c>
      <c r="E297" s="27" t="s">
        <v>151</v>
      </c>
      <c r="F297" s="307">
        <v>4</v>
      </c>
      <c r="G297" s="31"/>
      <c r="H297" s="306"/>
      <c r="I297" s="31"/>
      <c r="J297" s="306"/>
      <c r="K297" s="31"/>
      <c r="L297" s="306"/>
      <c r="M297" s="31"/>
      <c r="N297" s="306"/>
      <c r="O297" s="31"/>
      <c r="P297" s="306"/>
      <c r="Q297" s="31"/>
      <c r="R297" s="306"/>
      <c r="S297" s="31"/>
      <c r="T297" s="306"/>
      <c r="U297" s="31"/>
      <c r="V297" s="306"/>
      <c r="W297" s="31"/>
      <c r="X297" s="306"/>
      <c r="Y297" s="31">
        <f t="shared" si="26"/>
        <v>0</v>
      </c>
      <c r="Z297" s="306"/>
      <c r="AA297" s="31"/>
      <c r="AB297" s="306"/>
      <c r="AC297" s="31">
        <f t="shared" si="27"/>
        <v>0</v>
      </c>
      <c r="AD297" s="306"/>
      <c r="AE297" s="31"/>
      <c r="AF297" s="306"/>
      <c r="AG297" s="31"/>
      <c r="AH297" s="306"/>
      <c r="AI297" s="31"/>
      <c r="AJ297" s="306"/>
      <c r="AK297" s="31"/>
      <c r="AL297" s="306"/>
      <c r="AM297" s="31"/>
      <c r="AN297" s="306"/>
      <c r="AO297" s="31"/>
      <c r="AP297" s="306"/>
      <c r="AQ297" s="31">
        <f t="shared" si="24"/>
        <v>0</v>
      </c>
      <c r="AR297" s="306"/>
      <c r="AS297" s="31"/>
      <c r="AT297" s="306"/>
      <c r="AU297" s="31"/>
      <c r="AV297" s="306"/>
      <c r="AW297" s="31">
        <f t="shared" si="25"/>
        <v>0</v>
      </c>
      <c r="AX297" s="307">
        <v>2</v>
      </c>
      <c r="AY297" s="306"/>
      <c r="AZ297" s="308"/>
      <c r="BA297" s="294">
        <f t="shared" si="23"/>
        <v>4</v>
      </c>
      <c r="BB297" s="296" t="s">
        <v>3173</v>
      </c>
      <c r="BC297" s="261">
        <v>11</v>
      </c>
      <c r="BD297" s="261" t="s">
        <v>3176</v>
      </c>
    </row>
    <row r="298" spans="1:57" x14ac:dyDescent="0.2">
      <c r="A298" s="26" t="s">
        <v>455</v>
      </c>
      <c r="B298" s="306" t="s">
        <v>2829</v>
      </c>
      <c r="C298" s="27" t="s">
        <v>426</v>
      </c>
      <c r="D298" s="27" t="s">
        <v>427</v>
      </c>
      <c r="E298" s="27" t="s">
        <v>151</v>
      </c>
      <c r="F298" s="307">
        <v>4</v>
      </c>
      <c r="G298" s="31"/>
      <c r="H298" s="306"/>
      <c r="I298" s="31"/>
      <c r="J298" s="306"/>
      <c r="K298" s="31"/>
      <c r="L298" s="306"/>
      <c r="M298" s="31"/>
      <c r="N298" s="306"/>
      <c r="O298" s="31"/>
      <c r="P298" s="306"/>
      <c r="Q298" s="31"/>
      <c r="R298" s="306"/>
      <c r="S298" s="31"/>
      <c r="T298" s="306"/>
      <c r="U298" s="31"/>
      <c r="V298" s="306"/>
      <c r="W298" s="31"/>
      <c r="X298" s="306"/>
      <c r="Y298" s="31">
        <f t="shared" si="26"/>
        <v>0</v>
      </c>
      <c r="Z298" s="306"/>
      <c r="AA298" s="31"/>
      <c r="AB298" s="306"/>
      <c r="AC298" s="31">
        <f t="shared" si="27"/>
        <v>0</v>
      </c>
      <c r="AD298" s="306"/>
      <c r="AE298" s="31"/>
      <c r="AF298" s="306"/>
      <c r="AG298" s="31"/>
      <c r="AH298" s="306"/>
      <c r="AI298" s="31"/>
      <c r="AJ298" s="306"/>
      <c r="AK298" s="31"/>
      <c r="AL298" s="306"/>
      <c r="AM298" s="31"/>
      <c r="AN298" s="306"/>
      <c r="AO298" s="31"/>
      <c r="AP298" s="306"/>
      <c r="AQ298" s="31">
        <f t="shared" si="24"/>
        <v>0</v>
      </c>
      <c r="AR298" s="306"/>
      <c r="AS298" s="31"/>
      <c r="AT298" s="306"/>
      <c r="AU298" s="31"/>
      <c r="AV298" s="306"/>
      <c r="AW298" s="31">
        <f t="shared" si="25"/>
        <v>0</v>
      </c>
      <c r="AX298" s="307">
        <v>2</v>
      </c>
      <c r="AY298" s="306"/>
      <c r="AZ298" s="308"/>
      <c r="BA298" s="294">
        <f t="shared" si="23"/>
        <v>4</v>
      </c>
      <c r="BB298" s="296" t="s">
        <v>3173</v>
      </c>
      <c r="BC298" s="261">
        <v>11</v>
      </c>
      <c r="BD298" s="261" t="s">
        <v>3176</v>
      </c>
    </row>
    <row r="299" spans="1:57" x14ac:dyDescent="0.2">
      <c r="A299" s="26" t="s">
        <v>456</v>
      </c>
      <c r="B299" s="306" t="s">
        <v>2829</v>
      </c>
      <c r="C299" s="27" t="s">
        <v>426</v>
      </c>
      <c r="D299" s="27" t="s">
        <v>427</v>
      </c>
      <c r="E299" s="27" t="s">
        <v>151</v>
      </c>
      <c r="F299" s="307">
        <v>4</v>
      </c>
      <c r="G299" s="31"/>
      <c r="H299" s="306"/>
      <c r="I299" s="31"/>
      <c r="J299" s="306"/>
      <c r="K299" s="31"/>
      <c r="L299" s="306"/>
      <c r="M299" s="31"/>
      <c r="N299" s="306"/>
      <c r="O299" s="31"/>
      <c r="P299" s="306"/>
      <c r="Q299" s="31"/>
      <c r="R299" s="306"/>
      <c r="S299" s="31"/>
      <c r="T299" s="306"/>
      <c r="U299" s="31"/>
      <c r="V299" s="306"/>
      <c r="W299" s="31"/>
      <c r="X299" s="306"/>
      <c r="Y299" s="31">
        <f t="shared" si="26"/>
        <v>0</v>
      </c>
      <c r="Z299" s="306"/>
      <c r="AA299" s="31"/>
      <c r="AB299" s="306"/>
      <c r="AC299" s="31">
        <f t="shared" si="27"/>
        <v>0</v>
      </c>
      <c r="AD299" s="306"/>
      <c r="AE299" s="31"/>
      <c r="AF299" s="306"/>
      <c r="AG299" s="31"/>
      <c r="AH299" s="306"/>
      <c r="AI299" s="31"/>
      <c r="AJ299" s="306"/>
      <c r="AK299" s="31"/>
      <c r="AL299" s="306"/>
      <c r="AM299" s="31"/>
      <c r="AN299" s="306"/>
      <c r="AO299" s="31"/>
      <c r="AP299" s="306"/>
      <c r="AQ299" s="31">
        <f t="shared" si="24"/>
        <v>0</v>
      </c>
      <c r="AR299" s="306"/>
      <c r="AS299" s="31"/>
      <c r="AT299" s="306"/>
      <c r="AU299" s="31"/>
      <c r="AV299" s="306"/>
      <c r="AW299" s="31">
        <f t="shared" si="25"/>
        <v>0</v>
      </c>
      <c r="AX299" s="307">
        <v>2</v>
      </c>
      <c r="AY299" s="306"/>
      <c r="AZ299" s="308"/>
      <c r="BA299" s="294">
        <f t="shared" si="23"/>
        <v>4</v>
      </c>
      <c r="BB299" s="296" t="s">
        <v>3173</v>
      </c>
      <c r="BC299" s="261">
        <v>13</v>
      </c>
      <c r="BD299" s="261" t="s">
        <v>3176</v>
      </c>
    </row>
    <row r="300" spans="1:57" x14ac:dyDescent="0.2">
      <c r="A300" s="26" t="s">
        <v>457</v>
      </c>
      <c r="B300" s="306" t="s">
        <v>2829</v>
      </c>
      <c r="C300" s="27" t="s">
        <v>426</v>
      </c>
      <c r="D300" s="27" t="s">
        <v>427</v>
      </c>
      <c r="E300" s="27" t="s">
        <v>151</v>
      </c>
      <c r="F300" s="307">
        <v>4</v>
      </c>
      <c r="G300" s="31"/>
      <c r="H300" s="306"/>
      <c r="I300" s="31"/>
      <c r="J300" s="306"/>
      <c r="K300" s="31"/>
      <c r="L300" s="306"/>
      <c r="M300" s="31"/>
      <c r="N300" s="306"/>
      <c r="O300" s="31"/>
      <c r="P300" s="306"/>
      <c r="Q300" s="31"/>
      <c r="R300" s="306"/>
      <c r="S300" s="31"/>
      <c r="T300" s="306"/>
      <c r="U300" s="31"/>
      <c r="V300" s="306"/>
      <c r="W300" s="31"/>
      <c r="X300" s="306"/>
      <c r="Y300" s="31">
        <f t="shared" si="26"/>
        <v>0</v>
      </c>
      <c r="Z300" s="306"/>
      <c r="AA300" s="31"/>
      <c r="AB300" s="306"/>
      <c r="AC300" s="31">
        <f t="shared" si="27"/>
        <v>0</v>
      </c>
      <c r="AD300" s="306"/>
      <c r="AE300" s="31"/>
      <c r="AF300" s="306"/>
      <c r="AG300" s="31"/>
      <c r="AH300" s="306"/>
      <c r="AI300" s="31"/>
      <c r="AJ300" s="306"/>
      <c r="AK300" s="31"/>
      <c r="AL300" s="306"/>
      <c r="AM300" s="31"/>
      <c r="AN300" s="306"/>
      <c r="AO300" s="31"/>
      <c r="AP300" s="306"/>
      <c r="AQ300" s="31">
        <f t="shared" si="24"/>
        <v>0</v>
      </c>
      <c r="AR300" s="306"/>
      <c r="AS300" s="31"/>
      <c r="AT300" s="306"/>
      <c r="AU300" s="31"/>
      <c r="AV300" s="306"/>
      <c r="AW300" s="31">
        <f t="shared" si="25"/>
        <v>0</v>
      </c>
      <c r="AX300" s="307">
        <v>2</v>
      </c>
      <c r="AY300" s="306"/>
      <c r="AZ300" s="308"/>
      <c r="BA300" s="294">
        <f t="shared" si="23"/>
        <v>4</v>
      </c>
      <c r="BB300" s="296" t="s">
        <v>3173</v>
      </c>
      <c r="BC300" s="261">
        <v>13</v>
      </c>
      <c r="BD300" s="261" t="s">
        <v>3176</v>
      </c>
    </row>
    <row r="301" spans="1:57" x14ac:dyDescent="0.2">
      <c r="A301" s="26" t="s">
        <v>458</v>
      </c>
      <c r="B301" s="306" t="s">
        <v>2829</v>
      </c>
      <c r="C301" s="27" t="s">
        <v>426</v>
      </c>
      <c r="D301" s="27" t="s">
        <v>427</v>
      </c>
      <c r="E301" s="27" t="s">
        <v>151</v>
      </c>
      <c r="F301" s="307">
        <v>4</v>
      </c>
      <c r="G301" s="31"/>
      <c r="H301" s="306"/>
      <c r="I301" s="31"/>
      <c r="J301" s="306"/>
      <c r="K301" s="31"/>
      <c r="L301" s="306"/>
      <c r="M301" s="31"/>
      <c r="N301" s="306"/>
      <c r="O301" s="31"/>
      <c r="P301" s="306"/>
      <c r="Q301" s="31"/>
      <c r="R301" s="306"/>
      <c r="S301" s="31"/>
      <c r="T301" s="306"/>
      <c r="U301" s="31"/>
      <c r="V301" s="306"/>
      <c r="W301" s="31"/>
      <c r="X301" s="306"/>
      <c r="Y301" s="31">
        <f t="shared" si="26"/>
        <v>0</v>
      </c>
      <c r="Z301" s="306"/>
      <c r="AA301" s="31"/>
      <c r="AB301" s="306"/>
      <c r="AC301" s="31">
        <f t="shared" si="27"/>
        <v>0</v>
      </c>
      <c r="AD301" s="306"/>
      <c r="AE301" s="31"/>
      <c r="AF301" s="306"/>
      <c r="AG301" s="31"/>
      <c r="AH301" s="306"/>
      <c r="AI301" s="31"/>
      <c r="AJ301" s="306"/>
      <c r="AK301" s="31"/>
      <c r="AL301" s="306"/>
      <c r="AM301" s="31"/>
      <c r="AN301" s="306"/>
      <c r="AO301" s="31"/>
      <c r="AP301" s="306"/>
      <c r="AQ301" s="31">
        <f t="shared" si="24"/>
        <v>0</v>
      </c>
      <c r="AR301" s="306"/>
      <c r="AS301" s="31"/>
      <c r="AT301" s="306"/>
      <c r="AU301" s="31"/>
      <c r="AV301" s="306"/>
      <c r="AW301" s="31">
        <f t="shared" si="25"/>
        <v>0</v>
      </c>
      <c r="AX301" s="307">
        <v>2</v>
      </c>
      <c r="AY301" s="306"/>
      <c r="AZ301" s="308"/>
      <c r="BA301" s="294">
        <f t="shared" si="23"/>
        <v>4</v>
      </c>
      <c r="BB301" s="296" t="s">
        <v>3173</v>
      </c>
      <c r="BC301" s="261">
        <v>13</v>
      </c>
      <c r="BD301" s="261" t="s">
        <v>3176</v>
      </c>
      <c r="BE301" s="261">
        <f>(8*2)</f>
        <v>16</v>
      </c>
    </row>
    <row r="302" spans="1:57" x14ac:dyDescent="0.2">
      <c r="A302" s="26" t="s">
        <v>459</v>
      </c>
      <c r="B302" s="306" t="s">
        <v>2829</v>
      </c>
      <c r="C302" s="27" t="s">
        <v>460</v>
      </c>
      <c r="D302" s="307">
        <v>113</v>
      </c>
      <c r="E302" s="307">
        <v>0</v>
      </c>
      <c r="F302" s="307">
        <v>2</v>
      </c>
      <c r="G302" s="31"/>
      <c r="H302" s="306"/>
      <c r="I302" s="31"/>
      <c r="J302" s="306"/>
      <c r="K302" s="31"/>
      <c r="L302" s="307">
        <v>2</v>
      </c>
      <c r="M302" s="31"/>
      <c r="N302" s="307">
        <v>1</v>
      </c>
      <c r="O302" s="31"/>
      <c r="P302" s="307">
        <v>2</v>
      </c>
      <c r="Q302" s="31"/>
      <c r="R302" s="307">
        <v>2</v>
      </c>
      <c r="S302" s="31"/>
      <c r="T302" s="307">
        <v>2</v>
      </c>
      <c r="U302" s="31"/>
      <c r="V302" s="306"/>
      <c r="W302" s="31"/>
      <c r="X302" s="306"/>
      <c r="Y302" s="31">
        <f t="shared" si="26"/>
        <v>0</v>
      </c>
      <c r="Z302" s="306"/>
      <c r="AA302" s="31"/>
      <c r="AB302" s="306"/>
      <c r="AC302" s="31">
        <f t="shared" si="27"/>
        <v>0</v>
      </c>
      <c r="AD302" s="306"/>
      <c r="AE302" s="31"/>
      <c r="AF302" s="306"/>
      <c r="AG302" s="31"/>
      <c r="AH302" s="306"/>
      <c r="AI302" s="31"/>
      <c r="AJ302" s="306"/>
      <c r="AK302" s="31"/>
      <c r="AL302" s="306"/>
      <c r="AM302" s="31"/>
      <c r="AN302" s="306"/>
      <c r="AO302" s="31"/>
      <c r="AP302" s="306"/>
      <c r="AQ302" s="31">
        <f t="shared" si="24"/>
        <v>0</v>
      </c>
      <c r="AR302" s="306"/>
      <c r="AS302" s="31"/>
      <c r="AT302" s="306"/>
      <c r="AU302" s="31"/>
      <c r="AV302" s="306"/>
      <c r="AW302" s="31">
        <f t="shared" si="25"/>
        <v>0</v>
      </c>
      <c r="AX302" s="307">
        <v>1</v>
      </c>
      <c r="AY302" s="307">
        <v>1</v>
      </c>
      <c r="AZ302" s="308"/>
      <c r="BA302" s="294">
        <f t="shared" si="23"/>
        <v>11</v>
      </c>
      <c r="BB302" s="261" t="s">
        <v>3183</v>
      </c>
      <c r="BC302" s="261">
        <v>29</v>
      </c>
      <c r="BD302" s="261" t="s">
        <v>3181</v>
      </c>
    </row>
    <row r="303" spans="1:57" x14ac:dyDescent="0.2">
      <c r="A303" s="439" t="s">
        <v>461</v>
      </c>
      <c r="B303" s="440" t="s">
        <v>3182</v>
      </c>
      <c r="C303" s="441" t="s">
        <v>460</v>
      </c>
      <c r="D303" s="442">
        <v>113</v>
      </c>
      <c r="E303" s="442">
        <v>300</v>
      </c>
      <c r="F303" s="442">
        <v>2</v>
      </c>
      <c r="G303" s="443"/>
      <c r="H303" s="440"/>
      <c r="I303" s="443"/>
      <c r="J303" s="440"/>
      <c r="K303" s="443"/>
      <c r="L303" s="442">
        <v>2</v>
      </c>
      <c r="M303" s="443"/>
      <c r="N303" s="442">
        <v>1</v>
      </c>
      <c r="O303" s="443"/>
      <c r="P303" s="442">
        <v>2</v>
      </c>
      <c r="Q303" s="443"/>
      <c r="R303" s="442">
        <v>2</v>
      </c>
      <c r="S303" s="443"/>
      <c r="T303" s="442">
        <v>2</v>
      </c>
      <c r="U303" s="443"/>
      <c r="V303" s="440"/>
      <c r="W303" s="443"/>
      <c r="X303" s="440"/>
      <c r="Y303" s="443">
        <f t="shared" si="26"/>
        <v>0</v>
      </c>
      <c r="Z303" s="440"/>
      <c r="AA303" s="443"/>
      <c r="AB303" s="440"/>
      <c r="AC303" s="443">
        <f t="shared" si="27"/>
        <v>0</v>
      </c>
      <c r="AD303" s="440"/>
      <c r="AE303" s="443"/>
      <c r="AF303" s="440"/>
      <c r="AG303" s="443"/>
      <c r="AH303" s="440"/>
      <c r="AI303" s="443"/>
      <c r="AJ303" s="440"/>
      <c r="AK303" s="443"/>
      <c r="AL303" s="440"/>
      <c r="AM303" s="443"/>
      <c r="AN303" s="440"/>
      <c r="AO303" s="443"/>
      <c r="AP303" s="440"/>
      <c r="AQ303" s="443">
        <f t="shared" si="24"/>
        <v>0</v>
      </c>
      <c r="AR303" s="440"/>
      <c r="AS303" s="443"/>
      <c r="AT303" s="440"/>
      <c r="AU303" s="443"/>
      <c r="AV303" s="440"/>
      <c r="AW303" s="443">
        <f t="shared" si="25"/>
        <v>0</v>
      </c>
      <c r="AX303" s="442">
        <v>1</v>
      </c>
      <c r="AY303" s="442">
        <v>1</v>
      </c>
      <c r="AZ303" s="444"/>
      <c r="BA303" s="445">
        <f t="shared" si="23"/>
        <v>11</v>
      </c>
      <c r="BB303" s="446" t="s">
        <v>3183</v>
      </c>
      <c r="BC303" s="446">
        <v>29</v>
      </c>
      <c r="BD303" s="446" t="s">
        <v>3181</v>
      </c>
      <c r="BE303" s="446"/>
    </row>
    <row r="304" spans="1:57" x14ac:dyDescent="0.2">
      <c r="A304" s="26" t="s">
        <v>462</v>
      </c>
      <c r="B304" s="306" t="s">
        <v>2829</v>
      </c>
      <c r="C304" s="27" t="s">
        <v>460</v>
      </c>
      <c r="D304" s="307">
        <v>113</v>
      </c>
      <c r="E304" s="307">
        <v>0</v>
      </c>
      <c r="F304" s="307">
        <v>2</v>
      </c>
      <c r="G304" s="31"/>
      <c r="H304" s="306"/>
      <c r="I304" s="31"/>
      <c r="J304" s="306"/>
      <c r="K304" s="31"/>
      <c r="L304" s="307">
        <v>2</v>
      </c>
      <c r="M304" s="31"/>
      <c r="N304" s="307">
        <v>1</v>
      </c>
      <c r="O304" s="31"/>
      <c r="P304" s="307">
        <v>2</v>
      </c>
      <c r="Q304" s="31"/>
      <c r="R304" s="307">
        <v>2</v>
      </c>
      <c r="S304" s="31"/>
      <c r="T304" s="307">
        <v>2</v>
      </c>
      <c r="U304" s="31"/>
      <c r="V304" s="306"/>
      <c r="W304" s="31"/>
      <c r="X304" s="306"/>
      <c r="Y304" s="31">
        <f t="shared" si="26"/>
        <v>0</v>
      </c>
      <c r="Z304" s="306"/>
      <c r="AA304" s="31"/>
      <c r="AB304" s="306"/>
      <c r="AC304" s="31">
        <f t="shared" si="27"/>
        <v>0</v>
      </c>
      <c r="AD304" s="306"/>
      <c r="AE304" s="31"/>
      <c r="AF304" s="306"/>
      <c r="AG304" s="31"/>
      <c r="AH304" s="306"/>
      <c r="AI304" s="31"/>
      <c r="AJ304" s="306"/>
      <c r="AK304" s="31"/>
      <c r="AL304" s="306"/>
      <c r="AM304" s="31"/>
      <c r="AN304" s="306"/>
      <c r="AO304" s="31"/>
      <c r="AP304" s="306"/>
      <c r="AQ304" s="31">
        <f t="shared" si="24"/>
        <v>0</v>
      </c>
      <c r="AR304" s="306"/>
      <c r="AS304" s="31"/>
      <c r="AT304" s="306"/>
      <c r="AU304" s="31"/>
      <c r="AV304" s="306"/>
      <c r="AW304" s="31">
        <f t="shared" si="25"/>
        <v>0</v>
      </c>
      <c r="AX304" s="307">
        <v>1</v>
      </c>
      <c r="AY304" s="307">
        <v>1</v>
      </c>
      <c r="AZ304" s="308"/>
      <c r="BA304" s="294">
        <f t="shared" si="23"/>
        <v>11</v>
      </c>
      <c r="BB304" s="261" t="s">
        <v>3183</v>
      </c>
      <c r="BC304" s="261">
        <v>29</v>
      </c>
      <c r="BD304" s="261" t="s">
        <v>3181</v>
      </c>
    </row>
    <row r="305" spans="1:57" x14ac:dyDescent="0.2">
      <c r="A305" s="11" t="s">
        <v>463</v>
      </c>
      <c r="B305" s="7" t="s">
        <v>301</v>
      </c>
      <c r="C305" s="7" t="s">
        <v>460</v>
      </c>
      <c r="D305" s="295">
        <v>113</v>
      </c>
      <c r="E305" s="295">
        <v>2200</v>
      </c>
      <c r="F305" s="295">
        <v>1</v>
      </c>
      <c r="G305" s="31"/>
      <c r="H305" s="288"/>
      <c r="I305" s="31"/>
      <c r="J305" s="288"/>
      <c r="K305" s="31"/>
      <c r="L305" s="295">
        <v>2</v>
      </c>
      <c r="M305" s="31"/>
      <c r="N305" s="288"/>
      <c r="O305" s="31"/>
      <c r="P305" s="288"/>
      <c r="Q305" s="31"/>
      <c r="R305" s="288"/>
      <c r="S305" s="31"/>
      <c r="T305" s="288"/>
      <c r="U305" s="31"/>
      <c r="V305" s="288"/>
      <c r="W305" s="31"/>
      <c r="X305" s="288"/>
      <c r="Y305" s="31">
        <f t="shared" si="26"/>
        <v>0</v>
      </c>
      <c r="Z305" s="288"/>
      <c r="AA305" s="31"/>
      <c r="AB305" s="288"/>
      <c r="AC305" s="31">
        <f t="shared" si="27"/>
        <v>0</v>
      </c>
      <c r="AD305" s="288"/>
      <c r="AE305" s="31"/>
      <c r="AF305" s="288"/>
      <c r="AG305" s="31"/>
      <c r="AH305" s="288"/>
      <c r="AI305" s="31"/>
      <c r="AJ305" s="288"/>
      <c r="AK305" s="31"/>
      <c r="AL305" s="288"/>
      <c r="AM305" s="31"/>
      <c r="AN305" s="288"/>
      <c r="AO305" s="31"/>
      <c r="AP305" s="288"/>
      <c r="AQ305" s="31">
        <f t="shared" si="24"/>
        <v>0</v>
      </c>
      <c r="AR305" s="288"/>
      <c r="AS305" s="31"/>
      <c r="AT305" s="288"/>
      <c r="AU305" s="31"/>
      <c r="AV305" s="288"/>
      <c r="AW305" s="31">
        <f t="shared" si="25"/>
        <v>0</v>
      </c>
      <c r="AX305" s="295">
        <v>1</v>
      </c>
      <c r="AY305" s="288"/>
      <c r="AZ305" s="293"/>
      <c r="BA305" s="294">
        <f t="shared" si="23"/>
        <v>3</v>
      </c>
      <c r="BB305" s="296" t="s">
        <v>3173</v>
      </c>
      <c r="BC305" s="261">
        <v>29</v>
      </c>
      <c r="BD305" s="261" t="s">
        <v>3181</v>
      </c>
    </row>
    <row r="306" spans="1:57" s="446" customFormat="1" x14ac:dyDescent="0.2">
      <c r="A306" s="447" t="s">
        <v>464</v>
      </c>
      <c r="B306" s="448" t="s">
        <v>301</v>
      </c>
      <c r="C306" s="448" t="s">
        <v>460</v>
      </c>
      <c r="D306" s="449">
        <v>113</v>
      </c>
      <c r="E306" s="449">
        <v>2200</v>
      </c>
      <c r="F306" s="449">
        <v>1</v>
      </c>
      <c r="G306" s="443"/>
      <c r="H306" s="450"/>
      <c r="I306" s="443"/>
      <c r="J306" s="450"/>
      <c r="K306" s="443"/>
      <c r="L306" s="449">
        <v>2</v>
      </c>
      <c r="M306" s="443"/>
      <c r="N306" s="450"/>
      <c r="O306" s="443"/>
      <c r="P306" s="450"/>
      <c r="Q306" s="443"/>
      <c r="R306" s="450"/>
      <c r="S306" s="443"/>
      <c r="T306" s="450"/>
      <c r="U306" s="443"/>
      <c r="V306" s="450"/>
      <c r="W306" s="443"/>
      <c r="X306" s="450"/>
      <c r="Y306" s="443">
        <f t="shared" si="26"/>
        <v>0</v>
      </c>
      <c r="Z306" s="450"/>
      <c r="AA306" s="443"/>
      <c r="AB306" s="450"/>
      <c r="AC306" s="443">
        <f t="shared" si="27"/>
        <v>0</v>
      </c>
      <c r="AD306" s="450"/>
      <c r="AE306" s="443"/>
      <c r="AF306" s="450"/>
      <c r="AG306" s="443"/>
      <c r="AH306" s="450"/>
      <c r="AI306" s="443"/>
      <c r="AJ306" s="450"/>
      <c r="AK306" s="443"/>
      <c r="AL306" s="450"/>
      <c r="AM306" s="443"/>
      <c r="AN306" s="450"/>
      <c r="AO306" s="443"/>
      <c r="AP306" s="450"/>
      <c r="AQ306" s="443">
        <f t="shared" si="24"/>
        <v>0</v>
      </c>
      <c r="AR306" s="450"/>
      <c r="AS306" s="443"/>
      <c r="AT306" s="450"/>
      <c r="AU306" s="443"/>
      <c r="AV306" s="450"/>
      <c r="AW306" s="443">
        <f t="shared" si="25"/>
        <v>0</v>
      </c>
      <c r="AX306" s="449">
        <v>1</v>
      </c>
      <c r="AY306" s="450"/>
      <c r="AZ306" s="451"/>
      <c r="BA306" s="445">
        <f t="shared" si="23"/>
        <v>3</v>
      </c>
      <c r="BB306" s="452" t="s">
        <v>3173</v>
      </c>
      <c r="BC306" s="446">
        <v>29</v>
      </c>
      <c r="BD306" s="446" t="s">
        <v>3181</v>
      </c>
    </row>
    <row r="307" spans="1:57" x14ac:dyDescent="0.2">
      <c r="A307" s="11" t="s">
        <v>465</v>
      </c>
      <c r="B307" s="7" t="s">
        <v>301</v>
      </c>
      <c r="C307" s="7" t="s">
        <v>460</v>
      </c>
      <c r="D307" s="295">
        <v>113</v>
      </c>
      <c r="E307" s="7" t="s">
        <v>151</v>
      </c>
      <c r="F307" s="295">
        <v>1</v>
      </c>
      <c r="G307" s="31"/>
      <c r="H307" s="288"/>
      <c r="I307" s="31"/>
      <c r="J307" s="288"/>
      <c r="K307" s="31"/>
      <c r="L307" s="295">
        <v>2</v>
      </c>
      <c r="M307" s="31"/>
      <c r="N307" s="288"/>
      <c r="O307" s="31"/>
      <c r="P307" s="288"/>
      <c r="Q307" s="31"/>
      <c r="R307" s="288"/>
      <c r="S307" s="31"/>
      <c r="T307" s="288"/>
      <c r="U307" s="31"/>
      <c r="V307" s="288"/>
      <c r="W307" s="31"/>
      <c r="X307" s="288"/>
      <c r="Y307" s="31">
        <f t="shared" si="26"/>
        <v>0</v>
      </c>
      <c r="Z307" s="288"/>
      <c r="AA307" s="31"/>
      <c r="AB307" s="288"/>
      <c r="AC307" s="31">
        <f t="shared" si="27"/>
        <v>0</v>
      </c>
      <c r="AD307" s="288"/>
      <c r="AE307" s="31"/>
      <c r="AF307" s="288"/>
      <c r="AG307" s="31"/>
      <c r="AH307" s="288"/>
      <c r="AI307" s="31"/>
      <c r="AJ307" s="288"/>
      <c r="AK307" s="31"/>
      <c r="AL307" s="288"/>
      <c r="AM307" s="31"/>
      <c r="AN307" s="288"/>
      <c r="AO307" s="31"/>
      <c r="AP307" s="288"/>
      <c r="AQ307" s="31">
        <f t="shared" si="24"/>
        <v>0</v>
      </c>
      <c r="AR307" s="288"/>
      <c r="AS307" s="31"/>
      <c r="AT307" s="288"/>
      <c r="AU307" s="31"/>
      <c r="AV307" s="288"/>
      <c r="AW307" s="31">
        <f t="shared" si="25"/>
        <v>0</v>
      </c>
      <c r="AX307" s="295">
        <v>1</v>
      </c>
      <c r="AY307" s="288"/>
      <c r="AZ307" s="293"/>
      <c r="BA307" s="294">
        <f t="shared" si="23"/>
        <v>3</v>
      </c>
      <c r="BB307" s="296" t="s">
        <v>3173</v>
      </c>
      <c r="BC307" s="261">
        <v>29</v>
      </c>
      <c r="BD307" s="261" t="s">
        <v>3181</v>
      </c>
    </row>
    <row r="308" spans="1:57" s="446" customFormat="1" x14ac:dyDescent="0.2">
      <c r="A308" s="447" t="s">
        <v>466</v>
      </c>
      <c r="B308" s="448" t="s">
        <v>301</v>
      </c>
      <c r="C308" s="448" t="s">
        <v>460</v>
      </c>
      <c r="D308" s="449">
        <v>113</v>
      </c>
      <c r="E308" s="448" t="s">
        <v>151</v>
      </c>
      <c r="F308" s="449">
        <v>1</v>
      </c>
      <c r="G308" s="443"/>
      <c r="H308" s="450"/>
      <c r="I308" s="443"/>
      <c r="J308" s="450"/>
      <c r="K308" s="443"/>
      <c r="L308" s="449">
        <v>2</v>
      </c>
      <c r="M308" s="443"/>
      <c r="N308" s="450"/>
      <c r="O308" s="443"/>
      <c r="P308" s="450"/>
      <c r="Q308" s="443"/>
      <c r="R308" s="450"/>
      <c r="S308" s="443"/>
      <c r="T308" s="450"/>
      <c r="U308" s="443"/>
      <c r="V308" s="450"/>
      <c r="W308" s="443"/>
      <c r="X308" s="450"/>
      <c r="Y308" s="443">
        <f t="shared" si="26"/>
        <v>0</v>
      </c>
      <c r="Z308" s="450"/>
      <c r="AA308" s="443"/>
      <c r="AB308" s="450"/>
      <c r="AC308" s="443">
        <f t="shared" si="27"/>
        <v>0</v>
      </c>
      <c r="AD308" s="450"/>
      <c r="AE308" s="443"/>
      <c r="AF308" s="450"/>
      <c r="AG308" s="443"/>
      <c r="AH308" s="450"/>
      <c r="AI308" s="443"/>
      <c r="AJ308" s="450"/>
      <c r="AK308" s="443"/>
      <c r="AL308" s="450"/>
      <c r="AM308" s="443"/>
      <c r="AN308" s="450"/>
      <c r="AO308" s="443"/>
      <c r="AP308" s="450"/>
      <c r="AQ308" s="443">
        <f t="shared" si="24"/>
        <v>0</v>
      </c>
      <c r="AR308" s="450"/>
      <c r="AS308" s="443"/>
      <c r="AT308" s="450"/>
      <c r="AU308" s="443"/>
      <c r="AV308" s="450"/>
      <c r="AW308" s="443">
        <f t="shared" si="25"/>
        <v>0</v>
      </c>
      <c r="AX308" s="449">
        <v>1</v>
      </c>
      <c r="AY308" s="450"/>
      <c r="AZ308" s="451"/>
      <c r="BA308" s="445">
        <f t="shared" si="23"/>
        <v>3</v>
      </c>
      <c r="BB308" s="452" t="s">
        <v>3173</v>
      </c>
      <c r="BC308" s="446">
        <v>29</v>
      </c>
      <c r="BD308" s="446" t="s">
        <v>3181</v>
      </c>
      <c r="BE308" s="446">
        <f>7*3</f>
        <v>21</v>
      </c>
    </row>
    <row r="309" spans="1:57" x14ac:dyDescent="0.2">
      <c r="A309" s="26" t="s">
        <v>467</v>
      </c>
      <c r="B309" s="306" t="s">
        <v>2829</v>
      </c>
      <c r="C309" s="27" t="s">
        <v>460</v>
      </c>
      <c r="D309" s="307">
        <v>207</v>
      </c>
      <c r="E309" s="307">
        <v>300</v>
      </c>
      <c r="F309" s="307">
        <v>2</v>
      </c>
      <c r="G309" s="31"/>
      <c r="H309" s="306"/>
      <c r="I309" s="31"/>
      <c r="J309" s="306"/>
      <c r="K309" s="31"/>
      <c r="L309" s="307">
        <v>2</v>
      </c>
      <c r="M309" s="31"/>
      <c r="N309" s="307">
        <v>1</v>
      </c>
      <c r="O309" s="31"/>
      <c r="P309" s="307">
        <v>2</v>
      </c>
      <c r="Q309" s="31"/>
      <c r="R309" s="307">
        <v>2</v>
      </c>
      <c r="S309" s="31"/>
      <c r="T309" s="307">
        <v>2</v>
      </c>
      <c r="U309" s="31"/>
      <c r="V309" s="306"/>
      <c r="W309" s="31"/>
      <c r="X309" s="306"/>
      <c r="Y309" s="31">
        <f t="shared" si="26"/>
        <v>0</v>
      </c>
      <c r="Z309" s="306"/>
      <c r="AA309" s="31"/>
      <c r="AB309" s="306"/>
      <c r="AC309" s="31">
        <f t="shared" si="27"/>
        <v>0</v>
      </c>
      <c r="AD309" s="306"/>
      <c r="AE309" s="31"/>
      <c r="AF309" s="306"/>
      <c r="AG309" s="31"/>
      <c r="AH309" s="306"/>
      <c r="AI309" s="31"/>
      <c r="AJ309" s="306"/>
      <c r="AK309" s="31"/>
      <c r="AL309" s="306"/>
      <c r="AM309" s="31"/>
      <c r="AN309" s="306"/>
      <c r="AO309" s="31"/>
      <c r="AP309" s="306"/>
      <c r="AQ309" s="31">
        <f t="shared" si="24"/>
        <v>0</v>
      </c>
      <c r="AR309" s="306"/>
      <c r="AS309" s="31"/>
      <c r="AT309" s="306"/>
      <c r="AU309" s="31"/>
      <c r="AV309" s="306"/>
      <c r="AW309" s="31">
        <f t="shared" si="25"/>
        <v>0</v>
      </c>
      <c r="AX309" s="307">
        <v>1</v>
      </c>
      <c r="AY309" s="307">
        <v>1</v>
      </c>
      <c r="AZ309" s="308"/>
      <c r="BA309" s="294">
        <f t="shared" si="23"/>
        <v>11</v>
      </c>
      <c r="BB309" s="261" t="s">
        <v>3176</v>
      </c>
      <c r="BC309" s="261">
        <v>10</v>
      </c>
      <c r="BD309" s="261" t="s">
        <v>3180</v>
      </c>
    </row>
    <row r="310" spans="1:57" x14ac:dyDescent="0.2">
      <c r="A310" s="26" t="s">
        <v>468</v>
      </c>
      <c r="B310" s="306" t="s">
        <v>2829</v>
      </c>
      <c r="C310" s="27" t="s">
        <v>460</v>
      </c>
      <c r="D310" s="307">
        <v>207</v>
      </c>
      <c r="E310" s="307">
        <v>300</v>
      </c>
      <c r="F310" s="307">
        <v>2</v>
      </c>
      <c r="G310" s="31"/>
      <c r="H310" s="306"/>
      <c r="I310" s="31"/>
      <c r="J310" s="306"/>
      <c r="K310" s="31"/>
      <c r="L310" s="307">
        <v>2</v>
      </c>
      <c r="M310" s="31"/>
      <c r="N310" s="307">
        <v>1</v>
      </c>
      <c r="O310" s="31"/>
      <c r="P310" s="307">
        <v>2</v>
      </c>
      <c r="Q310" s="31"/>
      <c r="R310" s="307">
        <v>2</v>
      </c>
      <c r="S310" s="31"/>
      <c r="T310" s="307">
        <v>2</v>
      </c>
      <c r="U310" s="31"/>
      <c r="V310" s="306"/>
      <c r="W310" s="31"/>
      <c r="X310" s="306"/>
      <c r="Y310" s="31">
        <f t="shared" si="26"/>
        <v>0</v>
      </c>
      <c r="Z310" s="306"/>
      <c r="AA310" s="31"/>
      <c r="AB310" s="306"/>
      <c r="AC310" s="31">
        <f t="shared" si="27"/>
        <v>0</v>
      </c>
      <c r="AD310" s="306"/>
      <c r="AE310" s="31"/>
      <c r="AF310" s="306"/>
      <c r="AG310" s="31"/>
      <c r="AH310" s="306"/>
      <c r="AI310" s="31"/>
      <c r="AJ310" s="306"/>
      <c r="AK310" s="31"/>
      <c r="AL310" s="306"/>
      <c r="AM310" s="31"/>
      <c r="AN310" s="306"/>
      <c r="AO310" s="31"/>
      <c r="AP310" s="306"/>
      <c r="AQ310" s="31">
        <f t="shared" si="24"/>
        <v>0</v>
      </c>
      <c r="AR310" s="306"/>
      <c r="AS310" s="31"/>
      <c r="AT310" s="306"/>
      <c r="AU310" s="31"/>
      <c r="AV310" s="306"/>
      <c r="AW310" s="31">
        <f t="shared" si="25"/>
        <v>0</v>
      </c>
      <c r="AX310" s="307">
        <v>1</v>
      </c>
      <c r="AY310" s="307">
        <v>1</v>
      </c>
      <c r="AZ310" s="308"/>
      <c r="BA310" s="294">
        <f t="shared" si="23"/>
        <v>11</v>
      </c>
      <c r="BB310" s="261" t="s">
        <v>3176</v>
      </c>
      <c r="BC310" s="261">
        <v>10</v>
      </c>
      <c r="BD310" s="261" t="s">
        <v>3180</v>
      </c>
      <c r="BE310" s="261">
        <v>2</v>
      </c>
    </row>
    <row r="311" spans="1:57" x14ac:dyDescent="0.2">
      <c r="A311" s="11" t="s">
        <v>469</v>
      </c>
      <c r="B311" s="7" t="s">
        <v>301</v>
      </c>
      <c r="C311" s="7" t="s">
        <v>460</v>
      </c>
      <c r="D311" s="295">
        <v>207</v>
      </c>
      <c r="E311" s="295">
        <v>2200</v>
      </c>
      <c r="F311" s="295">
        <v>1</v>
      </c>
      <c r="G311" s="31"/>
      <c r="H311" s="288"/>
      <c r="I311" s="31"/>
      <c r="J311" s="288"/>
      <c r="K311" s="31"/>
      <c r="L311" s="295">
        <v>2</v>
      </c>
      <c r="M311" s="31"/>
      <c r="N311" s="288"/>
      <c r="O311" s="31"/>
      <c r="P311" s="288"/>
      <c r="Q311" s="31"/>
      <c r="R311" s="288"/>
      <c r="S311" s="31"/>
      <c r="T311" s="288"/>
      <c r="U311" s="31"/>
      <c r="V311" s="288"/>
      <c r="W311" s="31"/>
      <c r="X311" s="288"/>
      <c r="Y311" s="31">
        <f t="shared" si="26"/>
        <v>0</v>
      </c>
      <c r="Z311" s="288"/>
      <c r="AA311" s="31"/>
      <c r="AB311" s="288"/>
      <c r="AC311" s="31">
        <f t="shared" si="27"/>
        <v>0</v>
      </c>
      <c r="AD311" s="288"/>
      <c r="AE311" s="31"/>
      <c r="AF311" s="288"/>
      <c r="AG311" s="31"/>
      <c r="AH311" s="288"/>
      <c r="AI311" s="31"/>
      <c r="AJ311" s="288"/>
      <c r="AK311" s="31"/>
      <c r="AL311" s="288"/>
      <c r="AM311" s="31"/>
      <c r="AN311" s="288"/>
      <c r="AO311" s="31"/>
      <c r="AP311" s="288"/>
      <c r="AQ311" s="31">
        <f t="shared" si="24"/>
        <v>0</v>
      </c>
      <c r="AR311" s="288"/>
      <c r="AS311" s="31"/>
      <c r="AT311" s="288"/>
      <c r="AU311" s="31"/>
      <c r="AV311" s="288"/>
      <c r="AW311" s="31">
        <f t="shared" si="25"/>
        <v>0</v>
      </c>
      <c r="AX311" s="295">
        <v>1</v>
      </c>
      <c r="AY311" s="288"/>
      <c r="AZ311" s="293"/>
      <c r="BA311" s="294">
        <f t="shared" si="23"/>
        <v>3</v>
      </c>
      <c r="BB311" s="296" t="s">
        <v>3173</v>
      </c>
      <c r="BC311" s="261">
        <v>0</v>
      </c>
    </row>
    <row r="312" spans="1:57" x14ac:dyDescent="0.2">
      <c r="A312" s="11" t="s">
        <v>470</v>
      </c>
      <c r="B312" s="7" t="s">
        <v>301</v>
      </c>
      <c r="C312" s="7" t="s">
        <v>460</v>
      </c>
      <c r="D312" s="295">
        <v>207</v>
      </c>
      <c r="E312" s="295">
        <v>2200</v>
      </c>
      <c r="F312" s="295">
        <v>1</v>
      </c>
      <c r="G312" s="31"/>
      <c r="H312" s="288"/>
      <c r="I312" s="31"/>
      <c r="J312" s="288"/>
      <c r="K312" s="31"/>
      <c r="L312" s="295">
        <v>2</v>
      </c>
      <c r="M312" s="31"/>
      <c r="N312" s="288"/>
      <c r="O312" s="31"/>
      <c r="P312" s="288"/>
      <c r="Q312" s="31"/>
      <c r="R312" s="288"/>
      <c r="S312" s="31"/>
      <c r="T312" s="288"/>
      <c r="U312" s="31"/>
      <c r="V312" s="288"/>
      <c r="W312" s="31"/>
      <c r="X312" s="288"/>
      <c r="Y312" s="31">
        <f t="shared" si="26"/>
        <v>0</v>
      </c>
      <c r="Z312" s="288"/>
      <c r="AA312" s="31"/>
      <c r="AB312" s="288"/>
      <c r="AC312" s="31">
        <f t="shared" si="27"/>
        <v>0</v>
      </c>
      <c r="AD312" s="288"/>
      <c r="AE312" s="31"/>
      <c r="AF312" s="288"/>
      <c r="AG312" s="31"/>
      <c r="AH312" s="288"/>
      <c r="AI312" s="31"/>
      <c r="AJ312" s="288"/>
      <c r="AK312" s="31"/>
      <c r="AL312" s="288"/>
      <c r="AM312" s="31"/>
      <c r="AN312" s="288"/>
      <c r="AO312" s="31"/>
      <c r="AP312" s="288"/>
      <c r="AQ312" s="31">
        <f t="shared" si="24"/>
        <v>0</v>
      </c>
      <c r="AR312" s="288"/>
      <c r="AS312" s="31"/>
      <c r="AT312" s="288"/>
      <c r="AU312" s="31"/>
      <c r="AV312" s="288"/>
      <c r="AW312" s="31">
        <f t="shared" si="25"/>
        <v>0</v>
      </c>
      <c r="AX312" s="295">
        <v>1</v>
      </c>
      <c r="AY312" s="288"/>
      <c r="AZ312" s="293"/>
      <c r="BA312" s="294">
        <f t="shared" si="23"/>
        <v>3</v>
      </c>
      <c r="BB312" s="296" t="s">
        <v>3173</v>
      </c>
      <c r="BC312" s="261">
        <v>0</v>
      </c>
    </row>
    <row r="313" spans="1:57" x14ac:dyDescent="0.2">
      <c r="A313" s="11" t="s">
        <v>471</v>
      </c>
      <c r="B313" s="7" t="s">
        <v>301</v>
      </c>
      <c r="C313" s="7" t="s">
        <v>460</v>
      </c>
      <c r="D313" s="295">
        <v>207</v>
      </c>
      <c r="E313" s="295">
        <v>2200</v>
      </c>
      <c r="F313" s="295">
        <v>1</v>
      </c>
      <c r="G313" s="31"/>
      <c r="H313" s="288"/>
      <c r="I313" s="31"/>
      <c r="J313" s="288"/>
      <c r="K313" s="31"/>
      <c r="L313" s="295">
        <v>2</v>
      </c>
      <c r="M313" s="31"/>
      <c r="N313" s="288"/>
      <c r="O313" s="31"/>
      <c r="P313" s="288"/>
      <c r="Q313" s="31"/>
      <c r="R313" s="288"/>
      <c r="S313" s="31"/>
      <c r="T313" s="288"/>
      <c r="U313" s="31"/>
      <c r="V313" s="288"/>
      <c r="W313" s="31"/>
      <c r="X313" s="288"/>
      <c r="Y313" s="31">
        <f t="shared" si="26"/>
        <v>0</v>
      </c>
      <c r="Z313" s="288"/>
      <c r="AA313" s="31"/>
      <c r="AB313" s="288"/>
      <c r="AC313" s="31">
        <f t="shared" si="27"/>
        <v>0</v>
      </c>
      <c r="AD313" s="288"/>
      <c r="AE313" s="31"/>
      <c r="AF313" s="288"/>
      <c r="AG313" s="31"/>
      <c r="AH313" s="288"/>
      <c r="AI313" s="31"/>
      <c r="AJ313" s="288"/>
      <c r="AK313" s="31"/>
      <c r="AL313" s="288"/>
      <c r="AM313" s="31"/>
      <c r="AN313" s="288"/>
      <c r="AO313" s="31"/>
      <c r="AP313" s="288"/>
      <c r="AQ313" s="31">
        <f t="shared" si="24"/>
        <v>0</v>
      </c>
      <c r="AR313" s="288"/>
      <c r="AS313" s="31"/>
      <c r="AT313" s="288"/>
      <c r="AU313" s="31"/>
      <c r="AV313" s="288"/>
      <c r="AW313" s="31">
        <f t="shared" si="25"/>
        <v>0</v>
      </c>
      <c r="AX313" s="295">
        <v>1</v>
      </c>
      <c r="AY313" s="288"/>
      <c r="AZ313" s="293"/>
      <c r="BA313" s="294">
        <f t="shared" si="23"/>
        <v>3</v>
      </c>
      <c r="BB313" s="296" t="s">
        <v>3173</v>
      </c>
      <c r="BC313" s="261">
        <v>0</v>
      </c>
    </row>
    <row r="314" spans="1:57" x14ac:dyDescent="0.2">
      <c r="A314" s="11" t="s">
        <v>472</v>
      </c>
      <c r="B314" s="7" t="s">
        <v>301</v>
      </c>
      <c r="C314" s="7" t="s">
        <v>460</v>
      </c>
      <c r="D314" s="295">
        <v>207</v>
      </c>
      <c r="E314" s="295">
        <v>2200</v>
      </c>
      <c r="F314" s="295">
        <v>1</v>
      </c>
      <c r="G314" s="31"/>
      <c r="H314" s="288"/>
      <c r="I314" s="31"/>
      <c r="J314" s="288"/>
      <c r="K314" s="31"/>
      <c r="L314" s="295">
        <v>2</v>
      </c>
      <c r="M314" s="31"/>
      <c r="N314" s="288"/>
      <c r="O314" s="31"/>
      <c r="P314" s="288"/>
      <c r="Q314" s="31"/>
      <c r="R314" s="288"/>
      <c r="S314" s="31"/>
      <c r="T314" s="288"/>
      <c r="U314" s="31"/>
      <c r="V314" s="288"/>
      <c r="W314" s="31"/>
      <c r="X314" s="288"/>
      <c r="Y314" s="31">
        <f t="shared" si="26"/>
        <v>0</v>
      </c>
      <c r="Z314" s="288"/>
      <c r="AA314" s="31"/>
      <c r="AB314" s="288"/>
      <c r="AC314" s="31">
        <f t="shared" si="27"/>
        <v>0</v>
      </c>
      <c r="AD314" s="288"/>
      <c r="AE314" s="31"/>
      <c r="AF314" s="288"/>
      <c r="AG314" s="31"/>
      <c r="AH314" s="288"/>
      <c r="AI314" s="31"/>
      <c r="AJ314" s="288"/>
      <c r="AK314" s="31"/>
      <c r="AL314" s="288"/>
      <c r="AM314" s="31"/>
      <c r="AN314" s="288"/>
      <c r="AO314" s="31"/>
      <c r="AP314" s="288"/>
      <c r="AQ314" s="31">
        <f t="shared" si="24"/>
        <v>0</v>
      </c>
      <c r="AR314" s="288"/>
      <c r="AS314" s="31"/>
      <c r="AT314" s="288"/>
      <c r="AU314" s="31"/>
      <c r="AV314" s="288"/>
      <c r="AW314" s="31">
        <f t="shared" si="25"/>
        <v>0</v>
      </c>
      <c r="AX314" s="295">
        <v>1</v>
      </c>
      <c r="AY314" s="288"/>
      <c r="AZ314" s="293"/>
      <c r="BA314" s="294">
        <f t="shared" si="23"/>
        <v>3</v>
      </c>
      <c r="BB314" s="296" t="s">
        <v>3173</v>
      </c>
      <c r="BC314" s="261">
        <v>0</v>
      </c>
    </row>
    <row r="315" spans="1:57" x14ac:dyDescent="0.2">
      <c r="A315" s="11" t="s">
        <v>473</v>
      </c>
      <c r="B315" s="288" t="s">
        <v>3092</v>
      </c>
      <c r="C315" s="7" t="s">
        <v>460</v>
      </c>
      <c r="D315" s="295">
        <v>207</v>
      </c>
      <c r="E315" s="7" t="s">
        <v>151</v>
      </c>
      <c r="F315" s="295">
        <v>4</v>
      </c>
      <c r="G315" s="31"/>
      <c r="H315" s="288"/>
      <c r="I315" s="31"/>
      <c r="J315" s="288"/>
      <c r="K315" s="31"/>
      <c r="L315" s="288"/>
      <c r="M315" s="31"/>
      <c r="N315" s="288"/>
      <c r="O315" s="31"/>
      <c r="P315" s="288"/>
      <c r="Q315" s="31"/>
      <c r="R315" s="288"/>
      <c r="S315" s="31"/>
      <c r="T315" s="288"/>
      <c r="U315" s="31"/>
      <c r="V315" s="288"/>
      <c r="W315" s="31"/>
      <c r="X315" s="288"/>
      <c r="Y315" s="31">
        <f t="shared" si="26"/>
        <v>0</v>
      </c>
      <c r="Z315" s="288"/>
      <c r="AA315" s="31"/>
      <c r="AB315" s="288"/>
      <c r="AC315" s="31">
        <f t="shared" si="27"/>
        <v>0</v>
      </c>
      <c r="AD315" s="288"/>
      <c r="AE315" s="31"/>
      <c r="AF315" s="288"/>
      <c r="AG315" s="31"/>
      <c r="AH315" s="288"/>
      <c r="AI315" s="31"/>
      <c r="AJ315" s="288"/>
      <c r="AK315" s="31"/>
      <c r="AL315" s="288"/>
      <c r="AM315" s="31"/>
      <c r="AN315" s="288"/>
      <c r="AO315" s="31"/>
      <c r="AP315" s="288"/>
      <c r="AQ315" s="31">
        <f t="shared" si="24"/>
        <v>0</v>
      </c>
      <c r="AR315" s="288"/>
      <c r="AS315" s="31"/>
      <c r="AT315" s="288"/>
      <c r="AU315" s="31"/>
      <c r="AV315" s="288"/>
      <c r="AW315" s="31">
        <f t="shared" si="25"/>
        <v>0</v>
      </c>
      <c r="AX315" s="295">
        <v>2</v>
      </c>
      <c r="AY315" s="288"/>
      <c r="AZ315" s="293"/>
      <c r="BA315" s="294">
        <f t="shared" si="23"/>
        <v>4</v>
      </c>
      <c r="BB315" s="296" t="s">
        <v>3173</v>
      </c>
      <c r="BC315" s="261">
        <v>0</v>
      </c>
    </row>
    <row r="316" spans="1:57" x14ac:dyDescent="0.2">
      <c r="A316" s="11" t="s">
        <v>475</v>
      </c>
      <c r="B316" s="288" t="s">
        <v>3092</v>
      </c>
      <c r="C316" s="7" t="s">
        <v>460</v>
      </c>
      <c r="D316" s="295">
        <v>207</v>
      </c>
      <c r="E316" s="7" t="s">
        <v>151</v>
      </c>
      <c r="F316" s="295">
        <v>4</v>
      </c>
      <c r="G316" s="31"/>
      <c r="H316" s="288"/>
      <c r="I316" s="31"/>
      <c r="J316" s="288"/>
      <c r="K316" s="31"/>
      <c r="L316" s="288"/>
      <c r="M316" s="31"/>
      <c r="N316" s="288"/>
      <c r="O316" s="31"/>
      <c r="P316" s="288"/>
      <c r="Q316" s="31"/>
      <c r="R316" s="288"/>
      <c r="S316" s="31"/>
      <c r="T316" s="288"/>
      <c r="U316" s="31"/>
      <c r="V316" s="288"/>
      <c r="W316" s="31"/>
      <c r="X316" s="288"/>
      <c r="Y316" s="31">
        <f t="shared" si="26"/>
        <v>0</v>
      </c>
      <c r="Z316" s="288"/>
      <c r="AA316" s="31"/>
      <c r="AB316" s="288"/>
      <c r="AC316" s="31">
        <f t="shared" si="27"/>
        <v>0</v>
      </c>
      <c r="AD316" s="288"/>
      <c r="AE316" s="31"/>
      <c r="AF316" s="288"/>
      <c r="AG316" s="31"/>
      <c r="AH316" s="288"/>
      <c r="AI316" s="31"/>
      <c r="AJ316" s="288"/>
      <c r="AK316" s="31"/>
      <c r="AL316" s="288"/>
      <c r="AM316" s="31"/>
      <c r="AN316" s="288"/>
      <c r="AO316" s="31"/>
      <c r="AP316" s="288"/>
      <c r="AQ316" s="31">
        <f t="shared" si="24"/>
        <v>0</v>
      </c>
      <c r="AR316" s="288"/>
      <c r="AS316" s="31"/>
      <c r="AT316" s="288"/>
      <c r="AU316" s="31"/>
      <c r="AV316" s="288"/>
      <c r="AW316" s="31">
        <f t="shared" si="25"/>
        <v>0</v>
      </c>
      <c r="AX316" s="295">
        <v>2</v>
      </c>
      <c r="AY316" s="288"/>
      <c r="AZ316" s="293"/>
      <c r="BA316" s="294">
        <f t="shared" si="23"/>
        <v>4</v>
      </c>
      <c r="BB316" s="296" t="s">
        <v>3173</v>
      </c>
      <c r="BC316" s="261">
        <v>0</v>
      </c>
    </row>
    <row r="317" spans="1:57" x14ac:dyDescent="0.2">
      <c r="A317" s="11" t="s">
        <v>476</v>
      </c>
      <c r="B317" s="288" t="s">
        <v>3092</v>
      </c>
      <c r="C317" s="7" t="s">
        <v>460</v>
      </c>
      <c r="D317" s="295">
        <v>207</v>
      </c>
      <c r="E317" s="7" t="s">
        <v>151</v>
      </c>
      <c r="F317" s="295">
        <v>4</v>
      </c>
      <c r="G317" s="31"/>
      <c r="H317" s="288"/>
      <c r="I317" s="31"/>
      <c r="J317" s="288"/>
      <c r="K317" s="31"/>
      <c r="L317" s="288"/>
      <c r="M317" s="31"/>
      <c r="N317" s="288"/>
      <c r="O317" s="31"/>
      <c r="P317" s="288"/>
      <c r="Q317" s="31"/>
      <c r="R317" s="288"/>
      <c r="S317" s="31"/>
      <c r="T317" s="288"/>
      <c r="U317" s="31"/>
      <c r="V317" s="288"/>
      <c r="W317" s="31"/>
      <c r="X317" s="288"/>
      <c r="Y317" s="31">
        <f t="shared" si="26"/>
        <v>0</v>
      </c>
      <c r="Z317" s="288"/>
      <c r="AA317" s="31"/>
      <c r="AB317" s="288"/>
      <c r="AC317" s="31">
        <f t="shared" si="27"/>
        <v>0</v>
      </c>
      <c r="AD317" s="288"/>
      <c r="AE317" s="31"/>
      <c r="AF317" s="288"/>
      <c r="AG317" s="31"/>
      <c r="AH317" s="288"/>
      <c r="AI317" s="31"/>
      <c r="AJ317" s="288"/>
      <c r="AK317" s="31"/>
      <c r="AL317" s="288"/>
      <c r="AM317" s="31"/>
      <c r="AN317" s="288"/>
      <c r="AO317" s="31"/>
      <c r="AP317" s="288"/>
      <c r="AQ317" s="31">
        <f t="shared" si="24"/>
        <v>0</v>
      </c>
      <c r="AR317" s="288"/>
      <c r="AS317" s="31"/>
      <c r="AT317" s="288"/>
      <c r="AU317" s="31"/>
      <c r="AV317" s="288"/>
      <c r="AW317" s="31">
        <f t="shared" si="25"/>
        <v>0</v>
      </c>
      <c r="AX317" s="295">
        <v>2</v>
      </c>
      <c r="AY317" s="288"/>
      <c r="AZ317" s="293"/>
      <c r="BA317" s="294">
        <f t="shared" si="23"/>
        <v>4</v>
      </c>
      <c r="BB317" s="296" t="s">
        <v>3173</v>
      </c>
      <c r="BC317" s="261">
        <v>0</v>
      </c>
    </row>
    <row r="318" spans="1:57" x14ac:dyDescent="0.2">
      <c r="A318" s="11" t="s">
        <v>477</v>
      </c>
      <c r="B318" s="288" t="s">
        <v>3092</v>
      </c>
      <c r="C318" s="7" t="s">
        <v>460</v>
      </c>
      <c r="D318" s="295">
        <v>207</v>
      </c>
      <c r="E318" s="7" t="s">
        <v>151</v>
      </c>
      <c r="F318" s="295">
        <v>4</v>
      </c>
      <c r="G318" s="31"/>
      <c r="H318" s="288"/>
      <c r="I318" s="31"/>
      <c r="J318" s="288"/>
      <c r="K318" s="31"/>
      <c r="L318" s="288"/>
      <c r="M318" s="288"/>
      <c r="N318" s="288"/>
      <c r="O318" s="288"/>
      <c r="P318" s="288"/>
      <c r="Q318" s="31"/>
      <c r="R318" s="288"/>
      <c r="S318" s="31"/>
      <c r="T318" s="288"/>
      <c r="U318" s="31"/>
      <c r="V318" s="288"/>
      <c r="W318" s="31"/>
      <c r="X318" s="288"/>
      <c r="Y318" s="31">
        <f t="shared" si="26"/>
        <v>0</v>
      </c>
      <c r="Z318" s="288"/>
      <c r="AA318" s="31"/>
      <c r="AB318" s="288"/>
      <c r="AC318" s="31">
        <f t="shared" si="27"/>
        <v>0</v>
      </c>
      <c r="AD318" s="288"/>
      <c r="AE318" s="31"/>
      <c r="AF318" s="288"/>
      <c r="AG318" s="31"/>
      <c r="AH318" s="288"/>
      <c r="AI318" s="31"/>
      <c r="AJ318" s="288"/>
      <c r="AK318" s="31"/>
      <c r="AL318" s="288"/>
      <c r="AM318" s="31"/>
      <c r="AN318" s="288"/>
      <c r="AO318" s="31"/>
      <c r="AP318" s="288"/>
      <c r="AQ318" s="31">
        <f t="shared" si="24"/>
        <v>0</v>
      </c>
      <c r="AR318" s="288"/>
      <c r="AS318" s="31"/>
      <c r="AT318" s="288"/>
      <c r="AU318" s="31"/>
      <c r="AV318" s="288"/>
      <c r="AW318" s="31">
        <f t="shared" si="25"/>
        <v>0</v>
      </c>
      <c r="AX318" s="295">
        <v>2</v>
      </c>
      <c r="AY318" s="288"/>
      <c r="AZ318" s="293"/>
      <c r="BA318" s="294">
        <f t="shared" si="23"/>
        <v>4</v>
      </c>
      <c r="BB318" s="296" t="s">
        <v>3173</v>
      </c>
      <c r="BC318" s="261">
        <v>0</v>
      </c>
    </row>
    <row r="319" spans="1:57" ht="47.45" customHeight="1" thickBot="1" x14ac:dyDescent="0.25">
      <c r="A319" s="326" t="s">
        <v>3150</v>
      </c>
      <c r="B319" s="327"/>
      <c r="C319" s="23" t="s">
        <v>61</v>
      </c>
      <c r="D319" s="23"/>
      <c r="E319" s="23"/>
      <c r="F319" s="288"/>
      <c r="G319" s="328"/>
      <c r="H319" s="23" t="s">
        <v>479</v>
      </c>
      <c r="I319" s="23"/>
      <c r="J319" s="288"/>
      <c r="K319" s="288"/>
      <c r="L319" s="23" t="s">
        <v>45</v>
      </c>
      <c r="M319" s="23"/>
      <c r="N319" s="288"/>
      <c r="O319" s="288"/>
      <c r="P319" s="288"/>
      <c r="Q319" s="288"/>
      <c r="R319" s="23" t="s">
        <v>480</v>
      </c>
      <c r="S319" s="23"/>
      <c r="T319" s="23" t="s">
        <v>481</v>
      </c>
      <c r="U319" s="23"/>
      <c r="V319" s="23" t="s">
        <v>482</v>
      </c>
      <c r="W319" s="23"/>
      <c r="X319" s="23" t="s">
        <v>483</v>
      </c>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329" t="s">
        <v>3151</v>
      </c>
      <c r="AU319" s="329"/>
      <c r="AV319" s="329"/>
      <c r="AW319" s="329"/>
      <c r="AX319" s="329"/>
      <c r="AY319" s="329"/>
      <c r="AZ319" s="330"/>
      <c r="BA319" s="294"/>
    </row>
    <row r="320" spans="1:57" ht="24.75" customHeight="1" thickBot="1" x14ac:dyDescent="0.25">
      <c r="A320" s="331"/>
      <c r="B320" s="332"/>
      <c r="C320" s="333" t="s">
        <v>3152</v>
      </c>
      <c r="D320" s="334" t="s">
        <v>56</v>
      </c>
      <c r="E320" s="333"/>
      <c r="F320" s="335"/>
      <c r="G320" s="335"/>
      <c r="H320" s="33" t="s">
        <v>486</v>
      </c>
      <c r="I320" s="33"/>
      <c r="J320" s="335"/>
      <c r="K320" s="335"/>
      <c r="L320" s="333" t="s">
        <v>3152</v>
      </c>
      <c r="M320" s="333"/>
      <c r="N320" s="335"/>
      <c r="O320" s="335"/>
      <c r="P320" s="335"/>
      <c r="Q320" s="335"/>
      <c r="R320" s="336">
        <v>44503</v>
      </c>
      <c r="S320" s="336"/>
      <c r="T320" s="33" t="s">
        <v>487</v>
      </c>
      <c r="U320" s="33"/>
      <c r="V320" s="33" t="s">
        <v>488</v>
      </c>
      <c r="W320" s="33"/>
      <c r="X320" s="333" t="s">
        <v>3153</v>
      </c>
      <c r="Y320" s="333"/>
      <c r="Z320" s="333"/>
      <c r="AA320" s="333"/>
      <c r="AB320" s="333"/>
      <c r="AC320" s="333"/>
      <c r="AD320" s="333"/>
      <c r="AE320" s="333"/>
      <c r="AF320" s="333"/>
      <c r="AG320" s="333"/>
      <c r="AH320" s="333"/>
      <c r="AI320" s="333"/>
      <c r="AJ320" s="333"/>
      <c r="AK320" s="333"/>
      <c r="AL320" s="333"/>
      <c r="AM320" s="333"/>
      <c r="AN320" s="333"/>
      <c r="AO320" s="333"/>
      <c r="AP320" s="333"/>
      <c r="AQ320" s="333"/>
      <c r="AR320" s="333"/>
      <c r="AS320" s="333"/>
      <c r="AT320" s="333"/>
      <c r="AU320" s="333"/>
      <c r="AV320" s="333"/>
      <c r="AW320" s="333"/>
      <c r="AX320" s="333"/>
      <c r="AY320" s="333"/>
      <c r="AZ320" s="337"/>
      <c r="BA320" s="294"/>
      <c r="BB320" s="1098" t="s">
        <v>3184</v>
      </c>
      <c r="BC320" s="1099"/>
      <c r="BD320" s="1099"/>
      <c r="BE320" s="1100"/>
    </row>
    <row r="321" spans="4:58" ht="60.75" thickBot="1" x14ac:dyDescent="0.3">
      <c r="D321" s="471" t="s">
        <v>3185</v>
      </c>
      <c r="E321" s="339" t="s">
        <v>3186</v>
      </c>
      <c r="F321" s="340" t="s">
        <v>3006</v>
      </c>
      <c r="G321" s="340"/>
      <c r="H321" s="340" t="s">
        <v>3105</v>
      </c>
      <c r="I321" s="340"/>
      <c r="J321" s="340" t="s">
        <v>3106</v>
      </c>
      <c r="K321" s="340"/>
      <c r="L321" s="340" t="s">
        <v>3006</v>
      </c>
      <c r="M321" s="340"/>
      <c r="N321" s="340" t="s">
        <v>3006</v>
      </c>
      <c r="O321" s="340"/>
      <c r="P321" s="340" t="s">
        <v>3007</v>
      </c>
      <c r="Q321" s="340"/>
      <c r="R321" s="340"/>
      <c r="S321" s="340"/>
      <c r="T321" s="340" t="s">
        <v>3006</v>
      </c>
      <c r="U321" s="340"/>
      <c r="V321" s="340" t="s">
        <v>3008</v>
      </c>
      <c r="W321" s="340"/>
      <c r="X321" s="340" t="s">
        <v>3008</v>
      </c>
      <c r="Y321" s="340"/>
      <c r="Z321" s="340" t="s">
        <v>3011</v>
      </c>
      <c r="AA321" s="340"/>
      <c r="AB321" s="340" t="s">
        <v>3011</v>
      </c>
      <c r="AC321" s="340"/>
      <c r="AD321" s="340" t="s">
        <v>3009</v>
      </c>
      <c r="AE321" s="340"/>
      <c r="AF321" s="340" t="s">
        <v>3010</v>
      </c>
      <c r="AG321" s="340"/>
      <c r="AH321" s="340" t="s">
        <v>3011</v>
      </c>
      <c r="AI321" s="340"/>
      <c r="AJ321" s="340" t="s">
        <v>3006</v>
      </c>
      <c r="AK321" s="340"/>
      <c r="AL321" s="340" t="s">
        <v>3012</v>
      </c>
      <c r="AM321" s="340"/>
      <c r="AN321" s="340" t="s">
        <v>3012</v>
      </c>
      <c r="AO321" s="340"/>
      <c r="AP321" s="340" t="s">
        <v>3012</v>
      </c>
      <c r="AQ321" s="340"/>
      <c r="AR321" s="340" t="s">
        <v>3012</v>
      </c>
      <c r="AS321" s="340"/>
      <c r="AT321" s="341" t="s">
        <v>3013</v>
      </c>
      <c r="AU321" s="342"/>
      <c r="AV321" s="343" t="s">
        <v>3107</v>
      </c>
      <c r="AW321" s="343"/>
      <c r="AX321" s="289"/>
      <c r="AY321" s="289" t="s">
        <v>3014</v>
      </c>
      <c r="AZ321" s="34" t="s">
        <v>43</v>
      </c>
      <c r="BA321" s="344"/>
      <c r="BB321" s="345" t="s">
        <v>3187</v>
      </c>
      <c r="BC321" s="346">
        <v>12.5</v>
      </c>
      <c r="BD321" s="345" t="s">
        <v>3188</v>
      </c>
      <c r="BE321" s="347"/>
      <c r="BF321" s="420">
        <v>12.5</v>
      </c>
    </row>
    <row r="322" spans="4:58" ht="15.75" x14ac:dyDescent="0.25">
      <c r="D322" s="472" t="s">
        <v>3189</v>
      </c>
      <c r="E322" s="349" t="s">
        <v>3190</v>
      </c>
      <c r="F322" s="350">
        <f>SUM(F$7:G$196)</f>
        <v>194</v>
      </c>
      <c r="G322" s="351"/>
      <c r="H322" s="351"/>
      <c r="I322" s="351"/>
      <c r="J322" s="351">
        <f t="shared" ref="J322:J332" si="28">SUM(J$7:J$318)</f>
        <v>0</v>
      </c>
      <c r="K322" s="351"/>
      <c r="L322" s="351">
        <f t="shared" ref="L322:N322" si="29">SUM(L$7:M$196)</f>
        <v>99</v>
      </c>
      <c r="M322" s="351">
        <f t="shared" si="29"/>
        <v>37</v>
      </c>
      <c r="N322" s="351">
        <f t="shared" si="29"/>
        <v>37</v>
      </c>
      <c r="O322" s="351"/>
      <c r="P322" s="351"/>
      <c r="Q322" s="351"/>
      <c r="R322" s="351"/>
      <c r="S322" s="351"/>
      <c r="T322" s="351">
        <f>SUM(T$7:U$196)</f>
        <v>121</v>
      </c>
      <c r="U322" s="351"/>
      <c r="V322" s="351"/>
      <c r="W322" s="351"/>
      <c r="X322" s="351">
        <f t="shared" ref="X322:Y332" si="30">SUM(X$7:X$318)</f>
        <v>0</v>
      </c>
      <c r="Y322" s="351">
        <f t="shared" si="30"/>
        <v>0</v>
      </c>
      <c r="Z322" s="351"/>
      <c r="AA322" s="351"/>
      <c r="AB322" s="351">
        <f t="shared" ref="AB322:AC332" si="31">SUM(AB$7:AB$318)</f>
        <v>0</v>
      </c>
      <c r="AC322" s="351">
        <f t="shared" si="31"/>
        <v>0</v>
      </c>
      <c r="AD322" s="351"/>
      <c r="AE322" s="351"/>
      <c r="AF322" s="351"/>
      <c r="AG322" s="351"/>
      <c r="AH322" s="351">
        <f t="shared" ref="AH322:AJ322" si="32">SUM(AH$7:AI$196)</f>
        <v>163</v>
      </c>
      <c r="AI322" s="351">
        <f t="shared" si="32"/>
        <v>3</v>
      </c>
      <c r="AJ322" s="351">
        <f t="shared" si="32"/>
        <v>3</v>
      </c>
      <c r="AK322" s="351"/>
      <c r="AL322" s="351"/>
      <c r="AM322" s="351"/>
      <c r="AN322" s="351">
        <f t="shared" ref="AN322:AR322" si="33">SUM(AN$7:AO$196)</f>
        <v>5</v>
      </c>
      <c r="AO322" s="351">
        <f t="shared" si="33"/>
        <v>0</v>
      </c>
      <c r="AP322" s="351">
        <f t="shared" si="33"/>
        <v>0</v>
      </c>
      <c r="AQ322" s="351">
        <f t="shared" si="33"/>
        <v>5</v>
      </c>
      <c r="AR322" s="351">
        <f t="shared" si="33"/>
        <v>5</v>
      </c>
      <c r="AS322" s="351"/>
      <c r="AT322" s="352"/>
      <c r="AU322" s="294"/>
      <c r="AV322" s="294">
        <f t="shared" ref="AV322:AW332" si="34">SUM(AV$7:AV$318)</f>
        <v>0</v>
      </c>
      <c r="AW322" s="294">
        <f t="shared" si="34"/>
        <v>0</v>
      </c>
      <c r="AX322" s="294"/>
      <c r="AY322" s="294"/>
      <c r="AZ322" s="294"/>
      <c r="BA322" s="353">
        <f>AR322+AP322+AN322+AL322+AJ322+AH322+AF322+AD322+AB322+Z322+X322+V322+T322+R322+P322+N322+L322+J322+H322+F322</f>
        <v>627</v>
      </c>
      <c r="BB322" s="354">
        <v>7</v>
      </c>
      <c r="BC322" s="354">
        <f>BA322*BC$321</f>
        <v>7837.5</v>
      </c>
      <c r="BD322" s="354">
        <f>BA322*BB322</f>
        <v>4389</v>
      </c>
      <c r="BE322" s="355">
        <f>BD322+BC322</f>
        <v>12226.5</v>
      </c>
      <c r="BF322" s="421">
        <f>BD322*BF$321</f>
        <v>54862.5</v>
      </c>
    </row>
    <row r="323" spans="4:58" ht="15.75" x14ac:dyDescent="0.25">
      <c r="D323" s="472" t="s">
        <v>3189</v>
      </c>
      <c r="E323" s="349" t="s">
        <v>3191</v>
      </c>
      <c r="F323" s="356">
        <f>SUM(F$7:G$196)</f>
        <v>194</v>
      </c>
      <c r="G323" s="357"/>
      <c r="H323" s="357"/>
      <c r="I323" s="357"/>
      <c r="J323" s="357">
        <f t="shared" si="28"/>
        <v>0</v>
      </c>
      <c r="K323" s="357"/>
      <c r="L323" s="357">
        <f t="shared" ref="L323:N323" si="35">SUM(L$7:M$196)</f>
        <v>99</v>
      </c>
      <c r="M323" s="357">
        <f t="shared" si="35"/>
        <v>37</v>
      </c>
      <c r="N323" s="357">
        <f t="shared" si="35"/>
        <v>37</v>
      </c>
      <c r="O323" s="357"/>
      <c r="P323" s="357"/>
      <c r="Q323" s="357"/>
      <c r="R323" s="357"/>
      <c r="S323" s="357"/>
      <c r="T323" s="357">
        <f>SUM(T$7:U$196)</f>
        <v>121</v>
      </c>
      <c r="U323" s="357"/>
      <c r="V323" s="357"/>
      <c r="W323" s="357"/>
      <c r="X323" s="357">
        <f t="shared" si="30"/>
        <v>0</v>
      </c>
      <c r="Y323" s="357">
        <f t="shared" si="30"/>
        <v>0</v>
      </c>
      <c r="Z323" s="357"/>
      <c r="AA323" s="357"/>
      <c r="AB323" s="357">
        <f t="shared" si="31"/>
        <v>0</v>
      </c>
      <c r="AC323" s="357">
        <f t="shared" si="31"/>
        <v>0</v>
      </c>
      <c r="AD323" s="357"/>
      <c r="AE323" s="357"/>
      <c r="AF323" s="357"/>
      <c r="AG323" s="357"/>
      <c r="AH323" s="357">
        <f t="shared" ref="AH323:AJ323" si="36">SUM(AH$7:AI$196)</f>
        <v>163</v>
      </c>
      <c r="AI323" s="357">
        <f t="shared" si="36"/>
        <v>3</v>
      </c>
      <c r="AJ323" s="357">
        <f t="shared" si="36"/>
        <v>3</v>
      </c>
      <c r="AK323" s="357"/>
      <c r="AL323" s="423">
        <f>SUM(AL$7:AM$196)</f>
        <v>53</v>
      </c>
      <c r="AM323" s="357"/>
      <c r="AN323" s="357">
        <f t="shared" ref="AN323:AR323" si="37">SUM(AN$7:AO$196)</f>
        <v>5</v>
      </c>
      <c r="AO323" s="357">
        <f t="shared" si="37"/>
        <v>0</v>
      </c>
      <c r="AP323" s="357">
        <f t="shared" si="37"/>
        <v>0</v>
      </c>
      <c r="AQ323" s="357">
        <f t="shared" si="37"/>
        <v>5</v>
      </c>
      <c r="AR323" s="357">
        <f t="shared" si="37"/>
        <v>5</v>
      </c>
      <c r="AS323" s="357"/>
      <c r="AT323" s="358"/>
      <c r="AU323" s="294"/>
      <c r="AV323" s="294">
        <f t="shared" si="34"/>
        <v>0</v>
      </c>
      <c r="AW323" s="294">
        <f t="shared" si="34"/>
        <v>0</v>
      </c>
      <c r="AX323" s="294"/>
      <c r="AY323" s="294"/>
      <c r="AZ323" s="294"/>
      <c r="BA323" s="353">
        <f t="shared" ref="BA323:BA331" si="38">AR323+AP323+AN323+AL323+AJ323+AH323+AF323+AD323+AB323+Z323+X323+V323+T323+R323+P323+N323+L323+J323+H323+F323</f>
        <v>680</v>
      </c>
      <c r="BB323" s="354">
        <v>7</v>
      </c>
      <c r="BC323" s="354">
        <f t="shared" ref="BC323:BC333" si="39">BA323*BC$321</f>
        <v>8500</v>
      </c>
      <c r="BD323" s="354">
        <f t="shared" ref="BD323:BD332" si="40">BA323*BB323</f>
        <v>4760</v>
      </c>
      <c r="BE323" s="355">
        <f t="shared" ref="BE323:BE332" si="41">BD323+BC323</f>
        <v>13260</v>
      </c>
      <c r="BF323" s="421">
        <f t="shared" ref="BF323:BF332" si="42">BD323*BF$321</f>
        <v>59500</v>
      </c>
    </row>
    <row r="324" spans="4:58" ht="15.75" x14ac:dyDescent="0.25">
      <c r="D324" s="472" t="s">
        <v>3192</v>
      </c>
      <c r="E324" s="359" t="s">
        <v>3193</v>
      </c>
      <c r="F324" s="356"/>
      <c r="G324" s="357"/>
      <c r="H324" s="357"/>
      <c r="I324" s="357"/>
      <c r="J324" s="357">
        <f t="shared" si="28"/>
        <v>0</v>
      </c>
      <c r="K324" s="357"/>
      <c r="L324" s="357"/>
      <c r="M324" s="357"/>
      <c r="N324" s="357"/>
      <c r="O324" s="357"/>
      <c r="P324" s="357"/>
      <c r="Q324" s="357"/>
      <c r="R324" s="357"/>
      <c r="S324" s="357"/>
      <c r="T324" s="357"/>
      <c r="U324" s="357"/>
      <c r="V324" s="357"/>
      <c r="W324" s="357"/>
      <c r="X324" s="357">
        <f t="shared" si="30"/>
        <v>0</v>
      </c>
      <c r="Y324" s="357">
        <f t="shared" si="30"/>
        <v>0</v>
      </c>
      <c r="Z324" s="357"/>
      <c r="AA324" s="357"/>
      <c r="AB324" s="357">
        <f t="shared" si="31"/>
        <v>0</v>
      </c>
      <c r="AC324" s="357">
        <f t="shared" si="31"/>
        <v>0</v>
      </c>
      <c r="AD324" s="357"/>
      <c r="AE324" s="357"/>
      <c r="AF324" s="357"/>
      <c r="AG324" s="357"/>
      <c r="AH324" s="357"/>
      <c r="AI324" s="357"/>
      <c r="AJ324" s="357"/>
      <c r="AK324" s="357"/>
      <c r="AL324" s="357"/>
      <c r="AM324" s="357"/>
      <c r="AN324" s="357"/>
      <c r="AO324" s="357"/>
      <c r="AP324" s="357">
        <f t="shared" ref="AP324:AQ332" si="43">SUM(AP$7:AP$318)</f>
        <v>0</v>
      </c>
      <c r="AQ324" s="357">
        <f t="shared" si="43"/>
        <v>0</v>
      </c>
      <c r="AR324" s="357"/>
      <c r="AS324" s="357"/>
      <c r="AT324" s="358"/>
      <c r="AU324" s="294"/>
      <c r="AV324" s="294">
        <f t="shared" si="34"/>
        <v>0</v>
      </c>
      <c r="AW324" s="294">
        <f t="shared" si="34"/>
        <v>0</v>
      </c>
      <c r="AX324" s="294"/>
      <c r="AY324" s="294"/>
      <c r="AZ324" s="294"/>
      <c r="BA324" s="353">
        <f t="shared" si="38"/>
        <v>0</v>
      </c>
      <c r="BB324" s="354">
        <v>19</v>
      </c>
      <c r="BC324" s="354">
        <f t="shared" si="39"/>
        <v>0</v>
      </c>
      <c r="BD324" s="354">
        <f t="shared" si="40"/>
        <v>0</v>
      </c>
      <c r="BE324" s="355">
        <f t="shared" si="41"/>
        <v>0</v>
      </c>
      <c r="BF324" s="421">
        <f t="shared" si="42"/>
        <v>0</v>
      </c>
    </row>
    <row r="325" spans="4:58" ht="15.75" x14ac:dyDescent="0.25">
      <c r="D325" s="472" t="s">
        <v>3192</v>
      </c>
      <c r="E325" s="359" t="s">
        <v>3193</v>
      </c>
      <c r="F325" s="356"/>
      <c r="G325" s="357"/>
      <c r="H325" s="357"/>
      <c r="I325" s="357"/>
      <c r="J325" s="357">
        <f t="shared" si="28"/>
        <v>0</v>
      </c>
      <c r="K325" s="357"/>
      <c r="L325" s="357"/>
      <c r="M325" s="357"/>
      <c r="N325" s="357"/>
      <c r="O325" s="357"/>
      <c r="P325" s="357"/>
      <c r="Q325" s="357"/>
      <c r="R325" s="357"/>
      <c r="S325" s="357"/>
      <c r="T325" s="357"/>
      <c r="U325" s="357"/>
      <c r="V325" s="357"/>
      <c r="W325" s="357"/>
      <c r="X325" s="357">
        <f t="shared" si="30"/>
        <v>0</v>
      </c>
      <c r="Y325" s="357">
        <f t="shared" si="30"/>
        <v>0</v>
      </c>
      <c r="Z325" s="357"/>
      <c r="AA325" s="357"/>
      <c r="AB325" s="357">
        <f t="shared" si="31"/>
        <v>0</v>
      </c>
      <c r="AC325" s="357">
        <f t="shared" si="31"/>
        <v>0</v>
      </c>
      <c r="AD325" s="357"/>
      <c r="AE325" s="357"/>
      <c r="AF325" s="357"/>
      <c r="AG325" s="357"/>
      <c r="AH325" s="357"/>
      <c r="AI325" s="357"/>
      <c r="AJ325" s="357"/>
      <c r="AK325" s="357"/>
      <c r="AL325" s="357"/>
      <c r="AM325" s="357"/>
      <c r="AN325" s="357"/>
      <c r="AO325" s="357"/>
      <c r="AP325" s="357">
        <f t="shared" si="43"/>
        <v>0</v>
      </c>
      <c r="AQ325" s="357">
        <f t="shared" si="43"/>
        <v>0</v>
      </c>
      <c r="AR325" s="357"/>
      <c r="AS325" s="357"/>
      <c r="AT325" s="358"/>
      <c r="AU325" s="294"/>
      <c r="AV325" s="294">
        <f t="shared" si="34"/>
        <v>0</v>
      </c>
      <c r="AW325" s="294">
        <f t="shared" si="34"/>
        <v>0</v>
      </c>
      <c r="AX325" s="294"/>
      <c r="AY325" s="294"/>
      <c r="AZ325" s="294"/>
      <c r="BA325" s="353">
        <f t="shared" si="38"/>
        <v>0</v>
      </c>
      <c r="BB325" s="354">
        <v>19</v>
      </c>
      <c r="BC325" s="354">
        <f t="shared" si="39"/>
        <v>0</v>
      </c>
      <c r="BD325" s="354">
        <f t="shared" si="40"/>
        <v>0</v>
      </c>
      <c r="BE325" s="355">
        <f t="shared" si="41"/>
        <v>0</v>
      </c>
      <c r="BF325" s="421">
        <f t="shared" si="42"/>
        <v>0</v>
      </c>
    </row>
    <row r="326" spans="4:58" ht="15.75" x14ac:dyDescent="0.25">
      <c r="D326" s="472" t="s">
        <v>3194</v>
      </c>
      <c r="E326" s="359" t="s">
        <v>3195</v>
      </c>
      <c r="F326" s="356"/>
      <c r="G326" s="357"/>
      <c r="H326" s="357"/>
      <c r="I326" s="357"/>
      <c r="J326" s="357">
        <f t="shared" si="28"/>
        <v>0</v>
      </c>
      <c r="K326" s="357"/>
      <c r="L326" s="357"/>
      <c r="M326" s="357"/>
      <c r="N326" s="357"/>
      <c r="O326" s="357"/>
      <c r="P326" s="357">
        <f t="shared" ref="P326:R327" si="44">SUM(P$7:Q$196)</f>
        <v>170</v>
      </c>
      <c r="Q326" s="357">
        <f t="shared" si="44"/>
        <v>161</v>
      </c>
      <c r="R326" s="357">
        <f t="shared" si="44"/>
        <v>161</v>
      </c>
      <c r="S326" s="357"/>
      <c r="T326" s="357"/>
      <c r="U326" s="357"/>
      <c r="V326" s="357">
        <f t="shared" ref="V326:Z327" si="45">SUM(V$7:W$196)</f>
        <v>37</v>
      </c>
      <c r="W326" s="357">
        <f t="shared" si="45"/>
        <v>0</v>
      </c>
      <c r="X326" s="357">
        <f t="shared" si="45"/>
        <v>0</v>
      </c>
      <c r="Y326" s="357">
        <f t="shared" si="45"/>
        <v>4</v>
      </c>
      <c r="Z326" s="357">
        <f t="shared" si="45"/>
        <v>4</v>
      </c>
      <c r="AA326" s="357"/>
      <c r="AB326" s="357">
        <f t="shared" si="31"/>
        <v>0</v>
      </c>
      <c r="AC326" s="357">
        <f t="shared" si="31"/>
        <v>0</v>
      </c>
      <c r="AD326" s="357"/>
      <c r="AE326" s="357"/>
      <c r="AF326" s="357"/>
      <c r="AG326" s="357"/>
      <c r="AH326" s="357"/>
      <c r="AI326" s="357"/>
      <c r="AJ326" s="357"/>
      <c r="AK326" s="357"/>
      <c r="AL326" s="357"/>
      <c r="AM326" s="357"/>
      <c r="AN326" s="357"/>
      <c r="AO326" s="357"/>
      <c r="AP326" s="357">
        <f t="shared" si="43"/>
        <v>0</v>
      </c>
      <c r="AQ326" s="357">
        <f t="shared" si="43"/>
        <v>0</v>
      </c>
      <c r="AR326" s="357"/>
      <c r="AS326" s="357"/>
      <c r="AT326" s="358"/>
      <c r="AU326" s="294"/>
      <c r="AV326" s="294">
        <f t="shared" si="34"/>
        <v>0</v>
      </c>
      <c r="AW326" s="294">
        <f t="shared" si="34"/>
        <v>0</v>
      </c>
      <c r="AX326" s="294"/>
      <c r="AY326" s="294"/>
      <c r="AZ326" s="294"/>
      <c r="BA326" s="353">
        <f t="shared" si="38"/>
        <v>372</v>
      </c>
      <c r="BB326" s="354">
        <v>8</v>
      </c>
      <c r="BC326" s="354">
        <f t="shared" si="39"/>
        <v>4650</v>
      </c>
      <c r="BD326" s="354">
        <f t="shared" si="40"/>
        <v>2976</v>
      </c>
      <c r="BE326" s="355">
        <f t="shared" si="41"/>
        <v>7626</v>
      </c>
      <c r="BF326" s="421">
        <f t="shared" si="42"/>
        <v>37200</v>
      </c>
    </row>
    <row r="327" spans="4:58" ht="15.75" x14ac:dyDescent="0.25">
      <c r="D327" s="472" t="s">
        <v>3196</v>
      </c>
      <c r="E327" s="359" t="s">
        <v>3195</v>
      </c>
      <c r="F327" s="356"/>
      <c r="G327" s="357"/>
      <c r="H327" s="357"/>
      <c r="I327" s="357"/>
      <c r="J327" s="357">
        <f t="shared" si="28"/>
        <v>0</v>
      </c>
      <c r="K327" s="357"/>
      <c r="L327" s="357"/>
      <c r="M327" s="357"/>
      <c r="N327" s="357"/>
      <c r="O327" s="357"/>
      <c r="P327" s="357">
        <f t="shared" si="44"/>
        <v>170</v>
      </c>
      <c r="Q327" s="357">
        <f t="shared" si="44"/>
        <v>161</v>
      </c>
      <c r="R327" s="357">
        <f t="shared" si="44"/>
        <v>161</v>
      </c>
      <c r="S327" s="357"/>
      <c r="T327" s="357"/>
      <c r="U327" s="357"/>
      <c r="V327" s="357">
        <f t="shared" si="45"/>
        <v>37</v>
      </c>
      <c r="W327" s="357">
        <f t="shared" si="45"/>
        <v>0</v>
      </c>
      <c r="X327" s="357">
        <f t="shared" si="45"/>
        <v>0</v>
      </c>
      <c r="Y327" s="357">
        <f t="shared" si="45"/>
        <v>4</v>
      </c>
      <c r="Z327" s="357">
        <f t="shared" si="45"/>
        <v>4</v>
      </c>
      <c r="AA327" s="357"/>
      <c r="AB327" s="357">
        <f t="shared" si="31"/>
        <v>0</v>
      </c>
      <c r="AC327" s="357">
        <f t="shared" si="31"/>
        <v>0</v>
      </c>
      <c r="AD327" s="357"/>
      <c r="AE327" s="357"/>
      <c r="AF327" s="357"/>
      <c r="AG327" s="357"/>
      <c r="AH327" s="357"/>
      <c r="AI327" s="357"/>
      <c r="AJ327" s="357"/>
      <c r="AK327" s="357"/>
      <c r="AL327" s="357"/>
      <c r="AM327" s="357"/>
      <c r="AN327" s="357"/>
      <c r="AO327" s="357"/>
      <c r="AP327" s="357">
        <f t="shared" si="43"/>
        <v>0</v>
      </c>
      <c r="AQ327" s="357">
        <f t="shared" si="43"/>
        <v>0</v>
      </c>
      <c r="AR327" s="357"/>
      <c r="AS327" s="357"/>
      <c r="AT327" s="358"/>
      <c r="AU327" s="294"/>
      <c r="AV327" s="294">
        <f t="shared" si="34"/>
        <v>0</v>
      </c>
      <c r="AW327" s="294">
        <f t="shared" si="34"/>
        <v>0</v>
      </c>
      <c r="AX327" s="294"/>
      <c r="AY327" s="294"/>
      <c r="AZ327" s="294"/>
      <c r="BA327" s="353">
        <f t="shared" si="38"/>
        <v>372</v>
      </c>
      <c r="BB327" s="354">
        <v>8</v>
      </c>
      <c r="BC327" s="354">
        <f t="shared" si="39"/>
        <v>4650</v>
      </c>
      <c r="BD327" s="354">
        <f t="shared" si="40"/>
        <v>2976</v>
      </c>
      <c r="BE327" s="355">
        <f t="shared" si="41"/>
        <v>7626</v>
      </c>
      <c r="BF327" s="421">
        <f t="shared" si="42"/>
        <v>37200</v>
      </c>
    </row>
    <row r="328" spans="4:58" ht="15.75" x14ac:dyDescent="0.25">
      <c r="D328" s="472"/>
      <c r="E328" s="359" t="s">
        <v>3197</v>
      </c>
      <c r="F328" s="356"/>
      <c r="G328" s="357"/>
      <c r="H328" s="357">
        <f>SUM(H$7:I$196)</f>
        <v>10</v>
      </c>
      <c r="I328" s="357"/>
      <c r="J328" s="357">
        <f t="shared" si="28"/>
        <v>0</v>
      </c>
      <c r="K328" s="357"/>
      <c r="L328" s="357"/>
      <c r="M328" s="357"/>
      <c r="N328" s="357"/>
      <c r="O328" s="357"/>
      <c r="P328" s="357"/>
      <c r="Q328" s="357"/>
      <c r="R328" s="357"/>
      <c r="S328" s="357"/>
      <c r="T328" s="357"/>
      <c r="U328" s="357"/>
      <c r="V328" s="357"/>
      <c r="W328" s="357"/>
      <c r="X328" s="357">
        <f t="shared" si="30"/>
        <v>0</v>
      </c>
      <c r="Y328" s="357">
        <f t="shared" si="30"/>
        <v>0</v>
      </c>
      <c r="Z328" s="357"/>
      <c r="AA328" s="357"/>
      <c r="AB328" s="357">
        <f t="shared" si="31"/>
        <v>0</v>
      </c>
      <c r="AC328" s="357">
        <f t="shared" si="31"/>
        <v>0</v>
      </c>
      <c r="AD328" s="357"/>
      <c r="AE328" s="357"/>
      <c r="AF328" s="357"/>
      <c r="AG328" s="357"/>
      <c r="AH328" s="357"/>
      <c r="AI328" s="357"/>
      <c r="AJ328" s="357"/>
      <c r="AK328" s="357"/>
      <c r="AL328" s="357"/>
      <c r="AM328" s="357"/>
      <c r="AN328" s="357"/>
      <c r="AO328" s="357"/>
      <c r="AP328" s="357">
        <f t="shared" si="43"/>
        <v>0</v>
      </c>
      <c r="AQ328" s="357">
        <f t="shared" si="43"/>
        <v>0</v>
      </c>
      <c r="AR328" s="357"/>
      <c r="AS328" s="357"/>
      <c r="AT328" s="358"/>
      <c r="AU328" s="294"/>
      <c r="AV328" s="294">
        <f t="shared" si="34"/>
        <v>0</v>
      </c>
      <c r="AW328" s="294">
        <f t="shared" si="34"/>
        <v>0</v>
      </c>
      <c r="AX328" s="294"/>
      <c r="AY328" s="294"/>
      <c r="AZ328" s="294"/>
      <c r="BA328" s="353">
        <f t="shared" si="38"/>
        <v>10</v>
      </c>
      <c r="BB328" s="354">
        <v>30</v>
      </c>
      <c r="BC328" s="354">
        <f t="shared" si="39"/>
        <v>125</v>
      </c>
      <c r="BD328" s="354">
        <f t="shared" si="40"/>
        <v>300</v>
      </c>
      <c r="BE328" s="355">
        <f t="shared" si="41"/>
        <v>425</v>
      </c>
      <c r="BF328" s="421">
        <f t="shared" si="42"/>
        <v>3750</v>
      </c>
    </row>
    <row r="329" spans="4:58" ht="15.75" x14ac:dyDescent="0.25">
      <c r="D329" s="472"/>
      <c r="E329" s="359" t="s">
        <v>3197</v>
      </c>
      <c r="F329" s="356"/>
      <c r="G329" s="357"/>
      <c r="H329" s="357">
        <f>SUM(H$7:I$196)</f>
        <v>10</v>
      </c>
      <c r="I329" s="357"/>
      <c r="J329" s="357">
        <f t="shared" si="28"/>
        <v>0</v>
      </c>
      <c r="K329" s="357"/>
      <c r="L329" s="357"/>
      <c r="M329" s="357"/>
      <c r="N329" s="357"/>
      <c r="O329" s="357"/>
      <c r="P329" s="357"/>
      <c r="Q329" s="357"/>
      <c r="R329" s="357"/>
      <c r="S329" s="357"/>
      <c r="T329" s="357"/>
      <c r="U329" s="357"/>
      <c r="V329" s="357"/>
      <c r="W329" s="357"/>
      <c r="X329" s="357">
        <f t="shared" si="30"/>
        <v>0</v>
      </c>
      <c r="Y329" s="357">
        <f t="shared" si="30"/>
        <v>0</v>
      </c>
      <c r="Z329" s="357"/>
      <c r="AA329" s="357"/>
      <c r="AB329" s="357">
        <f t="shared" si="31"/>
        <v>0</v>
      </c>
      <c r="AC329" s="357">
        <f t="shared" si="31"/>
        <v>0</v>
      </c>
      <c r="AD329" s="357"/>
      <c r="AE329" s="357"/>
      <c r="AF329" s="357"/>
      <c r="AG329" s="357"/>
      <c r="AH329" s="357"/>
      <c r="AI329" s="357"/>
      <c r="AJ329" s="357"/>
      <c r="AK329" s="357"/>
      <c r="AL329" s="357"/>
      <c r="AM329" s="357"/>
      <c r="AN329" s="357"/>
      <c r="AO329" s="357"/>
      <c r="AP329" s="357">
        <f t="shared" si="43"/>
        <v>0</v>
      </c>
      <c r="AQ329" s="357">
        <f t="shared" si="43"/>
        <v>0</v>
      </c>
      <c r="AR329" s="357"/>
      <c r="AS329" s="357"/>
      <c r="AT329" s="358"/>
      <c r="AU329" s="294"/>
      <c r="AV329" s="294">
        <f t="shared" si="34"/>
        <v>0</v>
      </c>
      <c r="AW329" s="294">
        <f t="shared" si="34"/>
        <v>0</v>
      </c>
      <c r="AX329" s="294"/>
      <c r="AY329" s="294"/>
      <c r="AZ329" s="294"/>
      <c r="BA329" s="353">
        <f t="shared" si="38"/>
        <v>10</v>
      </c>
      <c r="BB329" s="354">
        <v>30</v>
      </c>
      <c r="BC329" s="354">
        <f t="shared" si="39"/>
        <v>125</v>
      </c>
      <c r="BD329" s="354">
        <f t="shared" si="40"/>
        <v>300</v>
      </c>
      <c r="BE329" s="355">
        <f t="shared" si="41"/>
        <v>425</v>
      </c>
      <c r="BF329" s="421">
        <f t="shared" si="42"/>
        <v>3750</v>
      </c>
    </row>
    <row r="330" spans="4:58" ht="15.75" x14ac:dyDescent="0.25">
      <c r="D330" s="472" t="s">
        <v>3198</v>
      </c>
      <c r="E330" s="359" t="s">
        <v>3199</v>
      </c>
      <c r="F330" s="356"/>
      <c r="G330" s="357"/>
      <c r="H330" s="357"/>
      <c r="I330" s="357"/>
      <c r="J330" s="357">
        <f t="shared" si="28"/>
        <v>0</v>
      </c>
      <c r="K330" s="357"/>
      <c r="L330" s="357"/>
      <c r="M330" s="357"/>
      <c r="N330" s="357"/>
      <c r="O330" s="357"/>
      <c r="P330" s="357"/>
      <c r="Q330" s="357"/>
      <c r="R330" s="357"/>
      <c r="S330" s="357"/>
      <c r="T330" s="357"/>
      <c r="U330" s="357"/>
      <c r="V330" s="357"/>
      <c r="W330" s="357"/>
      <c r="X330" s="357">
        <f t="shared" si="30"/>
        <v>0</v>
      </c>
      <c r="Y330" s="357">
        <f t="shared" si="30"/>
        <v>0</v>
      </c>
      <c r="Z330" s="357"/>
      <c r="AA330" s="357"/>
      <c r="AB330" s="357">
        <f t="shared" si="31"/>
        <v>0</v>
      </c>
      <c r="AC330" s="357">
        <f t="shared" si="31"/>
        <v>0</v>
      </c>
      <c r="AD330" s="357">
        <f t="shared" ref="AD330:AF331" si="46">SUM(AD$7:AE$196)</f>
        <v>8</v>
      </c>
      <c r="AE330" s="357">
        <f t="shared" si="46"/>
        <v>75</v>
      </c>
      <c r="AF330" s="357">
        <f t="shared" si="46"/>
        <v>75</v>
      </c>
      <c r="AG330" s="357"/>
      <c r="AH330" s="357"/>
      <c r="AI330" s="357"/>
      <c r="AJ330" s="357"/>
      <c r="AK330" s="357"/>
      <c r="AL330" s="357"/>
      <c r="AM330" s="357"/>
      <c r="AN330" s="357"/>
      <c r="AO330" s="357"/>
      <c r="AP330" s="357">
        <f t="shared" si="43"/>
        <v>0</v>
      </c>
      <c r="AQ330" s="357">
        <f t="shared" si="43"/>
        <v>0</v>
      </c>
      <c r="AR330" s="357"/>
      <c r="AS330" s="357"/>
      <c r="AT330" s="358"/>
      <c r="AU330" s="294"/>
      <c r="AV330" s="294">
        <f t="shared" si="34"/>
        <v>0</v>
      </c>
      <c r="AW330" s="294">
        <f t="shared" si="34"/>
        <v>0</v>
      </c>
      <c r="AX330" s="294"/>
      <c r="AY330" s="294"/>
      <c r="AZ330" s="294"/>
      <c r="BA330" s="353">
        <f t="shared" si="38"/>
        <v>83</v>
      </c>
      <c r="BB330" s="354">
        <v>12.71</v>
      </c>
      <c r="BC330" s="354">
        <f t="shared" si="39"/>
        <v>1037.5</v>
      </c>
      <c r="BD330" s="354">
        <f t="shared" si="40"/>
        <v>1054.93</v>
      </c>
      <c r="BE330" s="355">
        <f t="shared" si="41"/>
        <v>2092.4300000000003</v>
      </c>
      <c r="BF330" s="421">
        <f t="shared" si="42"/>
        <v>13186.625</v>
      </c>
    </row>
    <row r="331" spans="4:58" ht="15.75" x14ac:dyDescent="0.25">
      <c r="D331" s="472" t="s">
        <v>3198</v>
      </c>
      <c r="E331" s="359" t="s">
        <v>3199</v>
      </c>
      <c r="F331" s="356"/>
      <c r="G331" s="357"/>
      <c r="H331" s="357"/>
      <c r="I331" s="357"/>
      <c r="J331" s="357">
        <f t="shared" si="28"/>
        <v>0</v>
      </c>
      <c r="K331" s="357"/>
      <c r="L331" s="357"/>
      <c r="M331" s="357"/>
      <c r="N331" s="357"/>
      <c r="O331" s="357"/>
      <c r="P331" s="357"/>
      <c r="Q331" s="357"/>
      <c r="R331" s="357"/>
      <c r="S331" s="357"/>
      <c r="T331" s="357"/>
      <c r="U331" s="357"/>
      <c r="V331" s="357"/>
      <c r="W331" s="357"/>
      <c r="X331" s="357">
        <f t="shared" si="30"/>
        <v>0</v>
      </c>
      <c r="Y331" s="357">
        <f t="shared" si="30"/>
        <v>0</v>
      </c>
      <c r="Z331" s="357"/>
      <c r="AA331" s="357"/>
      <c r="AB331" s="357">
        <f t="shared" si="31"/>
        <v>0</v>
      </c>
      <c r="AC331" s="357">
        <f t="shared" si="31"/>
        <v>0</v>
      </c>
      <c r="AD331" s="357">
        <f t="shared" si="46"/>
        <v>8</v>
      </c>
      <c r="AE331" s="357">
        <f t="shared" si="46"/>
        <v>75</v>
      </c>
      <c r="AF331" s="357">
        <f t="shared" si="46"/>
        <v>75</v>
      </c>
      <c r="AG331" s="357"/>
      <c r="AH331" s="357"/>
      <c r="AI331" s="357"/>
      <c r="AJ331" s="357"/>
      <c r="AK331" s="357"/>
      <c r="AL331" s="357"/>
      <c r="AM331" s="357"/>
      <c r="AN331" s="357"/>
      <c r="AO331" s="357"/>
      <c r="AP331" s="357">
        <f t="shared" si="43"/>
        <v>0</v>
      </c>
      <c r="AQ331" s="357">
        <f t="shared" si="43"/>
        <v>0</v>
      </c>
      <c r="AR331" s="357"/>
      <c r="AS331" s="357"/>
      <c r="AT331" s="358"/>
      <c r="AU331" s="294"/>
      <c r="AV331" s="294">
        <f t="shared" si="34"/>
        <v>0</v>
      </c>
      <c r="AW331" s="294">
        <f t="shared" si="34"/>
        <v>0</v>
      </c>
      <c r="AX331" s="294"/>
      <c r="AY331" s="294"/>
      <c r="AZ331" s="294"/>
      <c r="BA331" s="353">
        <f t="shared" si="38"/>
        <v>83</v>
      </c>
      <c r="BB331" s="354">
        <v>12.71</v>
      </c>
      <c r="BC331" s="354">
        <f t="shared" si="39"/>
        <v>1037.5</v>
      </c>
      <c r="BD331" s="354">
        <f t="shared" si="40"/>
        <v>1054.93</v>
      </c>
      <c r="BE331" s="355">
        <f t="shared" si="41"/>
        <v>2092.4300000000003</v>
      </c>
      <c r="BF331" s="421">
        <f t="shared" si="42"/>
        <v>13186.625</v>
      </c>
    </row>
    <row r="332" spans="4:58" ht="16.5" thickBot="1" x14ac:dyDescent="0.3">
      <c r="D332" s="472"/>
      <c r="E332" s="360" t="s">
        <v>3200</v>
      </c>
      <c r="F332" s="361"/>
      <c r="G332" s="362"/>
      <c r="H332" s="362"/>
      <c r="I332" s="362"/>
      <c r="J332" s="362">
        <f t="shared" si="28"/>
        <v>0</v>
      </c>
      <c r="K332" s="362"/>
      <c r="L332" s="362"/>
      <c r="M332" s="362"/>
      <c r="N332" s="362"/>
      <c r="O332" s="362"/>
      <c r="P332" s="362"/>
      <c r="Q332" s="362"/>
      <c r="R332" s="362"/>
      <c r="S332" s="362"/>
      <c r="T332" s="362"/>
      <c r="U332" s="362"/>
      <c r="V332" s="362"/>
      <c r="W332" s="362"/>
      <c r="X332" s="362">
        <f t="shared" si="30"/>
        <v>0</v>
      </c>
      <c r="Y332" s="362">
        <f t="shared" si="30"/>
        <v>0</v>
      </c>
      <c r="Z332" s="362"/>
      <c r="AA332" s="362"/>
      <c r="AB332" s="362">
        <f t="shared" si="31"/>
        <v>0</v>
      </c>
      <c r="AC332" s="362">
        <f t="shared" si="31"/>
        <v>0</v>
      </c>
      <c r="AD332" s="362"/>
      <c r="AE332" s="362"/>
      <c r="AF332" s="362"/>
      <c r="AG332" s="362"/>
      <c r="AH332" s="363"/>
      <c r="AI332" s="362"/>
      <c r="AJ332" s="362"/>
      <c r="AK332" s="362"/>
      <c r="AL332" s="362"/>
      <c r="AM332" s="362"/>
      <c r="AN332" s="362"/>
      <c r="AO332" s="362"/>
      <c r="AP332" s="362">
        <f t="shared" si="43"/>
        <v>0</v>
      </c>
      <c r="AQ332" s="362">
        <f t="shared" si="43"/>
        <v>0</v>
      </c>
      <c r="AR332" s="362"/>
      <c r="AS332" s="362"/>
      <c r="AT332" s="364">
        <f>SUM(AT$7:AT$196)</f>
        <v>325</v>
      </c>
      <c r="AU332" s="294"/>
      <c r="AV332" s="294">
        <f t="shared" si="34"/>
        <v>0</v>
      </c>
      <c r="AW332" s="294">
        <f t="shared" si="34"/>
        <v>0</v>
      </c>
      <c r="AX332" s="294"/>
      <c r="AY332" s="294"/>
      <c r="AZ332" s="294"/>
      <c r="BA332" s="365">
        <f>AT332+AP332+AN332+AL332+AJ332+AH332+AF332+AD332+AB332+Z332+X332+V332+T332+R332+P332+N332+L332+J332+H332+F332</f>
        <v>325</v>
      </c>
      <c r="BB332" s="366">
        <v>14</v>
      </c>
      <c r="BC332" s="366">
        <f t="shared" si="39"/>
        <v>4062.5</v>
      </c>
      <c r="BD332" s="366">
        <f t="shared" si="40"/>
        <v>4550</v>
      </c>
      <c r="BE332" s="367">
        <f t="shared" si="41"/>
        <v>8612.5</v>
      </c>
      <c r="BF332" s="422">
        <f t="shared" si="42"/>
        <v>56875</v>
      </c>
    </row>
    <row r="333" spans="4:58" ht="16.5" thickBot="1" x14ac:dyDescent="0.3">
      <c r="D333" s="473" t="s">
        <v>3160</v>
      </c>
      <c r="E333" s="369"/>
      <c r="F333" s="370">
        <f t="shared" ref="F333:AY333" si="47">SUM(F322:F332)</f>
        <v>388</v>
      </c>
      <c r="G333" s="370">
        <f t="shared" si="47"/>
        <v>0</v>
      </c>
      <c r="H333" s="370">
        <f t="shared" si="47"/>
        <v>20</v>
      </c>
      <c r="I333" s="370">
        <f t="shared" si="47"/>
        <v>0</v>
      </c>
      <c r="J333" s="370">
        <f t="shared" si="47"/>
        <v>0</v>
      </c>
      <c r="K333" s="370">
        <f t="shared" si="47"/>
        <v>0</v>
      </c>
      <c r="L333" s="370">
        <f t="shared" si="47"/>
        <v>198</v>
      </c>
      <c r="M333" s="370">
        <f t="shared" si="47"/>
        <v>74</v>
      </c>
      <c r="N333" s="370">
        <f>SUM(N322:N332)</f>
        <v>74</v>
      </c>
      <c r="O333" s="370">
        <f t="shared" si="47"/>
        <v>0</v>
      </c>
      <c r="P333" s="370">
        <f t="shared" si="47"/>
        <v>340</v>
      </c>
      <c r="Q333" s="370">
        <f t="shared" si="47"/>
        <v>322</v>
      </c>
      <c r="R333" s="370">
        <f t="shared" si="47"/>
        <v>322</v>
      </c>
      <c r="S333" s="370">
        <f t="shared" si="47"/>
        <v>0</v>
      </c>
      <c r="T333" s="370">
        <f t="shared" si="47"/>
        <v>242</v>
      </c>
      <c r="U333" s="370">
        <f t="shared" si="47"/>
        <v>0</v>
      </c>
      <c r="V333" s="370">
        <f t="shared" si="47"/>
        <v>74</v>
      </c>
      <c r="W333" s="370">
        <f t="shared" si="47"/>
        <v>0</v>
      </c>
      <c r="X333" s="370">
        <f t="shared" si="47"/>
        <v>0</v>
      </c>
      <c r="Y333" s="370">
        <f t="shared" si="47"/>
        <v>8</v>
      </c>
      <c r="Z333" s="370">
        <f t="shared" si="47"/>
        <v>8</v>
      </c>
      <c r="AA333" s="370">
        <f t="shared" si="47"/>
        <v>0</v>
      </c>
      <c r="AB333" s="370">
        <f t="shared" si="47"/>
        <v>0</v>
      </c>
      <c r="AC333" s="370">
        <f t="shared" si="47"/>
        <v>0</v>
      </c>
      <c r="AD333" s="370">
        <f t="shared" si="47"/>
        <v>16</v>
      </c>
      <c r="AE333" s="370">
        <f t="shared" si="47"/>
        <v>150</v>
      </c>
      <c r="AF333" s="370">
        <f t="shared" si="47"/>
        <v>150</v>
      </c>
      <c r="AG333" s="370">
        <f t="shared" si="47"/>
        <v>0</v>
      </c>
      <c r="AH333" s="370">
        <f t="shared" si="47"/>
        <v>326</v>
      </c>
      <c r="AI333" s="370">
        <f t="shared" si="47"/>
        <v>6</v>
      </c>
      <c r="AJ333" s="370">
        <f t="shared" si="47"/>
        <v>6</v>
      </c>
      <c r="AK333" s="370">
        <f t="shared" si="47"/>
        <v>0</v>
      </c>
      <c r="AL333" s="370">
        <f t="shared" si="47"/>
        <v>53</v>
      </c>
      <c r="AM333" s="370">
        <f t="shared" si="47"/>
        <v>0</v>
      </c>
      <c r="AN333" s="370">
        <f>SUM(AN322:AN332)</f>
        <v>10</v>
      </c>
      <c r="AO333" s="370">
        <f t="shared" ref="AO333:AT333" si="48">SUM(AO322:AO332)</f>
        <v>0</v>
      </c>
      <c r="AP333" s="370">
        <f t="shared" si="48"/>
        <v>0</v>
      </c>
      <c r="AQ333" s="370">
        <f t="shared" si="48"/>
        <v>10</v>
      </c>
      <c r="AR333" s="370">
        <f t="shared" si="48"/>
        <v>10</v>
      </c>
      <c r="AS333" s="370">
        <f t="shared" si="48"/>
        <v>0</v>
      </c>
      <c r="AT333" s="370">
        <f t="shared" si="48"/>
        <v>325</v>
      </c>
      <c r="AU333" s="294">
        <f t="shared" si="47"/>
        <v>0</v>
      </c>
      <c r="AV333" s="294">
        <f t="shared" si="47"/>
        <v>0</v>
      </c>
      <c r="AW333" s="294">
        <f t="shared" si="47"/>
        <v>0</v>
      </c>
      <c r="AX333" s="294">
        <f t="shared" si="47"/>
        <v>0</v>
      </c>
      <c r="AY333" s="294">
        <f t="shared" si="47"/>
        <v>0</v>
      </c>
      <c r="AZ333" s="294"/>
      <c r="BA333" s="371">
        <f>SUM(BA322:BA332)</f>
        <v>2562</v>
      </c>
      <c r="BB333" s="372"/>
      <c r="BC333" s="372">
        <f t="shared" si="39"/>
        <v>32025</v>
      </c>
      <c r="BD333" s="372">
        <f>SUM(BD322:BD332)</f>
        <v>22360.86</v>
      </c>
      <c r="BE333" s="373">
        <f>SUM(BE322:BE332)</f>
        <v>54385.86</v>
      </c>
      <c r="BF333" s="373"/>
    </row>
    <row r="334" spans="4:58" ht="15.75" thickBot="1" x14ac:dyDescent="0.25">
      <c r="F334" s="294"/>
      <c r="G334" s="294"/>
      <c r="H334" s="294"/>
      <c r="I334" s="294"/>
      <c r="J334" s="294"/>
      <c r="K334" s="294"/>
      <c r="L334" s="294"/>
      <c r="M334" s="294"/>
      <c r="N334" s="294"/>
      <c r="O334" s="294"/>
      <c r="P334" s="294"/>
      <c r="Q334" s="294"/>
      <c r="R334" s="294"/>
      <c r="S334" s="294"/>
      <c r="T334" s="294"/>
      <c r="U334" s="294"/>
      <c r="V334" s="294"/>
      <c r="W334" s="294"/>
      <c r="X334" s="294"/>
      <c r="Y334" s="294"/>
      <c r="Z334" s="294"/>
      <c r="AA334" s="294"/>
      <c r="AB334" s="294"/>
      <c r="AC334" s="294"/>
      <c r="AD334" s="294"/>
      <c r="AE334" s="294"/>
      <c r="AF334" s="294"/>
      <c r="AG334" s="294"/>
      <c r="AH334" s="294"/>
      <c r="AI334" s="294"/>
      <c r="AJ334" s="294"/>
      <c r="AK334" s="294"/>
      <c r="AL334" s="294"/>
      <c r="AM334" s="294"/>
      <c r="AN334" s="294"/>
      <c r="AO334" s="294"/>
      <c r="AP334" s="294"/>
      <c r="AQ334" s="294"/>
      <c r="AR334" s="294"/>
      <c r="AS334" s="294"/>
      <c r="AT334" s="294"/>
      <c r="AU334" s="294"/>
      <c r="AV334" s="294"/>
      <c r="AW334" s="294"/>
      <c r="AX334" s="294"/>
      <c r="AY334" s="294"/>
      <c r="AZ334" s="294"/>
      <c r="BA334" s="294"/>
    </row>
    <row r="335" spans="4:58" ht="16.5" thickBot="1" x14ac:dyDescent="0.3">
      <c r="D335" s="374" t="s">
        <v>336</v>
      </c>
      <c r="F335" s="294"/>
      <c r="G335" s="294"/>
      <c r="H335" s="294"/>
      <c r="I335" s="294"/>
      <c r="J335" s="294"/>
      <c r="K335" s="294"/>
      <c r="L335" s="294"/>
      <c r="M335" s="294"/>
      <c r="N335" s="294"/>
      <c r="O335" s="294"/>
      <c r="P335" s="294"/>
      <c r="Q335" s="294"/>
      <c r="R335" s="294"/>
      <c r="S335" s="294"/>
      <c r="T335" s="294"/>
      <c r="U335" s="294"/>
      <c r="V335" s="294"/>
      <c r="W335" s="294"/>
      <c r="X335" s="294"/>
      <c r="Y335" s="294"/>
      <c r="Z335" s="294"/>
      <c r="AA335" s="294"/>
      <c r="AB335" s="294"/>
      <c r="AC335" s="294"/>
      <c r="AD335" s="294"/>
      <c r="AE335" s="294"/>
      <c r="AF335" s="294"/>
      <c r="AG335" s="294"/>
      <c r="AH335" s="294"/>
      <c r="AI335" s="294"/>
      <c r="AJ335" s="294"/>
      <c r="AK335" s="294"/>
      <c r="AL335" s="294"/>
      <c r="AM335" s="294"/>
      <c r="AN335" s="294"/>
      <c r="AO335" s="294"/>
      <c r="AP335" s="294"/>
      <c r="AQ335" s="294"/>
      <c r="AR335" s="294"/>
      <c r="AS335" s="294"/>
      <c r="AT335" s="294"/>
      <c r="AU335" s="294"/>
      <c r="AV335" s="294"/>
      <c r="AW335" s="294"/>
      <c r="AX335" s="294"/>
      <c r="AY335" s="294"/>
      <c r="AZ335" s="294"/>
      <c r="BA335" s="344"/>
      <c r="BB335" s="345" t="s">
        <v>3187</v>
      </c>
      <c r="BC335" s="346">
        <v>12.5</v>
      </c>
      <c r="BD335" s="345" t="s">
        <v>3188</v>
      </c>
      <c r="BE335" s="347"/>
      <c r="BF335" s="420">
        <v>12.5</v>
      </c>
    </row>
    <row r="336" spans="4:58" ht="15.75" x14ac:dyDescent="0.25">
      <c r="D336" s="477" t="s">
        <v>3189</v>
      </c>
      <c r="E336" s="474" t="s">
        <v>3190</v>
      </c>
      <c r="F336" s="350">
        <f>SUM(F$198:F$318)</f>
        <v>204</v>
      </c>
      <c r="G336" s="351"/>
      <c r="H336" s="351"/>
      <c r="I336" s="351"/>
      <c r="J336" s="351">
        <f t="shared" ref="J336:J348" si="49">SUM(J$7:J$318)</f>
        <v>0</v>
      </c>
      <c r="K336" s="351"/>
      <c r="L336" s="351">
        <f t="shared" ref="L336:N337" si="50">SUM(L$198:L$318)</f>
        <v>98</v>
      </c>
      <c r="M336" s="351">
        <f t="shared" si="50"/>
        <v>0</v>
      </c>
      <c r="N336" s="351">
        <f t="shared" si="50"/>
        <v>29</v>
      </c>
      <c r="O336" s="351"/>
      <c r="P336" s="351"/>
      <c r="Q336" s="351"/>
      <c r="R336" s="351"/>
      <c r="S336" s="351"/>
      <c r="T336" s="351">
        <f>SUM(T$198:T$318)</f>
        <v>52</v>
      </c>
      <c r="U336" s="351"/>
      <c r="V336" s="351"/>
      <c r="W336" s="351"/>
      <c r="X336" s="351">
        <f t="shared" ref="X336:Y348" si="51">SUM(X$7:X$318)</f>
        <v>0</v>
      </c>
      <c r="Y336" s="351">
        <f t="shared" si="51"/>
        <v>0</v>
      </c>
      <c r="Z336" s="351"/>
      <c r="AA336" s="351"/>
      <c r="AB336" s="351">
        <f t="shared" ref="AB336:AC348" si="52">SUM(AB$7:AB$318)</f>
        <v>0</v>
      </c>
      <c r="AC336" s="351">
        <f t="shared" si="52"/>
        <v>0</v>
      </c>
      <c r="AD336" s="351"/>
      <c r="AE336" s="351"/>
      <c r="AF336" s="351"/>
      <c r="AG336" s="351"/>
      <c r="AH336" s="351">
        <f t="shared" ref="AH336:AJ337" si="53">SUM(AH$198:AH$318)</f>
        <v>74</v>
      </c>
      <c r="AI336" s="351">
        <f t="shared" si="53"/>
        <v>0</v>
      </c>
      <c r="AJ336" s="351">
        <f t="shared" si="53"/>
        <v>0</v>
      </c>
      <c r="AK336" s="351"/>
      <c r="AL336" s="351"/>
      <c r="AM336" s="351"/>
      <c r="AN336" s="351">
        <f t="shared" ref="AN336:AR337" si="54">SUM(AN$198:AN$318)</f>
        <v>0</v>
      </c>
      <c r="AO336" s="351">
        <f t="shared" si="54"/>
        <v>0</v>
      </c>
      <c r="AP336" s="351">
        <f t="shared" si="54"/>
        <v>0</v>
      </c>
      <c r="AQ336" s="351">
        <f t="shared" si="54"/>
        <v>0</v>
      </c>
      <c r="AR336" s="351">
        <f t="shared" si="54"/>
        <v>0</v>
      </c>
      <c r="AS336" s="351"/>
      <c r="AT336" s="352"/>
      <c r="AU336" s="294"/>
      <c r="AV336" s="294">
        <f t="shared" ref="AV336:AW348" si="55">SUM(AV$7:AV$318)</f>
        <v>0</v>
      </c>
      <c r="AW336" s="294">
        <f t="shared" si="55"/>
        <v>0</v>
      </c>
      <c r="AX336" s="294"/>
      <c r="AY336" s="294"/>
      <c r="AZ336" s="294"/>
      <c r="BA336" s="353">
        <f>AR336+AP336+AN336+AL336+AJ336+AH336+AF336+AD336+AB336+Z336+X336+V336+T336+R336+P336+N336+L336+J336+H336+F336</f>
        <v>457</v>
      </c>
      <c r="BB336" s="354">
        <v>7</v>
      </c>
      <c r="BC336" s="354">
        <f>BA336*BC$335</f>
        <v>5712.5</v>
      </c>
      <c r="BD336" s="354">
        <f>BA336*BB336</f>
        <v>3199</v>
      </c>
      <c r="BE336" s="355">
        <f>BD336+BC336</f>
        <v>8911.5</v>
      </c>
      <c r="BF336" s="421">
        <f>BD336*BF$335</f>
        <v>39987.5</v>
      </c>
    </row>
    <row r="337" spans="3:58" ht="15.75" x14ac:dyDescent="0.25">
      <c r="D337" s="472" t="s">
        <v>3189</v>
      </c>
      <c r="E337" s="475" t="s">
        <v>3191</v>
      </c>
      <c r="F337" s="356">
        <f>SUM(F$198:F$318)</f>
        <v>204</v>
      </c>
      <c r="G337" s="357"/>
      <c r="H337" s="357"/>
      <c r="I337" s="357"/>
      <c r="J337" s="357">
        <f t="shared" si="49"/>
        <v>0</v>
      </c>
      <c r="K337" s="357"/>
      <c r="L337" s="357">
        <f t="shared" si="50"/>
        <v>98</v>
      </c>
      <c r="M337" s="357">
        <f t="shared" si="50"/>
        <v>0</v>
      </c>
      <c r="N337" s="357">
        <f t="shared" si="50"/>
        <v>29</v>
      </c>
      <c r="O337" s="357"/>
      <c r="P337" s="357"/>
      <c r="Q337" s="357"/>
      <c r="R337" s="357"/>
      <c r="S337" s="357"/>
      <c r="T337" s="357">
        <f>SUM(T$198:T$318)</f>
        <v>52</v>
      </c>
      <c r="U337" s="357"/>
      <c r="V337" s="357"/>
      <c r="W337" s="357"/>
      <c r="X337" s="357">
        <f t="shared" si="51"/>
        <v>0</v>
      </c>
      <c r="Y337" s="357">
        <f t="shared" si="51"/>
        <v>0</v>
      </c>
      <c r="Z337" s="357"/>
      <c r="AA337" s="357"/>
      <c r="AB337" s="357">
        <f t="shared" si="52"/>
        <v>0</v>
      </c>
      <c r="AC337" s="357">
        <f t="shared" si="52"/>
        <v>0</v>
      </c>
      <c r="AD337" s="357"/>
      <c r="AE337" s="357"/>
      <c r="AF337" s="357"/>
      <c r="AG337" s="357"/>
      <c r="AH337" s="357">
        <f t="shared" si="53"/>
        <v>74</v>
      </c>
      <c r="AI337" s="357">
        <f t="shared" si="53"/>
        <v>0</v>
      </c>
      <c r="AJ337" s="357">
        <f t="shared" si="53"/>
        <v>0</v>
      </c>
      <c r="AK337" s="357"/>
      <c r="AL337" s="357">
        <f>SUM(AL$198:AL$318)</f>
        <v>0</v>
      </c>
      <c r="AM337" s="357"/>
      <c r="AN337" s="357">
        <f t="shared" si="54"/>
        <v>0</v>
      </c>
      <c r="AO337" s="357">
        <f t="shared" si="54"/>
        <v>0</v>
      </c>
      <c r="AP337" s="357">
        <f t="shared" si="54"/>
        <v>0</v>
      </c>
      <c r="AQ337" s="357">
        <f t="shared" si="54"/>
        <v>0</v>
      </c>
      <c r="AR337" s="357">
        <f t="shared" si="54"/>
        <v>0</v>
      </c>
      <c r="AS337" s="357"/>
      <c r="AT337" s="358"/>
      <c r="AU337" s="294"/>
      <c r="AV337" s="294">
        <f t="shared" si="55"/>
        <v>0</v>
      </c>
      <c r="AW337" s="294">
        <f t="shared" si="55"/>
        <v>0</v>
      </c>
      <c r="AX337" s="294"/>
      <c r="AY337" s="294"/>
      <c r="AZ337" s="294"/>
      <c r="BA337" s="353">
        <f t="shared" ref="BA337:BA345" si="56">AR337+AP337+AN337+AL337+AJ337+AH337+AF337+AD337+AB337+Z337+X337+V337+T337+R337+P337+N337+L337+J337+H337+F337</f>
        <v>457</v>
      </c>
      <c r="BB337" s="354">
        <v>7</v>
      </c>
      <c r="BC337" s="354">
        <f t="shared" ref="BC337:BC347" si="57">BA337*BC$335</f>
        <v>5712.5</v>
      </c>
      <c r="BD337" s="354">
        <f t="shared" ref="BD337:BD346" si="58">BA337*BB337</f>
        <v>3199</v>
      </c>
      <c r="BE337" s="355">
        <f t="shared" ref="BE337:BE346" si="59">BD337+BC337</f>
        <v>8911.5</v>
      </c>
      <c r="BF337" s="421">
        <f t="shared" ref="BF337:BF346" si="60">BD337*BF$335</f>
        <v>39987.5</v>
      </c>
    </row>
    <row r="338" spans="3:58" ht="15.75" x14ac:dyDescent="0.25">
      <c r="D338" s="472" t="s">
        <v>3192</v>
      </c>
      <c r="E338" s="476" t="s">
        <v>3193</v>
      </c>
      <c r="F338" s="356"/>
      <c r="G338" s="357"/>
      <c r="H338" s="357"/>
      <c r="I338" s="357"/>
      <c r="J338" s="357">
        <f t="shared" si="49"/>
        <v>0</v>
      </c>
      <c r="K338" s="357"/>
      <c r="L338" s="357"/>
      <c r="M338" s="357"/>
      <c r="N338" s="357"/>
      <c r="O338" s="357"/>
      <c r="P338" s="357"/>
      <c r="Q338" s="357"/>
      <c r="R338" s="357"/>
      <c r="S338" s="357"/>
      <c r="T338" s="357"/>
      <c r="U338" s="357"/>
      <c r="V338" s="357"/>
      <c r="W338" s="357"/>
      <c r="X338" s="357">
        <f t="shared" si="51"/>
        <v>0</v>
      </c>
      <c r="Y338" s="357">
        <f t="shared" si="51"/>
        <v>0</v>
      </c>
      <c r="Z338" s="357"/>
      <c r="AA338" s="357"/>
      <c r="AB338" s="357">
        <f t="shared" si="52"/>
        <v>0</v>
      </c>
      <c r="AC338" s="357">
        <f t="shared" si="52"/>
        <v>0</v>
      </c>
      <c r="AD338" s="357"/>
      <c r="AE338" s="357"/>
      <c r="AF338" s="357"/>
      <c r="AG338" s="357"/>
      <c r="AH338" s="357"/>
      <c r="AI338" s="357"/>
      <c r="AJ338" s="357"/>
      <c r="AK338" s="357"/>
      <c r="AL338" s="357"/>
      <c r="AM338" s="357"/>
      <c r="AN338" s="357"/>
      <c r="AO338" s="357"/>
      <c r="AP338" s="357">
        <f t="shared" ref="AP338:AQ348" si="61">SUM(AP$7:AP$318)</f>
        <v>0</v>
      </c>
      <c r="AQ338" s="357">
        <f t="shared" si="61"/>
        <v>0</v>
      </c>
      <c r="AR338" s="357"/>
      <c r="AS338" s="357"/>
      <c r="AT338" s="358"/>
      <c r="AU338" s="294"/>
      <c r="AV338" s="294">
        <f t="shared" si="55"/>
        <v>0</v>
      </c>
      <c r="AW338" s="294">
        <f t="shared" si="55"/>
        <v>0</v>
      </c>
      <c r="AX338" s="294"/>
      <c r="AY338" s="294"/>
      <c r="AZ338" s="294"/>
      <c r="BA338" s="353">
        <f t="shared" si="56"/>
        <v>0</v>
      </c>
      <c r="BB338" s="354">
        <v>19</v>
      </c>
      <c r="BC338" s="354">
        <f t="shared" si="57"/>
        <v>0</v>
      </c>
      <c r="BD338" s="354">
        <f t="shared" si="58"/>
        <v>0</v>
      </c>
      <c r="BE338" s="355">
        <f t="shared" si="59"/>
        <v>0</v>
      </c>
      <c r="BF338" s="421">
        <f t="shared" si="60"/>
        <v>0</v>
      </c>
    </row>
    <row r="339" spans="3:58" ht="15.75" x14ac:dyDescent="0.25">
      <c r="D339" s="472" t="s">
        <v>3192</v>
      </c>
      <c r="E339" s="476" t="s">
        <v>3193</v>
      </c>
      <c r="F339" s="356"/>
      <c r="G339" s="357"/>
      <c r="H339" s="357"/>
      <c r="I339" s="357"/>
      <c r="J339" s="357">
        <f t="shared" si="49"/>
        <v>0</v>
      </c>
      <c r="K339" s="357"/>
      <c r="L339" s="357"/>
      <c r="M339" s="357"/>
      <c r="N339" s="357"/>
      <c r="O339" s="357"/>
      <c r="P339" s="357"/>
      <c r="Q339" s="357"/>
      <c r="R339" s="357"/>
      <c r="S339" s="357"/>
      <c r="T339" s="357"/>
      <c r="U339" s="357"/>
      <c r="V339" s="357"/>
      <c r="W339" s="357"/>
      <c r="X339" s="357">
        <f t="shared" si="51"/>
        <v>0</v>
      </c>
      <c r="Y339" s="357">
        <f t="shared" si="51"/>
        <v>0</v>
      </c>
      <c r="Z339" s="357"/>
      <c r="AA339" s="357"/>
      <c r="AB339" s="357">
        <f t="shared" si="52"/>
        <v>0</v>
      </c>
      <c r="AC339" s="357">
        <f t="shared" si="52"/>
        <v>0</v>
      </c>
      <c r="AD339" s="357"/>
      <c r="AE339" s="357"/>
      <c r="AF339" s="357"/>
      <c r="AG339" s="357"/>
      <c r="AH339" s="357"/>
      <c r="AI339" s="357"/>
      <c r="AJ339" s="357"/>
      <c r="AK339" s="357"/>
      <c r="AL339" s="357"/>
      <c r="AM339" s="357"/>
      <c r="AN339" s="357"/>
      <c r="AO339" s="357"/>
      <c r="AP339" s="357">
        <f t="shared" si="61"/>
        <v>0</v>
      </c>
      <c r="AQ339" s="357">
        <f t="shared" si="61"/>
        <v>0</v>
      </c>
      <c r="AR339" s="357"/>
      <c r="AS339" s="357"/>
      <c r="AT339" s="358"/>
      <c r="AU339" s="294"/>
      <c r="AV339" s="294">
        <f t="shared" si="55"/>
        <v>0</v>
      </c>
      <c r="AW339" s="294">
        <f t="shared" si="55"/>
        <v>0</v>
      </c>
      <c r="AX339" s="294"/>
      <c r="AY339" s="294"/>
      <c r="AZ339" s="294"/>
      <c r="BA339" s="353">
        <f t="shared" si="56"/>
        <v>0</v>
      </c>
      <c r="BB339" s="354">
        <v>19</v>
      </c>
      <c r="BC339" s="354">
        <f t="shared" si="57"/>
        <v>0</v>
      </c>
      <c r="BD339" s="354">
        <f t="shared" si="58"/>
        <v>0</v>
      </c>
      <c r="BE339" s="355">
        <f t="shared" si="59"/>
        <v>0</v>
      </c>
      <c r="BF339" s="421">
        <f t="shared" si="60"/>
        <v>0</v>
      </c>
    </row>
    <row r="340" spans="3:58" ht="15.75" x14ac:dyDescent="0.25">
      <c r="D340" s="472" t="s">
        <v>3194</v>
      </c>
      <c r="E340" s="476" t="s">
        <v>3195</v>
      </c>
      <c r="F340" s="356"/>
      <c r="G340" s="357"/>
      <c r="H340" s="357"/>
      <c r="I340" s="357"/>
      <c r="J340" s="357">
        <f t="shared" si="49"/>
        <v>0</v>
      </c>
      <c r="K340" s="357"/>
      <c r="L340" s="357"/>
      <c r="M340" s="357"/>
      <c r="N340" s="357"/>
      <c r="O340" s="357"/>
      <c r="P340" s="357">
        <f t="shared" ref="P340:R341" si="62">SUM(P$198:P$318)</f>
        <v>76</v>
      </c>
      <c r="Q340" s="357">
        <f t="shared" si="62"/>
        <v>0</v>
      </c>
      <c r="R340" s="357">
        <f t="shared" si="62"/>
        <v>101</v>
      </c>
      <c r="S340" s="357"/>
      <c r="T340" s="357"/>
      <c r="U340" s="357"/>
      <c r="V340" s="357">
        <f t="shared" ref="V340:Z341" si="63">SUM(V$198:V$318)</f>
        <v>8</v>
      </c>
      <c r="W340" s="357">
        <f t="shared" si="63"/>
        <v>0</v>
      </c>
      <c r="X340" s="357">
        <f t="shared" si="63"/>
        <v>0</v>
      </c>
      <c r="Y340" s="357">
        <f t="shared" si="63"/>
        <v>0</v>
      </c>
      <c r="Z340" s="357">
        <f t="shared" si="63"/>
        <v>1</v>
      </c>
      <c r="AA340" s="357"/>
      <c r="AB340" s="357">
        <f t="shared" si="52"/>
        <v>0</v>
      </c>
      <c r="AC340" s="357">
        <f t="shared" si="52"/>
        <v>0</v>
      </c>
      <c r="AD340" s="357"/>
      <c r="AE340" s="357"/>
      <c r="AF340" s="357"/>
      <c r="AG340" s="357"/>
      <c r="AH340" s="357"/>
      <c r="AI340" s="357"/>
      <c r="AJ340" s="357"/>
      <c r="AK340" s="357"/>
      <c r="AL340" s="357"/>
      <c r="AM340" s="357"/>
      <c r="AN340" s="357"/>
      <c r="AO340" s="357"/>
      <c r="AP340" s="357">
        <f t="shared" si="61"/>
        <v>0</v>
      </c>
      <c r="AQ340" s="357">
        <f t="shared" si="61"/>
        <v>0</v>
      </c>
      <c r="AR340" s="357"/>
      <c r="AS340" s="357"/>
      <c r="AT340" s="358"/>
      <c r="AU340" s="294"/>
      <c r="AV340" s="294">
        <f t="shared" si="55"/>
        <v>0</v>
      </c>
      <c r="AW340" s="294">
        <f t="shared" si="55"/>
        <v>0</v>
      </c>
      <c r="AX340" s="294"/>
      <c r="AY340" s="294"/>
      <c r="AZ340" s="294"/>
      <c r="BA340" s="353">
        <f t="shared" si="56"/>
        <v>186</v>
      </c>
      <c r="BB340" s="354">
        <v>8</v>
      </c>
      <c r="BC340" s="354">
        <f t="shared" si="57"/>
        <v>2325</v>
      </c>
      <c r="BD340" s="354">
        <f t="shared" si="58"/>
        <v>1488</v>
      </c>
      <c r="BE340" s="355">
        <f t="shared" si="59"/>
        <v>3813</v>
      </c>
      <c r="BF340" s="421">
        <f t="shared" si="60"/>
        <v>18600</v>
      </c>
    </row>
    <row r="341" spans="3:58" ht="15.75" x14ac:dyDescent="0.25">
      <c r="D341" s="472" t="s">
        <v>3196</v>
      </c>
      <c r="E341" s="476" t="s">
        <v>3195</v>
      </c>
      <c r="F341" s="356"/>
      <c r="G341" s="357"/>
      <c r="H341" s="357"/>
      <c r="I341" s="357"/>
      <c r="J341" s="357">
        <f t="shared" si="49"/>
        <v>0</v>
      </c>
      <c r="K341" s="357"/>
      <c r="L341" s="357"/>
      <c r="M341" s="357"/>
      <c r="N341" s="357"/>
      <c r="O341" s="357"/>
      <c r="P341" s="357">
        <f t="shared" si="62"/>
        <v>76</v>
      </c>
      <c r="Q341" s="357">
        <f t="shared" si="62"/>
        <v>0</v>
      </c>
      <c r="R341" s="357">
        <f t="shared" si="62"/>
        <v>101</v>
      </c>
      <c r="S341" s="357"/>
      <c r="T341" s="357"/>
      <c r="U341" s="357"/>
      <c r="V341" s="357">
        <f t="shared" si="63"/>
        <v>8</v>
      </c>
      <c r="W341" s="357">
        <f t="shared" si="63"/>
        <v>0</v>
      </c>
      <c r="X341" s="357">
        <f t="shared" si="63"/>
        <v>0</v>
      </c>
      <c r="Y341" s="357">
        <f t="shared" si="63"/>
        <v>0</v>
      </c>
      <c r="Z341" s="357">
        <f t="shared" si="63"/>
        <v>1</v>
      </c>
      <c r="AA341" s="357"/>
      <c r="AB341" s="357">
        <f t="shared" si="52"/>
        <v>0</v>
      </c>
      <c r="AC341" s="357">
        <f t="shared" si="52"/>
        <v>0</v>
      </c>
      <c r="AD341" s="357"/>
      <c r="AE341" s="357"/>
      <c r="AF341" s="357"/>
      <c r="AG341" s="357"/>
      <c r="AH341" s="357"/>
      <c r="AI341" s="357"/>
      <c r="AJ341" s="357"/>
      <c r="AK341" s="357"/>
      <c r="AL341" s="357"/>
      <c r="AM341" s="357"/>
      <c r="AN341" s="357"/>
      <c r="AO341" s="357"/>
      <c r="AP341" s="357">
        <f t="shared" si="61"/>
        <v>0</v>
      </c>
      <c r="AQ341" s="357">
        <f t="shared" si="61"/>
        <v>0</v>
      </c>
      <c r="AR341" s="357"/>
      <c r="AS341" s="357"/>
      <c r="AT341" s="358"/>
      <c r="AU341" s="294"/>
      <c r="AV341" s="294">
        <f t="shared" si="55"/>
        <v>0</v>
      </c>
      <c r="AW341" s="294">
        <f t="shared" si="55"/>
        <v>0</v>
      </c>
      <c r="AX341" s="294"/>
      <c r="AY341" s="294"/>
      <c r="AZ341" s="294"/>
      <c r="BA341" s="353">
        <f t="shared" si="56"/>
        <v>186</v>
      </c>
      <c r="BB341" s="354">
        <v>8</v>
      </c>
      <c r="BC341" s="354">
        <f t="shared" si="57"/>
        <v>2325</v>
      </c>
      <c r="BD341" s="354">
        <f t="shared" si="58"/>
        <v>1488</v>
      </c>
      <c r="BE341" s="355">
        <f t="shared" si="59"/>
        <v>3813</v>
      </c>
      <c r="BF341" s="421">
        <f t="shared" si="60"/>
        <v>18600</v>
      </c>
    </row>
    <row r="342" spans="3:58" ht="15.75" x14ac:dyDescent="0.25">
      <c r="D342" s="472"/>
      <c r="E342" s="476" t="s">
        <v>3197</v>
      </c>
      <c r="F342" s="356"/>
      <c r="G342" s="357"/>
      <c r="H342" s="357">
        <f>SUM(H$198:H$318)</f>
        <v>4</v>
      </c>
      <c r="I342" s="357"/>
      <c r="J342" s="357">
        <f t="shared" si="49"/>
        <v>0</v>
      </c>
      <c r="K342" s="357"/>
      <c r="L342" s="357"/>
      <c r="M342" s="357"/>
      <c r="N342" s="357"/>
      <c r="O342" s="357"/>
      <c r="P342" s="357"/>
      <c r="Q342" s="357"/>
      <c r="R342" s="357"/>
      <c r="S342" s="357"/>
      <c r="T342" s="357"/>
      <c r="U342" s="357"/>
      <c r="V342" s="357"/>
      <c r="W342" s="357"/>
      <c r="X342" s="357">
        <f t="shared" si="51"/>
        <v>0</v>
      </c>
      <c r="Y342" s="357">
        <f t="shared" si="51"/>
        <v>0</v>
      </c>
      <c r="Z342" s="357"/>
      <c r="AA342" s="357"/>
      <c r="AB342" s="357">
        <f t="shared" si="52"/>
        <v>0</v>
      </c>
      <c r="AC342" s="357">
        <f t="shared" si="52"/>
        <v>0</v>
      </c>
      <c r="AD342" s="357"/>
      <c r="AE342" s="357"/>
      <c r="AF342" s="357"/>
      <c r="AG342" s="357"/>
      <c r="AH342" s="357"/>
      <c r="AI342" s="357"/>
      <c r="AJ342" s="357"/>
      <c r="AK342" s="357"/>
      <c r="AL342" s="357"/>
      <c r="AM342" s="357"/>
      <c r="AN342" s="357"/>
      <c r="AO342" s="357"/>
      <c r="AP342" s="357">
        <f t="shared" si="61"/>
        <v>0</v>
      </c>
      <c r="AQ342" s="357">
        <f t="shared" si="61"/>
        <v>0</v>
      </c>
      <c r="AR342" s="357"/>
      <c r="AS342" s="357"/>
      <c r="AT342" s="358"/>
      <c r="AU342" s="294"/>
      <c r="AV342" s="294">
        <f t="shared" si="55"/>
        <v>0</v>
      </c>
      <c r="AW342" s="294">
        <f t="shared" si="55"/>
        <v>0</v>
      </c>
      <c r="AX342" s="294"/>
      <c r="AY342" s="294"/>
      <c r="AZ342" s="294"/>
      <c r="BA342" s="353">
        <f t="shared" si="56"/>
        <v>4</v>
      </c>
      <c r="BB342" s="354">
        <v>30</v>
      </c>
      <c r="BC342" s="354">
        <f t="shared" si="57"/>
        <v>50</v>
      </c>
      <c r="BD342" s="354">
        <f t="shared" si="58"/>
        <v>120</v>
      </c>
      <c r="BE342" s="355">
        <f t="shared" si="59"/>
        <v>170</v>
      </c>
      <c r="BF342" s="421">
        <f t="shared" si="60"/>
        <v>1500</v>
      </c>
    </row>
    <row r="343" spans="3:58" ht="15.75" x14ac:dyDescent="0.25">
      <c r="D343" s="472"/>
      <c r="E343" s="476" t="s">
        <v>3197</v>
      </c>
      <c r="F343" s="356"/>
      <c r="G343" s="357"/>
      <c r="H343" s="357">
        <f>SUM(H$198:H$318)</f>
        <v>4</v>
      </c>
      <c r="I343" s="357"/>
      <c r="J343" s="357">
        <f t="shared" si="49"/>
        <v>0</v>
      </c>
      <c r="K343" s="357"/>
      <c r="L343" s="357"/>
      <c r="M343" s="357"/>
      <c r="N343" s="357"/>
      <c r="O343" s="357"/>
      <c r="P343" s="357"/>
      <c r="Q343" s="357"/>
      <c r="R343" s="357"/>
      <c r="S343" s="357"/>
      <c r="T343" s="357"/>
      <c r="U343" s="357"/>
      <c r="V343" s="357"/>
      <c r="W343" s="357"/>
      <c r="X343" s="357">
        <f t="shared" si="51"/>
        <v>0</v>
      </c>
      <c r="Y343" s="357">
        <f t="shared" si="51"/>
        <v>0</v>
      </c>
      <c r="Z343" s="357"/>
      <c r="AA343" s="357"/>
      <c r="AB343" s="357">
        <f t="shared" si="52"/>
        <v>0</v>
      </c>
      <c r="AC343" s="357">
        <f t="shared" si="52"/>
        <v>0</v>
      </c>
      <c r="AD343" s="357"/>
      <c r="AE343" s="357"/>
      <c r="AF343" s="357"/>
      <c r="AG343" s="357"/>
      <c r="AH343" s="357"/>
      <c r="AI343" s="357"/>
      <c r="AJ343" s="357"/>
      <c r="AK343" s="357"/>
      <c r="AL343" s="357"/>
      <c r="AM343" s="357"/>
      <c r="AN343" s="357"/>
      <c r="AO343" s="357"/>
      <c r="AP343" s="357">
        <f t="shared" si="61"/>
        <v>0</v>
      </c>
      <c r="AQ343" s="357">
        <f t="shared" si="61"/>
        <v>0</v>
      </c>
      <c r="AR343" s="357"/>
      <c r="AS343" s="357"/>
      <c r="AT343" s="358"/>
      <c r="AU343" s="294"/>
      <c r="AV343" s="294">
        <f t="shared" si="55"/>
        <v>0</v>
      </c>
      <c r="AW343" s="294">
        <f t="shared" si="55"/>
        <v>0</v>
      </c>
      <c r="AX343" s="294"/>
      <c r="AY343" s="294"/>
      <c r="AZ343" s="294"/>
      <c r="BA343" s="353">
        <f t="shared" si="56"/>
        <v>4</v>
      </c>
      <c r="BB343" s="354">
        <v>30</v>
      </c>
      <c r="BC343" s="354">
        <f t="shared" si="57"/>
        <v>50</v>
      </c>
      <c r="BD343" s="354">
        <f t="shared" si="58"/>
        <v>120</v>
      </c>
      <c r="BE343" s="355">
        <f t="shared" si="59"/>
        <v>170</v>
      </c>
      <c r="BF343" s="421">
        <f t="shared" si="60"/>
        <v>1500</v>
      </c>
    </row>
    <row r="344" spans="3:58" ht="15.75" x14ac:dyDescent="0.25">
      <c r="D344" s="472" t="s">
        <v>3198</v>
      </c>
      <c r="E344" s="476" t="s">
        <v>3199</v>
      </c>
      <c r="F344" s="356"/>
      <c r="G344" s="357"/>
      <c r="H344" s="357"/>
      <c r="I344" s="357"/>
      <c r="J344" s="357">
        <f t="shared" si="49"/>
        <v>0</v>
      </c>
      <c r="K344" s="357"/>
      <c r="L344" s="357"/>
      <c r="M344" s="357"/>
      <c r="N344" s="357"/>
      <c r="O344" s="357"/>
      <c r="P344" s="357"/>
      <c r="Q344" s="357"/>
      <c r="R344" s="357"/>
      <c r="S344" s="357"/>
      <c r="T344" s="357"/>
      <c r="U344" s="357"/>
      <c r="V344" s="357"/>
      <c r="W344" s="357"/>
      <c r="X344" s="357">
        <f t="shared" si="51"/>
        <v>0</v>
      </c>
      <c r="Y344" s="357">
        <f t="shared" si="51"/>
        <v>0</v>
      </c>
      <c r="Z344" s="357"/>
      <c r="AA344" s="357"/>
      <c r="AB344" s="357">
        <f t="shared" si="52"/>
        <v>0</v>
      </c>
      <c r="AC344" s="357">
        <f t="shared" si="52"/>
        <v>0</v>
      </c>
      <c r="AD344" s="357">
        <f t="shared" ref="AD344:AF345" si="64">SUM(AD$198:AD$318)</f>
        <v>0</v>
      </c>
      <c r="AE344" s="357">
        <f t="shared" si="64"/>
        <v>0</v>
      </c>
      <c r="AF344" s="357">
        <f t="shared" si="64"/>
        <v>0</v>
      </c>
      <c r="AG344" s="357"/>
      <c r="AH344" s="357"/>
      <c r="AI344" s="357"/>
      <c r="AJ344" s="357"/>
      <c r="AK344" s="357"/>
      <c r="AL344" s="357"/>
      <c r="AM344" s="357"/>
      <c r="AN344" s="357"/>
      <c r="AO344" s="357"/>
      <c r="AP344" s="357">
        <f t="shared" si="61"/>
        <v>0</v>
      </c>
      <c r="AQ344" s="357">
        <f t="shared" si="61"/>
        <v>0</v>
      </c>
      <c r="AR344" s="357"/>
      <c r="AS344" s="357"/>
      <c r="AT344" s="358"/>
      <c r="AU344" s="294"/>
      <c r="AV344" s="294">
        <f t="shared" si="55"/>
        <v>0</v>
      </c>
      <c r="AW344" s="294">
        <f t="shared" si="55"/>
        <v>0</v>
      </c>
      <c r="AX344" s="294"/>
      <c r="AY344" s="294"/>
      <c r="AZ344" s="294"/>
      <c r="BA344" s="353">
        <f t="shared" si="56"/>
        <v>0</v>
      </c>
      <c r="BB344" s="354">
        <v>12.71</v>
      </c>
      <c r="BC344" s="354">
        <f t="shared" si="57"/>
        <v>0</v>
      </c>
      <c r="BD344" s="354">
        <f t="shared" si="58"/>
        <v>0</v>
      </c>
      <c r="BE344" s="355">
        <f t="shared" si="59"/>
        <v>0</v>
      </c>
      <c r="BF344" s="421">
        <f t="shared" si="60"/>
        <v>0</v>
      </c>
    </row>
    <row r="345" spans="3:58" ht="15.75" x14ac:dyDescent="0.25">
      <c r="D345" s="472" t="s">
        <v>3198</v>
      </c>
      <c r="E345" s="476" t="s">
        <v>3199</v>
      </c>
      <c r="F345" s="356"/>
      <c r="G345" s="357"/>
      <c r="H345" s="357"/>
      <c r="I345" s="357"/>
      <c r="J345" s="357">
        <f t="shared" si="49"/>
        <v>0</v>
      </c>
      <c r="K345" s="357"/>
      <c r="L345" s="357"/>
      <c r="M345" s="357"/>
      <c r="N345" s="357"/>
      <c r="O345" s="357"/>
      <c r="P345" s="357"/>
      <c r="Q345" s="357"/>
      <c r="R345" s="357"/>
      <c r="S345" s="357"/>
      <c r="T345" s="357"/>
      <c r="U345" s="357"/>
      <c r="V345" s="357"/>
      <c r="W345" s="357"/>
      <c r="X345" s="357">
        <f t="shared" si="51"/>
        <v>0</v>
      </c>
      <c r="Y345" s="357">
        <f t="shared" si="51"/>
        <v>0</v>
      </c>
      <c r="Z345" s="357"/>
      <c r="AA345" s="357"/>
      <c r="AB345" s="357">
        <f t="shared" si="52"/>
        <v>0</v>
      </c>
      <c r="AC345" s="357">
        <f t="shared" si="52"/>
        <v>0</v>
      </c>
      <c r="AD345" s="357">
        <f t="shared" si="64"/>
        <v>0</v>
      </c>
      <c r="AE345" s="357">
        <f t="shared" si="64"/>
        <v>0</v>
      </c>
      <c r="AF345" s="357">
        <f t="shared" si="64"/>
        <v>0</v>
      </c>
      <c r="AG345" s="357"/>
      <c r="AH345" s="357"/>
      <c r="AI345" s="357"/>
      <c r="AJ345" s="357"/>
      <c r="AK345" s="357"/>
      <c r="AL345" s="357"/>
      <c r="AM345" s="357"/>
      <c r="AN345" s="357"/>
      <c r="AO345" s="357"/>
      <c r="AP345" s="357">
        <f t="shared" si="61"/>
        <v>0</v>
      </c>
      <c r="AQ345" s="357">
        <f t="shared" si="61"/>
        <v>0</v>
      </c>
      <c r="AR345" s="357"/>
      <c r="AS345" s="357"/>
      <c r="AT345" s="358"/>
      <c r="AU345" s="294"/>
      <c r="AV345" s="294">
        <f t="shared" si="55"/>
        <v>0</v>
      </c>
      <c r="AW345" s="294">
        <f t="shared" si="55"/>
        <v>0</v>
      </c>
      <c r="AX345" s="294"/>
      <c r="AY345" s="294"/>
      <c r="AZ345" s="294"/>
      <c r="BA345" s="353">
        <f t="shared" si="56"/>
        <v>0</v>
      </c>
      <c r="BB345" s="354">
        <v>12.71</v>
      </c>
      <c r="BC345" s="354">
        <f t="shared" si="57"/>
        <v>0</v>
      </c>
      <c r="BD345" s="354">
        <f t="shared" si="58"/>
        <v>0</v>
      </c>
      <c r="BE345" s="355">
        <f t="shared" si="59"/>
        <v>0</v>
      </c>
      <c r="BF345" s="421">
        <f t="shared" si="60"/>
        <v>0</v>
      </c>
    </row>
    <row r="346" spans="3:58" ht="16.5" thickBot="1" x14ac:dyDescent="0.3">
      <c r="D346" s="472"/>
      <c r="E346" s="476" t="s">
        <v>3200</v>
      </c>
      <c r="F346" s="356"/>
      <c r="G346" s="357"/>
      <c r="H346" s="357"/>
      <c r="I346" s="357"/>
      <c r="J346" s="357">
        <f t="shared" si="49"/>
        <v>0</v>
      </c>
      <c r="K346" s="357"/>
      <c r="L346" s="357"/>
      <c r="M346" s="357"/>
      <c r="N346" s="357"/>
      <c r="O346" s="357"/>
      <c r="P346" s="357"/>
      <c r="Q346" s="357"/>
      <c r="R346" s="357"/>
      <c r="S346" s="357"/>
      <c r="T346" s="357"/>
      <c r="U346" s="357"/>
      <c r="V346" s="357"/>
      <c r="W346" s="357"/>
      <c r="X346" s="357">
        <f t="shared" si="51"/>
        <v>0</v>
      </c>
      <c r="Y346" s="357">
        <f t="shared" si="51"/>
        <v>0</v>
      </c>
      <c r="Z346" s="357"/>
      <c r="AA346" s="357"/>
      <c r="AB346" s="357">
        <f t="shared" si="52"/>
        <v>0</v>
      </c>
      <c r="AC346" s="357">
        <f t="shared" si="52"/>
        <v>0</v>
      </c>
      <c r="AD346" s="357"/>
      <c r="AE346" s="357"/>
      <c r="AF346" s="357"/>
      <c r="AG346" s="357"/>
      <c r="AH346" s="304"/>
      <c r="AI346" s="357"/>
      <c r="AJ346" s="357"/>
      <c r="AK346" s="357"/>
      <c r="AL346" s="357"/>
      <c r="AM346" s="357"/>
      <c r="AN346" s="357"/>
      <c r="AO346" s="357"/>
      <c r="AP346" s="357">
        <f t="shared" si="61"/>
        <v>0</v>
      </c>
      <c r="AQ346" s="357">
        <f t="shared" si="61"/>
        <v>0</v>
      </c>
      <c r="AR346" s="357"/>
      <c r="AS346" s="357"/>
      <c r="AT346" s="358">
        <f>SUM(AT$198:AT$318)</f>
        <v>118</v>
      </c>
      <c r="AU346" s="294"/>
      <c r="AV346" s="294">
        <f t="shared" si="55"/>
        <v>0</v>
      </c>
      <c r="AW346" s="294">
        <f t="shared" si="55"/>
        <v>0</v>
      </c>
      <c r="AX346" s="294"/>
      <c r="AY346" s="294"/>
      <c r="AZ346" s="294"/>
      <c r="BA346" s="365">
        <f>AT346+AP346+AN346+AL346+AJ346+AH346+AF346+AD346+AB346+Z346+X346+V346+T346+R346+P346+N346+L346+J346+H346+F346</f>
        <v>118</v>
      </c>
      <c r="BB346" s="366">
        <v>14</v>
      </c>
      <c r="BC346" s="366">
        <f t="shared" si="57"/>
        <v>1475</v>
      </c>
      <c r="BD346" s="366">
        <f t="shared" si="58"/>
        <v>1652</v>
      </c>
      <c r="BE346" s="367">
        <f t="shared" si="59"/>
        <v>3127</v>
      </c>
      <c r="BF346" s="422">
        <f t="shared" si="60"/>
        <v>20650</v>
      </c>
    </row>
    <row r="347" spans="3:58" ht="16.5" thickBot="1" x14ac:dyDescent="0.3">
      <c r="D347" s="473" t="s">
        <v>3160</v>
      </c>
      <c r="E347" s="243"/>
      <c r="F347" s="361">
        <f t="shared" ref="F347" si="65">SUM(F336:F346)</f>
        <v>408</v>
      </c>
      <c r="G347" s="362">
        <f t="shared" ref="G347:AT347" si="66">SUM(G336:G346)</f>
        <v>0</v>
      </c>
      <c r="H347" s="362">
        <f t="shared" si="66"/>
        <v>8</v>
      </c>
      <c r="I347" s="362">
        <f t="shared" si="66"/>
        <v>0</v>
      </c>
      <c r="J347" s="362">
        <f t="shared" si="66"/>
        <v>0</v>
      </c>
      <c r="K347" s="362">
        <f t="shared" si="66"/>
        <v>0</v>
      </c>
      <c r="L347" s="362">
        <f t="shared" si="66"/>
        <v>196</v>
      </c>
      <c r="M347" s="362">
        <f t="shared" si="66"/>
        <v>0</v>
      </c>
      <c r="N347" s="362">
        <f t="shared" si="66"/>
        <v>58</v>
      </c>
      <c r="O347" s="362">
        <f t="shared" si="66"/>
        <v>0</v>
      </c>
      <c r="P347" s="362">
        <f t="shared" si="66"/>
        <v>152</v>
      </c>
      <c r="Q347" s="362">
        <f t="shared" si="66"/>
        <v>0</v>
      </c>
      <c r="R347" s="362">
        <f t="shared" si="66"/>
        <v>202</v>
      </c>
      <c r="S347" s="362">
        <f t="shared" si="66"/>
        <v>0</v>
      </c>
      <c r="T347" s="362">
        <f t="shared" si="66"/>
        <v>104</v>
      </c>
      <c r="U347" s="362">
        <f t="shared" si="66"/>
        <v>0</v>
      </c>
      <c r="V347" s="362">
        <f t="shared" si="66"/>
        <v>16</v>
      </c>
      <c r="W347" s="362">
        <f t="shared" si="66"/>
        <v>0</v>
      </c>
      <c r="X347" s="362">
        <f t="shared" si="66"/>
        <v>0</v>
      </c>
      <c r="Y347" s="362">
        <f t="shared" si="66"/>
        <v>0</v>
      </c>
      <c r="Z347" s="362">
        <f t="shared" si="66"/>
        <v>2</v>
      </c>
      <c r="AA347" s="362">
        <f t="shared" si="66"/>
        <v>0</v>
      </c>
      <c r="AB347" s="362">
        <f t="shared" si="66"/>
        <v>0</v>
      </c>
      <c r="AC347" s="362">
        <f t="shared" si="66"/>
        <v>0</v>
      </c>
      <c r="AD347" s="362">
        <f t="shared" si="66"/>
        <v>0</v>
      </c>
      <c r="AE347" s="362">
        <f t="shared" si="66"/>
        <v>0</v>
      </c>
      <c r="AF347" s="362">
        <f t="shared" si="66"/>
        <v>0</v>
      </c>
      <c r="AG347" s="362">
        <f t="shared" si="66"/>
        <v>0</v>
      </c>
      <c r="AH347" s="362">
        <f t="shared" si="66"/>
        <v>148</v>
      </c>
      <c r="AI347" s="362">
        <f t="shared" si="66"/>
        <v>0</v>
      </c>
      <c r="AJ347" s="362">
        <f t="shared" si="66"/>
        <v>0</v>
      </c>
      <c r="AK347" s="362">
        <f t="shared" si="66"/>
        <v>0</v>
      </c>
      <c r="AL347" s="362">
        <f t="shared" si="66"/>
        <v>0</v>
      </c>
      <c r="AM347" s="362">
        <f t="shared" si="66"/>
        <v>0</v>
      </c>
      <c r="AN347" s="362">
        <f t="shared" si="66"/>
        <v>0</v>
      </c>
      <c r="AO347" s="362">
        <f t="shared" si="66"/>
        <v>0</v>
      </c>
      <c r="AP347" s="362">
        <f t="shared" si="66"/>
        <v>0</v>
      </c>
      <c r="AQ347" s="362">
        <f t="shared" si="66"/>
        <v>0</v>
      </c>
      <c r="AR347" s="362">
        <f t="shared" si="66"/>
        <v>0</v>
      </c>
      <c r="AS347" s="362">
        <f t="shared" si="66"/>
        <v>0</v>
      </c>
      <c r="AT347" s="364">
        <f t="shared" si="66"/>
        <v>118</v>
      </c>
      <c r="AU347" s="294"/>
      <c r="AV347" s="294">
        <f t="shared" si="55"/>
        <v>0</v>
      </c>
      <c r="AW347" s="294">
        <f t="shared" si="55"/>
        <v>0</v>
      </c>
      <c r="AX347" s="294"/>
      <c r="AY347" s="294"/>
      <c r="AZ347" s="294"/>
      <c r="BA347" s="371">
        <f>SUM(BA336:BA346)</f>
        <v>1412</v>
      </c>
      <c r="BB347" s="372"/>
      <c r="BC347" s="372">
        <f t="shared" si="57"/>
        <v>17650</v>
      </c>
      <c r="BD347" s="372">
        <f>SUM(BD336:BD346)</f>
        <v>11266</v>
      </c>
      <c r="BE347" s="373">
        <f>SUM(BE336:BE346)</f>
        <v>28916</v>
      </c>
      <c r="BF347" s="373"/>
    </row>
    <row r="348" spans="3:58" x14ac:dyDescent="0.2">
      <c r="F348" s="294"/>
      <c r="G348" s="294"/>
      <c r="H348" s="294"/>
      <c r="I348" s="294"/>
      <c r="J348" s="294">
        <f t="shared" si="49"/>
        <v>0</v>
      </c>
      <c r="K348" s="294"/>
      <c r="L348" s="294"/>
      <c r="M348" s="294"/>
      <c r="N348" s="294"/>
      <c r="O348" s="294"/>
      <c r="P348" s="294"/>
      <c r="Q348" s="294"/>
      <c r="R348" s="294"/>
      <c r="S348" s="294"/>
      <c r="T348" s="294"/>
      <c r="U348" s="294"/>
      <c r="V348" s="294"/>
      <c r="W348" s="294"/>
      <c r="X348" s="294">
        <f t="shared" si="51"/>
        <v>0</v>
      </c>
      <c r="Y348" s="294">
        <f t="shared" si="51"/>
        <v>0</v>
      </c>
      <c r="Z348" s="294"/>
      <c r="AA348" s="294"/>
      <c r="AB348" s="294">
        <f t="shared" si="52"/>
        <v>0</v>
      </c>
      <c r="AC348" s="294">
        <f t="shared" si="52"/>
        <v>0</v>
      </c>
      <c r="AD348" s="294"/>
      <c r="AE348" s="294"/>
      <c r="AF348" s="294"/>
      <c r="AG348" s="294"/>
      <c r="AH348" s="294"/>
      <c r="AI348" s="294"/>
      <c r="AJ348" s="294"/>
      <c r="AK348" s="294"/>
      <c r="AL348" s="294"/>
      <c r="AM348" s="294"/>
      <c r="AN348" s="294"/>
      <c r="AO348" s="294"/>
      <c r="AP348" s="294">
        <f t="shared" si="61"/>
        <v>0</v>
      </c>
      <c r="AQ348" s="294">
        <f t="shared" si="61"/>
        <v>0</v>
      </c>
      <c r="AR348" s="294"/>
      <c r="AS348" s="294"/>
      <c r="AT348" s="294"/>
      <c r="AU348" s="294"/>
      <c r="AV348" s="294">
        <f t="shared" si="55"/>
        <v>0</v>
      </c>
      <c r="AW348" s="294">
        <f t="shared" si="55"/>
        <v>0</v>
      </c>
      <c r="AX348" s="294"/>
      <c r="AY348" s="294"/>
      <c r="AZ348" s="294"/>
      <c r="BA348" s="294"/>
    </row>
    <row r="349" spans="3:58" ht="15.75" thickBot="1" x14ac:dyDescent="0.25">
      <c r="C349" s="294"/>
      <c r="E349" s="294"/>
      <c r="F349" s="294"/>
      <c r="G349" s="294"/>
      <c r="H349" s="294"/>
      <c r="I349" s="294"/>
      <c r="J349" s="294"/>
      <c r="K349" s="294"/>
      <c r="L349" s="294"/>
      <c r="M349" s="294"/>
      <c r="N349" s="294"/>
      <c r="O349" s="294"/>
      <c r="P349" s="294"/>
      <c r="Q349" s="294"/>
      <c r="R349" s="294"/>
      <c r="S349" s="294"/>
      <c r="T349" s="294"/>
      <c r="U349" s="294"/>
      <c r="V349" s="294"/>
      <c r="W349" s="294"/>
      <c r="X349" s="294"/>
      <c r="Y349" s="294"/>
      <c r="Z349" s="294"/>
      <c r="AA349" s="294"/>
      <c r="AB349" s="294"/>
      <c r="AC349" s="294"/>
      <c r="AD349" s="294"/>
      <c r="AE349" s="294"/>
      <c r="AF349" s="294"/>
      <c r="AG349" s="294"/>
      <c r="AH349" s="294"/>
      <c r="AI349" s="294"/>
      <c r="AJ349" s="294"/>
      <c r="AK349" s="294"/>
      <c r="AL349" s="294"/>
      <c r="AM349" s="294"/>
      <c r="AN349" s="294"/>
      <c r="AO349" s="294"/>
      <c r="AP349" s="294"/>
      <c r="AQ349" s="294"/>
    </row>
    <row r="350" spans="3:58" x14ac:dyDescent="0.2">
      <c r="C350" s="294"/>
      <c r="D350" s="789" t="s">
        <v>3201</v>
      </c>
      <c r="E350" s="294"/>
      <c r="F350" s="294"/>
      <c r="G350" s="294"/>
      <c r="H350" s="294"/>
      <c r="I350" s="294"/>
      <c r="J350" s="294"/>
      <c r="K350" s="294"/>
      <c r="L350" s="294"/>
      <c r="M350" s="294"/>
      <c r="N350" s="294"/>
      <c r="O350" s="294"/>
      <c r="P350" s="294"/>
      <c r="Q350" s="294"/>
      <c r="R350" s="294"/>
      <c r="S350" s="294"/>
      <c r="T350" s="294"/>
      <c r="U350" s="294"/>
      <c r="V350" s="294"/>
      <c r="W350" s="294"/>
      <c r="X350" s="294"/>
      <c r="Y350" s="294"/>
      <c r="Z350" s="294"/>
      <c r="AA350" s="294"/>
      <c r="AB350" s="294"/>
      <c r="AC350" s="294"/>
      <c r="AD350" s="294"/>
      <c r="AE350" s="294"/>
      <c r="AF350" s="294"/>
      <c r="AG350" s="294"/>
      <c r="AH350" s="294"/>
      <c r="AI350" s="294"/>
      <c r="AJ350" s="294"/>
      <c r="AK350" s="294"/>
      <c r="AL350" s="294"/>
      <c r="AM350" s="294"/>
      <c r="AN350" s="294"/>
      <c r="AO350" s="294"/>
      <c r="AP350" s="294"/>
      <c r="AQ350" s="294"/>
    </row>
    <row r="351" spans="3:58" x14ac:dyDescent="0.2">
      <c r="C351" s="294"/>
      <c r="D351" s="790" t="s">
        <v>3177</v>
      </c>
      <c r="E351" s="294">
        <v>266</v>
      </c>
      <c r="F351" s="294"/>
      <c r="G351" s="294"/>
      <c r="H351" s="294"/>
      <c r="I351" s="294"/>
      <c r="J351" s="294"/>
      <c r="K351" s="294"/>
      <c r="L351" s="294"/>
      <c r="M351" s="294"/>
      <c r="N351" s="294"/>
      <c r="O351" s="294"/>
      <c r="P351" s="294"/>
      <c r="Q351" s="294"/>
      <c r="R351" s="294"/>
      <c r="S351" s="294"/>
      <c r="T351" s="294"/>
      <c r="U351" s="294"/>
      <c r="V351" s="294"/>
      <c r="W351" s="294"/>
      <c r="X351" s="294"/>
      <c r="Y351" s="294"/>
      <c r="Z351" s="294"/>
      <c r="AA351" s="294"/>
      <c r="AB351" s="294"/>
      <c r="AC351" s="294"/>
      <c r="AD351" s="294"/>
      <c r="AE351" s="294"/>
      <c r="AF351" s="294"/>
      <c r="AG351" s="294"/>
      <c r="AH351" s="294"/>
      <c r="AI351" s="294"/>
      <c r="AJ351" s="294"/>
      <c r="AK351" s="294"/>
      <c r="AL351" s="294"/>
      <c r="AM351" s="294"/>
      <c r="AN351" s="294"/>
      <c r="AO351" s="294"/>
      <c r="AP351" s="294"/>
      <c r="AQ351" s="294"/>
    </row>
    <row r="352" spans="3:58" x14ac:dyDescent="0.2">
      <c r="C352" s="294"/>
      <c r="D352" s="790" t="s">
        <v>3202</v>
      </c>
      <c r="E352" s="294"/>
      <c r="F352" s="294"/>
      <c r="G352" s="294"/>
      <c r="H352" s="294"/>
      <c r="I352" s="294"/>
      <c r="J352" s="294"/>
      <c r="K352" s="294"/>
      <c r="L352" s="294"/>
      <c r="M352" s="294"/>
      <c r="N352" s="294"/>
      <c r="O352" s="294"/>
      <c r="P352" s="294"/>
      <c r="Q352" s="294"/>
      <c r="R352" s="294"/>
      <c r="S352" s="294"/>
      <c r="T352" s="294"/>
      <c r="U352" s="294"/>
      <c r="V352" s="294"/>
      <c r="W352" s="294"/>
      <c r="X352" s="294"/>
      <c r="Y352" s="294"/>
      <c r="Z352" s="294"/>
      <c r="AA352" s="294"/>
      <c r="AB352" s="294"/>
      <c r="AC352" s="294"/>
      <c r="AD352" s="294"/>
      <c r="AE352" s="294"/>
      <c r="AF352" s="294"/>
      <c r="AG352" s="294"/>
      <c r="AH352" s="294"/>
      <c r="AI352" s="294"/>
      <c r="AJ352" s="294"/>
      <c r="AK352" s="294"/>
      <c r="AL352" s="294"/>
      <c r="AM352" s="294"/>
      <c r="AN352" s="294"/>
      <c r="AO352" s="294"/>
      <c r="AP352" s="294"/>
      <c r="AQ352" s="294"/>
    </row>
    <row r="353" spans="3:59" ht="15.75" thickBot="1" x14ac:dyDescent="0.25">
      <c r="C353" s="294"/>
      <c r="D353" s="790" t="s">
        <v>3203</v>
      </c>
      <c r="E353" s="294"/>
      <c r="F353" s="294"/>
      <c r="G353" s="294"/>
      <c r="H353" s="294"/>
      <c r="I353" s="294"/>
      <c r="J353" s="294"/>
      <c r="K353" s="294"/>
      <c r="L353" s="294"/>
      <c r="M353" s="294"/>
      <c r="N353" s="294"/>
      <c r="O353" s="294"/>
      <c r="P353" s="294"/>
      <c r="Q353" s="294"/>
      <c r="R353" s="294"/>
      <c r="S353" s="294"/>
      <c r="T353" s="294"/>
      <c r="U353" s="294"/>
      <c r="V353" s="294"/>
      <c r="W353" s="294"/>
      <c r="X353" s="294"/>
      <c r="Y353" s="294"/>
      <c r="Z353" s="294"/>
      <c r="AA353" s="294"/>
      <c r="AB353" s="294"/>
      <c r="AC353" s="294"/>
      <c r="AD353" s="294"/>
      <c r="AE353" s="294"/>
      <c r="AF353" s="294"/>
      <c r="AG353" s="294"/>
      <c r="AH353" s="294"/>
      <c r="AI353" s="294"/>
      <c r="AJ353" s="294"/>
      <c r="AK353" s="294"/>
      <c r="AL353" s="294"/>
      <c r="AM353" s="294"/>
      <c r="AN353" s="294"/>
      <c r="AO353" s="294"/>
      <c r="AP353" s="294"/>
      <c r="AQ353" s="294"/>
    </row>
    <row r="354" spans="3:59" ht="15.75" thickBot="1" x14ac:dyDescent="0.25">
      <c r="C354" s="294"/>
      <c r="D354" s="478"/>
      <c r="E354" s="294"/>
      <c r="F354" s="294"/>
      <c r="G354" s="294"/>
      <c r="H354" s="294"/>
      <c r="I354" s="294"/>
      <c r="J354" s="294"/>
      <c r="K354" s="294"/>
      <c r="L354" s="294"/>
      <c r="M354" s="294"/>
      <c r="N354" s="294"/>
      <c r="O354" s="294"/>
      <c r="P354" s="294"/>
      <c r="Q354" s="294"/>
      <c r="R354" s="294"/>
      <c r="S354" s="294"/>
      <c r="T354" s="294"/>
      <c r="U354" s="294"/>
      <c r="V354" s="294"/>
      <c r="W354" s="294"/>
      <c r="X354" s="294"/>
      <c r="Y354" s="294"/>
      <c r="Z354" s="294"/>
      <c r="AA354" s="294"/>
      <c r="AB354" s="294"/>
      <c r="AC354" s="294"/>
      <c r="AD354" s="294"/>
      <c r="AE354" s="294"/>
      <c r="AF354" s="294"/>
      <c r="AG354" s="294"/>
      <c r="AH354" s="294"/>
      <c r="AI354" s="294"/>
      <c r="AJ354" s="294"/>
      <c r="AK354" s="294"/>
      <c r="AL354" s="294"/>
      <c r="AM354" s="294"/>
      <c r="AN354" s="294"/>
      <c r="AO354" s="294"/>
      <c r="AP354" s="294"/>
      <c r="AQ354" s="294"/>
      <c r="BB354" s="1098" t="s">
        <v>3204</v>
      </c>
      <c r="BC354" s="1099"/>
      <c r="BD354" s="1099"/>
      <c r="BE354" s="1100"/>
    </row>
    <row r="355" spans="3:59" ht="15.75" thickBot="1" x14ac:dyDescent="0.25">
      <c r="D355" s="478" t="s">
        <v>3205</v>
      </c>
      <c r="E355" s="261">
        <v>1</v>
      </c>
      <c r="AQ355" s="294"/>
      <c r="BA355" s="378" t="s">
        <v>3206</v>
      </c>
      <c r="BB355" s="379"/>
      <c r="BC355" s="379"/>
      <c r="BD355" s="379" t="s">
        <v>3207</v>
      </c>
      <c r="BE355" s="379" t="s">
        <v>3208</v>
      </c>
      <c r="BF355" s="379" t="s">
        <v>3209</v>
      </c>
      <c r="BG355" s="380" t="s">
        <v>3210</v>
      </c>
    </row>
    <row r="356" spans="3:59" x14ac:dyDescent="0.2">
      <c r="D356" s="478" t="s">
        <v>3176</v>
      </c>
      <c r="E356" s="261">
        <v>7</v>
      </c>
      <c r="AQ356" s="294"/>
      <c r="BA356" s="381" t="s">
        <v>3211</v>
      </c>
      <c r="BB356" s="382">
        <v>111</v>
      </c>
      <c r="BC356" s="382">
        <v>15</v>
      </c>
      <c r="BD356" s="382">
        <f>BB356*BC356</f>
        <v>1665</v>
      </c>
      <c r="BE356" s="382">
        <v>6.46</v>
      </c>
      <c r="BF356" s="382">
        <f>BB356*BE356</f>
        <v>717.06</v>
      </c>
      <c r="BG356" s="383">
        <f>BF356+BD356</f>
        <v>2382.06</v>
      </c>
    </row>
    <row r="357" spans="3:59" ht="15.75" thickBot="1" x14ac:dyDescent="0.25">
      <c r="D357" s="478" t="s">
        <v>3181</v>
      </c>
      <c r="AQ357" s="294"/>
      <c r="BA357" s="384" t="s">
        <v>3212</v>
      </c>
      <c r="BB357" s="363">
        <v>534</v>
      </c>
      <c r="BC357" s="363">
        <v>110</v>
      </c>
      <c r="BD357" s="363">
        <f t="shared" ref="BD357:BD361" si="67">BB357*BC357</f>
        <v>58740</v>
      </c>
      <c r="BE357" s="363">
        <v>47.73</v>
      </c>
      <c r="BF357" s="363">
        <f>BB357*BE357</f>
        <v>25487.82</v>
      </c>
      <c r="BG357" s="385">
        <f t="shared" ref="BG357:BG361" si="68">BF357+BD357</f>
        <v>84227.82</v>
      </c>
    </row>
    <row r="358" spans="3:59" ht="15.75" thickBot="1" x14ac:dyDescent="0.25">
      <c r="D358" s="478" t="s">
        <v>3179</v>
      </c>
      <c r="AQ358" s="294"/>
      <c r="BD358" s="261">
        <f t="shared" si="67"/>
        <v>0</v>
      </c>
      <c r="BG358" s="386">
        <f>SUM(BG356:BG357)</f>
        <v>86609.88</v>
      </c>
    </row>
    <row r="359" spans="3:59" ht="15.75" thickBot="1" x14ac:dyDescent="0.25">
      <c r="D359" s="478"/>
      <c r="AQ359" s="294"/>
      <c r="BA359" s="378" t="s">
        <v>3213</v>
      </c>
      <c r="BB359" s="379"/>
      <c r="BC359" s="379"/>
      <c r="BD359" s="379"/>
      <c r="BE359" s="379"/>
      <c r="BF359" s="379"/>
      <c r="BG359" s="380"/>
    </row>
    <row r="360" spans="3:59" x14ac:dyDescent="0.2">
      <c r="D360" s="478" t="s">
        <v>3214</v>
      </c>
      <c r="AQ360" s="294"/>
      <c r="BA360" s="381" t="s">
        <v>3211</v>
      </c>
      <c r="BB360" s="382">
        <f>262+136</f>
        <v>398</v>
      </c>
      <c r="BC360" s="382">
        <v>15</v>
      </c>
      <c r="BD360" s="382">
        <f t="shared" si="67"/>
        <v>5970</v>
      </c>
      <c r="BE360" s="382">
        <v>6.46</v>
      </c>
      <c r="BF360" s="382">
        <f t="shared" ref="BF360:BF361" si="69">BB360*BE360</f>
        <v>2571.08</v>
      </c>
      <c r="BG360" s="383">
        <f t="shared" si="68"/>
        <v>8541.08</v>
      </c>
    </row>
    <row r="361" spans="3:59" ht="15.75" thickBot="1" x14ac:dyDescent="0.25">
      <c r="D361" s="479" t="s">
        <v>3215</v>
      </c>
      <c r="AQ361" s="294"/>
      <c r="BA361" s="384" t="s">
        <v>3212</v>
      </c>
      <c r="BB361" s="363">
        <v>29</v>
      </c>
      <c r="BC361" s="363">
        <v>110</v>
      </c>
      <c r="BD361" s="363">
        <f t="shared" si="67"/>
        <v>3190</v>
      </c>
      <c r="BE361" s="363">
        <v>47.73</v>
      </c>
      <c r="BF361" s="363">
        <f t="shared" si="69"/>
        <v>1384.1699999999998</v>
      </c>
      <c r="BG361" s="385">
        <f t="shared" si="68"/>
        <v>4574.17</v>
      </c>
    </row>
    <row r="362" spans="3:59" ht="15.75" thickBot="1" x14ac:dyDescent="0.25">
      <c r="AQ362" s="294"/>
      <c r="BG362" s="387">
        <f>SUM(BG360:BG361)</f>
        <v>13115.25</v>
      </c>
    </row>
    <row r="363" spans="3:59" x14ac:dyDescent="0.2">
      <c r="AQ363" s="294"/>
    </row>
  </sheetData>
  <sortState xmlns:xlrd2="http://schemas.microsoft.com/office/spreadsheetml/2017/richdata2" ref="BC198:BD318">
    <sortCondition ref="BD198:BD318"/>
    <sortCondition ref="BC198:BC318"/>
  </sortState>
  <mergeCells count="48">
    <mergeCell ref="A1:D3"/>
    <mergeCell ref="F1:AM1"/>
    <mergeCell ref="AN1:AS1"/>
    <mergeCell ref="AT1:AZ1"/>
    <mergeCell ref="F2:G2"/>
    <mergeCell ref="H2:I2"/>
    <mergeCell ref="J2:K2"/>
    <mergeCell ref="L2:M2"/>
    <mergeCell ref="N2:O2"/>
    <mergeCell ref="P2:S2"/>
    <mergeCell ref="AP2:AQ2"/>
    <mergeCell ref="T2:U2"/>
    <mergeCell ref="V2:W2"/>
    <mergeCell ref="X2:Y2"/>
    <mergeCell ref="Z2:AA2"/>
    <mergeCell ref="AB2:AC2"/>
    <mergeCell ref="AR2:AS2"/>
    <mergeCell ref="AT2:AU2"/>
    <mergeCell ref="AV2:AW2"/>
    <mergeCell ref="AL2:AM2"/>
    <mergeCell ref="AN2:AO2"/>
    <mergeCell ref="F3:G3"/>
    <mergeCell ref="H3:I3"/>
    <mergeCell ref="J3:K3"/>
    <mergeCell ref="L3:M3"/>
    <mergeCell ref="N3:O3"/>
    <mergeCell ref="P3:S3"/>
    <mergeCell ref="T3:U3"/>
    <mergeCell ref="AF2:AG2"/>
    <mergeCell ref="AH2:AI2"/>
    <mergeCell ref="AJ2:AK2"/>
    <mergeCell ref="V3:W3"/>
    <mergeCell ref="X3:Y3"/>
    <mergeCell ref="Z3:AA3"/>
    <mergeCell ref="AB3:AC3"/>
    <mergeCell ref="AD3:AE3"/>
    <mergeCell ref="AD2:AE2"/>
    <mergeCell ref="AF3:AG3"/>
    <mergeCell ref="BB320:BE320"/>
    <mergeCell ref="BB354:BE354"/>
    <mergeCell ref="AH3:AI3"/>
    <mergeCell ref="AJ3:AK3"/>
    <mergeCell ref="AL3:AM3"/>
    <mergeCell ref="AN3:AO3"/>
    <mergeCell ref="AP3:AQ3"/>
    <mergeCell ref="AR3:AS3"/>
    <mergeCell ref="AT3:AU3"/>
    <mergeCell ref="AV3:AW3"/>
  </mergeCells>
  <phoneticPr fontId="24"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B8D6-864D-4A2B-9C6A-E54D9E0C9B8D}">
  <sheetPr codeName="Sheet26"/>
  <dimension ref="A1:BI363"/>
  <sheetViews>
    <sheetView topLeftCell="A234" zoomScale="70" zoomScaleNormal="70" workbookViewId="0">
      <selection activeCell="C353" sqref="C353"/>
    </sheetView>
  </sheetViews>
  <sheetFormatPr defaultColWidth="16" defaultRowHeight="15" x14ac:dyDescent="0.2"/>
  <cols>
    <col min="1" max="1" width="41.6640625" style="261" customWidth="1"/>
    <col min="2" max="2" width="45" style="261" customWidth="1"/>
    <col min="3" max="3" width="27" style="261" customWidth="1"/>
    <col min="4" max="4" width="26" style="261" customWidth="1"/>
    <col min="5" max="5" width="32.5" style="261" customWidth="1"/>
    <col min="6" max="15" width="16" style="261" hidden="1" customWidth="1"/>
    <col min="16" max="17" width="20.1640625" style="261" hidden="1" customWidth="1"/>
    <col min="18" max="18" width="21.6640625" style="261" hidden="1" customWidth="1"/>
    <col min="19" max="19" width="20.1640625" style="261" hidden="1" customWidth="1"/>
    <col min="20" max="51" width="16" style="261" hidden="1" customWidth="1"/>
    <col min="52" max="52" width="19.5" style="261" hidden="1" customWidth="1"/>
    <col min="53" max="56" width="21.1640625" style="261" customWidth="1"/>
    <col min="57" max="57" width="31.1640625" style="261" customWidth="1"/>
    <col min="58" max="58" width="21.1640625" style="261" customWidth="1"/>
    <col min="59" max="59" width="22.6640625" style="261" bestFit="1" customWidth="1"/>
    <col min="60" max="16384" width="16" style="261"/>
  </cols>
  <sheetData>
    <row r="1" spans="1:56" x14ac:dyDescent="0.2">
      <c r="A1" s="1105"/>
      <c r="B1" s="1106"/>
      <c r="C1" s="1106"/>
      <c r="D1" s="1106"/>
      <c r="E1" s="9" t="s">
        <v>0</v>
      </c>
      <c r="F1" s="1106" t="s">
        <v>2987</v>
      </c>
      <c r="G1" s="1106"/>
      <c r="H1" s="1106"/>
      <c r="I1" s="1106"/>
      <c r="J1" s="1106"/>
      <c r="K1" s="1106"/>
      <c r="L1" s="1106"/>
      <c r="M1" s="1106"/>
      <c r="N1" s="1106"/>
      <c r="O1" s="1106"/>
      <c r="P1" s="1106"/>
      <c r="Q1" s="1106"/>
      <c r="R1" s="1106"/>
      <c r="S1" s="1106"/>
      <c r="T1" s="1106"/>
      <c r="U1" s="1106"/>
      <c r="V1" s="1106"/>
      <c r="W1" s="1106"/>
      <c r="X1" s="1106"/>
      <c r="Y1" s="1106"/>
      <c r="Z1" s="1106"/>
      <c r="AA1" s="1106"/>
      <c r="AB1" s="1106"/>
      <c r="AC1" s="1106"/>
      <c r="AD1" s="1106"/>
      <c r="AE1" s="1106"/>
      <c r="AF1" s="1106"/>
      <c r="AG1" s="1106"/>
      <c r="AH1" s="1106"/>
      <c r="AI1" s="1106"/>
      <c r="AJ1" s="1106"/>
      <c r="AK1" s="1106"/>
      <c r="AL1" s="1106"/>
      <c r="AM1" s="1106"/>
      <c r="AN1" s="1106" t="s">
        <v>2988</v>
      </c>
      <c r="AO1" s="1106"/>
      <c r="AP1" s="1106"/>
      <c r="AQ1" s="1106"/>
      <c r="AR1" s="1106"/>
      <c r="AS1" s="1106"/>
      <c r="AT1" s="1108" t="s">
        <v>2989</v>
      </c>
      <c r="AU1" s="1108"/>
      <c r="AV1" s="1108"/>
      <c r="AW1" s="1108"/>
      <c r="AX1" s="1108"/>
      <c r="AY1" s="1108"/>
      <c r="AZ1" s="1109"/>
    </row>
    <row r="2" spans="1:56" ht="60" customHeight="1" x14ac:dyDescent="0.2">
      <c r="A2" s="1107"/>
      <c r="B2" s="1101"/>
      <c r="C2" s="1101"/>
      <c r="D2" s="1101"/>
      <c r="E2" s="2" t="s">
        <v>4</v>
      </c>
      <c r="F2" s="1101" t="s">
        <v>2990</v>
      </c>
      <c r="G2" s="1101"/>
      <c r="H2" s="1101" t="s">
        <v>3097</v>
      </c>
      <c r="I2" s="1101"/>
      <c r="J2" s="1101" t="s">
        <v>3098</v>
      </c>
      <c r="K2" s="1101"/>
      <c r="L2" s="1101" t="s">
        <v>2991</v>
      </c>
      <c r="M2" s="1101"/>
      <c r="N2" s="1101" t="s">
        <v>2992</v>
      </c>
      <c r="O2" s="1101"/>
      <c r="P2" s="1101" t="s">
        <v>2993</v>
      </c>
      <c r="Q2" s="1101"/>
      <c r="R2" s="1101"/>
      <c r="S2" s="1101"/>
      <c r="T2" s="1101" t="s">
        <v>2994</v>
      </c>
      <c r="U2" s="1101"/>
      <c r="V2" s="1095" t="s">
        <v>12</v>
      </c>
      <c r="W2" s="1095"/>
      <c r="X2" s="1101" t="s">
        <v>3099</v>
      </c>
      <c r="Y2" s="1101"/>
      <c r="Z2" s="1101" t="s">
        <v>3100</v>
      </c>
      <c r="AA2" s="1101"/>
      <c r="AB2" s="1103" t="s">
        <v>3101</v>
      </c>
      <c r="AC2" s="1104"/>
      <c r="AD2" s="1101" t="s">
        <v>2995</v>
      </c>
      <c r="AE2" s="1101"/>
      <c r="AF2" s="1101" t="s">
        <v>2996</v>
      </c>
      <c r="AG2" s="1101"/>
      <c r="AH2" s="1101" t="s">
        <v>2997</v>
      </c>
      <c r="AI2" s="1101"/>
      <c r="AJ2" s="1101" t="s">
        <v>3102</v>
      </c>
      <c r="AK2" s="1101"/>
      <c r="AL2" s="1101" t="s">
        <v>2998</v>
      </c>
      <c r="AM2" s="1101"/>
      <c r="AN2" s="1101" t="s">
        <v>2999</v>
      </c>
      <c r="AO2" s="1101"/>
      <c r="AP2" s="1101" t="s">
        <v>3103</v>
      </c>
      <c r="AQ2" s="1101"/>
      <c r="AR2" s="1101" t="s">
        <v>3000</v>
      </c>
      <c r="AS2" s="1101"/>
      <c r="AT2" s="1102" t="s">
        <v>3001</v>
      </c>
      <c r="AU2" s="1102"/>
      <c r="AV2" s="1102" t="s">
        <v>3104</v>
      </c>
      <c r="AW2" s="1102"/>
      <c r="AX2" s="289" t="s">
        <v>3002</v>
      </c>
      <c r="AY2" s="289" t="s">
        <v>3003</v>
      </c>
      <c r="AZ2" s="290" t="s">
        <v>3004</v>
      </c>
    </row>
    <row r="3" spans="1:56" ht="30" x14ac:dyDescent="0.2">
      <c r="A3" s="1107"/>
      <c r="B3" s="1101"/>
      <c r="C3" s="1101"/>
      <c r="D3" s="1101"/>
      <c r="E3" s="288" t="s">
        <v>3005</v>
      </c>
      <c r="F3" s="1110" t="s">
        <v>3006</v>
      </c>
      <c r="G3" s="1101"/>
      <c r="H3" s="1101" t="s">
        <v>3105</v>
      </c>
      <c r="I3" s="1101"/>
      <c r="J3" s="1101" t="s">
        <v>3106</v>
      </c>
      <c r="K3" s="1101"/>
      <c r="L3" s="1101" t="s">
        <v>3006</v>
      </c>
      <c r="M3" s="1101"/>
      <c r="N3" s="1101" t="s">
        <v>3006</v>
      </c>
      <c r="O3" s="1101"/>
      <c r="P3" s="1101" t="s">
        <v>3007</v>
      </c>
      <c r="Q3" s="1101"/>
      <c r="R3" s="1101"/>
      <c r="S3" s="1101"/>
      <c r="T3" s="1101" t="s">
        <v>3006</v>
      </c>
      <c r="U3" s="1101"/>
      <c r="V3" s="1101" t="s">
        <v>3008</v>
      </c>
      <c r="W3" s="1101"/>
      <c r="X3" s="1101" t="s">
        <v>3008</v>
      </c>
      <c r="Y3" s="1101"/>
      <c r="Z3" s="1101" t="s">
        <v>3011</v>
      </c>
      <c r="AA3" s="1101"/>
      <c r="AB3" s="1103" t="s">
        <v>3011</v>
      </c>
      <c r="AC3" s="1104"/>
      <c r="AD3" s="1101" t="s">
        <v>3009</v>
      </c>
      <c r="AE3" s="1101"/>
      <c r="AF3" s="1101" t="s">
        <v>3010</v>
      </c>
      <c r="AG3" s="1101"/>
      <c r="AH3" s="1110" t="s">
        <v>3011</v>
      </c>
      <c r="AI3" s="1101"/>
      <c r="AJ3" s="1101" t="s">
        <v>3006</v>
      </c>
      <c r="AK3" s="1101"/>
      <c r="AL3" s="1101" t="s">
        <v>3012</v>
      </c>
      <c r="AM3" s="1101"/>
      <c r="AN3" s="1101" t="s">
        <v>3012</v>
      </c>
      <c r="AO3" s="1101"/>
      <c r="AP3" s="1101" t="s">
        <v>3012</v>
      </c>
      <c r="AQ3" s="1101"/>
      <c r="AR3" s="1101" t="s">
        <v>3012</v>
      </c>
      <c r="AS3" s="1101"/>
      <c r="AT3" s="1102" t="s">
        <v>3013</v>
      </c>
      <c r="AU3" s="1102"/>
      <c r="AV3" s="1102" t="s">
        <v>3107</v>
      </c>
      <c r="AW3" s="1102"/>
      <c r="AX3" s="289"/>
      <c r="AY3" s="289" t="s">
        <v>3014</v>
      </c>
      <c r="AZ3" s="10" t="s">
        <v>43</v>
      </c>
    </row>
    <row r="4" spans="1:56" ht="30" x14ac:dyDescent="0.2">
      <c r="A4" s="287" t="s">
        <v>3016</v>
      </c>
      <c r="B4" s="7" t="s">
        <v>45</v>
      </c>
      <c r="C4" s="7" t="s">
        <v>46</v>
      </c>
      <c r="D4" s="7" t="s">
        <v>47</v>
      </c>
      <c r="E4" s="288" t="s">
        <v>3017</v>
      </c>
      <c r="F4" s="288" t="s">
        <v>3018</v>
      </c>
      <c r="G4" s="7"/>
      <c r="H4" s="288" t="s">
        <v>3021</v>
      </c>
      <c r="I4" s="7"/>
      <c r="J4" s="288" t="s">
        <v>3018</v>
      </c>
      <c r="K4" s="7"/>
      <c r="L4" s="288" t="s">
        <v>3018</v>
      </c>
      <c r="M4" s="7"/>
      <c r="N4" s="288" t="s">
        <v>3018</v>
      </c>
      <c r="O4" s="7" t="s">
        <v>50</v>
      </c>
      <c r="P4" s="288" t="s">
        <v>3019</v>
      </c>
      <c r="Q4" s="288"/>
      <c r="R4" s="288" t="s">
        <v>3020</v>
      </c>
      <c r="S4" s="7" t="s">
        <v>50</v>
      </c>
      <c r="T4" s="288" t="s">
        <v>3021</v>
      </c>
      <c r="U4" s="7" t="s">
        <v>50</v>
      </c>
      <c r="V4" s="288" t="s">
        <v>3018</v>
      </c>
      <c r="W4" s="7" t="s">
        <v>54</v>
      </c>
      <c r="X4" s="288" t="s">
        <v>3018</v>
      </c>
      <c r="Y4" s="7" t="s">
        <v>50</v>
      </c>
      <c r="Z4" s="288" t="s">
        <v>3021</v>
      </c>
      <c r="AA4" s="7" t="s">
        <v>50</v>
      </c>
      <c r="AB4" s="288" t="s">
        <v>3018</v>
      </c>
      <c r="AC4" s="7" t="s">
        <v>50</v>
      </c>
      <c r="AD4" s="288" t="s">
        <v>3018</v>
      </c>
      <c r="AE4" s="7" t="s">
        <v>50</v>
      </c>
      <c r="AF4" s="288" t="s">
        <v>3018</v>
      </c>
      <c r="AG4" s="7" t="s">
        <v>50</v>
      </c>
      <c r="AH4" s="288" t="s">
        <v>3018</v>
      </c>
      <c r="AI4" s="7" t="s">
        <v>50</v>
      </c>
      <c r="AJ4" s="288" t="s">
        <v>3018</v>
      </c>
      <c r="AK4" s="7" t="s">
        <v>54</v>
      </c>
      <c r="AL4" s="288" t="s">
        <v>3018</v>
      </c>
      <c r="AM4" s="7" t="s">
        <v>50</v>
      </c>
      <c r="AN4" s="288" t="s">
        <v>3018</v>
      </c>
      <c r="AO4" s="7" t="s">
        <v>50</v>
      </c>
      <c r="AP4" s="288" t="s">
        <v>3018</v>
      </c>
      <c r="AQ4" s="7" t="s">
        <v>50</v>
      </c>
      <c r="AR4" s="288" t="s">
        <v>3018</v>
      </c>
      <c r="AS4" s="7" t="s">
        <v>50</v>
      </c>
      <c r="AT4" s="289" t="s">
        <v>3018</v>
      </c>
      <c r="AU4" s="6" t="s">
        <v>54</v>
      </c>
      <c r="AV4" s="289" t="s">
        <v>3018</v>
      </c>
      <c r="AW4" s="6" t="s">
        <v>55</v>
      </c>
      <c r="AX4" s="289" t="s">
        <v>3018</v>
      </c>
      <c r="AY4" s="289" t="s">
        <v>3018</v>
      </c>
      <c r="AZ4" s="290" t="s">
        <v>3018</v>
      </c>
    </row>
    <row r="5" spans="1:56" x14ac:dyDescent="0.2">
      <c r="A5" s="21" t="s">
        <v>56</v>
      </c>
      <c r="B5" s="22"/>
      <c r="C5" s="22"/>
      <c r="D5" s="22"/>
      <c r="E5" s="22"/>
      <c r="F5" s="291"/>
      <c r="G5" s="291"/>
      <c r="H5" s="291"/>
      <c r="I5" s="291"/>
      <c r="J5" s="291"/>
      <c r="K5" s="291"/>
      <c r="L5" s="291"/>
      <c r="M5" s="291"/>
      <c r="N5" s="291"/>
      <c r="O5" s="291"/>
      <c r="P5" s="291"/>
      <c r="Q5" s="291"/>
      <c r="R5" s="291"/>
      <c r="S5" s="291"/>
      <c r="T5" s="291"/>
      <c r="U5" s="291"/>
      <c r="V5" s="291"/>
      <c r="W5" s="291"/>
      <c r="X5" s="291"/>
      <c r="Y5" s="291"/>
      <c r="Z5" s="291"/>
      <c r="AA5" s="291"/>
      <c r="AB5" s="291"/>
      <c r="AC5" s="291"/>
      <c r="AD5" s="291"/>
      <c r="AE5" s="291"/>
      <c r="AF5" s="291"/>
      <c r="AG5" s="291"/>
      <c r="AH5" s="291"/>
      <c r="AI5" s="291"/>
      <c r="AJ5" s="291"/>
      <c r="AK5" s="291"/>
      <c r="AL5" s="291"/>
      <c r="AM5" s="291"/>
      <c r="AN5" s="291"/>
      <c r="AO5" s="291"/>
      <c r="AP5" s="291"/>
      <c r="AQ5" s="291"/>
      <c r="AR5" s="291"/>
      <c r="AS5" s="291"/>
      <c r="AT5" s="291"/>
      <c r="AU5" s="291"/>
      <c r="AV5" s="291"/>
      <c r="AW5" s="291"/>
      <c r="AX5" s="291"/>
      <c r="AY5" s="291"/>
      <c r="AZ5" s="292"/>
    </row>
    <row r="6" spans="1:56" x14ac:dyDescent="0.2">
      <c r="A6" s="11" t="s">
        <v>57</v>
      </c>
      <c r="B6" s="288" t="s">
        <v>3108</v>
      </c>
      <c r="C6" s="288"/>
      <c r="D6" s="288"/>
      <c r="E6" s="288"/>
      <c r="F6" s="288"/>
      <c r="G6" s="288"/>
      <c r="H6" s="288"/>
      <c r="I6" s="288"/>
      <c r="J6" s="288"/>
      <c r="K6" s="288"/>
      <c r="L6" s="288"/>
      <c r="M6" s="288"/>
      <c r="N6" s="288"/>
      <c r="O6" s="288"/>
      <c r="P6" s="288"/>
      <c r="Q6" s="288"/>
      <c r="R6" s="288"/>
      <c r="S6" s="288"/>
      <c r="T6" s="288"/>
      <c r="U6" s="288"/>
      <c r="V6" s="288"/>
      <c r="W6" s="288"/>
      <c r="X6" s="288"/>
      <c r="Y6" s="288"/>
      <c r="Z6" s="288"/>
      <c r="AA6" s="288"/>
      <c r="AB6" s="288"/>
      <c r="AC6" s="288"/>
      <c r="AD6" s="288"/>
      <c r="AE6" s="288"/>
      <c r="AF6" s="288"/>
      <c r="AG6" s="288"/>
      <c r="AH6" s="288"/>
      <c r="AI6" s="288"/>
      <c r="AJ6" s="288"/>
      <c r="AK6" s="288"/>
      <c r="AL6" s="288"/>
      <c r="AM6" s="288"/>
      <c r="AN6" s="288"/>
      <c r="AO6" s="288"/>
      <c r="AP6" s="288"/>
      <c r="AQ6" s="288"/>
      <c r="AR6" s="288"/>
      <c r="AS6" s="288"/>
      <c r="AT6" s="288"/>
      <c r="AU6" s="288"/>
      <c r="AV6" s="288"/>
      <c r="AW6" s="288"/>
      <c r="AX6" s="288"/>
      <c r="AY6" s="288"/>
      <c r="AZ6" s="293"/>
      <c r="BA6" s="294"/>
    </row>
    <row r="7" spans="1:56" x14ac:dyDescent="0.2">
      <c r="A7" s="11" t="s">
        <v>59</v>
      </c>
      <c r="B7" s="288" t="s">
        <v>3109</v>
      </c>
      <c r="C7" s="7" t="s">
        <v>61</v>
      </c>
      <c r="D7" s="7" t="s">
        <v>62</v>
      </c>
      <c r="E7" s="295">
        <v>1100</v>
      </c>
      <c r="F7" s="295">
        <v>1</v>
      </c>
      <c r="G7" s="31"/>
      <c r="H7" s="450">
        <v>12</v>
      </c>
      <c r="I7" s="31"/>
      <c r="J7" s="288"/>
      <c r="K7" s="31"/>
      <c r="L7" s="288"/>
      <c r="M7" s="31"/>
      <c r="N7" s="295">
        <v>1</v>
      </c>
      <c r="O7" s="31"/>
      <c r="P7" s="288"/>
      <c r="Q7" s="31"/>
      <c r="R7" s="288"/>
      <c r="S7" s="31"/>
      <c r="T7" s="288"/>
      <c r="U7" s="31"/>
      <c r="V7" s="288"/>
      <c r="W7" s="31"/>
      <c r="X7" s="288"/>
      <c r="Y7" s="31">
        <f t="shared" ref="Y7:Y17" si="0">X7*$BA7</f>
        <v>0</v>
      </c>
      <c r="Z7" s="288"/>
      <c r="AA7" s="31"/>
      <c r="AB7" s="288"/>
      <c r="AC7" s="31">
        <f t="shared" ref="AC7:AC17" si="1">AB7*$BA7</f>
        <v>0</v>
      </c>
      <c r="AD7" s="288"/>
      <c r="AE7" s="31"/>
      <c r="AF7" s="288"/>
      <c r="AG7" s="31"/>
      <c r="AH7" s="288"/>
      <c r="AI7" s="31"/>
      <c r="AJ7" s="288"/>
      <c r="AK7" s="31"/>
      <c r="AL7" s="288"/>
      <c r="AM7" s="31"/>
      <c r="AN7" s="288"/>
      <c r="AO7" s="31"/>
      <c r="AP7" s="288"/>
      <c r="AQ7" s="31">
        <f t="shared" ref="AQ7:AQ70" si="2">AP7*$BA7</f>
        <v>0</v>
      </c>
      <c r="AR7" s="288"/>
      <c r="AS7" s="31"/>
      <c r="AT7" s="288"/>
      <c r="AU7" s="31"/>
      <c r="AV7" s="288"/>
      <c r="AW7" s="31">
        <f t="shared" ref="AW7:AW70" si="3">AV7*$BA7</f>
        <v>0</v>
      </c>
      <c r="AX7" s="288"/>
      <c r="AY7" s="288"/>
      <c r="AZ7" s="293"/>
      <c r="BA7" s="294">
        <f t="shared" ref="BA7:BA49" si="4">AR7+AP7+AN7+AL7+AJ7+AH7+AF7+AD7+AB7+Z7+X7+V7+T7+R7+P7+N7+L7+J7+H7+F7</f>
        <v>14</v>
      </c>
      <c r="BB7" s="296" t="s">
        <v>3173</v>
      </c>
      <c r="BC7" s="261">
        <v>1</v>
      </c>
      <c r="BD7" s="261" t="s">
        <v>3173</v>
      </c>
    </row>
    <row r="8" spans="1:56" x14ac:dyDescent="0.2">
      <c r="A8" s="11" t="s">
        <v>64</v>
      </c>
      <c r="B8" s="7" t="s">
        <v>65</v>
      </c>
      <c r="C8" s="7" t="s">
        <v>66</v>
      </c>
      <c r="D8" s="7" t="s">
        <v>67</v>
      </c>
      <c r="E8" s="7" t="s">
        <v>68</v>
      </c>
      <c r="F8" s="295">
        <v>1</v>
      </c>
      <c r="G8" s="31"/>
      <c r="H8" s="450"/>
      <c r="I8" s="31"/>
      <c r="J8" s="288"/>
      <c r="K8" s="31"/>
      <c r="L8" s="295">
        <v>2</v>
      </c>
      <c r="M8" s="31"/>
      <c r="N8" s="295">
        <v>1</v>
      </c>
      <c r="O8" s="31"/>
      <c r="P8" s="288"/>
      <c r="Q8" s="31"/>
      <c r="R8" s="288"/>
      <c r="S8" s="31"/>
      <c r="T8" s="288"/>
      <c r="U8" s="31"/>
      <c r="V8" s="288"/>
      <c r="W8" s="31"/>
      <c r="X8" s="288"/>
      <c r="Y8" s="31">
        <f t="shared" si="0"/>
        <v>0</v>
      </c>
      <c r="Z8" s="288"/>
      <c r="AA8" s="31"/>
      <c r="AB8" s="288"/>
      <c r="AC8" s="31">
        <f t="shared" si="1"/>
        <v>0</v>
      </c>
      <c r="AD8" s="288"/>
      <c r="AE8" s="31"/>
      <c r="AF8" s="288"/>
      <c r="AG8" s="31"/>
      <c r="AH8" s="288"/>
      <c r="AI8" s="31"/>
      <c r="AJ8" s="288"/>
      <c r="AK8" s="31"/>
      <c r="AL8" s="288"/>
      <c r="AM8" s="31"/>
      <c r="AN8" s="288"/>
      <c r="AO8" s="31"/>
      <c r="AP8" s="288"/>
      <c r="AQ8" s="31">
        <f t="shared" si="2"/>
        <v>0</v>
      </c>
      <c r="AR8" s="288"/>
      <c r="AS8" s="31"/>
      <c r="AT8" s="288"/>
      <c r="AU8" s="31"/>
      <c r="AV8" s="288"/>
      <c r="AW8" s="31">
        <f t="shared" si="3"/>
        <v>0</v>
      </c>
      <c r="AX8" s="288"/>
      <c r="AY8" s="7" t="s">
        <v>69</v>
      </c>
      <c r="AZ8" s="293"/>
      <c r="BA8" s="294">
        <f t="shared" si="4"/>
        <v>4</v>
      </c>
      <c r="BB8" s="296" t="s">
        <v>3173</v>
      </c>
      <c r="BC8" s="261">
        <v>1</v>
      </c>
      <c r="BD8" s="261" t="s">
        <v>3173</v>
      </c>
    </row>
    <row r="9" spans="1:56" x14ac:dyDescent="0.2">
      <c r="A9" s="16" t="s">
        <v>70</v>
      </c>
      <c r="B9" s="297" t="s">
        <v>2734</v>
      </c>
      <c r="C9" s="17" t="s">
        <v>66</v>
      </c>
      <c r="D9" s="17" t="s">
        <v>67</v>
      </c>
      <c r="E9" s="297" t="s">
        <v>2735</v>
      </c>
      <c r="F9" s="298">
        <v>1</v>
      </c>
      <c r="G9" s="31"/>
      <c r="H9" s="454"/>
      <c r="I9" s="31"/>
      <c r="J9" s="297"/>
      <c r="K9" s="31"/>
      <c r="L9" s="298">
        <v>1</v>
      </c>
      <c r="M9" s="31"/>
      <c r="N9" s="297"/>
      <c r="O9" s="31"/>
      <c r="P9" s="297"/>
      <c r="Q9" s="31"/>
      <c r="R9" s="297"/>
      <c r="S9" s="31"/>
      <c r="T9" s="297"/>
      <c r="U9" s="31"/>
      <c r="V9" s="297"/>
      <c r="W9" s="31"/>
      <c r="X9" s="297"/>
      <c r="Y9" s="31">
        <f t="shared" si="0"/>
        <v>0</v>
      </c>
      <c r="Z9" s="297"/>
      <c r="AA9" s="31"/>
      <c r="AB9" s="297"/>
      <c r="AC9" s="31">
        <f t="shared" si="1"/>
        <v>0</v>
      </c>
      <c r="AD9" s="297"/>
      <c r="AE9" s="31"/>
      <c r="AF9" s="297"/>
      <c r="AG9" s="31"/>
      <c r="AH9" s="297"/>
      <c r="AI9" s="31"/>
      <c r="AJ9" s="297"/>
      <c r="AK9" s="31"/>
      <c r="AL9" s="297"/>
      <c r="AM9" s="31"/>
      <c r="AN9" s="297"/>
      <c r="AO9" s="31"/>
      <c r="AP9" s="297"/>
      <c r="AQ9" s="31">
        <f t="shared" si="2"/>
        <v>0</v>
      </c>
      <c r="AR9" s="297"/>
      <c r="AS9" s="31"/>
      <c r="AT9" s="297"/>
      <c r="AU9" s="31"/>
      <c r="AV9" s="297"/>
      <c r="AW9" s="31">
        <f t="shared" si="3"/>
        <v>0</v>
      </c>
      <c r="AX9" s="297"/>
      <c r="AY9" s="298">
        <v>1</v>
      </c>
      <c r="AZ9" s="299"/>
      <c r="BA9" s="294">
        <f t="shared" si="4"/>
        <v>2</v>
      </c>
      <c r="BB9" s="296" t="s">
        <v>3173</v>
      </c>
      <c r="BC9" s="261">
        <v>1</v>
      </c>
      <c r="BD9" s="261" t="s">
        <v>3173</v>
      </c>
    </row>
    <row r="10" spans="1:56" x14ac:dyDescent="0.2">
      <c r="A10" s="16" t="s">
        <v>73</v>
      </c>
      <c r="B10" s="297" t="s">
        <v>3023</v>
      </c>
      <c r="C10" s="17" t="s">
        <v>61</v>
      </c>
      <c r="D10" s="17" t="s">
        <v>62</v>
      </c>
      <c r="E10" s="297" t="s">
        <v>2735</v>
      </c>
      <c r="F10" s="297"/>
      <c r="G10" s="31"/>
      <c r="H10" s="454"/>
      <c r="I10" s="31"/>
      <c r="J10" s="297"/>
      <c r="K10" s="31"/>
      <c r="L10" s="297"/>
      <c r="M10" s="31"/>
      <c r="N10" s="298">
        <v>1</v>
      </c>
      <c r="O10" s="31"/>
      <c r="P10" s="297"/>
      <c r="Q10" s="31"/>
      <c r="R10" s="297"/>
      <c r="S10" s="31"/>
      <c r="T10" s="297"/>
      <c r="U10" s="31"/>
      <c r="V10" s="297"/>
      <c r="W10" s="31"/>
      <c r="X10" s="297"/>
      <c r="Y10" s="31">
        <f t="shared" si="0"/>
        <v>0</v>
      </c>
      <c r="Z10" s="297"/>
      <c r="AA10" s="31"/>
      <c r="AB10" s="297"/>
      <c r="AC10" s="31">
        <f t="shared" si="1"/>
        <v>0</v>
      </c>
      <c r="AD10" s="297"/>
      <c r="AE10" s="31"/>
      <c r="AF10" s="297"/>
      <c r="AG10" s="31"/>
      <c r="AH10" s="297"/>
      <c r="AI10" s="31"/>
      <c r="AJ10" s="297"/>
      <c r="AK10" s="31"/>
      <c r="AL10" s="297"/>
      <c r="AM10" s="31"/>
      <c r="AN10" s="297"/>
      <c r="AO10" s="31"/>
      <c r="AP10" s="297"/>
      <c r="AQ10" s="31">
        <f t="shared" si="2"/>
        <v>0</v>
      </c>
      <c r="AR10" s="297"/>
      <c r="AS10" s="31"/>
      <c r="AT10" s="297"/>
      <c r="AU10" s="31"/>
      <c r="AV10" s="297"/>
      <c r="AW10" s="31">
        <f t="shared" si="3"/>
        <v>0</v>
      </c>
      <c r="AX10" s="298">
        <v>1</v>
      </c>
      <c r="AY10" s="297"/>
      <c r="AZ10" s="299"/>
      <c r="BA10" s="294">
        <f t="shared" si="4"/>
        <v>1</v>
      </c>
      <c r="BB10" s="296" t="s">
        <v>3173</v>
      </c>
      <c r="BC10" s="261">
        <v>1</v>
      </c>
      <c r="BD10" s="261" t="s">
        <v>3173</v>
      </c>
    </row>
    <row r="11" spans="1:56" x14ac:dyDescent="0.2">
      <c r="A11" s="16" t="s">
        <v>75</v>
      </c>
      <c r="B11" s="297" t="s">
        <v>3025</v>
      </c>
      <c r="C11" s="17" t="s">
        <v>66</v>
      </c>
      <c r="D11" s="17" t="s">
        <v>67</v>
      </c>
      <c r="E11" s="297" t="s">
        <v>3091</v>
      </c>
      <c r="F11" s="297"/>
      <c r="G11" s="31"/>
      <c r="H11" s="454"/>
      <c r="I11" s="31"/>
      <c r="J11" s="297"/>
      <c r="K11" s="31"/>
      <c r="L11" s="297"/>
      <c r="M11" s="31"/>
      <c r="N11" s="297"/>
      <c r="O11" s="31"/>
      <c r="P11" s="297"/>
      <c r="Q11" s="31"/>
      <c r="R11" s="298">
        <v>1</v>
      </c>
      <c r="S11" s="31"/>
      <c r="T11" s="297"/>
      <c r="U11" s="31"/>
      <c r="V11" s="297"/>
      <c r="W11" s="31"/>
      <c r="X11" s="297"/>
      <c r="Y11" s="31">
        <f t="shared" si="0"/>
        <v>0</v>
      </c>
      <c r="Z11" s="297"/>
      <c r="AA11" s="31"/>
      <c r="AB11" s="297"/>
      <c r="AC11" s="31">
        <f t="shared" si="1"/>
        <v>0</v>
      </c>
      <c r="AD11" s="297"/>
      <c r="AE11" s="31"/>
      <c r="AF11" s="297"/>
      <c r="AG11" s="31"/>
      <c r="AH11" s="297"/>
      <c r="AI11" s="31"/>
      <c r="AJ11" s="297"/>
      <c r="AK11" s="31"/>
      <c r="AL11" s="297"/>
      <c r="AM11" s="31"/>
      <c r="AN11" s="297"/>
      <c r="AO11" s="31"/>
      <c r="AP11" s="297"/>
      <c r="AQ11" s="31">
        <f t="shared" si="2"/>
        <v>0</v>
      </c>
      <c r="AR11" s="297"/>
      <c r="AS11" s="31"/>
      <c r="AT11" s="297"/>
      <c r="AU11" s="31"/>
      <c r="AV11" s="297"/>
      <c r="AW11" s="31">
        <f t="shared" si="3"/>
        <v>0</v>
      </c>
      <c r="AX11" s="297"/>
      <c r="AY11" s="297"/>
      <c r="AZ11" s="299"/>
      <c r="BA11" s="294">
        <f t="shared" si="4"/>
        <v>1</v>
      </c>
      <c r="BB11" s="296" t="s">
        <v>3173</v>
      </c>
      <c r="BC11" s="261">
        <v>1</v>
      </c>
      <c r="BD11" s="261" t="s">
        <v>3173</v>
      </c>
    </row>
    <row r="12" spans="1:56" x14ac:dyDescent="0.2">
      <c r="A12" s="11" t="s">
        <v>78</v>
      </c>
      <c r="B12" s="13" t="s">
        <v>2912</v>
      </c>
      <c r="C12" s="7" t="s">
        <v>66</v>
      </c>
      <c r="D12" s="7" t="s">
        <v>67</v>
      </c>
      <c r="E12" s="295">
        <v>0</v>
      </c>
      <c r="F12" s="295">
        <v>4</v>
      </c>
      <c r="G12" s="31"/>
      <c r="H12" s="450"/>
      <c r="I12" s="31"/>
      <c r="J12" s="288"/>
      <c r="K12" s="31"/>
      <c r="L12" s="295">
        <v>4</v>
      </c>
      <c r="M12" s="31"/>
      <c r="N12" s="295">
        <v>2</v>
      </c>
      <c r="O12" s="31"/>
      <c r="P12" s="13">
        <v>16</v>
      </c>
      <c r="Q12" s="31"/>
      <c r="R12" s="13">
        <v>8</v>
      </c>
      <c r="S12" s="31"/>
      <c r="T12" s="295">
        <v>4</v>
      </c>
      <c r="U12" s="31"/>
      <c r="V12" s="295">
        <v>3</v>
      </c>
      <c r="W12" s="31"/>
      <c r="X12" s="288"/>
      <c r="Y12" s="31">
        <f t="shared" si="0"/>
        <v>0</v>
      </c>
      <c r="Z12" s="288"/>
      <c r="AA12" s="31"/>
      <c r="AB12" s="288"/>
      <c r="AC12" s="31">
        <f t="shared" si="1"/>
        <v>0</v>
      </c>
      <c r="AD12" s="288"/>
      <c r="AE12" s="31"/>
      <c r="AF12" s="288"/>
      <c r="AG12" s="31"/>
      <c r="AH12" s="295">
        <v>4</v>
      </c>
      <c r="AI12" s="31"/>
      <c r="AJ12" s="288"/>
      <c r="AK12" s="31"/>
      <c r="AL12" s="288"/>
      <c r="AM12" s="31"/>
      <c r="AN12" s="288"/>
      <c r="AO12" s="31"/>
      <c r="AP12" s="288"/>
      <c r="AQ12" s="31">
        <f t="shared" si="2"/>
        <v>0</v>
      </c>
      <c r="AR12" s="288"/>
      <c r="AS12" s="31"/>
      <c r="AT12" s="288"/>
      <c r="AU12" s="31"/>
      <c r="AV12" s="288"/>
      <c r="AW12" s="31">
        <f t="shared" si="3"/>
        <v>0</v>
      </c>
      <c r="AX12" s="295">
        <v>3</v>
      </c>
      <c r="AY12" s="295">
        <v>3</v>
      </c>
      <c r="AZ12" s="293"/>
      <c r="BA12" s="294">
        <f t="shared" si="4"/>
        <v>45</v>
      </c>
      <c r="BB12" s="261" t="s">
        <v>3174</v>
      </c>
      <c r="BC12" s="261">
        <v>1</v>
      </c>
      <c r="BD12" s="261" t="s">
        <v>3173</v>
      </c>
    </row>
    <row r="13" spans="1:56" x14ac:dyDescent="0.2">
      <c r="A13" s="11" t="s">
        <v>83</v>
      </c>
      <c r="B13" s="13" t="s">
        <v>2917</v>
      </c>
      <c r="C13" s="7" t="s">
        <v>66</v>
      </c>
      <c r="D13" s="7" t="s">
        <v>3175</v>
      </c>
      <c r="E13" s="288" t="s">
        <v>2918</v>
      </c>
      <c r="F13" s="295">
        <v>4</v>
      </c>
      <c r="G13" s="31"/>
      <c r="H13" s="450"/>
      <c r="I13" s="31"/>
      <c r="J13" s="288"/>
      <c r="K13" s="31"/>
      <c r="L13" s="295">
        <v>4</v>
      </c>
      <c r="M13" s="31"/>
      <c r="N13" s="295">
        <v>2</v>
      </c>
      <c r="O13" s="31"/>
      <c r="P13" s="13">
        <v>16</v>
      </c>
      <c r="Q13" s="31"/>
      <c r="R13" s="13">
        <v>8</v>
      </c>
      <c r="S13" s="31"/>
      <c r="T13" s="295">
        <v>4</v>
      </c>
      <c r="U13" s="31"/>
      <c r="V13" s="295">
        <v>3</v>
      </c>
      <c r="W13" s="31"/>
      <c r="X13" s="288"/>
      <c r="Y13" s="31">
        <f t="shared" si="0"/>
        <v>0</v>
      </c>
      <c r="Z13" s="288"/>
      <c r="AA13" s="31"/>
      <c r="AB13" s="288"/>
      <c r="AC13" s="31">
        <f t="shared" si="1"/>
        <v>0</v>
      </c>
      <c r="AD13" s="288"/>
      <c r="AE13" s="31"/>
      <c r="AF13" s="288"/>
      <c r="AG13" s="31"/>
      <c r="AH13" s="295">
        <v>4</v>
      </c>
      <c r="AI13" s="31"/>
      <c r="AJ13" s="288"/>
      <c r="AK13" s="31"/>
      <c r="AL13" s="288"/>
      <c r="AM13" s="31"/>
      <c r="AN13" s="288"/>
      <c r="AO13" s="31"/>
      <c r="AP13" s="288"/>
      <c r="AQ13" s="31">
        <f t="shared" si="2"/>
        <v>0</v>
      </c>
      <c r="AR13" s="288"/>
      <c r="AS13" s="31"/>
      <c r="AT13" s="288"/>
      <c r="AU13" s="31"/>
      <c r="AV13" s="288"/>
      <c r="AW13" s="31">
        <f t="shared" si="3"/>
        <v>0</v>
      </c>
      <c r="AX13" s="295">
        <v>3</v>
      </c>
      <c r="AY13" s="295">
        <v>3</v>
      </c>
      <c r="AZ13" s="293"/>
      <c r="BA13" s="294">
        <f t="shared" si="4"/>
        <v>45</v>
      </c>
      <c r="BB13" s="261" t="s">
        <v>3174</v>
      </c>
      <c r="BC13" s="261">
        <v>1</v>
      </c>
      <c r="BD13" s="261" t="s">
        <v>3173</v>
      </c>
    </row>
    <row r="14" spans="1:56" x14ac:dyDescent="0.2">
      <c r="A14" s="11" t="s">
        <v>86</v>
      </c>
      <c r="B14" s="288" t="s">
        <v>2923</v>
      </c>
      <c r="C14" s="288" t="s">
        <v>2924</v>
      </c>
      <c r="D14" s="288"/>
      <c r="E14" s="295">
        <v>500</v>
      </c>
      <c r="F14" s="295">
        <v>4</v>
      </c>
      <c r="G14" s="31"/>
      <c r="H14" s="450"/>
      <c r="I14" s="31"/>
      <c r="J14" s="288"/>
      <c r="K14" s="31"/>
      <c r="L14" s="295">
        <v>2</v>
      </c>
      <c r="M14" s="31"/>
      <c r="N14" s="295">
        <v>1</v>
      </c>
      <c r="O14" s="31"/>
      <c r="P14" s="288"/>
      <c r="Q14" s="31"/>
      <c r="R14" s="288"/>
      <c r="S14" s="31"/>
      <c r="T14" s="288"/>
      <c r="U14" s="31"/>
      <c r="V14" s="295">
        <v>1</v>
      </c>
      <c r="W14" s="31"/>
      <c r="X14" s="288"/>
      <c r="Y14" s="31">
        <f t="shared" si="0"/>
        <v>0</v>
      </c>
      <c r="Z14" s="288"/>
      <c r="AA14" s="31"/>
      <c r="AB14" s="288"/>
      <c r="AC14" s="31">
        <f t="shared" si="1"/>
        <v>0</v>
      </c>
      <c r="AD14" s="288"/>
      <c r="AE14" s="31"/>
      <c r="AF14" s="288"/>
      <c r="AG14" s="31"/>
      <c r="AH14" s="295">
        <v>4</v>
      </c>
      <c r="AI14" s="31"/>
      <c r="AJ14" s="288"/>
      <c r="AK14" s="31"/>
      <c r="AL14" s="288"/>
      <c r="AM14" s="31"/>
      <c r="AN14" s="288"/>
      <c r="AO14" s="31"/>
      <c r="AP14" s="288"/>
      <c r="AQ14" s="31">
        <f t="shared" si="2"/>
        <v>0</v>
      </c>
      <c r="AR14" s="288"/>
      <c r="AS14" s="31"/>
      <c r="AT14" s="288"/>
      <c r="AU14" s="31"/>
      <c r="AV14" s="288"/>
      <c r="AW14" s="31">
        <f t="shared" si="3"/>
        <v>0</v>
      </c>
      <c r="AX14" s="295">
        <v>3</v>
      </c>
      <c r="AY14" s="288"/>
      <c r="AZ14" s="293"/>
      <c r="BA14" s="294">
        <f t="shared" si="4"/>
        <v>12</v>
      </c>
      <c r="BB14" s="261" t="s">
        <v>3176</v>
      </c>
      <c r="BC14" s="261">
        <v>1</v>
      </c>
      <c r="BD14" s="261" t="s">
        <v>3173</v>
      </c>
    </row>
    <row r="15" spans="1:56" x14ac:dyDescent="0.2">
      <c r="A15" s="11" t="s">
        <v>89</v>
      </c>
      <c r="B15" s="288" t="s">
        <v>2927</v>
      </c>
      <c r="C15" s="288" t="s">
        <v>2924</v>
      </c>
      <c r="D15" s="288"/>
      <c r="E15" s="295">
        <v>500</v>
      </c>
      <c r="F15" s="295">
        <v>4</v>
      </c>
      <c r="G15" s="31"/>
      <c r="H15" s="450"/>
      <c r="I15" s="31"/>
      <c r="J15" s="288"/>
      <c r="K15" s="31"/>
      <c r="L15" s="295">
        <v>2</v>
      </c>
      <c r="M15" s="31"/>
      <c r="N15" s="295">
        <v>1</v>
      </c>
      <c r="O15" s="31"/>
      <c r="P15" s="295">
        <v>16</v>
      </c>
      <c r="Q15" s="31"/>
      <c r="R15" s="295">
        <v>8</v>
      </c>
      <c r="S15" s="31"/>
      <c r="T15" s="295">
        <v>4</v>
      </c>
      <c r="U15" s="31"/>
      <c r="V15" s="295">
        <v>2</v>
      </c>
      <c r="W15" s="31"/>
      <c r="X15" s="288"/>
      <c r="Y15" s="31">
        <f t="shared" si="0"/>
        <v>0</v>
      </c>
      <c r="Z15" s="288"/>
      <c r="AA15" s="31"/>
      <c r="AB15" s="288"/>
      <c r="AC15" s="31">
        <f t="shared" si="1"/>
        <v>0</v>
      </c>
      <c r="AD15" s="288"/>
      <c r="AE15" s="31"/>
      <c r="AF15" s="288"/>
      <c r="AG15" s="31"/>
      <c r="AH15" s="288"/>
      <c r="AI15" s="31"/>
      <c r="AJ15" s="288"/>
      <c r="AK15" s="31"/>
      <c r="AL15" s="288"/>
      <c r="AM15" s="31"/>
      <c r="AN15" s="288"/>
      <c r="AO15" s="31"/>
      <c r="AP15" s="288"/>
      <c r="AQ15" s="31">
        <f t="shared" si="2"/>
        <v>0</v>
      </c>
      <c r="AR15" s="288"/>
      <c r="AS15" s="31"/>
      <c r="AT15" s="288"/>
      <c r="AU15" s="31"/>
      <c r="AV15" s="288"/>
      <c r="AW15" s="31">
        <f t="shared" si="3"/>
        <v>0</v>
      </c>
      <c r="AX15" s="295">
        <v>1</v>
      </c>
      <c r="AY15" s="295">
        <v>3</v>
      </c>
      <c r="AZ15" s="293"/>
      <c r="BA15" s="294">
        <f t="shared" si="4"/>
        <v>37</v>
      </c>
      <c r="BB15" s="261" t="s">
        <v>3174</v>
      </c>
      <c r="BC15" s="261">
        <v>1</v>
      </c>
      <c r="BD15" s="261" t="s">
        <v>3173</v>
      </c>
    </row>
    <row r="16" spans="1:56" x14ac:dyDescent="0.2">
      <c r="A16" s="11" t="s">
        <v>91</v>
      </c>
      <c r="B16" s="288" t="s">
        <v>2930</v>
      </c>
      <c r="C16" s="288" t="s">
        <v>2924</v>
      </c>
      <c r="D16" s="288"/>
      <c r="E16" s="295">
        <v>500</v>
      </c>
      <c r="F16" s="295">
        <v>4</v>
      </c>
      <c r="G16" s="31"/>
      <c r="H16" s="450"/>
      <c r="I16" s="31"/>
      <c r="J16" s="288"/>
      <c r="K16" s="31"/>
      <c r="L16" s="295">
        <v>4</v>
      </c>
      <c r="M16" s="31"/>
      <c r="N16" s="295">
        <v>2</v>
      </c>
      <c r="O16" s="31"/>
      <c r="P16" s="295">
        <v>2</v>
      </c>
      <c r="Q16" s="31"/>
      <c r="R16" s="295">
        <v>2</v>
      </c>
      <c r="S16" s="31"/>
      <c r="T16" s="295">
        <v>1</v>
      </c>
      <c r="U16" s="31"/>
      <c r="V16" s="295">
        <v>1</v>
      </c>
      <c r="W16" s="31"/>
      <c r="X16" s="288"/>
      <c r="Y16" s="31">
        <f t="shared" si="0"/>
        <v>0</v>
      </c>
      <c r="Z16" s="295">
        <v>1</v>
      </c>
      <c r="AA16" s="31"/>
      <c r="AB16" s="288"/>
      <c r="AC16" s="31">
        <f t="shared" si="1"/>
        <v>0</v>
      </c>
      <c r="AD16" s="288"/>
      <c r="AE16" s="31"/>
      <c r="AF16" s="288"/>
      <c r="AG16" s="31"/>
      <c r="AH16" s="288"/>
      <c r="AI16" s="31"/>
      <c r="AJ16" s="288"/>
      <c r="AK16" s="31"/>
      <c r="AL16" s="288"/>
      <c r="AM16" s="31"/>
      <c r="AN16" s="288"/>
      <c r="AO16" s="31"/>
      <c r="AP16" s="288"/>
      <c r="AQ16" s="31">
        <f t="shared" si="2"/>
        <v>0</v>
      </c>
      <c r="AR16" s="288"/>
      <c r="AS16" s="31"/>
      <c r="AT16" s="288"/>
      <c r="AU16" s="31"/>
      <c r="AV16" s="288"/>
      <c r="AW16" s="31">
        <f t="shared" si="3"/>
        <v>0</v>
      </c>
      <c r="AX16" s="295">
        <v>2</v>
      </c>
      <c r="AY16" s="295">
        <v>2</v>
      </c>
      <c r="AZ16" s="293"/>
      <c r="BA16" s="294">
        <f t="shared" si="4"/>
        <v>17</v>
      </c>
      <c r="BB16" s="261" t="s">
        <v>3176</v>
      </c>
      <c r="BC16" s="261">
        <v>1</v>
      </c>
      <c r="BD16" s="261" t="s">
        <v>3173</v>
      </c>
    </row>
    <row r="17" spans="1:56" x14ac:dyDescent="0.2">
      <c r="A17" s="11" t="s">
        <v>93</v>
      </c>
      <c r="B17" s="13" t="s">
        <v>2737</v>
      </c>
      <c r="C17" s="7" t="s">
        <v>95</v>
      </c>
      <c r="D17" s="295">
        <v>220</v>
      </c>
      <c r="E17" s="295">
        <v>500</v>
      </c>
      <c r="F17" s="295">
        <v>2</v>
      </c>
      <c r="G17" s="31"/>
      <c r="H17" s="450"/>
      <c r="I17" s="31"/>
      <c r="J17" s="288"/>
      <c r="K17" s="31"/>
      <c r="L17" s="295">
        <v>1</v>
      </c>
      <c r="M17" s="31"/>
      <c r="N17" s="288"/>
      <c r="O17" s="31"/>
      <c r="P17" s="288"/>
      <c r="Q17" s="31"/>
      <c r="R17" s="288"/>
      <c r="S17" s="31"/>
      <c r="T17" s="288"/>
      <c r="U17" s="31"/>
      <c r="V17" s="295">
        <v>1</v>
      </c>
      <c r="W17" s="31"/>
      <c r="X17" s="288"/>
      <c r="Y17" s="31">
        <f t="shared" si="0"/>
        <v>0</v>
      </c>
      <c r="Z17" s="288"/>
      <c r="AA17" s="31"/>
      <c r="AB17" s="288"/>
      <c r="AC17" s="31">
        <f t="shared" si="1"/>
        <v>0</v>
      </c>
      <c r="AD17" s="288"/>
      <c r="AE17" s="31"/>
      <c r="AF17" s="288"/>
      <c r="AG17" s="31"/>
      <c r="AH17" s="295">
        <v>4</v>
      </c>
      <c r="AI17" s="31"/>
      <c r="AJ17" s="288"/>
      <c r="AK17" s="31"/>
      <c r="AL17" s="288"/>
      <c r="AM17" s="31"/>
      <c r="AN17" s="288"/>
      <c r="AO17" s="31"/>
      <c r="AP17" s="288"/>
      <c r="AQ17" s="31">
        <f t="shared" si="2"/>
        <v>0</v>
      </c>
      <c r="AR17" s="288"/>
      <c r="AS17" s="31"/>
      <c r="AT17" s="288"/>
      <c r="AU17" s="31"/>
      <c r="AV17" s="288"/>
      <c r="AW17" s="31">
        <f t="shared" si="3"/>
        <v>0</v>
      </c>
      <c r="AX17" s="295">
        <v>2</v>
      </c>
      <c r="AY17" s="288"/>
      <c r="AZ17" s="14" t="s">
        <v>3112</v>
      </c>
      <c r="BA17" s="294">
        <f t="shared" si="4"/>
        <v>8</v>
      </c>
      <c r="BB17" s="296" t="s">
        <v>3177</v>
      </c>
      <c r="BC17" s="261">
        <v>1</v>
      </c>
      <c r="BD17" s="261" t="s">
        <v>3173</v>
      </c>
    </row>
    <row r="18" spans="1:56" x14ac:dyDescent="0.2">
      <c r="A18" s="11" t="s">
        <v>93</v>
      </c>
      <c r="B18" s="13" t="s">
        <v>2737</v>
      </c>
      <c r="C18" s="7" t="s">
        <v>95</v>
      </c>
      <c r="D18" s="295">
        <v>220</v>
      </c>
      <c r="E18" s="295">
        <v>500</v>
      </c>
      <c r="F18" s="288"/>
      <c r="G18" s="31"/>
      <c r="H18" s="450"/>
      <c r="I18" s="31"/>
      <c r="J18" s="288"/>
      <c r="K18" s="31"/>
      <c r="L18" s="288"/>
      <c r="M18" s="31"/>
      <c r="N18" s="288"/>
      <c r="O18" s="31"/>
      <c r="P18" s="288"/>
      <c r="Q18" s="31"/>
      <c r="R18" s="288"/>
      <c r="S18" s="31"/>
      <c r="T18" s="288"/>
      <c r="U18" s="31"/>
      <c r="V18" s="288"/>
      <c r="W18" s="31"/>
      <c r="X18" s="288"/>
      <c r="Y18" s="31"/>
      <c r="Z18" s="288"/>
      <c r="AA18" s="31"/>
      <c r="AB18" s="288"/>
      <c r="AC18" s="31"/>
      <c r="AD18" s="288"/>
      <c r="AE18" s="31"/>
      <c r="AF18" s="288"/>
      <c r="AG18" s="31"/>
      <c r="AH18" s="295">
        <v>4</v>
      </c>
      <c r="AI18" s="31"/>
      <c r="AJ18" s="288"/>
      <c r="AK18" s="31"/>
      <c r="AL18" s="288"/>
      <c r="AM18" s="31"/>
      <c r="AN18" s="288"/>
      <c r="AO18" s="31"/>
      <c r="AP18" s="288"/>
      <c r="AQ18" s="31">
        <f t="shared" si="2"/>
        <v>0</v>
      </c>
      <c r="AR18" s="288"/>
      <c r="AS18" s="31"/>
      <c r="AT18" s="288"/>
      <c r="AU18" s="31"/>
      <c r="AV18" s="288"/>
      <c r="AW18" s="31">
        <f t="shared" si="3"/>
        <v>0</v>
      </c>
      <c r="AX18" s="295">
        <v>2</v>
      </c>
      <c r="AY18" s="288"/>
      <c r="AZ18" s="12" t="s">
        <v>3178</v>
      </c>
      <c r="BA18" s="294">
        <f t="shared" si="4"/>
        <v>4</v>
      </c>
      <c r="BB18" s="296" t="s">
        <v>3173</v>
      </c>
      <c r="BC18" s="261">
        <v>1</v>
      </c>
      <c r="BD18" s="261" t="s">
        <v>3173</v>
      </c>
    </row>
    <row r="19" spans="1:56" x14ac:dyDescent="0.2">
      <c r="A19" s="11" t="s">
        <v>93</v>
      </c>
      <c r="B19" s="13" t="s">
        <v>2737</v>
      </c>
      <c r="C19" s="7" t="s">
        <v>95</v>
      </c>
      <c r="D19" s="295">
        <v>220</v>
      </c>
      <c r="E19" s="295">
        <v>500</v>
      </c>
      <c r="F19" s="288"/>
      <c r="G19" s="31"/>
      <c r="H19" s="450"/>
      <c r="I19" s="31"/>
      <c r="J19" s="288"/>
      <c r="K19" s="31"/>
      <c r="L19" s="288"/>
      <c r="M19" s="31"/>
      <c r="N19" s="288"/>
      <c r="O19" s="31"/>
      <c r="P19" s="288"/>
      <c r="Q19" s="31"/>
      <c r="R19" s="288"/>
      <c r="S19" s="31"/>
      <c r="T19" s="288"/>
      <c r="U19" s="31"/>
      <c r="V19" s="288"/>
      <c r="W19" s="31"/>
      <c r="X19" s="288"/>
      <c r="Y19" s="31"/>
      <c r="Z19" s="288"/>
      <c r="AA19" s="31"/>
      <c r="AB19" s="288"/>
      <c r="AC19" s="31"/>
      <c r="AD19" s="288"/>
      <c r="AE19" s="31"/>
      <c r="AF19" s="288"/>
      <c r="AG19" s="31"/>
      <c r="AH19" s="295">
        <v>4</v>
      </c>
      <c r="AI19" s="31"/>
      <c r="AJ19" s="288"/>
      <c r="AK19" s="31"/>
      <c r="AL19" s="288"/>
      <c r="AM19" s="31"/>
      <c r="AN19" s="288"/>
      <c r="AO19" s="31"/>
      <c r="AP19" s="288"/>
      <c r="AQ19" s="31">
        <f t="shared" si="2"/>
        <v>0</v>
      </c>
      <c r="AR19" s="288"/>
      <c r="AS19" s="31"/>
      <c r="AT19" s="288"/>
      <c r="AU19" s="31"/>
      <c r="AV19" s="288"/>
      <c r="AW19" s="31">
        <f t="shared" si="3"/>
        <v>0</v>
      </c>
      <c r="AX19" s="295">
        <v>2</v>
      </c>
      <c r="AY19" s="288"/>
      <c r="AZ19" s="14" t="s">
        <v>3112</v>
      </c>
      <c r="BA19" s="294">
        <f t="shared" si="4"/>
        <v>4</v>
      </c>
      <c r="BB19" s="296" t="s">
        <v>3173</v>
      </c>
      <c r="BC19" s="261">
        <v>1</v>
      </c>
      <c r="BD19" s="261" t="s">
        <v>3173</v>
      </c>
    </row>
    <row r="20" spans="1:56" x14ac:dyDescent="0.2">
      <c r="A20" s="11" t="s">
        <v>63</v>
      </c>
      <c r="B20" s="288" t="s">
        <v>3114</v>
      </c>
      <c r="C20" s="288" t="s">
        <v>3115</v>
      </c>
      <c r="D20" s="295">
        <v>117</v>
      </c>
      <c r="E20" s="295">
        <v>0</v>
      </c>
      <c r="F20" s="288"/>
      <c r="G20" s="31"/>
      <c r="H20" s="449">
        <v>12</v>
      </c>
      <c r="I20" s="31"/>
      <c r="J20" s="288"/>
      <c r="K20" s="31"/>
      <c r="L20" s="288"/>
      <c r="M20" s="31"/>
      <c r="N20" s="288"/>
      <c r="O20" s="31"/>
      <c r="P20" s="288"/>
      <c r="Q20" s="31"/>
      <c r="R20" s="288"/>
      <c r="S20" s="31"/>
      <c r="T20" s="288"/>
      <c r="U20" s="31"/>
      <c r="V20" s="288"/>
      <c r="W20" s="31"/>
      <c r="X20" s="288"/>
      <c r="Y20" s="31"/>
      <c r="Z20" s="288"/>
      <c r="AA20" s="31"/>
      <c r="AB20" s="288"/>
      <c r="AC20" s="31"/>
      <c r="AD20" s="288"/>
      <c r="AE20" s="31"/>
      <c r="AF20" s="288"/>
      <c r="AG20" s="31"/>
      <c r="AH20" s="288"/>
      <c r="AI20" s="31"/>
      <c r="AJ20" s="288"/>
      <c r="AK20" s="31"/>
      <c r="AL20" s="288"/>
      <c r="AM20" s="31"/>
      <c r="AN20" s="288"/>
      <c r="AO20" s="31"/>
      <c r="AP20" s="288"/>
      <c r="AQ20" s="31">
        <f t="shared" si="2"/>
        <v>0</v>
      </c>
      <c r="AR20" s="288"/>
      <c r="AS20" s="31"/>
      <c r="AT20" s="288"/>
      <c r="AU20" s="31"/>
      <c r="AV20" s="288"/>
      <c r="AW20" s="31">
        <f t="shared" si="3"/>
        <v>0</v>
      </c>
      <c r="AX20" s="7" t="s">
        <v>100</v>
      </c>
      <c r="AY20" s="7" t="s">
        <v>100</v>
      </c>
      <c r="AZ20" s="293"/>
      <c r="BA20" s="294">
        <f t="shared" si="4"/>
        <v>12</v>
      </c>
      <c r="BB20" s="296" t="s">
        <v>3173</v>
      </c>
      <c r="BC20" s="261">
        <v>1</v>
      </c>
      <c r="BD20" s="261" t="s">
        <v>3173</v>
      </c>
    </row>
    <row r="21" spans="1:56" x14ac:dyDescent="0.2">
      <c r="A21" s="11" t="s">
        <v>63</v>
      </c>
      <c r="B21" s="288" t="s">
        <v>3116</v>
      </c>
      <c r="C21" s="288" t="s">
        <v>3115</v>
      </c>
      <c r="D21" s="295">
        <v>117</v>
      </c>
      <c r="E21" s="295">
        <v>0</v>
      </c>
      <c r="F21" s="288"/>
      <c r="G21" s="31"/>
      <c r="H21" s="450"/>
      <c r="I21" s="31"/>
      <c r="J21" s="288"/>
      <c r="K21" s="31"/>
      <c r="L21" s="288"/>
      <c r="M21" s="31"/>
      <c r="N21" s="288"/>
      <c r="O21" s="31"/>
      <c r="P21" s="288"/>
      <c r="Q21" s="31"/>
      <c r="R21" s="288"/>
      <c r="S21" s="31"/>
      <c r="T21" s="288"/>
      <c r="U21" s="31"/>
      <c r="V21" s="288"/>
      <c r="W21" s="31"/>
      <c r="X21" s="288"/>
      <c r="Y21" s="31"/>
      <c r="Z21" s="288"/>
      <c r="AA21" s="31"/>
      <c r="AB21" s="288"/>
      <c r="AC21" s="31"/>
      <c r="AD21" s="288"/>
      <c r="AE21" s="31"/>
      <c r="AF21" s="288"/>
      <c r="AG21" s="31"/>
      <c r="AH21" s="288"/>
      <c r="AI21" s="31"/>
      <c r="AJ21" s="288"/>
      <c r="AK21" s="31"/>
      <c r="AL21" s="288"/>
      <c r="AM21" s="31"/>
      <c r="AN21" s="288"/>
      <c r="AO21" s="31"/>
      <c r="AP21" s="288"/>
      <c r="AQ21" s="31">
        <f t="shared" si="2"/>
        <v>0</v>
      </c>
      <c r="AR21" s="288"/>
      <c r="AS21" s="31"/>
      <c r="AT21" s="288"/>
      <c r="AU21" s="31"/>
      <c r="AV21" s="288"/>
      <c r="AW21" s="31">
        <f t="shared" si="3"/>
        <v>0</v>
      </c>
      <c r="AX21" s="7" t="s">
        <v>100</v>
      </c>
      <c r="AY21" s="7" t="s">
        <v>100</v>
      </c>
      <c r="AZ21" s="293"/>
      <c r="BA21" s="294">
        <f t="shared" si="4"/>
        <v>0</v>
      </c>
      <c r="BC21" s="261">
        <v>1</v>
      </c>
      <c r="BD21" s="261" t="s">
        <v>3173</v>
      </c>
    </row>
    <row r="22" spans="1:56" x14ac:dyDescent="0.2">
      <c r="A22" s="11" t="s">
        <v>63</v>
      </c>
      <c r="B22" s="288" t="s">
        <v>3114</v>
      </c>
      <c r="C22" s="288" t="s">
        <v>3115</v>
      </c>
      <c r="D22" s="295">
        <v>117</v>
      </c>
      <c r="E22" s="295">
        <v>0</v>
      </c>
      <c r="F22" s="288"/>
      <c r="G22" s="31"/>
      <c r="H22" s="450"/>
      <c r="I22" s="31"/>
      <c r="J22" s="288"/>
      <c r="K22" s="31"/>
      <c r="L22" s="288"/>
      <c r="M22" s="31"/>
      <c r="N22" s="288"/>
      <c r="O22" s="31"/>
      <c r="P22" s="288"/>
      <c r="Q22" s="31"/>
      <c r="R22" s="288"/>
      <c r="S22" s="31"/>
      <c r="T22" s="288"/>
      <c r="U22" s="31"/>
      <c r="V22" s="288"/>
      <c r="W22" s="31"/>
      <c r="X22" s="288"/>
      <c r="Y22" s="31"/>
      <c r="Z22" s="288"/>
      <c r="AA22" s="31"/>
      <c r="AB22" s="288"/>
      <c r="AC22" s="31"/>
      <c r="AD22" s="288"/>
      <c r="AE22" s="31"/>
      <c r="AF22" s="288"/>
      <c r="AG22" s="31"/>
      <c r="AH22" s="288"/>
      <c r="AI22" s="31"/>
      <c r="AJ22" s="288"/>
      <c r="AK22" s="31"/>
      <c r="AL22" s="288"/>
      <c r="AM22" s="31"/>
      <c r="AN22" s="288"/>
      <c r="AO22" s="31"/>
      <c r="AP22" s="288"/>
      <c r="AQ22" s="31">
        <f t="shared" si="2"/>
        <v>0</v>
      </c>
      <c r="AR22" s="288"/>
      <c r="AS22" s="31"/>
      <c r="AT22" s="288"/>
      <c r="AU22" s="31"/>
      <c r="AV22" s="288"/>
      <c r="AW22" s="31">
        <f t="shared" si="3"/>
        <v>0</v>
      </c>
      <c r="AX22" s="7" t="s">
        <v>100</v>
      </c>
      <c r="AY22" s="7" t="s">
        <v>102</v>
      </c>
      <c r="AZ22" s="293"/>
      <c r="BA22" s="294">
        <f t="shared" si="4"/>
        <v>0</v>
      </c>
      <c r="BC22" s="261">
        <v>1</v>
      </c>
      <c r="BD22" s="261" t="s">
        <v>3173</v>
      </c>
    </row>
    <row r="23" spans="1:56" x14ac:dyDescent="0.2">
      <c r="A23" s="11" t="s">
        <v>80</v>
      </c>
      <c r="B23" s="288" t="s">
        <v>3114</v>
      </c>
      <c r="C23" s="288" t="s">
        <v>2924</v>
      </c>
      <c r="D23" s="288"/>
      <c r="E23" s="295">
        <v>0</v>
      </c>
      <c r="F23" s="295">
        <v>10</v>
      </c>
      <c r="G23" s="31"/>
      <c r="H23" s="449">
        <v>12</v>
      </c>
      <c r="I23" s="31"/>
      <c r="J23" s="288"/>
      <c r="K23" s="31"/>
      <c r="L23" s="288"/>
      <c r="M23" s="31"/>
      <c r="N23" s="288"/>
      <c r="O23" s="31"/>
      <c r="P23" s="288"/>
      <c r="Q23" s="31"/>
      <c r="R23" s="288"/>
      <c r="S23" s="31"/>
      <c r="T23" s="288"/>
      <c r="U23" s="31"/>
      <c r="V23" s="288"/>
      <c r="W23" s="31"/>
      <c r="X23" s="288"/>
      <c r="Y23" s="31"/>
      <c r="Z23" s="288"/>
      <c r="AA23" s="31"/>
      <c r="AB23" s="288"/>
      <c r="AC23" s="31"/>
      <c r="AD23" s="288"/>
      <c r="AE23" s="31"/>
      <c r="AF23" s="288"/>
      <c r="AG23" s="31"/>
      <c r="AH23" s="288"/>
      <c r="AI23" s="31"/>
      <c r="AJ23" s="288"/>
      <c r="AK23" s="31"/>
      <c r="AL23" s="288"/>
      <c r="AM23" s="31"/>
      <c r="AN23" s="288"/>
      <c r="AO23" s="31"/>
      <c r="AP23" s="288"/>
      <c r="AQ23" s="31">
        <f t="shared" si="2"/>
        <v>0</v>
      </c>
      <c r="AR23" s="288"/>
      <c r="AS23" s="31"/>
      <c r="AT23" s="288"/>
      <c r="AU23" s="31"/>
      <c r="AV23" s="288"/>
      <c r="AW23" s="31">
        <f t="shared" si="3"/>
        <v>0</v>
      </c>
      <c r="AX23" s="7" t="s">
        <v>100</v>
      </c>
      <c r="AY23" s="7" t="s">
        <v>100</v>
      </c>
      <c r="AZ23" s="293"/>
      <c r="BA23" s="294">
        <f t="shared" si="4"/>
        <v>22</v>
      </c>
      <c r="BB23" s="261" t="s">
        <v>3176</v>
      </c>
      <c r="BC23" s="261">
        <v>1</v>
      </c>
      <c r="BD23" s="261" t="s">
        <v>3173</v>
      </c>
    </row>
    <row r="24" spans="1:56" x14ac:dyDescent="0.2">
      <c r="A24" s="11" t="s">
        <v>80</v>
      </c>
      <c r="B24" s="288" t="s">
        <v>3114</v>
      </c>
      <c r="C24" s="288" t="s">
        <v>2924</v>
      </c>
      <c r="D24" s="288"/>
      <c r="E24" s="295">
        <v>0</v>
      </c>
      <c r="F24" s="295">
        <v>10</v>
      </c>
      <c r="G24" s="31"/>
      <c r="H24" s="449">
        <v>12</v>
      </c>
      <c r="I24" s="31"/>
      <c r="J24" s="288"/>
      <c r="K24" s="31"/>
      <c r="L24" s="288"/>
      <c r="M24" s="31"/>
      <c r="N24" s="288"/>
      <c r="O24" s="31"/>
      <c r="P24" s="288"/>
      <c r="Q24" s="31"/>
      <c r="R24" s="288"/>
      <c r="S24" s="31"/>
      <c r="T24" s="288"/>
      <c r="U24" s="31"/>
      <c r="V24" s="288"/>
      <c r="W24" s="31"/>
      <c r="X24" s="288"/>
      <c r="Y24" s="31">
        <f t="shared" ref="Y24:Y87" si="5">X24*$BA24</f>
        <v>0</v>
      </c>
      <c r="Z24" s="288"/>
      <c r="AA24" s="31"/>
      <c r="AB24" s="288"/>
      <c r="AC24" s="31">
        <f t="shared" ref="AC24:AC87" si="6">AB24*$BA24</f>
        <v>0</v>
      </c>
      <c r="AD24" s="288"/>
      <c r="AE24" s="31"/>
      <c r="AF24" s="288"/>
      <c r="AG24" s="31"/>
      <c r="AH24" s="288"/>
      <c r="AI24" s="31"/>
      <c r="AJ24" s="288"/>
      <c r="AK24" s="31"/>
      <c r="AL24" s="288"/>
      <c r="AM24" s="31"/>
      <c r="AN24" s="288"/>
      <c r="AO24" s="31"/>
      <c r="AP24" s="288"/>
      <c r="AQ24" s="31">
        <f t="shared" si="2"/>
        <v>0</v>
      </c>
      <c r="AR24" s="288"/>
      <c r="AS24" s="31"/>
      <c r="AT24" s="288"/>
      <c r="AU24" s="31"/>
      <c r="AV24" s="288"/>
      <c r="AW24" s="31">
        <f t="shared" si="3"/>
        <v>0</v>
      </c>
      <c r="AX24" s="7" t="s">
        <v>100</v>
      </c>
      <c r="AY24" s="7" t="s">
        <v>100</v>
      </c>
      <c r="AZ24" s="293"/>
      <c r="BA24" s="294">
        <f t="shared" si="4"/>
        <v>22</v>
      </c>
      <c r="BB24" s="261" t="s">
        <v>3176</v>
      </c>
      <c r="BC24" s="261">
        <v>1</v>
      </c>
      <c r="BD24" s="261" t="s">
        <v>3173</v>
      </c>
    </row>
    <row r="25" spans="1:56" x14ac:dyDescent="0.2">
      <c r="A25" s="19" t="s">
        <v>103</v>
      </c>
      <c r="B25" s="20" t="s">
        <v>104</v>
      </c>
      <c r="C25" s="20" t="s">
        <v>61</v>
      </c>
      <c r="D25" s="20" t="s">
        <v>62</v>
      </c>
      <c r="E25" s="300">
        <v>0</v>
      </c>
      <c r="F25" s="300">
        <v>2</v>
      </c>
      <c r="G25" s="31"/>
      <c r="H25" s="480"/>
      <c r="I25" s="31"/>
      <c r="J25" s="301"/>
      <c r="K25" s="31"/>
      <c r="L25" s="300">
        <v>2</v>
      </c>
      <c r="M25" s="31"/>
      <c r="N25" s="301"/>
      <c r="O25" s="31"/>
      <c r="P25" s="300">
        <v>2</v>
      </c>
      <c r="Q25" s="31"/>
      <c r="R25" s="300">
        <v>4</v>
      </c>
      <c r="S25" s="31"/>
      <c r="T25" s="300">
        <v>2</v>
      </c>
      <c r="U25" s="31"/>
      <c r="V25" s="301"/>
      <c r="W25" s="31"/>
      <c r="X25" s="301"/>
      <c r="Y25" s="31">
        <f t="shared" si="5"/>
        <v>0</v>
      </c>
      <c r="Z25" s="301"/>
      <c r="AA25" s="31"/>
      <c r="AB25" s="301"/>
      <c r="AC25" s="31">
        <f t="shared" si="6"/>
        <v>0</v>
      </c>
      <c r="AD25" s="301"/>
      <c r="AE25" s="31"/>
      <c r="AF25" s="300">
        <v>1</v>
      </c>
      <c r="AG25" s="31"/>
      <c r="AH25" s="300">
        <v>1</v>
      </c>
      <c r="AI25" s="31"/>
      <c r="AJ25" s="301"/>
      <c r="AK25" s="31"/>
      <c r="AL25" s="301"/>
      <c r="AM25" s="31"/>
      <c r="AN25" s="301"/>
      <c r="AO25" s="31"/>
      <c r="AP25" s="301"/>
      <c r="AQ25" s="31">
        <f t="shared" si="2"/>
        <v>0</v>
      </c>
      <c r="AR25" s="301"/>
      <c r="AS25" s="31"/>
      <c r="AT25" s="300">
        <v>2</v>
      </c>
      <c r="AU25" s="31"/>
      <c r="AV25" s="301"/>
      <c r="AW25" s="31">
        <f t="shared" si="3"/>
        <v>0</v>
      </c>
      <c r="AX25" s="300">
        <v>1</v>
      </c>
      <c r="AY25" s="300">
        <v>1</v>
      </c>
      <c r="AZ25" s="302"/>
      <c r="BA25" s="294">
        <f t="shared" si="4"/>
        <v>14</v>
      </c>
      <c r="BB25" s="261" t="s">
        <v>3176</v>
      </c>
      <c r="BC25" s="261">
        <v>1</v>
      </c>
      <c r="BD25" s="261" t="s">
        <v>3173</v>
      </c>
    </row>
    <row r="26" spans="1:56" x14ac:dyDescent="0.2">
      <c r="A26" s="19" t="s">
        <v>105</v>
      </c>
      <c r="B26" s="20" t="s">
        <v>104</v>
      </c>
      <c r="C26" s="20" t="s">
        <v>61</v>
      </c>
      <c r="D26" s="20" t="s">
        <v>62</v>
      </c>
      <c r="E26" s="300">
        <v>0</v>
      </c>
      <c r="F26" s="300">
        <v>2</v>
      </c>
      <c r="G26" s="31"/>
      <c r="H26" s="480"/>
      <c r="I26" s="31"/>
      <c r="J26" s="301"/>
      <c r="K26" s="31"/>
      <c r="L26" s="300">
        <v>2</v>
      </c>
      <c r="M26" s="31"/>
      <c r="N26" s="301"/>
      <c r="O26" s="31"/>
      <c r="P26" s="300">
        <v>2</v>
      </c>
      <c r="Q26" s="31"/>
      <c r="R26" s="300">
        <v>4</v>
      </c>
      <c r="S26" s="31"/>
      <c r="T26" s="300">
        <v>2</v>
      </c>
      <c r="U26" s="31"/>
      <c r="V26" s="301"/>
      <c r="W26" s="31"/>
      <c r="X26" s="301"/>
      <c r="Y26" s="31">
        <f t="shared" si="5"/>
        <v>0</v>
      </c>
      <c r="Z26" s="301"/>
      <c r="AA26" s="31"/>
      <c r="AB26" s="301"/>
      <c r="AC26" s="31">
        <f t="shared" si="6"/>
        <v>0</v>
      </c>
      <c r="AD26" s="301"/>
      <c r="AE26" s="31"/>
      <c r="AF26" s="300">
        <v>1</v>
      </c>
      <c r="AG26" s="31"/>
      <c r="AH26" s="300">
        <v>1</v>
      </c>
      <c r="AI26" s="31"/>
      <c r="AJ26" s="301"/>
      <c r="AK26" s="31"/>
      <c r="AL26" s="301"/>
      <c r="AM26" s="31"/>
      <c r="AN26" s="301"/>
      <c r="AO26" s="31"/>
      <c r="AP26" s="301"/>
      <c r="AQ26" s="31">
        <f t="shared" si="2"/>
        <v>0</v>
      </c>
      <c r="AR26" s="301"/>
      <c r="AS26" s="31"/>
      <c r="AT26" s="300">
        <v>2</v>
      </c>
      <c r="AU26" s="31"/>
      <c r="AV26" s="301"/>
      <c r="AW26" s="31">
        <f t="shared" si="3"/>
        <v>0</v>
      </c>
      <c r="AX26" s="300">
        <v>1</v>
      </c>
      <c r="AY26" s="300">
        <v>1</v>
      </c>
      <c r="AZ26" s="302"/>
      <c r="BA26" s="294">
        <f t="shared" si="4"/>
        <v>14</v>
      </c>
      <c r="BB26" s="261" t="s">
        <v>3176</v>
      </c>
      <c r="BC26" s="261">
        <v>1</v>
      </c>
      <c r="BD26" s="261" t="s">
        <v>3173</v>
      </c>
    </row>
    <row r="27" spans="1:56" x14ac:dyDescent="0.2">
      <c r="A27" s="19" t="s">
        <v>106</v>
      </c>
      <c r="B27" s="20" t="s">
        <v>104</v>
      </c>
      <c r="C27" s="20" t="s">
        <v>61</v>
      </c>
      <c r="D27" s="20" t="s">
        <v>62</v>
      </c>
      <c r="E27" s="300">
        <v>0</v>
      </c>
      <c r="F27" s="300">
        <v>2</v>
      </c>
      <c r="G27" s="31"/>
      <c r="H27" s="480"/>
      <c r="I27" s="31"/>
      <c r="J27" s="301"/>
      <c r="K27" s="31"/>
      <c r="L27" s="300">
        <v>2</v>
      </c>
      <c r="M27" s="31"/>
      <c r="N27" s="301"/>
      <c r="O27" s="31"/>
      <c r="P27" s="300">
        <v>2</v>
      </c>
      <c r="Q27" s="31"/>
      <c r="R27" s="300">
        <v>4</v>
      </c>
      <c r="S27" s="31"/>
      <c r="T27" s="300">
        <v>2</v>
      </c>
      <c r="U27" s="31"/>
      <c r="V27" s="301"/>
      <c r="W27" s="31"/>
      <c r="X27" s="301"/>
      <c r="Y27" s="31">
        <f t="shared" si="5"/>
        <v>0</v>
      </c>
      <c r="Z27" s="301"/>
      <c r="AA27" s="31"/>
      <c r="AB27" s="301"/>
      <c r="AC27" s="31">
        <f t="shared" si="6"/>
        <v>0</v>
      </c>
      <c r="AD27" s="301"/>
      <c r="AE27" s="31"/>
      <c r="AF27" s="300">
        <v>1</v>
      </c>
      <c r="AG27" s="31"/>
      <c r="AH27" s="300">
        <v>1</v>
      </c>
      <c r="AI27" s="31"/>
      <c r="AJ27" s="301"/>
      <c r="AK27" s="31"/>
      <c r="AL27" s="301"/>
      <c r="AM27" s="31"/>
      <c r="AN27" s="301"/>
      <c r="AO27" s="31"/>
      <c r="AP27" s="301"/>
      <c r="AQ27" s="31">
        <f t="shared" si="2"/>
        <v>0</v>
      </c>
      <c r="AR27" s="301"/>
      <c r="AS27" s="31"/>
      <c r="AT27" s="300">
        <v>2</v>
      </c>
      <c r="AU27" s="31"/>
      <c r="AV27" s="301"/>
      <c r="AW27" s="31">
        <f t="shared" si="3"/>
        <v>0</v>
      </c>
      <c r="AX27" s="300">
        <v>1</v>
      </c>
      <c r="AY27" s="300">
        <v>1</v>
      </c>
      <c r="AZ27" s="302"/>
      <c r="BA27" s="294">
        <f t="shared" si="4"/>
        <v>14</v>
      </c>
      <c r="BB27" s="261" t="s">
        <v>3176</v>
      </c>
      <c r="BC27" s="261">
        <v>1</v>
      </c>
      <c r="BD27" s="261" t="s">
        <v>3173</v>
      </c>
    </row>
    <row r="28" spans="1:56" x14ac:dyDescent="0.2">
      <c r="A28" s="19" t="s">
        <v>107</v>
      </c>
      <c r="B28" s="20" t="s">
        <v>104</v>
      </c>
      <c r="C28" s="20" t="s">
        <v>61</v>
      </c>
      <c r="D28" s="20" t="s">
        <v>62</v>
      </c>
      <c r="E28" s="300">
        <v>0</v>
      </c>
      <c r="F28" s="300">
        <v>2</v>
      </c>
      <c r="G28" s="31"/>
      <c r="H28" s="480"/>
      <c r="I28" s="31"/>
      <c r="J28" s="301"/>
      <c r="K28" s="31"/>
      <c r="L28" s="300">
        <v>2</v>
      </c>
      <c r="M28" s="31"/>
      <c r="N28" s="301"/>
      <c r="O28" s="31"/>
      <c r="P28" s="300">
        <v>2</v>
      </c>
      <c r="Q28" s="31"/>
      <c r="R28" s="300">
        <v>4</v>
      </c>
      <c r="S28" s="31"/>
      <c r="T28" s="300">
        <v>2</v>
      </c>
      <c r="U28" s="31"/>
      <c r="V28" s="301"/>
      <c r="W28" s="31"/>
      <c r="X28" s="301"/>
      <c r="Y28" s="31">
        <f t="shared" si="5"/>
        <v>0</v>
      </c>
      <c r="Z28" s="301"/>
      <c r="AA28" s="31"/>
      <c r="AB28" s="301"/>
      <c r="AC28" s="31">
        <f t="shared" si="6"/>
        <v>0</v>
      </c>
      <c r="AD28" s="301"/>
      <c r="AE28" s="31"/>
      <c r="AF28" s="300">
        <v>1</v>
      </c>
      <c r="AG28" s="31"/>
      <c r="AH28" s="300">
        <v>1</v>
      </c>
      <c r="AI28" s="31"/>
      <c r="AJ28" s="301"/>
      <c r="AK28" s="31"/>
      <c r="AL28" s="301"/>
      <c r="AM28" s="31"/>
      <c r="AN28" s="301"/>
      <c r="AO28" s="31"/>
      <c r="AP28" s="301"/>
      <c r="AQ28" s="31">
        <f t="shared" si="2"/>
        <v>0</v>
      </c>
      <c r="AR28" s="301"/>
      <c r="AS28" s="31"/>
      <c r="AT28" s="300">
        <v>2</v>
      </c>
      <c r="AU28" s="31"/>
      <c r="AV28" s="301"/>
      <c r="AW28" s="31">
        <f t="shared" si="3"/>
        <v>0</v>
      </c>
      <c r="AX28" s="300">
        <v>1</v>
      </c>
      <c r="AY28" s="300">
        <v>1</v>
      </c>
      <c r="AZ28" s="302"/>
      <c r="BA28" s="294">
        <f t="shared" si="4"/>
        <v>14</v>
      </c>
      <c r="BB28" s="261" t="s">
        <v>3176</v>
      </c>
      <c r="BC28" s="261">
        <v>1</v>
      </c>
      <c r="BD28" s="261" t="s">
        <v>3173</v>
      </c>
    </row>
    <row r="29" spans="1:56" x14ac:dyDescent="0.2">
      <c r="A29" s="19" t="s">
        <v>108</v>
      </c>
      <c r="B29" s="20" t="s">
        <v>104</v>
      </c>
      <c r="C29" s="20" t="s">
        <v>61</v>
      </c>
      <c r="D29" s="20" t="s">
        <v>62</v>
      </c>
      <c r="E29" s="300">
        <v>0</v>
      </c>
      <c r="F29" s="300">
        <v>2</v>
      </c>
      <c r="G29" s="31"/>
      <c r="H29" s="480"/>
      <c r="I29" s="31"/>
      <c r="J29" s="301"/>
      <c r="K29" s="31"/>
      <c r="L29" s="300">
        <v>2</v>
      </c>
      <c r="M29" s="31"/>
      <c r="N29" s="301"/>
      <c r="O29" s="31"/>
      <c r="P29" s="300">
        <v>2</v>
      </c>
      <c r="Q29" s="31"/>
      <c r="R29" s="300">
        <v>4</v>
      </c>
      <c r="S29" s="31"/>
      <c r="T29" s="300">
        <v>2</v>
      </c>
      <c r="U29" s="31"/>
      <c r="V29" s="301"/>
      <c r="W29" s="31"/>
      <c r="X29" s="301"/>
      <c r="Y29" s="31">
        <f t="shared" si="5"/>
        <v>0</v>
      </c>
      <c r="Z29" s="301"/>
      <c r="AA29" s="31"/>
      <c r="AB29" s="301"/>
      <c r="AC29" s="31">
        <f t="shared" si="6"/>
        <v>0</v>
      </c>
      <c r="AD29" s="301"/>
      <c r="AE29" s="31"/>
      <c r="AF29" s="300">
        <v>1</v>
      </c>
      <c r="AG29" s="31"/>
      <c r="AH29" s="300">
        <v>1</v>
      </c>
      <c r="AI29" s="31"/>
      <c r="AJ29" s="301"/>
      <c r="AK29" s="31"/>
      <c r="AL29" s="301"/>
      <c r="AM29" s="31"/>
      <c r="AN29" s="301"/>
      <c r="AO29" s="31"/>
      <c r="AP29" s="301"/>
      <c r="AQ29" s="31">
        <f t="shared" si="2"/>
        <v>0</v>
      </c>
      <c r="AR29" s="301"/>
      <c r="AS29" s="31"/>
      <c r="AT29" s="300">
        <v>2</v>
      </c>
      <c r="AU29" s="31"/>
      <c r="AV29" s="301"/>
      <c r="AW29" s="31">
        <f t="shared" si="3"/>
        <v>0</v>
      </c>
      <c r="AX29" s="300">
        <v>1</v>
      </c>
      <c r="AY29" s="300">
        <v>1</v>
      </c>
      <c r="AZ29" s="302"/>
      <c r="BA29" s="294">
        <f t="shared" si="4"/>
        <v>14</v>
      </c>
      <c r="BB29" s="261" t="s">
        <v>3176</v>
      </c>
      <c r="BC29" s="261">
        <v>1</v>
      </c>
      <c r="BD29" s="261" t="s">
        <v>3173</v>
      </c>
    </row>
    <row r="30" spans="1:56" x14ac:dyDescent="0.2">
      <c r="A30" s="19" t="s">
        <v>109</v>
      </c>
      <c r="B30" s="20" t="s">
        <v>104</v>
      </c>
      <c r="C30" s="20" t="s">
        <v>61</v>
      </c>
      <c r="D30" s="20" t="s">
        <v>62</v>
      </c>
      <c r="E30" s="300">
        <v>0</v>
      </c>
      <c r="F30" s="300">
        <v>2</v>
      </c>
      <c r="G30" s="31"/>
      <c r="H30" s="480"/>
      <c r="I30" s="31"/>
      <c r="J30" s="301"/>
      <c r="K30" s="31"/>
      <c r="L30" s="300">
        <v>2</v>
      </c>
      <c r="M30" s="31"/>
      <c r="N30" s="301"/>
      <c r="O30" s="31"/>
      <c r="P30" s="300">
        <v>2</v>
      </c>
      <c r="Q30" s="31"/>
      <c r="R30" s="300">
        <v>4</v>
      </c>
      <c r="S30" s="31"/>
      <c r="T30" s="300">
        <v>2</v>
      </c>
      <c r="U30" s="31"/>
      <c r="V30" s="301"/>
      <c r="W30" s="31"/>
      <c r="X30" s="301"/>
      <c r="Y30" s="31">
        <f t="shared" si="5"/>
        <v>0</v>
      </c>
      <c r="Z30" s="301"/>
      <c r="AA30" s="31"/>
      <c r="AB30" s="301"/>
      <c r="AC30" s="31">
        <f t="shared" si="6"/>
        <v>0</v>
      </c>
      <c r="AD30" s="301"/>
      <c r="AE30" s="31"/>
      <c r="AF30" s="300">
        <v>1</v>
      </c>
      <c r="AG30" s="31"/>
      <c r="AH30" s="300">
        <v>1</v>
      </c>
      <c r="AI30" s="31"/>
      <c r="AJ30" s="301"/>
      <c r="AK30" s="31"/>
      <c r="AL30" s="301"/>
      <c r="AM30" s="31"/>
      <c r="AN30" s="301"/>
      <c r="AO30" s="31"/>
      <c r="AP30" s="301"/>
      <c r="AQ30" s="31">
        <f t="shared" si="2"/>
        <v>0</v>
      </c>
      <c r="AR30" s="301"/>
      <c r="AS30" s="31"/>
      <c r="AT30" s="300">
        <v>2</v>
      </c>
      <c r="AU30" s="31"/>
      <c r="AV30" s="301"/>
      <c r="AW30" s="31">
        <f t="shared" si="3"/>
        <v>0</v>
      </c>
      <c r="AX30" s="300">
        <v>1</v>
      </c>
      <c r="AY30" s="300">
        <v>1</v>
      </c>
      <c r="AZ30" s="302"/>
      <c r="BA30" s="294">
        <f t="shared" si="4"/>
        <v>14</v>
      </c>
      <c r="BB30" s="261" t="s">
        <v>3176</v>
      </c>
      <c r="BC30" s="261">
        <v>1</v>
      </c>
      <c r="BD30" s="261" t="s">
        <v>3173</v>
      </c>
    </row>
    <row r="31" spans="1:56" x14ac:dyDescent="0.2">
      <c r="A31" s="19" t="s">
        <v>110</v>
      </c>
      <c r="B31" s="20" t="s">
        <v>104</v>
      </c>
      <c r="C31" s="20" t="s">
        <v>61</v>
      </c>
      <c r="D31" s="20" t="s">
        <v>62</v>
      </c>
      <c r="E31" s="300">
        <v>0</v>
      </c>
      <c r="F31" s="300">
        <v>2</v>
      </c>
      <c r="G31" s="31"/>
      <c r="H31" s="480"/>
      <c r="I31" s="31"/>
      <c r="J31" s="301"/>
      <c r="K31" s="31"/>
      <c r="L31" s="300">
        <v>2</v>
      </c>
      <c r="M31" s="31"/>
      <c r="N31" s="301"/>
      <c r="O31" s="31"/>
      <c r="P31" s="300">
        <v>2</v>
      </c>
      <c r="Q31" s="31"/>
      <c r="R31" s="300">
        <v>4</v>
      </c>
      <c r="S31" s="31"/>
      <c r="T31" s="300">
        <v>2</v>
      </c>
      <c r="U31" s="31"/>
      <c r="V31" s="301"/>
      <c r="W31" s="31"/>
      <c r="X31" s="301"/>
      <c r="Y31" s="31">
        <f t="shared" si="5"/>
        <v>0</v>
      </c>
      <c r="Z31" s="301"/>
      <c r="AA31" s="31"/>
      <c r="AB31" s="301"/>
      <c r="AC31" s="31">
        <f t="shared" si="6"/>
        <v>0</v>
      </c>
      <c r="AD31" s="301"/>
      <c r="AE31" s="31"/>
      <c r="AF31" s="300">
        <v>1</v>
      </c>
      <c r="AG31" s="31"/>
      <c r="AH31" s="300">
        <v>1</v>
      </c>
      <c r="AI31" s="31"/>
      <c r="AJ31" s="301"/>
      <c r="AK31" s="31"/>
      <c r="AL31" s="301"/>
      <c r="AM31" s="31"/>
      <c r="AN31" s="301"/>
      <c r="AO31" s="31"/>
      <c r="AP31" s="301"/>
      <c r="AQ31" s="31">
        <f t="shared" si="2"/>
        <v>0</v>
      </c>
      <c r="AR31" s="301"/>
      <c r="AS31" s="31"/>
      <c r="AT31" s="300">
        <v>2</v>
      </c>
      <c r="AU31" s="31"/>
      <c r="AV31" s="301"/>
      <c r="AW31" s="31">
        <f t="shared" si="3"/>
        <v>0</v>
      </c>
      <c r="AX31" s="300">
        <v>1</v>
      </c>
      <c r="AY31" s="300">
        <v>1</v>
      </c>
      <c r="AZ31" s="302"/>
      <c r="BA31" s="294">
        <f t="shared" si="4"/>
        <v>14</v>
      </c>
      <c r="BB31" s="261" t="s">
        <v>3176</v>
      </c>
      <c r="BC31" s="261">
        <v>1</v>
      </c>
      <c r="BD31" s="261" t="s">
        <v>3173</v>
      </c>
    </row>
    <row r="32" spans="1:56" x14ac:dyDescent="0.2">
      <c r="A32" s="19" t="s">
        <v>111</v>
      </c>
      <c r="B32" s="20" t="s">
        <v>104</v>
      </c>
      <c r="C32" s="20" t="s">
        <v>61</v>
      </c>
      <c r="D32" s="20" t="s">
        <v>62</v>
      </c>
      <c r="E32" s="300">
        <v>0</v>
      </c>
      <c r="F32" s="300">
        <v>2</v>
      </c>
      <c r="G32" s="31"/>
      <c r="H32" s="480"/>
      <c r="I32" s="31"/>
      <c r="J32" s="301"/>
      <c r="K32" s="31"/>
      <c r="L32" s="300">
        <v>2</v>
      </c>
      <c r="M32" s="31"/>
      <c r="N32" s="301"/>
      <c r="O32" s="31"/>
      <c r="P32" s="300">
        <v>2</v>
      </c>
      <c r="Q32" s="31"/>
      <c r="R32" s="300">
        <v>4</v>
      </c>
      <c r="S32" s="31"/>
      <c r="T32" s="300">
        <v>2</v>
      </c>
      <c r="U32" s="31"/>
      <c r="V32" s="301"/>
      <c r="W32" s="31"/>
      <c r="X32" s="301"/>
      <c r="Y32" s="31">
        <f t="shared" si="5"/>
        <v>0</v>
      </c>
      <c r="Z32" s="301"/>
      <c r="AA32" s="31"/>
      <c r="AB32" s="301"/>
      <c r="AC32" s="31">
        <f t="shared" si="6"/>
        <v>0</v>
      </c>
      <c r="AD32" s="301"/>
      <c r="AE32" s="31"/>
      <c r="AF32" s="300">
        <v>1</v>
      </c>
      <c r="AG32" s="31"/>
      <c r="AH32" s="300">
        <v>1</v>
      </c>
      <c r="AI32" s="31"/>
      <c r="AJ32" s="301"/>
      <c r="AK32" s="31"/>
      <c r="AL32" s="301"/>
      <c r="AM32" s="31"/>
      <c r="AN32" s="301"/>
      <c r="AO32" s="31"/>
      <c r="AP32" s="301"/>
      <c r="AQ32" s="31">
        <f t="shared" si="2"/>
        <v>0</v>
      </c>
      <c r="AR32" s="301"/>
      <c r="AS32" s="31"/>
      <c r="AT32" s="300">
        <v>2</v>
      </c>
      <c r="AU32" s="31"/>
      <c r="AV32" s="301"/>
      <c r="AW32" s="31">
        <f t="shared" si="3"/>
        <v>0</v>
      </c>
      <c r="AX32" s="300">
        <v>1</v>
      </c>
      <c r="AY32" s="300">
        <v>1</v>
      </c>
      <c r="AZ32" s="302"/>
      <c r="BA32" s="294">
        <f t="shared" si="4"/>
        <v>14</v>
      </c>
      <c r="BB32" s="261" t="s">
        <v>3176</v>
      </c>
      <c r="BC32" s="261">
        <v>1</v>
      </c>
      <c r="BD32" s="261" t="s">
        <v>3173</v>
      </c>
    </row>
    <row r="33" spans="1:56" x14ac:dyDescent="0.2">
      <c r="A33" s="19" t="s">
        <v>112</v>
      </c>
      <c r="B33" s="20" t="s">
        <v>104</v>
      </c>
      <c r="C33" s="20" t="s">
        <v>66</v>
      </c>
      <c r="D33" s="20" t="s">
        <v>67</v>
      </c>
      <c r="E33" s="300">
        <v>0</v>
      </c>
      <c r="F33" s="300">
        <v>2</v>
      </c>
      <c r="G33" s="31"/>
      <c r="H33" s="480"/>
      <c r="I33" s="31"/>
      <c r="J33" s="301"/>
      <c r="K33" s="31"/>
      <c r="L33" s="300">
        <v>2</v>
      </c>
      <c r="M33" s="31"/>
      <c r="N33" s="301"/>
      <c r="O33" s="31"/>
      <c r="P33" s="300">
        <v>2</v>
      </c>
      <c r="Q33" s="31"/>
      <c r="R33" s="300">
        <v>4</v>
      </c>
      <c r="S33" s="31"/>
      <c r="T33" s="300">
        <v>2</v>
      </c>
      <c r="U33" s="31"/>
      <c r="V33" s="301"/>
      <c r="W33" s="31"/>
      <c r="X33" s="301"/>
      <c r="Y33" s="31">
        <f t="shared" si="5"/>
        <v>0</v>
      </c>
      <c r="Z33" s="301"/>
      <c r="AA33" s="31"/>
      <c r="AB33" s="301"/>
      <c r="AC33" s="31">
        <f t="shared" si="6"/>
        <v>0</v>
      </c>
      <c r="AD33" s="301"/>
      <c r="AE33" s="31"/>
      <c r="AF33" s="300">
        <v>1</v>
      </c>
      <c r="AG33" s="31"/>
      <c r="AH33" s="300">
        <v>1</v>
      </c>
      <c r="AI33" s="31"/>
      <c r="AJ33" s="301"/>
      <c r="AK33" s="31"/>
      <c r="AL33" s="301"/>
      <c r="AM33" s="31"/>
      <c r="AN33" s="301"/>
      <c r="AO33" s="31"/>
      <c r="AP33" s="301"/>
      <c r="AQ33" s="31">
        <f t="shared" si="2"/>
        <v>0</v>
      </c>
      <c r="AR33" s="301"/>
      <c r="AS33" s="31"/>
      <c r="AT33" s="300">
        <v>2</v>
      </c>
      <c r="AU33" s="31"/>
      <c r="AV33" s="301"/>
      <c r="AW33" s="31">
        <f t="shared" si="3"/>
        <v>0</v>
      </c>
      <c r="AX33" s="300">
        <v>1</v>
      </c>
      <c r="AY33" s="300">
        <v>1</v>
      </c>
      <c r="AZ33" s="302"/>
      <c r="BA33" s="294">
        <f t="shared" si="4"/>
        <v>14</v>
      </c>
      <c r="BB33" s="261" t="s">
        <v>3176</v>
      </c>
      <c r="BC33" s="261">
        <v>1</v>
      </c>
      <c r="BD33" s="261" t="s">
        <v>3173</v>
      </c>
    </row>
    <row r="34" spans="1:56" x14ac:dyDescent="0.2">
      <c r="A34" s="19" t="s">
        <v>113</v>
      </c>
      <c r="B34" s="20" t="s">
        <v>104</v>
      </c>
      <c r="C34" s="20" t="s">
        <v>66</v>
      </c>
      <c r="D34" s="20" t="s">
        <v>67</v>
      </c>
      <c r="E34" s="300">
        <v>0</v>
      </c>
      <c r="F34" s="300">
        <v>2</v>
      </c>
      <c r="G34" s="31"/>
      <c r="H34" s="480"/>
      <c r="I34" s="31"/>
      <c r="J34" s="301"/>
      <c r="K34" s="31"/>
      <c r="L34" s="300">
        <v>2</v>
      </c>
      <c r="M34" s="31"/>
      <c r="N34" s="301"/>
      <c r="O34" s="31"/>
      <c r="P34" s="300">
        <v>2</v>
      </c>
      <c r="Q34" s="31"/>
      <c r="R34" s="300">
        <v>4</v>
      </c>
      <c r="S34" s="31"/>
      <c r="T34" s="300">
        <v>2</v>
      </c>
      <c r="U34" s="31"/>
      <c r="V34" s="301"/>
      <c r="W34" s="31"/>
      <c r="X34" s="301"/>
      <c r="Y34" s="31">
        <f t="shared" si="5"/>
        <v>0</v>
      </c>
      <c r="Z34" s="301"/>
      <c r="AA34" s="31"/>
      <c r="AB34" s="301"/>
      <c r="AC34" s="31">
        <f t="shared" si="6"/>
        <v>0</v>
      </c>
      <c r="AD34" s="301"/>
      <c r="AE34" s="31"/>
      <c r="AF34" s="300">
        <v>1</v>
      </c>
      <c r="AG34" s="31"/>
      <c r="AH34" s="300">
        <v>1</v>
      </c>
      <c r="AI34" s="31"/>
      <c r="AJ34" s="301"/>
      <c r="AK34" s="31"/>
      <c r="AL34" s="301"/>
      <c r="AM34" s="31"/>
      <c r="AN34" s="301"/>
      <c r="AO34" s="31"/>
      <c r="AP34" s="301"/>
      <c r="AQ34" s="31">
        <f t="shared" si="2"/>
        <v>0</v>
      </c>
      <c r="AR34" s="301"/>
      <c r="AS34" s="31"/>
      <c r="AT34" s="300">
        <v>2</v>
      </c>
      <c r="AU34" s="31"/>
      <c r="AV34" s="301"/>
      <c r="AW34" s="31">
        <f t="shared" si="3"/>
        <v>0</v>
      </c>
      <c r="AX34" s="300">
        <v>1</v>
      </c>
      <c r="AY34" s="300">
        <v>1</v>
      </c>
      <c r="AZ34" s="302"/>
      <c r="BA34" s="294">
        <f t="shared" si="4"/>
        <v>14</v>
      </c>
      <c r="BB34" s="261" t="s">
        <v>3176</v>
      </c>
      <c r="BC34" s="261">
        <v>1</v>
      </c>
      <c r="BD34" s="261" t="s">
        <v>3173</v>
      </c>
    </row>
    <row r="35" spans="1:56" x14ac:dyDescent="0.2">
      <c r="A35" s="19" t="s">
        <v>114</v>
      </c>
      <c r="B35" s="20" t="s">
        <v>104</v>
      </c>
      <c r="C35" s="20" t="s">
        <v>66</v>
      </c>
      <c r="D35" s="20" t="s">
        <v>67</v>
      </c>
      <c r="E35" s="300">
        <v>0</v>
      </c>
      <c r="F35" s="300">
        <v>2</v>
      </c>
      <c r="G35" s="31"/>
      <c r="H35" s="480"/>
      <c r="I35" s="31"/>
      <c r="J35" s="301"/>
      <c r="K35" s="31"/>
      <c r="L35" s="300">
        <v>2</v>
      </c>
      <c r="M35" s="31"/>
      <c r="N35" s="301"/>
      <c r="O35" s="31"/>
      <c r="P35" s="300">
        <v>2</v>
      </c>
      <c r="Q35" s="31"/>
      <c r="R35" s="300">
        <v>4</v>
      </c>
      <c r="S35" s="31"/>
      <c r="T35" s="300">
        <v>2</v>
      </c>
      <c r="U35" s="31"/>
      <c r="V35" s="301"/>
      <c r="W35" s="31"/>
      <c r="X35" s="301"/>
      <c r="Y35" s="31">
        <f t="shared" si="5"/>
        <v>0</v>
      </c>
      <c r="Z35" s="301"/>
      <c r="AA35" s="31"/>
      <c r="AB35" s="301"/>
      <c r="AC35" s="31">
        <f t="shared" si="6"/>
        <v>0</v>
      </c>
      <c r="AD35" s="301"/>
      <c r="AE35" s="31"/>
      <c r="AF35" s="300">
        <v>1</v>
      </c>
      <c r="AG35" s="31"/>
      <c r="AH35" s="300">
        <v>1</v>
      </c>
      <c r="AI35" s="31"/>
      <c r="AJ35" s="301"/>
      <c r="AK35" s="31"/>
      <c r="AL35" s="301"/>
      <c r="AM35" s="31"/>
      <c r="AN35" s="301"/>
      <c r="AO35" s="31"/>
      <c r="AP35" s="301"/>
      <c r="AQ35" s="31">
        <f t="shared" si="2"/>
        <v>0</v>
      </c>
      <c r="AR35" s="301"/>
      <c r="AS35" s="31"/>
      <c r="AT35" s="300">
        <v>2</v>
      </c>
      <c r="AU35" s="31"/>
      <c r="AV35" s="301"/>
      <c r="AW35" s="31">
        <f t="shared" si="3"/>
        <v>0</v>
      </c>
      <c r="AX35" s="300">
        <v>1</v>
      </c>
      <c r="AY35" s="300">
        <v>1</v>
      </c>
      <c r="AZ35" s="302"/>
      <c r="BA35" s="294">
        <f t="shared" si="4"/>
        <v>14</v>
      </c>
      <c r="BB35" s="261" t="s">
        <v>3176</v>
      </c>
      <c r="BC35" s="261">
        <v>1</v>
      </c>
      <c r="BD35" s="261" t="s">
        <v>3173</v>
      </c>
    </row>
    <row r="36" spans="1:56" x14ac:dyDescent="0.2">
      <c r="A36" s="19" t="s">
        <v>115</v>
      </c>
      <c r="B36" s="20" t="s">
        <v>104</v>
      </c>
      <c r="C36" s="20" t="s">
        <v>66</v>
      </c>
      <c r="D36" s="20" t="s">
        <v>67</v>
      </c>
      <c r="E36" s="300">
        <v>0</v>
      </c>
      <c r="F36" s="300">
        <v>2</v>
      </c>
      <c r="G36" s="31"/>
      <c r="H36" s="480"/>
      <c r="I36" s="31"/>
      <c r="J36" s="301"/>
      <c r="K36" s="31"/>
      <c r="L36" s="300">
        <v>2</v>
      </c>
      <c r="M36" s="31"/>
      <c r="N36" s="301"/>
      <c r="O36" s="31"/>
      <c r="P36" s="300">
        <v>2</v>
      </c>
      <c r="Q36" s="31"/>
      <c r="R36" s="300">
        <v>4</v>
      </c>
      <c r="S36" s="31"/>
      <c r="T36" s="300">
        <v>2</v>
      </c>
      <c r="U36" s="31"/>
      <c r="V36" s="301"/>
      <c r="W36" s="31"/>
      <c r="X36" s="301"/>
      <c r="Y36" s="31">
        <f t="shared" si="5"/>
        <v>0</v>
      </c>
      <c r="Z36" s="301"/>
      <c r="AA36" s="31"/>
      <c r="AB36" s="301"/>
      <c r="AC36" s="31">
        <f t="shared" si="6"/>
        <v>0</v>
      </c>
      <c r="AD36" s="301"/>
      <c r="AE36" s="31"/>
      <c r="AF36" s="300">
        <v>1</v>
      </c>
      <c r="AG36" s="31"/>
      <c r="AH36" s="300">
        <v>1</v>
      </c>
      <c r="AI36" s="31"/>
      <c r="AJ36" s="301"/>
      <c r="AK36" s="31"/>
      <c r="AL36" s="301"/>
      <c r="AM36" s="31"/>
      <c r="AN36" s="301"/>
      <c r="AO36" s="31"/>
      <c r="AP36" s="301"/>
      <c r="AQ36" s="31">
        <f t="shared" si="2"/>
        <v>0</v>
      </c>
      <c r="AR36" s="301"/>
      <c r="AS36" s="31"/>
      <c r="AT36" s="300">
        <v>2</v>
      </c>
      <c r="AU36" s="31"/>
      <c r="AV36" s="301"/>
      <c r="AW36" s="31">
        <f t="shared" si="3"/>
        <v>0</v>
      </c>
      <c r="AX36" s="300">
        <v>1</v>
      </c>
      <c r="AY36" s="300">
        <v>1</v>
      </c>
      <c r="AZ36" s="302"/>
      <c r="BA36" s="294">
        <f t="shared" si="4"/>
        <v>14</v>
      </c>
      <c r="BB36" s="261" t="s">
        <v>3176</v>
      </c>
      <c r="BC36" s="261">
        <v>1</v>
      </c>
      <c r="BD36" s="261" t="s">
        <v>3173</v>
      </c>
    </row>
    <row r="37" spans="1:56" x14ac:dyDescent="0.2">
      <c r="A37" s="19" t="s">
        <v>116</v>
      </c>
      <c r="B37" s="20" t="s">
        <v>104</v>
      </c>
      <c r="C37" s="20" t="s">
        <v>66</v>
      </c>
      <c r="D37" s="20" t="s">
        <v>67</v>
      </c>
      <c r="E37" s="300">
        <v>0</v>
      </c>
      <c r="F37" s="300">
        <v>2</v>
      </c>
      <c r="G37" s="31"/>
      <c r="H37" s="480"/>
      <c r="I37" s="31"/>
      <c r="J37" s="301"/>
      <c r="K37" s="31"/>
      <c r="L37" s="300">
        <v>2</v>
      </c>
      <c r="M37" s="31"/>
      <c r="N37" s="301"/>
      <c r="O37" s="31"/>
      <c r="P37" s="300">
        <v>2</v>
      </c>
      <c r="Q37" s="31"/>
      <c r="R37" s="300">
        <v>4</v>
      </c>
      <c r="S37" s="31"/>
      <c r="T37" s="300">
        <v>2</v>
      </c>
      <c r="U37" s="31"/>
      <c r="V37" s="301"/>
      <c r="W37" s="31"/>
      <c r="X37" s="301"/>
      <c r="Y37" s="31">
        <f t="shared" si="5"/>
        <v>0</v>
      </c>
      <c r="Z37" s="301"/>
      <c r="AA37" s="31"/>
      <c r="AB37" s="301"/>
      <c r="AC37" s="31">
        <f t="shared" si="6"/>
        <v>0</v>
      </c>
      <c r="AD37" s="301"/>
      <c r="AE37" s="31"/>
      <c r="AF37" s="300">
        <v>1</v>
      </c>
      <c r="AG37" s="31"/>
      <c r="AH37" s="300">
        <v>1</v>
      </c>
      <c r="AI37" s="31"/>
      <c r="AJ37" s="301"/>
      <c r="AK37" s="31"/>
      <c r="AL37" s="301"/>
      <c r="AM37" s="31"/>
      <c r="AN37" s="301"/>
      <c r="AO37" s="31"/>
      <c r="AP37" s="301"/>
      <c r="AQ37" s="31">
        <f t="shared" si="2"/>
        <v>0</v>
      </c>
      <c r="AR37" s="301"/>
      <c r="AS37" s="31"/>
      <c r="AT37" s="300">
        <v>2</v>
      </c>
      <c r="AU37" s="31"/>
      <c r="AV37" s="301"/>
      <c r="AW37" s="31">
        <f t="shared" si="3"/>
        <v>0</v>
      </c>
      <c r="AX37" s="300">
        <v>1</v>
      </c>
      <c r="AY37" s="300">
        <v>1</v>
      </c>
      <c r="AZ37" s="302"/>
      <c r="BA37" s="294">
        <f t="shared" si="4"/>
        <v>14</v>
      </c>
      <c r="BB37" s="261" t="s">
        <v>3176</v>
      </c>
      <c r="BC37" s="261">
        <v>1</v>
      </c>
      <c r="BD37" s="261" t="s">
        <v>3173</v>
      </c>
    </row>
    <row r="38" spans="1:56" x14ac:dyDescent="0.2">
      <c r="A38" s="19" t="s">
        <v>117</v>
      </c>
      <c r="B38" s="20" t="s">
        <v>104</v>
      </c>
      <c r="C38" s="20" t="s">
        <v>66</v>
      </c>
      <c r="D38" s="20" t="s">
        <v>67</v>
      </c>
      <c r="E38" s="300">
        <v>0</v>
      </c>
      <c r="F38" s="300">
        <v>2</v>
      </c>
      <c r="G38" s="31"/>
      <c r="H38" s="480"/>
      <c r="I38" s="31"/>
      <c r="J38" s="301"/>
      <c r="K38" s="31"/>
      <c r="L38" s="300">
        <v>2</v>
      </c>
      <c r="M38" s="31"/>
      <c r="N38" s="301"/>
      <c r="O38" s="31"/>
      <c r="P38" s="300">
        <v>2</v>
      </c>
      <c r="Q38" s="31"/>
      <c r="R38" s="300">
        <v>4</v>
      </c>
      <c r="S38" s="31"/>
      <c r="T38" s="300">
        <v>2</v>
      </c>
      <c r="U38" s="31"/>
      <c r="V38" s="301"/>
      <c r="W38" s="31"/>
      <c r="X38" s="301"/>
      <c r="Y38" s="31">
        <f t="shared" si="5"/>
        <v>0</v>
      </c>
      <c r="Z38" s="301"/>
      <c r="AA38" s="31"/>
      <c r="AB38" s="301"/>
      <c r="AC38" s="31">
        <f t="shared" si="6"/>
        <v>0</v>
      </c>
      <c r="AD38" s="301"/>
      <c r="AE38" s="31"/>
      <c r="AF38" s="300">
        <v>1</v>
      </c>
      <c r="AG38" s="31"/>
      <c r="AH38" s="300">
        <v>1</v>
      </c>
      <c r="AI38" s="31"/>
      <c r="AJ38" s="301"/>
      <c r="AK38" s="31"/>
      <c r="AL38" s="301"/>
      <c r="AM38" s="31"/>
      <c r="AN38" s="301"/>
      <c r="AO38" s="31"/>
      <c r="AP38" s="301"/>
      <c r="AQ38" s="31">
        <f t="shared" si="2"/>
        <v>0</v>
      </c>
      <c r="AR38" s="301"/>
      <c r="AS38" s="31"/>
      <c r="AT38" s="300">
        <v>2</v>
      </c>
      <c r="AU38" s="31"/>
      <c r="AV38" s="301"/>
      <c r="AW38" s="31">
        <f t="shared" si="3"/>
        <v>0</v>
      </c>
      <c r="AX38" s="300">
        <v>1</v>
      </c>
      <c r="AY38" s="300">
        <v>1</v>
      </c>
      <c r="AZ38" s="302"/>
      <c r="BA38" s="294">
        <f t="shared" si="4"/>
        <v>14</v>
      </c>
      <c r="BB38" s="261" t="s">
        <v>3176</v>
      </c>
      <c r="BC38" s="261">
        <v>1</v>
      </c>
      <c r="BD38" s="261" t="s">
        <v>3173</v>
      </c>
    </row>
    <row r="39" spans="1:56" x14ac:dyDescent="0.2">
      <c r="A39" s="19" t="s">
        <v>118</v>
      </c>
      <c r="B39" s="20" t="s">
        <v>104</v>
      </c>
      <c r="C39" s="20" t="s">
        <v>66</v>
      </c>
      <c r="D39" s="20" t="s">
        <v>67</v>
      </c>
      <c r="E39" s="300">
        <v>0</v>
      </c>
      <c r="F39" s="300">
        <v>2</v>
      </c>
      <c r="G39" s="31"/>
      <c r="H39" s="480"/>
      <c r="I39" s="31"/>
      <c r="J39" s="301"/>
      <c r="K39" s="31"/>
      <c r="L39" s="300">
        <v>2</v>
      </c>
      <c r="M39" s="31"/>
      <c r="N39" s="301"/>
      <c r="O39" s="31"/>
      <c r="P39" s="300">
        <v>2</v>
      </c>
      <c r="Q39" s="31"/>
      <c r="R39" s="300">
        <v>4</v>
      </c>
      <c r="S39" s="31"/>
      <c r="T39" s="300">
        <v>2</v>
      </c>
      <c r="U39" s="31"/>
      <c r="V39" s="301"/>
      <c r="W39" s="31"/>
      <c r="X39" s="301"/>
      <c r="Y39" s="31">
        <f t="shared" si="5"/>
        <v>0</v>
      </c>
      <c r="Z39" s="301"/>
      <c r="AA39" s="31"/>
      <c r="AB39" s="301"/>
      <c r="AC39" s="31">
        <f t="shared" si="6"/>
        <v>0</v>
      </c>
      <c r="AD39" s="301"/>
      <c r="AE39" s="31"/>
      <c r="AF39" s="300">
        <v>1</v>
      </c>
      <c r="AG39" s="31"/>
      <c r="AH39" s="300">
        <v>1</v>
      </c>
      <c r="AI39" s="31"/>
      <c r="AJ39" s="301"/>
      <c r="AK39" s="31"/>
      <c r="AL39" s="301"/>
      <c r="AM39" s="31"/>
      <c r="AN39" s="301"/>
      <c r="AO39" s="31"/>
      <c r="AP39" s="301"/>
      <c r="AQ39" s="31">
        <f t="shared" si="2"/>
        <v>0</v>
      </c>
      <c r="AR39" s="301"/>
      <c r="AS39" s="31"/>
      <c r="AT39" s="300">
        <v>2</v>
      </c>
      <c r="AU39" s="31"/>
      <c r="AV39" s="301"/>
      <c r="AW39" s="31">
        <f t="shared" si="3"/>
        <v>0</v>
      </c>
      <c r="AX39" s="300">
        <v>1</v>
      </c>
      <c r="AY39" s="300">
        <v>1</v>
      </c>
      <c r="AZ39" s="302"/>
      <c r="BA39" s="294">
        <f t="shared" si="4"/>
        <v>14</v>
      </c>
      <c r="BB39" s="261" t="s">
        <v>3176</v>
      </c>
      <c r="BC39" s="261">
        <v>1</v>
      </c>
      <c r="BD39" s="261" t="s">
        <v>3173</v>
      </c>
    </row>
    <row r="40" spans="1:56" x14ac:dyDescent="0.2">
      <c r="A40" s="19" t="s">
        <v>119</v>
      </c>
      <c r="B40" s="20" t="s">
        <v>104</v>
      </c>
      <c r="C40" s="20" t="s">
        <v>66</v>
      </c>
      <c r="D40" s="20" t="s">
        <v>67</v>
      </c>
      <c r="E40" s="300">
        <v>0</v>
      </c>
      <c r="F40" s="300">
        <v>2</v>
      </c>
      <c r="G40" s="31"/>
      <c r="H40" s="480"/>
      <c r="I40" s="31"/>
      <c r="J40" s="301"/>
      <c r="K40" s="31"/>
      <c r="L40" s="300">
        <v>2</v>
      </c>
      <c r="M40" s="31"/>
      <c r="N40" s="301"/>
      <c r="O40" s="31"/>
      <c r="P40" s="300">
        <v>2</v>
      </c>
      <c r="Q40" s="31"/>
      <c r="R40" s="300">
        <v>4</v>
      </c>
      <c r="S40" s="31"/>
      <c r="T40" s="300">
        <v>2</v>
      </c>
      <c r="U40" s="31"/>
      <c r="V40" s="301"/>
      <c r="W40" s="31"/>
      <c r="X40" s="301"/>
      <c r="Y40" s="31">
        <f t="shared" si="5"/>
        <v>0</v>
      </c>
      <c r="Z40" s="301"/>
      <c r="AA40" s="31"/>
      <c r="AB40" s="301"/>
      <c r="AC40" s="31">
        <f t="shared" si="6"/>
        <v>0</v>
      </c>
      <c r="AD40" s="301"/>
      <c r="AE40" s="31"/>
      <c r="AF40" s="300">
        <v>1</v>
      </c>
      <c r="AG40" s="31"/>
      <c r="AH40" s="300">
        <v>1</v>
      </c>
      <c r="AI40" s="31"/>
      <c r="AJ40" s="301"/>
      <c r="AK40" s="31"/>
      <c r="AL40" s="301"/>
      <c r="AM40" s="31"/>
      <c r="AN40" s="301"/>
      <c r="AO40" s="31"/>
      <c r="AP40" s="301"/>
      <c r="AQ40" s="31">
        <f t="shared" si="2"/>
        <v>0</v>
      </c>
      <c r="AR40" s="301"/>
      <c r="AS40" s="31"/>
      <c r="AT40" s="300">
        <v>2</v>
      </c>
      <c r="AU40" s="31"/>
      <c r="AV40" s="301"/>
      <c r="AW40" s="31">
        <f t="shared" si="3"/>
        <v>0</v>
      </c>
      <c r="AX40" s="300">
        <v>1</v>
      </c>
      <c r="AY40" s="300">
        <v>1</v>
      </c>
      <c r="AZ40" s="302"/>
      <c r="BA40" s="294">
        <f t="shared" si="4"/>
        <v>14</v>
      </c>
      <c r="BB40" s="261" t="s">
        <v>3176</v>
      </c>
      <c r="BC40" s="261">
        <v>1</v>
      </c>
      <c r="BD40" s="261" t="s">
        <v>3173</v>
      </c>
    </row>
    <row r="41" spans="1:56" x14ac:dyDescent="0.2">
      <c r="A41" s="19" t="s">
        <v>120</v>
      </c>
      <c r="B41" s="20" t="s">
        <v>104</v>
      </c>
      <c r="C41" s="20" t="s">
        <v>66</v>
      </c>
      <c r="D41" s="20" t="s">
        <v>67</v>
      </c>
      <c r="E41" s="300">
        <v>0</v>
      </c>
      <c r="F41" s="300">
        <v>2</v>
      </c>
      <c r="G41" s="31"/>
      <c r="H41" s="480"/>
      <c r="I41" s="31"/>
      <c r="J41" s="301"/>
      <c r="K41" s="31"/>
      <c r="L41" s="300">
        <v>2</v>
      </c>
      <c r="M41" s="31"/>
      <c r="N41" s="301"/>
      <c r="O41" s="31"/>
      <c r="P41" s="300">
        <v>2</v>
      </c>
      <c r="Q41" s="31"/>
      <c r="R41" s="300">
        <v>4</v>
      </c>
      <c r="S41" s="31"/>
      <c r="T41" s="300">
        <v>2</v>
      </c>
      <c r="U41" s="31"/>
      <c r="V41" s="301"/>
      <c r="W41" s="31"/>
      <c r="X41" s="301"/>
      <c r="Y41" s="31">
        <f t="shared" si="5"/>
        <v>0</v>
      </c>
      <c r="Z41" s="301"/>
      <c r="AA41" s="31"/>
      <c r="AB41" s="301"/>
      <c r="AC41" s="31">
        <f t="shared" si="6"/>
        <v>0</v>
      </c>
      <c r="AD41" s="301"/>
      <c r="AE41" s="31"/>
      <c r="AF41" s="300">
        <v>1</v>
      </c>
      <c r="AG41" s="31"/>
      <c r="AH41" s="300">
        <v>1</v>
      </c>
      <c r="AI41" s="31"/>
      <c r="AJ41" s="301"/>
      <c r="AK41" s="31"/>
      <c r="AL41" s="301"/>
      <c r="AM41" s="31"/>
      <c r="AN41" s="301"/>
      <c r="AO41" s="31"/>
      <c r="AP41" s="301"/>
      <c r="AQ41" s="31">
        <f t="shared" si="2"/>
        <v>0</v>
      </c>
      <c r="AR41" s="301"/>
      <c r="AS41" s="31"/>
      <c r="AT41" s="300">
        <v>2</v>
      </c>
      <c r="AU41" s="31"/>
      <c r="AV41" s="301"/>
      <c r="AW41" s="31">
        <f t="shared" si="3"/>
        <v>0</v>
      </c>
      <c r="AX41" s="300">
        <v>1</v>
      </c>
      <c r="AY41" s="300">
        <v>1</v>
      </c>
      <c r="AZ41" s="302"/>
      <c r="BA41" s="294">
        <f t="shared" si="4"/>
        <v>14</v>
      </c>
      <c r="BB41" s="261" t="s">
        <v>3176</v>
      </c>
      <c r="BC41" s="261">
        <v>1</v>
      </c>
      <c r="BD41" s="261" t="s">
        <v>3173</v>
      </c>
    </row>
    <row r="42" spans="1:56" x14ac:dyDescent="0.2">
      <c r="A42" s="11" t="s">
        <v>121</v>
      </c>
      <c r="B42" s="288" t="s">
        <v>3117</v>
      </c>
      <c r="C42" s="288" t="s">
        <v>3118</v>
      </c>
      <c r="D42" s="288"/>
      <c r="E42" s="295">
        <v>0</v>
      </c>
      <c r="F42" s="295">
        <v>1</v>
      </c>
      <c r="G42" s="31"/>
      <c r="H42" s="450"/>
      <c r="I42" s="31"/>
      <c r="J42" s="288"/>
      <c r="K42" s="31"/>
      <c r="L42" s="288"/>
      <c r="M42" s="31"/>
      <c r="N42" s="288"/>
      <c r="O42" s="31"/>
      <c r="P42" s="288"/>
      <c r="Q42" s="31"/>
      <c r="R42" s="288"/>
      <c r="S42" s="31"/>
      <c r="T42" s="288"/>
      <c r="U42" s="31"/>
      <c r="V42" s="295">
        <v>1</v>
      </c>
      <c r="W42" s="31"/>
      <c r="X42" s="288"/>
      <c r="Y42" s="31">
        <f t="shared" si="5"/>
        <v>0</v>
      </c>
      <c r="Z42" s="288"/>
      <c r="AA42" s="31"/>
      <c r="AB42" s="288"/>
      <c r="AC42" s="31">
        <f t="shared" si="6"/>
        <v>0</v>
      </c>
      <c r="AD42" s="288"/>
      <c r="AE42" s="31"/>
      <c r="AF42" s="288"/>
      <c r="AG42" s="31"/>
      <c r="AH42" s="295">
        <v>1</v>
      </c>
      <c r="AI42" s="31"/>
      <c r="AJ42" s="288"/>
      <c r="AK42" s="31"/>
      <c r="AL42" s="288"/>
      <c r="AM42" s="31"/>
      <c r="AN42" s="288"/>
      <c r="AO42" s="31"/>
      <c r="AP42" s="288"/>
      <c r="AQ42" s="31">
        <f t="shared" si="2"/>
        <v>0</v>
      </c>
      <c r="AR42" s="288"/>
      <c r="AS42" s="31"/>
      <c r="AT42" s="288"/>
      <c r="AU42" s="31"/>
      <c r="AV42" s="288"/>
      <c r="AW42" s="31">
        <f t="shared" si="3"/>
        <v>0</v>
      </c>
      <c r="AX42" s="288"/>
      <c r="AY42" s="7" t="s">
        <v>124</v>
      </c>
      <c r="AZ42" s="293"/>
      <c r="BA42" s="294">
        <f t="shared" si="4"/>
        <v>3</v>
      </c>
      <c r="BB42" s="303" t="s">
        <v>3173</v>
      </c>
      <c r="BC42" s="261">
        <v>1</v>
      </c>
      <c r="BD42" s="261" t="s">
        <v>3173</v>
      </c>
    </row>
    <row r="43" spans="1:56" x14ac:dyDescent="0.2">
      <c r="A43" s="11" t="s">
        <v>125</v>
      </c>
      <c r="B43" s="288" t="s">
        <v>3117</v>
      </c>
      <c r="C43" s="288" t="s">
        <v>3118</v>
      </c>
      <c r="D43" s="288"/>
      <c r="E43" s="295">
        <v>0</v>
      </c>
      <c r="F43" s="295">
        <v>1</v>
      </c>
      <c r="G43" s="31"/>
      <c r="H43" s="450"/>
      <c r="I43" s="31"/>
      <c r="J43" s="288"/>
      <c r="K43" s="31"/>
      <c r="L43" s="288"/>
      <c r="M43" s="31"/>
      <c r="N43" s="288"/>
      <c r="O43" s="31"/>
      <c r="P43" s="288"/>
      <c r="Q43" s="31"/>
      <c r="R43" s="288"/>
      <c r="S43" s="31"/>
      <c r="T43" s="288"/>
      <c r="U43" s="31"/>
      <c r="V43" s="295">
        <v>1</v>
      </c>
      <c r="W43" s="31"/>
      <c r="X43" s="288"/>
      <c r="Y43" s="31">
        <f t="shared" si="5"/>
        <v>0</v>
      </c>
      <c r="Z43" s="288"/>
      <c r="AA43" s="31"/>
      <c r="AB43" s="288"/>
      <c r="AC43" s="31">
        <f t="shared" si="6"/>
        <v>0</v>
      </c>
      <c r="AD43" s="288"/>
      <c r="AE43" s="31"/>
      <c r="AF43" s="288"/>
      <c r="AG43" s="31"/>
      <c r="AH43" s="295">
        <v>1</v>
      </c>
      <c r="AI43" s="31"/>
      <c r="AJ43" s="288"/>
      <c r="AK43" s="31"/>
      <c r="AL43" s="288"/>
      <c r="AM43" s="31"/>
      <c r="AN43" s="288"/>
      <c r="AO43" s="31"/>
      <c r="AP43" s="288"/>
      <c r="AQ43" s="31">
        <f t="shared" si="2"/>
        <v>0</v>
      </c>
      <c r="AR43" s="288"/>
      <c r="AS43" s="31"/>
      <c r="AT43" s="288"/>
      <c r="AU43" s="31"/>
      <c r="AV43" s="288"/>
      <c r="AW43" s="31">
        <f t="shared" si="3"/>
        <v>0</v>
      </c>
      <c r="AX43" s="288"/>
      <c r="AY43" s="7" t="s">
        <v>124</v>
      </c>
      <c r="AZ43" s="293"/>
      <c r="BA43" s="294">
        <f t="shared" si="4"/>
        <v>3</v>
      </c>
      <c r="BB43" s="303" t="s">
        <v>3173</v>
      </c>
      <c r="BC43" s="261">
        <v>1</v>
      </c>
      <c r="BD43" s="261" t="s">
        <v>3173</v>
      </c>
    </row>
    <row r="44" spans="1:56" x14ac:dyDescent="0.2">
      <c r="A44" s="11" t="s">
        <v>126</v>
      </c>
      <c r="B44" s="288" t="s">
        <v>2999</v>
      </c>
      <c r="C44" s="7" t="s">
        <v>61</v>
      </c>
      <c r="D44" s="7" t="s">
        <v>62</v>
      </c>
      <c r="E44" s="295">
        <v>0</v>
      </c>
      <c r="F44" s="288"/>
      <c r="G44" s="31"/>
      <c r="H44" s="450"/>
      <c r="I44" s="31"/>
      <c r="J44" s="288"/>
      <c r="K44" s="31"/>
      <c r="L44" s="288"/>
      <c r="M44" s="31"/>
      <c r="N44" s="288"/>
      <c r="O44" s="31"/>
      <c r="P44" s="288"/>
      <c r="Q44" s="31"/>
      <c r="R44" s="288"/>
      <c r="S44" s="31"/>
      <c r="T44" s="288"/>
      <c r="U44" s="31"/>
      <c r="V44" s="288"/>
      <c r="W44" s="31"/>
      <c r="X44" s="288"/>
      <c r="Y44" s="31">
        <f t="shared" si="5"/>
        <v>0</v>
      </c>
      <c r="Z44" s="288"/>
      <c r="AA44" s="31"/>
      <c r="AB44" s="288"/>
      <c r="AC44" s="31">
        <f t="shared" si="6"/>
        <v>0</v>
      </c>
      <c r="AD44" s="288"/>
      <c r="AE44" s="31"/>
      <c r="AF44" s="288"/>
      <c r="AG44" s="31"/>
      <c r="AH44" s="288"/>
      <c r="AI44" s="31"/>
      <c r="AJ44" s="288"/>
      <c r="AK44" s="31"/>
      <c r="AL44" s="288"/>
      <c r="AM44" s="31"/>
      <c r="AN44" s="295">
        <v>1</v>
      </c>
      <c r="AO44" s="31"/>
      <c r="AP44" s="288"/>
      <c r="AQ44" s="31">
        <f t="shared" si="2"/>
        <v>0</v>
      </c>
      <c r="AR44" s="295">
        <v>1</v>
      </c>
      <c r="AS44" s="31"/>
      <c r="AT44" s="288"/>
      <c r="AU44" s="31"/>
      <c r="AV44" s="288"/>
      <c r="AW44" s="31">
        <f t="shared" si="3"/>
        <v>0</v>
      </c>
      <c r="AX44" s="288"/>
      <c r="AY44" s="288"/>
      <c r="AZ44" s="293"/>
      <c r="BA44" s="294">
        <f t="shared" si="4"/>
        <v>2</v>
      </c>
      <c r="BB44" s="303" t="s">
        <v>3173</v>
      </c>
      <c r="BC44" s="261">
        <v>1</v>
      </c>
      <c r="BD44" s="261" t="s">
        <v>3173</v>
      </c>
    </row>
    <row r="45" spans="1:56" x14ac:dyDescent="0.2">
      <c r="A45" s="11" t="s">
        <v>128</v>
      </c>
      <c r="B45" s="288" t="s">
        <v>2999</v>
      </c>
      <c r="C45" s="288" t="s">
        <v>3119</v>
      </c>
      <c r="D45" s="7" t="s">
        <v>130</v>
      </c>
      <c r="E45" s="295">
        <v>0</v>
      </c>
      <c r="F45" s="288"/>
      <c r="G45" s="31"/>
      <c r="H45" s="450"/>
      <c r="I45" s="31"/>
      <c r="J45" s="288"/>
      <c r="K45" s="31"/>
      <c r="L45" s="288"/>
      <c r="M45" s="31"/>
      <c r="N45" s="288"/>
      <c r="O45" s="31"/>
      <c r="P45" s="288"/>
      <c r="Q45" s="31"/>
      <c r="R45" s="288"/>
      <c r="S45" s="31"/>
      <c r="T45" s="288"/>
      <c r="U45" s="31"/>
      <c r="V45" s="288"/>
      <c r="W45" s="31"/>
      <c r="X45" s="288"/>
      <c r="Y45" s="31">
        <f t="shared" si="5"/>
        <v>0</v>
      </c>
      <c r="Z45" s="288"/>
      <c r="AA45" s="31"/>
      <c r="AB45" s="288"/>
      <c r="AC45" s="31">
        <f t="shared" si="6"/>
        <v>0</v>
      </c>
      <c r="AD45" s="288"/>
      <c r="AE45" s="31"/>
      <c r="AF45" s="288"/>
      <c r="AG45" s="31"/>
      <c r="AH45" s="288"/>
      <c r="AI45" s="31"/>
      <c r="AJ45" s="288"/>
      <c r="AK45" s="31"/>
      <c r="AL45" s="288"/>
      <c r="AM45" s="31"/>
      <c r="AN45" s="295">
        <v>1</v>
      </c>
      <c r="AO45" s="31"/>
      <c r="AP45" s="288"/>
      <c r="AQ45" s="31">
        <f t="shared" si="2"/>
        <v>0</v>
      </c>
      <c r="AR45" s="295">
        <v>1</v>
      </c>
      <c r="AS45" s="31"/>
      <c r="AT45" s="288"/>
      <c r="AU45" s="31"/>
      <c r="AV45" s="288"/>
      <c r="AW45" s="31">
        <f t="shared" si="3"/>
        <v>0</v>
      </c>
      <c r="AX45" s="288"/>
      <c r="AY45" s="288"/>
      <c r="AZ45" s="293"/>
      <c r="BA45" s="294">
        <f t="shared" si="4"/>
        <v>2</v>
      </c>
      <c r="BB45" s="303" t="s">
        <v>3173</v>
      </c>
      <c r="BC45" s="261">
        <v>1</v>
      </c>
      <c r="BD45" s="261" t="s">
        <v>3173</v>
      </c>
    </row>
    <row r="46" spans="1:56" x14ac:dyDescent="0.2">
      <c r="A46" s="11" t="s">
        <v>131</v>
      </c>
      <c r="B46" s="288" t="s">
        <v>2999</v>
      </c>
      <c r="C46" s="7" t="s">
        <v>61</v>
      </c>
      <c r="D46" s="7" t="s">
        <v>62</v>
      </c>
      <c r="E46" s="295">
        <v>0</v>
      </c>
      <c r="F46" s="288"/>
      <c r="G46" s="31"/>
      <c r="H46" s="450"/>
      <c r="I46" s="31"/>
      <c r="J46" s="288"/>
      <c r="K46" s="31"/>
      <c r="L46" s="288"/>
      <c r="M46" s="31"/>
      <c r="N46" s="288"/>
      <c r="O46" s="31"/>
      <c r="P46" s="288"/>
      <c r="Q46" s="31"/>
      <c r="R46" s="288"/>
      <c r="S46" s="31"/>
      <c r="T46" s="288"/>
      <c r="U46" s="31"/>
      <c r="V46" s="288"/>
      <c r="W46" s="31"/>
      <c r="X46" s="288"/>
      <c r="Y46" s="31">
        <f t="shared" si="5"/>
        <v>0</v>
      </c>
      <c r="Z46" s="288"/>
      <c r="AA46" s="31"/>
      <c r="AB46" s="288"/>
      <c r="AC46" s="31">
        <f t="shared" si="6"/>
        <v>0</v>
      </c>
      <c r="AD46" s="288"/>
      <c r="AE46" s="31"/>
      <c r="AF46" s="288"/>
      <c r="AG46" s="31"/>
      <c r="AH46" s="288"/>
      <c r="AI46" s="31"/>
      <c r="AJ46" s="288"/>
      <c r="AK46" s="31"/>
      <c r="AL46" s="288"/>
      <c r="AM46" s="31"/>
      <c r="AN46" s="295">
        <v>1</v>
      </c>
      <c r="AO46" s="31"/>
      <c r="AP46" s="288"/>
      <c r="AQ46" s="31">
        <f t="shared" si="2"/>
        <v>0</v>
      </c>
      <c r="AR46" s="295">
        <v>1</v>
      </c>
      <c r="AS46" s="31"/>
      <c r="AT46" s="288"/>
      <c r="AU46" s="31"/>
      <c r="AV46" s="288"/>
      <c r="AW46" s="31">
        <f t="shared" si="3"/>
        <v>0</v>
      </c>
      <c r="AX46" s="288"/>
      <c r="AY46" s="288"/>
      <c r="AZ46" s="293"/>
      <c r="BA46" s="294">
        <f t="shared" si="4"/>
        <v>2</v>
      </c>
      <c r="BB46" s="303" t="s">
        <v>3173</v>
      </c>
      <c r="BC46" s="261">
        <v>1</v>
      </c>
      <c r="BD46" s="261" t="s">
        <v>3173</v>
      </c>
    </row>
    <row r="47" spans="1:56" x14ac:dyDescent="0.2">
      <c r="A47" s="11" t="s">
        <v>132</v>
      </c>
      <c r="B47" s="288" t="s">
        <v>2999</v>
      </c>
      <c r="C47" s="288" t="s">
        <v>2924</v>
      </c>
      <c r="D47" s="288"/>
      <c r="E47" s="295">
        <v>0</v>
      </c>
      <c r="F47" s="288"/>
      <c r="G47" s="31"/>
      <c r="H47" s="450"/>
      <c r="I47" s="31"/>
      <c r="J47" s="288"/>
      <c r="K47" s="31"/>
      <c r="L47" s="288"/>
      <c r="M47" s="31"/>
      <c r="N47" s="288"/>
      <c r="O47" s="31"/>
      <c r="P47" s="288"/>
      <c r="Q47" s="31"/>
      <c r="R47" s="288"/>
      <c r="S47" s="31"/>
      <c r="T47" s="288"/>
      <c r="U47" s="31"/>
      <c r="V47" s="288"/>
      <c r="W47" s="31"/>
      <c r="X47" s="288"/>
      <c r="Y47" s="31">
        <f t="shared" si="5"/>
        <v>0</v>
      </c>
      <c r="Z47" s="288"/>
      <c r="AA47" s="31"/>
      <c r="AB47" s="288"/>
      <c r="AC47" s="31">
        <f t="shared" si="6"/>
        <v>0</v>
      </c>
      <c r="AD47" s="288"/>
      <c r="AE47" s="31"/>
      <c r="AF47" s="288"/>
      <c r="AG47" s="31"/>
      <c r="AH47" s="288"/>
      <c r="AI47" s="31"/>
      <c r="AJ47" s="288"/>
      <c r="AK47" s="31"/>
      <c r="AL47" s="288"/>
      <c r="AM47" s="31"/>
      <c r="AN47" s="295">
        <v>1</v>
      </c>
      <c r="AO47" s="31"/>
      <c r="AP47" s="288"/>
      <c r="AQ47" s="31">
        <f t="shared" si="2"/>
        <v>0</v>
      </c>
      <c r="AR47" s="295">
        <v>1</v>
      </c>
      <c r="AS47" s="31"/>
      <c r="AT47" s="288"/>
      <c r="AU47" s="31"/>
      <c r="AV47" s="288"/>
      <c r="AW47" s="31">
        <f t="shared" si="3"/>
        <v>0</v>
      </c>
      <c r="AX47" s="288"/>
      <c r="AY47" s="288"/>
      <c r="AZ47" s="293"/>
      <c r="BA47" s="294">
        <f t="shared" si="4"/>
        <v>2</v>
      </c>
      <c r="BB47" s="303" t="s">
        <v>3173</v>
      </c>
      <c r="BC47" s="261">
        <v>1</v>
      </c>
      <c r="BD47" s="261" t="s">
        <v>3173</v>
      </c>
    </row>
    <row r="48" spans="1:56" x14ac:dyDescent="0.2">
      <c r="A48" s="11" t="s">
        <v>127</v>
      </c>
      <c r="B48" s="288" t="s">
        <v>3120</v>
      </c>
      <c r="C48" s="288" t="s">
        <v>3033</v>
      </c>
      <c r="D48" s="295">
        <v>218</v>
      </c>
      <c r="E48" s="288"/>
      <c r="F48" s="288"/>
      <c r="G48" s="31"/>
      <c r="H48" s="450"/>
      <c r="I48" s="31"/>
      <c r="J48" s="288"/>
      <c r="K48" s="31"/>
      <c r="L48" s="288"/>
      <c r="M48" s="31"/>
      <c r="N48" s="288"/>
      <c r="O48" s="31"/>
      <c r="P48" s="288"/>
      <c r="Q48" s="31"/>
      <c r="R48" s="288"/>
      <c r="S48" s="31"/>
      <c r="T48" s="288"/>
      <c r="U48" s="31"/>
      <c r="V48" s="288"/>
      <c r="W48" s="31"/>
      <c r="X48" s="288"/>
      <c r="Y48" s="31">
        <f t="shared" si="5"/>
        <v>0</v>
      </c>
      <c r="Z48" s="288"/>
      <c r="AA48" s="31"/>
      <c r="AB48" s="288"/>
      <c r="AC48" s="31">
        <f t="shared" si="6"/>
        <v>0</v>
      </c>
      <c r="AD48" s="288"/>
      <c r="AE48" s="31"/>
      <c r="AF48" s="288"/>
      <c r="AG48" s="31"/>
      <c r="AH48" s="288"/>
      <c r="AI48" s="31"/>
      <c r="AJ48" s="288"/>
      <c r="AK48" s="31"/>
      <c r="AL48" s="288"/>
      <c r="AM48" s="31"/>
      <c r="AN48" s="288"/>
      <c r="AO48" s="31"/>
      <c r="AP48" s="288"/>
      <c r="AQ48" s="31">
        <f t="shared" si="2"/>
        <v>0</v>
      </c>
      <c r="AR48" s="288"/>
      <c r="AS48" s="31"/>
      <c r="AT48" s="288"/>
      <c r="AU48" s="31"/>
      <c r="AV48" s="288"/>
      <c r="AW48" s="31">
        <f t="shared" si="3"/>
        <v>0</v>
      </c>
      <c r="AX48" s="295">
        <v>1</v>
      </c>
      <c r="AY48" s="288"/>
      <c r="AZ48" s="293"/>
      <c r="BA48" s="294">
        <f t="shared" si="4"/>
        <v>0</v>
      </c>
      <c r="BB48" s="304"/>
      <c r="BC48" s="261">
        <v>1</v>
      </c>
      <c r="BD48" s="261" t="s">
        <v>3173</v>
      </c>
    </row>
    <row r="49" spans="1:57" x14ac:dyDescent="0.2">
      <c r="A49" s="11" t="s">
        <v>135</v>
      </c>
      <c r="B49" s="288" t="s">
        <v>3028</v>
      </c>
      <c r="C49" s="7" t="s">
        <v>61</v>
      </c>
      <c r="D49" s="7" t="s">
        <v>62</v>
      </c>
      <c r="E49" s="288" t="s">
        <v>3121</v>
      </c>
      <c r="F49" s="288"/>
      <c r="G49" s="31"/>
      <c r="H49" s="450"/>
      <c r="I49" s="31"/>
      <c r="J49" s="288"/>
      <c r="K49" s="31"/>
      <c r="L49" s="288"/>
      <c r="M49" s="31"/>
      <c r="N49" s="288"/>
      <c r="O49" s="31"/>
      <c r="P49" s="288"/>
      <c r="Q49" s="31"/>
      <c r="R49" s="288"/>
      <c r="S49" s="31"/>
      <c r="T49" s="288"/>
      <c r="U49" s="31"/>
      <c r="V49" s="288"/>
      <c r="W49" s="31"/>
      <c r="X49" s="288"/>
      <c r="Y49" s="31">
        <f t="shared" si="5"/>
        <v>0</v>
      </c>
      <c r="Z49" s="288"/>
      <c r="AA49" s="31"/>
      <c r="AB49" s="288"/>
      <c r="AC49" s="31">
        <f t="shared" si="6"/>
        <v>0</v>
      </c>
      <c r="AD49" s="288"/>
      <c r="AE49" s="31"/>
      <c r="AF49" s="288"/>
      <c r="AG49" s="31"/>
      <c r="AH49" s="288"/>
      <c r="AI49" s="31"/>
      <c r="AJ49" s="288"/>
      <c r="AK49" s="31"/>
      <c r="AL49" s="288"/>
      <c r="AM49" s="31"/>
      <c r="AN49" s="295">
        <v>1</v>
      </c>
      <c r="AO49" s="31"/>
      <c r="AP49" s="288"/>
      <c r="AQ49" s="31">
        <f t="shared" si="2"/>
        <v>0</v>
      </c>
      <c r="AR49" s="295">
        <v>1</v>
      </c>
      <c r="AS49" s="31"/>
      <c r="AT49" s="288"/>
      <c r="AU49" s="31"/>
      <c r="AV49" s="288"/>
      <c r="AW49" s="31">
        <f t="shared" si="3"/>
        <v>0</v>
      </c>
      <c r="AX49" s="288"/>
      <c r="AY49" s="288"/>
      <c r="AZ49" s="293"/>
      <c r="BA49" s="294">
        <f t="shared" si="4"/>
        <v>2</v>
      </c>
      <c r="BB49" s="303" t="s">
        <v>3173</v>
      </c>
      <c r="BC49" s="261">
        <v>1</v>
      </c>
      <c r="BD49" s="261" t="s">
        <v>3173</v>
      </c>
    </row>
    <row r="50" spans="1:57" ht="30" x14ac:dyDescent="0.2">
      <c r="A50" s="16" t="s">
        <v>138</v>
      </c>
      <c r="B50" s="297" t="s">
        <v>3122</v>
      </c>
      <c r="C50" s="17" t="s">
        <v>66</v>
      </c>
      <c r="D50" s="17" t="s">
        <v>67</v>
      </c>
      <c r="E50" s="297" t="s">
        <v>2735</v>
      </c>
      <c r="F50" s="453">
        <v>4</v>
      </c>
      <c r="G50" s="443"/>
      <c r="H50" s="454"/>
      <c r="I50" s="443"/>
      <c r="J50" s="454"/>
      <c r="K50" s="443"/>
      <c r="L50" s="454"/>
      <c r="M50" s="443"/>
      <c r="N50" s="454"/>
      <c r="O50" s="443"/>
      <c r="P50" s="454"/>
      <c r="Q50" s="443"/>
      <c r="R50" s="454"/>
      <c r="S50" s="443"/>
      <c r="T50" s="453">
        <v>2</v>
      </c>
      <c r="U50" s="443"/>
      <c r="V50" s="454"/>
      <c r="W50" s="443"/>
      <c r="X50" s="454"/>
      <c r="Y50" s="443">
        <f t="shared" si="5"/>
        <v>0</v>
      </c>
      <c r="Z50" s="454"/>
      <c r="AA50" s="443"/>
      <c r="AB50" s="454"/>
      <c r="AC50" s="443">
        <f t="shared" si="6"/>
        <v>0</v>
      </c>
      <c r="AD50" s="454"/>
      <c r="AE50" s="443"/>
      <c r="AF50" s="453">
        <v>4</v>
      </c>
      <c r="AG50" s="443"/>
      <c r="AH50" s="453">
        <v>4</v>
      </c>
      <c r="AI50" s="443"/>
      <c r="AJ50" s="454"/>
      <c r="AK50" s="443"/>
      <c r="AL50" s="454"/>
      <c r="AM50" s="443"/>
      <c r="AN50" s="454"/>
      <c r="AO50" s="443"/>
      <c r="AP50" s="454"/>
      <c r="AQ50" s="443">
        <f t="shared" si="2"/>
        <v>0</v>
      </c>
      <c r="AR50" s="454"/>
      <c r="AS50" s="31"/>
      <c r="AT50" s="453">
        <v>12</v>
      </c>
      <c r="AU50" s="31"/>
      <c r="AV50" s="297"/>
      <c r="AW50" s="31">
        <f t="shared" si="3"/>
        <v>0</v>
      </c>
      <c r="AX50" s="453">
        <v>4</v>
      </c>
      <c r="AY50" s="453">
        <v>2</v>
      </c>
      <c r="AZ50" s="299"/>
      <c r="BA50" s="445">
        <f>AT50+AP50+AN50+AL50+AJ50+AH50+AF50+AD50+AB50+Z50+X50+V50+T50+R50+P50+N50+L50+J50+H50+F50</f>
        <v>26</v>
      </c>
      <c r="BB50" s="304" t="s">
        <v>3176</v>
      </c>
      <c r="BC50" s="261">
        <v>2</v>
      </c>
      <c r="BD50" s="261" t="s">
        <v>3173</v>
      </c>
      <c r="BE50" s="455" t="s">
        <v>3216</v>
      </c>
    </row>
    <row r="51" spans="1:57" ht="30" x14ac:dyDescent="0.2">
      <c r="A51" s="16" t="s">
        <v>140</v>
      </c>
      <c r="B51" s="297" t="s">
        <v>3122</v>
      </c>
      <c r="C51" s="17" t="s">
        <v>66</v>
      </c>
      <c r="D51" s="17" t="s">
        <v>67</v>
      </c>
      <c r="E51" s="297" t="s">
        <v>2735</v>
      </c>
      <c r="F51" s="453">
        <v>4</v>
      </c>
      <c r="G51" s="443"/>
      <c r="H51" s="454"/>
      <c r="I51" s="443"/>
      <c r="J51" s="454"/>
      <c r="K51" s="443"/>
      <c r="L51" s="454"/>
      <c r="M51" s="443"/>
      <c r="N51" s="454"/>
      <c r="O51" s="443"/>
      <c r="P51" s="454"/>
      <c r="Q51" s="443"/>
      <c r="R51" s="454"/>
      <c r="S51" s="443"/>
      <c r="T51" s="453">
        <v>2</v>
      </c>
      <c r="U51" s="443"/>
      <c r="V51" s="454"/>
      <c r="W51" s="443"/>
      <c r="X51" s="454"/>
      <c r="Y51" s="443">
        <f t="shared" si="5"/>
        <v>0</v>
      </c>
      <c r="Z51" s="454"/>
      <c r="AA51" s="443"/>
      <c r="AB51" s="454"/>
      <c r="AC51" s="443">
        <f t="shared" si="6"/>
        <v>0</v>
      </c>
      <c r="AD51" s="454"/>
      <c r="AE51" s="443"/>
      <c r="AF51" s="453">
        <v>4</v>
      </c>
      <c r="AG51" s="443"/>
      <c r="AH51" s="453">
        <v>4</v>
      </c>
      <c r="AI51" s="443"/>
      <c r="AJ51" s="454"/>
      <c r="AK51" s="443"/>
      <c r="AL51" s="454"/>
      <c r="AM51" s="443"/>
      <c r="AN51" s="454"/>
      <c r="AO51" s="443"/>
      <c r="AP51" s="454"/>
      <c r="AQ51" s="443">
        <f t="shared" si="2"/>
        <v>0</v>
      </c>
      <c r="AR51" s="454"/>
      <c r="AS51" s="31"/>
      <c r="AT51" s="453">
        <v>12</v>
      </c>
      <c r="AU51" s="31"/>
      <c r="AV51" s="297"/>
      <c r="AW51" s="31">
        <f t="shared" si="3"/>
        <v>0</v>
      </c>
      <c r="AX51" s="453">
        <v>4</v>
      </c>
      <c r="AY51" s="453">
        <v>2</v>
      </c>
      <c r="AZ51" s="299"/>
      <c r="BA51" s="445">
        <f t="shared" ref="BA51:BA67" si="7">AT51+AP51+AN51+AL51+AJ51+AH51+AF51+AD51+AB51+Z51+X51+V51+T51+R51+P51+N51+L51+J51+H51+F51</f>
        <v>26</v>
      </c>
      <c r="BB51" s="304" t="s">
        <v>3176</v>
      </c>
      <c r="BC51" s="261">
        <v>2</v>
      </c>
      <c r="BD51" s="261" t="s">
        <v>3173</v>
      </c>
      <c r="BE51" s="455" t="s">
        <v>3216</v>
      </c>
    </row>
    <row r="52" spans="1:57" ht="30" x14ac:dyDescent="0.2">
      <c r="A52" s="16" t="s">
        <v>141</v>
      </c>
      <c r="B52" s="297" t="s">
        <v>3122</v>
      </c>
      <c r="C52" s="17" t="s">
        <v>66</v>
      </c>
      <c r="D52" s="17" t="s">
        <v>67</v>
      </c>
      <c r="E52" s="297" t="s">
        <v>2735</v>
      </c>
      <c r="F52" s="453">
        <v>4</v>
      </c>
      <c r="G52" s="443"/>
      <c r="H52" s="454"/>
      <c r="I52" s="443"/>
      <c r="J52" s="454"/>
      <c r="K52" s="443"/>
      <c r="L52" s="454"/>
      <c r="M52" s="443"/>
      <c r="N52" s="454"/>
      <c r="O52" s="443"/>
      <c r="P52" s="454"/>
      <c r="Q52" s="443"/>
      <c r="R52" s="454"/>
      <c r="S52" s="443"/>
      <c r="T52" s="453">
        <v>2</v>
      </c>
      <c r="U52" s="443"/>
      <c r="V52" s="454"/>
      <c r="W52" s="443"/>
      <c r="X52" s="454"/>
      <c r="Y52" s="443">
        <f t="shared" si="5"/>
        <v>0</v>
      </c>
      <c r="Z52" s="454"/>
      <c r="AA52" s="443"/>
      <c r="AB52" s="454"/>
      <c r="AC52" s="443">
        <f t="shared" si="6"/>
        <v>0</v>
      </c>
      <c r="AD52" s="454"/>
      <c r="AE52" s="443"/>
      <c r="AF52" s="453">
        <v>4</v>
      </c>
      <c r="AG52" s="443"/>
      <c r="AH52" s="453">
        <v>4</v>
      </c>
      <c r="AI52" s="443"/>
      <c r="AJ52" s="454"/>
      <c r="AK52" s="443"/>
      <c r="AL52" s="454"/>
      <c r="AM52" s="443"/>
      <c r="AN52" s="454"/>
      <c r="AO52" s="443"/>
      <c r="AP52" s="454"/>
      <c r="AQ52" s="443">
        <f t="shared" si="2"/>
        <v>0</v>
      </c>
      <c r="AR52" s="454"/>
      <c r="AS52" s="31"/>
      <c r="AT52" s="453">
        <v>12</v>
      </c>
      <c r="AU52" s="31"/>
      <c r="AV52" s="297"/>
      <c r="AW52" s="31">
        <f t="shared" si="3"/>
        <v>0</v>
      </c>
      <c r="AX52" s="453">
        <v>4</v>
      </c>
      <c r="AY52" s="453">
        <v>2</v>
      </c>
      <c r="AZ52" s="299"/>
      <c r="BA52" s="445">
        <f t="shared" si="7"/>
        <v>26</v>
      </c>
      <c r="BB52" s="304" t="s">
        <v>3176</v>
      </c>
      <c r="BC52" s="261">
        <v>2</v>
      </c>
      <c r="BD52" s="261" t="s">
        <v>3173</v>
      </c>
      <c r="BE52" s="455" t="s">
        <v>3216</v>
      </c>
    </row>
    <row r="53" spans="1:57" ht="30" x14ac:dyDescent="0.2">
      <c r="A53" s="16" t="s">
        <v>142</v>
      </c>
      <c r="B53" s="297" t="s">
        <v>3122</v>
      </c>
      <c r="C53" s="17" t="s">
        <v>66</v>
      </c>
      <c r="D53" s="17" t="s">
        <v>67</v>
      </c>
      <c r="E53" s="297" t="s">
        <v>2735</v>
      </c>
      <c r="F53" s="453">
        <v>4</v>
      </c>
      <c r="G53" s="443"/>
      <c r="H53" s="454"/>
      <c r="I53" s="443"/>
      <c r="J53" s="454"/>
      <c r="K53" s="443"/>
      <c r="L53" s="454"/>
      <c r="M53" s="443"/>
      <c r="N53" s="454"/>
      <c r="O53" s="443"/>
      <c r="P53" s="454"/>
      <c r="Q53" s="443"/>
      <c r="R53" s="454"/>
      <c r="S53" s="443"/>
      <c r="T53" s="453">
        <v>2</v>
      </c>
      <c r="U53" s="443"/>
      <c r="V53" s="454"/>
      <c r="W53" s="443"/>
      <c r="X53" s="454"/>
      <c r="Y53" s="443">
        <f t="shared" si="5"/>
        <v>0</v>
      </c>
      <c r="Z53" s="454"/>
      <c r="AA53" s="443"/>
      <c r="AB53" s="454"/>
      <c r="AC53" s="443">
        <f t="shared" si="6"/>
        <v>0</v>
      </c>
      <c r="AD53" s="454"/>
      <c r="AE53" s="443"/>
      <c r="AF53" s="453">
        <v>4</v>
      </c>
      <c r="AG53" s="443"/>
      <c r="AH53" s="453">
        <v>4</v>
      </c>
      <c r="AI53" s="443"/>
      <c r="AJ53" s="454"/>
      <c r="AK53" s="443"/>
      <c r="AL53" s="454"/>
      <c r="AM53" s="443"/>
      <c r="AN53" s="454"/>
      <c r="AO53" s="443"/>
      <c r="AP53" s="454"/>
      <c r="AQ53" s="443">
        <f t="shared" si="2"/>
        <v>0</v>
      </c>
      <c r="AR53" s="454"/>
      <c r="AS53" s="31"/>
      <c r="AT53" s="453">
        <v>12</v>
      </c>
      <c r="AU53" s="31"/>
      <c r="AV53" s="297"/>
      <c r="AW53" s="31">
        <f t="shared" si="3"/>
        <v>0</v>
      </c>
      <c r="AX53" s="453">
        <v>4</v>
      </c>
      <c r="AY53" s="453">
        <v>2</v>
      </c>
      <c r="AZ53" s="299"/>
      <c r="BA53" s="445">
        <f t="shared" si="7"/>
        <v>26</v>
      </c>
      <c r="BB53" s="304" t="s">
        <v>3176</v>
      </c>
      <c r="BC53" s="261">
        <v>2</v>
      </c>
      <c r="BD53" s="261" t="s">
        <v>3173</v>
      </c>
      <c r="BE53" s="455" t="s">
        <v>3216</v>
      </c>
    </row>
    <row r="54" spans="1:57" ht="30" x14ac:dyDescent="0.2">
      <c r="A54" s="16" t="s">
        <v>143</v>
      </c>
      <c r="B54" s="297" t="s">
        <v>3122</v>
      </c>
      <c r="C54" s="297" t="s">
        <v>3118</v>
      </c>
      <c r="D54" s="297"/>
      <c r="E54" s="297" t="s">
        <v>2735</v>
      </c>
      <c r="F54" s="453">
        <v>4</v>
      </c>
      <c r="G54" s="443"/>
      <c r="H54" s="454"/>
      <c r="I54" s="443"/>
      <c r="J54" s="454"/>
      <c r="K54" s="443"/>
      <c r="L54" s="454"/>
      <c r="M54" s="443"/>
      <c r="N54" s="454"/>
      <c r="O54" s="443"/>
      <c r="P54" s="454"/>
      <c r="Q54" s="443"/>
      <c r="R54" s="454"/>
      <c r="S54" s="443"/>
      <c r="T54" s="453">
        <v>2</v>
      </c>
      <c r="U54" s="443"/>
      <c r="V54" s="454"/>
      <c r="W54" s="443"/>
      <c r="X54" s="454"/>
      <c r="Y54" s="443">
        <f t="shared" si="5"/>
        <v>0</v>
      </c>
      <c r="Z54" s="454"/>
      <c r="AA54" s="443"/>
      <c r="AB54" s="454"/>
      <c r="AC54" s="443">
        <f t="shared" si="6"/>
        <v>0</v>
      </c>
      <c r="AD54" s="454"/>
      <c r="AE54" s="443"/>
      <c r="AF54" s="453">
        <v>4</v>
      </c>
      <c r="AG54" s="443"/>
      <c r="AH54" s="453">
        <v>4</v>
      </c>
      <c r="AI54" s="443"/>
      <c r="AJ54" s="454"/>
      <c r="AK54" s="443"/>
      <c r="AL54" s="454"/>
      <c r="AM54" s="443"/>
      <c r="AN54" s="454"/>
      <c r="AO54" s="443"/>
      <c r="AP54" s="454"/>
      <c r="AQ54" s="443">
        <f t="shared" si="2"/>
        <v>0</v>
      </c>
      <c r="AR54" s="454"/>
      <c r="AS54" s="31"/>
      <c r="AT54" s="453">
        <v>12</v>
      </c>
      <c r="AU54" s="31"/>
      <c r="AV54" s="297"/>
      <c r="AW54" s="31">
        <f t="shared" si="3"/>
        <v>0</v>
      </c>
      <c r="AX54" s="453">
        <v>4</v>
      </c>
      <c r="AY54" s="453">
        <v>2</v>
      </c>
      <c r="AZ54" s="299"/>
      <c r="BA54" s="445">
        <f t="shared" si="7"/>
        <v>26</v>
      </c>
      <c r="BB54" s="304" t="s">
        <v>3176</v>
      </c>
      <c r="BC54" s="261">
        <v>2</v>
      </c>
      <c r="BD54" s="261" t="s">
        <v>3173</v>
      </c>
      <c r="BE54" s="455" t="s">
        <v>3216</v>
      </c>
    </row>
    <row r="55" spans="1:57" ht="30" x14ac:dyDescent="0.2">
      <c r="A55" s="16" t="s">
        <v>144</v>
      </c>
      <c r="B55" s="297" t="s">
        <v>3122</v>
      </c>
      <c r="C55" s="297" t="s">
        <v>3118</v>
      </c>
      <c r="D55" s="297"/>
      <c r="E55" s="297" t="s">
        <v>2735</v>
      </c>
      <c r="F55" s="453">
        <v>4</v>
      </c>
      <c r="G55" s="443"/>
      <c r="H55" s="454"/>
      <c r="I55" s="443"/>
      <c r="J55" s="454"/>
      <c r="K55" s="443"/>
      <c r="L55" s="454"/>
      <c r="M55" s="443"/>
      <c r="N55" s="454"/>
      <c r="O55" s="443"/>
      <c r="P55" s="454"/>
      <c r="Q55" s="443"/>
      <c r="R55" s="454"/>
      <c r="S55" s="443"/>
      <c r="T55" s="453">
        <v>2</v>
      </c>
      <c r="U55" s="443"/>
      <c r="V55" s="454"/>
      <c r="W55" s="443"/>
      <c r="X55" s="454"/>
      <c r="Y55" s="443">
        <f t="shared" si="5"/>
        <v>0</v>
      </c>
      <c r="Z55" s="454"/>
      <c r="AA55" s="443"/>
      <c r="AB55" s="454"/>
      <c r="AC55" s="443">
        <f t="shared" si="6"/>
        <v>0</v>
      </c>
      <c r="AD55" s="454"/>
      <c r="AE55" s="443"/>
      <c r="AF55" s="453">
        <v>4</v>
      </c>
      <c r="AG55" s="443"/>
      <c r="AH55" s="453">
        <v>4</v>
      </c>
      <c r="AI55" s="443"/>
      <c r="AJ55" s="454"/>
      <c r="AK55" s="443"/>
      <c r="AL55" s="454"/>
      <c r="AM55" s="443"/>
      <c r="AN55" s="454"/>
      <c r="AO55" s="443"/>
      <c r="AP55" s="454"/>
      <c r="AQ55" s="443">
        <f t="shared" si="2"/>
        <v>0</v>
      </c>
      <c r="AR55" s="454"/>
      <c r="AS55" s="31"/>
      <c r="AT55" s="453">
        <v>12</v>
      </c>
      <c r="AU55" s="31"/>
      <c r="AV55" s="297"/>
      <c r="AW55" s="31">
        <f t="shared" si="3"/>
        <v>0</v>
      </c>
      <c r="AX55" s="453">
        <v>4</v>
      </c>
      <c r="AY55" s="453">
        <v>2</v>
      </c>
      <c r="AZ55" s="299"/>
      <c r="BA55" s="445">
        <f t="shared" si="7"/>
        <v>26</v>
      </c>
      <c r="BB55" s="304" t="s">
        <v>3176</v>
      </c>
      <c r="BC55" s="261">
        <v>2</v>
      </c>
      <c r="BD55" s="261" t="s">
        <v>3173</v>
      </c>
      <c r="BE55" s="455" t="s">
        <v>3216</v>
      </c>
    </row>
    <row r="56" spans="1:57" ht="30" x14ac:dyDescent="0.2">
      <c r="A56" s="16" t="s">
        <v>145</v>
      </c>
      <c r="B56" s="297" t="s">
        <v>3122</v>
      </c>
      <c r="C56" s="297" t="s">
        <v>3118</v>
      </c>
      <c r="D56" s="297"/>
      <c r="E56" s="297" t="s">
        <v>2735</v>
      </c>
      <c r="F56" s="453">
        <v>4</v>
      </c>
      <c r="G56" s="443"/>
      <c r="H56" s="454"/>
      <c r="I56" s="443"/>
      <c r="J56" s="454"/>
      <c r="K56" s="443"/>
      <c r="L56" s="454"/>
      <c r="M56" s="443"/>
      <c r="N56" s="454"/>
      <c r="O56" s="443"/>
      <c r="P56" s="454"/>
      <c r="Q56" s="443"/>
      <c r="R56" s="454"/>
      <c r="S56" s="443"/>
      <c r="T56" s="453">
        <v>2</v>
      </c>
      <c r="U56" s="443"/>
      <c r="V56" s="454"/>
      <c r="W56" s="443"/>
      <c r="X56" s="454"/>
      <c r="Y56" s="443">
        <f t="shared" si="5"/>
        <v>0</v>
      </c>
      <c r="Z56" s="454"/>
      <c r="AA56" s="443"/>
      <c r="AB56" s="454"/>
      <c r="AC56" s="443">
        <f t="shared" si="6"/>
        <v>0</v>
      </c>
      <c r="AD56" s="454"/>
      <c r="AE56" s="443"/>
      <c r="AF56" s="453">
        <v>4</v>
      </c>
      <c r="AG56" s="443"/>
      <c r="AH56" s="453">
        <v>4</v>
      </c>
      <c r="AI56" s="443"/>
      <c r="AJ56" s="454"/>
      <c r="AK56" s="443"/>
      <c r="AL56" s="454"/>
      <c r="AM56" s="443"/>
      <c r="AN56" s="454"/>
      <c r="AO56" s="443"/>
      <c r="AP56" s="454"/>
      <c r="AQ56" s="443">
        <f t="shared" si="2"/>
        <v>0</v>
      </c>
      <c r="AR56" s="454"/>
      <c r="AS56" s="31"/>
      <c r="AT56" s="453">
        <v>12</v>
      </c>
      <c r="AU56" s="31"/>
      <c r="AV56" s="297"/>
      <c r="AW56" s="31">
        <f t="shared" si="3"/>
        <v>0</v>
      </c>
      <c r="AX56" s="453">
        <v>4</v>
      </c>
      <c r="AY56" s="453">
        <v>2</v>
      </c>
      <c r="AZ56" s="299"/>
      <c r="BA56" s="445">
        <f t="shared" si="7"/>
        <v>26</v>
      </c>
      <c r="BB56" s="304" t="s">
        <v>3176</v>
      </c>
      <c r="BC56" s="261">
        <v>2</v>
      </c>
      <c r="BD56" s="261" t="s">
        <v>3173</v>
      </c>
      <c r="BE56" s="455" t="s">
        <v>3216</v>
      </c>
    </row>
    <row r="57" spans="1:57" ht="30" x14ac:dyDescent="0.2">
      <c r="A57" s="16" t="s">
        <v>146</v>
      </c>
      <c r="B57" s="297" t="s">
        <v>3122</v>
      </c>
      <c r="C57" s="297" t="s">
        <v>3118</v>
      </c>
      <c r="D57" s="297"/>
      <c r="E57" s="297" t="s">
        <v>2735</v>
      </c>
      <c r="F57" s="453">
        <v>4</v>
      </c>
      <c r="G57" s="443"/>
      <c r="H57" s="454"/>
      <c r="I57" s="443"/>
      <c r="J57" s="454"/>
      <c r="K57" s="443"/>
      <c r="L57" s="454"/>
      <c r="M57" s="443"/>
      <c r="N57" s="454"/>
      <c r="O57" s="443"/>
      <c r="P57" s="454"/>
      <c r="Q57" s="443"/>
      <c r="R57" s="454"/>
      <c r="S57" s="443"/>
      <c r="T57" s="453">
        <v>2</v>
      </c>
      <c r="U57" s="443"/>
      <c r="V57" s="454"/>
      <c r="W57" s="443"/>
      <c r="X57" s="454"/>
      <c r="Y57" s="443">
        <f t="shared" si="5"/>
        <v>0</v>
      </c>
      <c r="Z57" s="454"/>
      <c r="AA57" s="443"/>
      <c r="AB57" s="454"/>
      <c r="AC57" s="443">
        <f t="shared" si="6"/>
        <v>0</v>
      </c>
      <c r="AD57" s="454"/>
      <c r="AE57" s="443"/>
      <c r="AF57" s="453">
        <v>4</v>
      </c>
      <c r="AG57" s="443"/>
      <c r="AH57" s="453">
        <v>4</v>
      </c>
      <c r="AI57" s="443"/>
      <c r="AJ57" s="454"/>
      <c r="AK57" s="443"/>
      <c r="AL57" s="454"/>
      <c r="AM57" s="443"/>
      <c r="AN57" s="454"/>
      <c r="AO57" s="443"/>
      <c r="AP57" s="454"/>
      <c r="AQ57" s="443">
        <f t="shared" si="2"/>
        <v>0</v>
      </c>
      <c r="AR57" s="454"/>
      <c r="AS57" s="31"/>
      <c r="AT57" s="453">
        <v>12</v>
      </c>
      <c r="AU57" s="31"/>
      <c r="AV57" s="297"/>
      <c r="AW57" s="31">
        <f t="shared" si="3"/>
        <v>0</v>
      </c>
      <c r="AX57" s="453">
        <v>4</v>
      </c>
      <c r="AY57" s="453">
        <v>2</v>
      </c>
      <c r="AZ57" s="299"/>
      <c r="BA57" s="445">
        <f t="shared" si="7"/>
        <v>26</v>
      </c>
      <c r="BB57" s="304" t="s">
        <v>3176</v>
      </c>
      <c r="BC57" s="261">
        <v>2</v>
      </c>
      <c r="BD57" s="261" t="s">
        <v>3173</v>
      </c>
      <c r="BE57" s="455" t="s">
        <v>3216</v>
      </c>
    </row>
    <row r="58" spans="1:57" ht="30" x14ac:dyDescent="0.2">
      <c r="A58" s="16" t="s">
        <v>147</v>
      </c>
      <c r="B58" s="297" t="s">
        <v>3122</v>
      </c>
      <c r="C58" s="297" t="s">
        <v>3118</v>
      </c>
      <c r="D58" s="297"/>
      <c r="E58" s="297" t="s">
        <v>2735</v>
      </c>
      <c r="F58" s="453">
        <v>4</v>
      </c>
      <c r="G58" s="443"/>
      <c r="H58" s="454"/>
      <c r="I58" s="443"/>
      <c r="J58" s="454"/>
      <c r="K58" s="443"/>
      <c r="L58" s="454"/>
      <c r="M58" s="443"/>
      <c r="N58" s="454"/>
      <c r="O58" s="443"/>
      <c r="P58" s="454"/>
      <c r="Q58" s="443"/>
      <c r="R58" s="454"/>
      <c r="S58" s="443"/>
      <c r="T58" s="453">
        <v>2</v>
      </c>
      <c r="U58" s="443"/>
      <c r="V58" s="454"/>
      <c r="W58" s="443"/>
      <c r="X58" s="454"/>
      <c r="Y58" s="443">
        <f t="shared" si="5"/>
        <v>0</v>
      </c>
      <c r="Z58" s="454"/>
      <c r="AA58" s="443"/>
      <c r="AB58" s="454"/>
      <c r="AC58" s="443">
        <f t="shared" si="6"/>
        <v>0</v>
      </c>
      <c r="AD58" s="454"/>
      <c r="AE58" s="443"/>
      <c r="AF58" s="453">
        <v>4</v>
      </c>
      <c r="AG58" s="443"/>
      <c r="AH58" s="453">
        <v>4</v>
      </c>
      <c r="AI58" s="443"/>
      <c r="AJ58" s="454"/>
      <c r="AK58" s="443"/>
      <c r="AL58" s="454"/>
      <c r="AM58" s="443"/>
      <c r="AN58" s="454"/>
      <c r="AO58" s="443"/>
      <c r="AP58" s="454"/>
      <c r="AQ58" s="443">
        <f t="shared" si="2"/>
        <v>0</v>
      </c>
      <c r="AR58" s="454"/>
      <c r="AS58" s="31"/>
      <c r="AT58" s="453">
        <v>12</v>
      </c>
      <c r="AU58" s="31"/>
      <c r="AV58" s="297"/>
      <c r="AW58" s="31">
        <f t="shared" si="3"/>
        <v>0</v>
      </c>
      <c r="AX58" s="453">
        <v>4</v>
      </c>
      <c r="AY58" s="453">
        <v>2</v>
      </c>
      <c r="AZ58" s="299"/>
      <c r="BA58" s="445">
        <f t="shared" si="7"/>
        <v>26</v>
      </c>
      <c r="BB58" s="304" t="s">
        <v>3176</v>
      </c>
      <c r="BC58" s="261">
        <v>2</v>
      </c>
      <c r="BD58" s="261" t="s">
        <v>3173</v>
      </c>
      <c r="BE58" s="455" t="s">
        <v>3216</v>
      </c>
    </row>
    <row r="59" spans="1:57" ht="30" x14ac:dyDescent="0.2">
      <c r="A59" s="16" t="s">
        <v>148</v>
      </c>
      <c r="B59" s="297" t="s">
        <v>3122</v>
      </c>
      <c r="C59" s="297" t="s">
        <v>3118</v>
      </c>
      <c r="D59" s="297"/>
      <c r="E59" s="297" t="s">
        <v>2735</v>
      </c>
      <c r="F59" s="453">
        <v>4</v>
      </c>
      <c r="G59" s="443"/>
      <c r="H59" s="454"/>
      <c r="I59" s="443"/>
      <c r="J59" s="454"/>
      <c r="K59" s="443"/>
      <c r="L59" s="454"/>
      <c r="M59" s="443"/>
      <c r="N59" s="454"/>
      <c r="O59" s="443"/>
      <c r="P59" s="454"/>
      <c r="Q59" s="443"/>
      <c r="R59" s="454"/>
      <c r="S59" s="443"/>
      <c r="T59" s="453">
        <v>2</v>
      </c>
      <c r="U59" s="443"/>
      <c r="V59" s="454"/>
      <c r="W59" s="443"/>
      <c r="X59" s="454"/>
      <c r="Y59" s="443">
        <f t="shared" si="5"/>
        <v>0</v>
      </c>
      <c r="Z59" s="454"/>
      <c r="AA59" s="443"/>
      <c r="AB59" s="454"/>
      <c r="AC59" s="443">
        <f t="shared" si="6"/>
        <v>0</v>
      </c>
      <c r="AD59" s="454"/>
      <c r="AE59" s="443"/>
      <c r="AF59" s="453">
        <v>4</v>
      </c>
      <c r="AG59" s="443"/>
      <c r="AH59" s="453">
        <v>4</v>
      </c>
      <c r="AI59" s="443"/>
      <c r="AJ59" s="454"/>
      <c r="AK59" s="443"/>
      <c r="AL59" s="454"/>
      <c r="AM59" s="443"/>
      <c r="AN59" s="454"/>
      <c r="AO59" s="443"/>
      <c r="AP59" s="454"/>
      <c r="AQ59" s="443">
        <f t="shared" si="2"/>
        <v>0</v>
      </c>
      <c r="AR59" s="454"/>
      <c r="AS59" s="31"/>
      <c r="AT59" s="453">
        <v>12</v>
      </c>
      <c r="AU59" s="31"/>
      <c r="AV59" s="297"/>
      <c r="AW59" s="31">
        <f t="shared" si="3"/>
        <v>0</v>
      </c>
      <c r="AX59" s="453">
        <v>4</v>
      </c>
      <c r="AY59" s="453">
        <v>2</v>
      </c>
      <c r="AZ59" s="299"/>
      <c r="BA59" s="445">
        <f t="shared" si="7"/>
        <v>26</v>
      </c>
      <c r="BB59" s="304" t="s">
        <v>3176</v>
      </c>
      <c r="BC59" s="261">
        <v>2</v>
      </c>
      <c r="BD59" s="261" t="s">
        <v>3173</v>
      </c>
      <c r="BE59" s="455" t="s">
        <v>3216</v>
      </c>
    </row>
    <row r="60" spans="1:57" ht="30" x14ac:dyDescent="0.2">
      <c r="A60" s="16" t="s">
        <v>149</v>
      </c>
      <c r="B60" s="297" t="s">
        <v>3123</v>
      </c>
      <c r="C60" s="17" t="s">
        <v>61</v>
      </c>
      <c r="D60" s="17" t="s">
        <v>62</v>
      </c>
      <c r="E60" s="17" t="s">
        <v>151</v>
      </c>
      <c r="F60" s="453">
        <v>6</v>
      </c>
      <c r="G60" s="443"/>
      <c r="H60" s="454"/>
      <c r="I60" s="443"/>
      <c r="J60" s="454"/>
      <c r="K60" s="443"/>
      <c r="L60" s="454"/>
      <c r="M60" s="443"/>
      <c r="N60" s="454"/>
      <c r="O60" s="443"/>
      <c r="P60" s="453">
        <v>6</v>
      </c>
      <c r="Q60" s="443"/>
      <c r="R60" s="453">
        <v>6</v>
      </c>
      <c r="S60" s="443"/>
      <c r="T60" s="453">
        <v>6</v>
      </c>
      <c r="U60" s="443"/>
      <c r="V60" s="454"/>
      <c r="W60" s="443"/>
      <c r="X60" s="454"/>
      <c r="Y60" s="443">
        <f t="shared" si="5"/>
        <v>0</v>
      </c>
      <c r="Z60" s="454"/>
      <c r="AA60" s="443"/>
      <c r="AB60" s="454"/>
      <c r="AC60" s="443">
        <f t="shared" si="6"/>
        <v>0</v>
      </c>
      <c r="AD60" s="454"/>
      <c r="AE60" s="443"/>
      <c r="AF60" s="454"/>
      <c r="AG60" s="443"/>
      <c r="AH60" s="453">
        <v>12</v>
      </c>
      <c r="AI60" s="443"/>
      <c r="AJ60" s="454"/>
      <c r="AK60" s="443"/>
      <c r="AL60" s="454"/>
      <c r="AM60" s="443"/>
      <c r="AN60" s="454"/>
      <c r="AO60" s="443"/>
      <c r="AP60" s="454"/>
      <c r="AQ60" s="443">
        <f t="shared" si="2"/>
        <v>0</v>
      </c>
      <c r="AR60" s="454"/>
      <c r="AS60" s="31"/>
      <c r="AT60" s="453">
        <v>36</v>
      </c>
      <c r="AU60" s="31"/>
      <c r="AV60" s="297"/>
      <c r="AW60" s="31">
        <f t="shared" si="3"/>
        <v>0</v>
      </c>
      <c r="AX60" s="454"/>
      <c r="AY60" s="453">
        <v>4</v>
      </c>
      <c r="AZ60" s="299"/>
      <c r="BA60" s="445">
        <f t="shared" si="7"/>
        <v>72</v>
      </c>
      <c r="BB60" s="304" t="s">
        <v>3179</v>
      </c>
      <c r="BC60" s="261">
        <v>4</v>
      </c>
      <c r="BD60" s="261" t="s">
        <v>3173</v>
      </c>
      <c r="BE60" s="455" t="s">
        <v>3216</v>
      </c>
    </row>
    <row r="61" spans="1:57" ht="30" x14ac:dyDescent="0.2">
      <c r="A61" s="16" t="s">
        <v>152</v>
      </c>
      <c r="B61" s="297" t="s">
        <v>3123</v>
      </c>
      <c r="C61" s="17" t="s">
        <v>61</v>
      </c>
      <c r="D61" s="17" t="s">
        <v>62</v>
      </c>
      <c r="E61" s="17" t="s">
        <v>151</v>
      </c>
      <c r="F61" s="453">
        <v>6</v>
      </c>
      <c r="G61" s="443"/>
      <c r="H61" s="454"/>
      <c r="I61" s="443"/>
      <c r="J61" s="454"/>
      <c r="K61" s="443"/>
      <c r="L61" s="454"/>
      <c r="M61" s="443"/>
      <c r="N61" s="454"/>
      <c r="O61" s="443"/>
      <c r="P61" s="453">
        <v>6</v>
      </c>
      <c r="Q61" s="443"/>
      <c r="R61" s="453">
        <v>6</v>
      </c>
      <c r="S61" s="443"/>
      <c r="T61" s="453">
        <v>6</v>
      </c>
      <c r="U61" s="443"/>
      <c r="V61" s="454"/>
      <c r="W61" s="443"/>
      <c r="X61" s="454"/>
      <c r="Y61" s="443">
        <f t="shared" si="5"/>
        <v>0</v>
      </c>
      <c r="Z61" s="454"/>
      <c r="AA61" s="443"/>
      <c r="AB61" s="454"/>
      <c r="AC61" s="443">
        <f t="shared" si="6"/>
        <v>0</v>
      </c>
      <c r="AD61" s="454"/>
      <c r="AE61" s="443"/>
      <c r="AF61" s="454"/>
      <c r="AG61" s="443"/>
      <c r="AH61" s="453">
        <v>12</v>
      </c>
      <c r="AI61" s="443"/>
      <c r="AJ61" s="454"/>
      <c r="AK61" s="443"/>
      <c r="AL61" s="454"/>
      <c r="AM61" s="443"/>
      <c r="AN61" s="454"/>
      <c r="AO61" s="443"/>
      <c r="AP61" s="454"/>
      <c r="AQ61" s="443">
        <f t="shared" si="2"/>
        <v>0</v>
      </c>
      <c r="AR61" s="454"/>
      <c r="AS61" s="31"/>
      <c r="AT61" s="453">
        <v>36</v>
      </c>
      <c r="AU61" s="31"/>
      <c r="AV61" s="297"/>
      <c r="AW61" s="31">
        <f t="shared" si="3"/>
        <v>0</v>
      </c>
      <c r="AX61" s="454"/>
      <c r="AY61" s="453">
        <v>4</v>
      </c>
      <c r="AZ61" s="299"/>
      <c r="BA61" s="445">
        <f t="shared" si="7"/>
        <v>72</v>
      </c>
      <c r="BB61" s="304" t="s">
        <v>3179</v>
      </c>
      <c r="BC61" s="261">
        <v>4</v>
      </c>
      <c r="BD61" s="261" t="s">
        <v>3173</v>
      </c>
      <c r="BE61" s="455" t="s">
        <v>3216</v>
      </c>
    </row>
    <row r="62" spans="1:57" ht="30" x14ac:dyDescent="0.2">
      <c r="A62" s="16" t="s">
        <v>153</v>
      </c>
      <c r="B62" s="297" t="s">
        <v>3123</v>
      </c>
      <c r="C62" s="17" t="s">
        <v>61</v>
      </c>
      <c r="D62" s="17" t="s">
        <v>62</v>
      </c>
      <c r="E62" s="17" t="s">
        <v>151</v>
      </c>
      <c r="F62" s="453">
        <v>6</v>
      </c>
      <c r="G62" s="443"/>
      <c r="H62" s="454"/>
      <c r="I62" s="443"/>
      <c r="J62" s="454"/>
      <c r="K62" s="443"/>
      <c r="L62" s="454"/>
      <c r="M62" s="443"/>
      <c r="N62" s="454"/>
      <c r="O62" s="443"/>
      <c r="P62" s="453">
        <v>6</v>
      </c>
      <c r="Q62" s="443"/>
      <c r="R62" s="453">
        <v>6</v>
      </c>
      <c r="S62" s="443"/>
      <c r="T62" s="453">
        <v>6</v>
      </c>
      <c r="U62" s="443"/>
      <c r="V62" s="454"/>
      <c r="W62" s="443"/>
      <c r="X62" s="454"/>
      <c r="Y62" s="443">
        <f t="shared" si="5"/>
        <v>0</v>
      </c>
      <c r="Z62" s="454"/>
      <c r="AA62" s="443"/>
      <c r="AB62" s="454"/>
      <c r="AC62" s="443">
        <f t="shared" si="6"/>
        <v>0</v>
      </c>
      <c r="AD62" s="454"/>
      <c r="AE62" s="443"/>
      <c r="AF62" s="454"/>
      <c r="AG62" s="443"/>
      <c r="AH62" s="453">
        <v>12</v>
      </c>
      <c r="AI62" s="443"/>
      <c r="AJ62" s="454"/>
      <c r="AK62" s="443"/>
      <c r="AL62" s="454"/>
      <c r="AM62" s="443"/>
      <c r="AN62" s="454"/>
      <c r="AO62" s="443"/>
      <c r="AP62" s="454"/>
      <c r="AQ62" s="443">
        <f t="shared" si="2"/>
        <v>0</v>
      </c>
      <c r="AR62" s="454"/>
      <c r="AS62" s="31"/>
      <c r="AT62" s="453">
        <v>36</v>
      </c>
      <c r="AU62" s="31"/>
      <c r="AV62" s="297"/>
      <c r="AW62" s="31">
        <f t="shared" si="3"/>
        <v>0</v>
      </c>
      <c r="AX62" s="454"/>
      <c r="AY62" s="453">
        <v>4</v>
      </c>
      <c r="AZ62" s="299"/>
      <c r="BA62" s="445">
        <f t="shared" si="7"/>
        <v>72</v>
      </c>
      <c r="BB62" s="304" t="s">
        <v>3179</v>
      </c>
      <c r="BC62" s="261">
        <v>4</v>
      </c>
      <c r="BD62" s="261" t="s">
        <v>3173</v>
      </c>
      <c r="BE62" s="455" t="s">
        <v>3216</v>
      </c>
    </row>
    <row r="63" spans="1:57" ht="30" x14ac:dyDescent="0.2">
      <c r="A63" s="16" t="s">
        <v>154</v>
      </c>
      <c r="B63" s="297" t="s">
        <v>3123</v>
      </c>
      <c r="C63" s="17" t="s">
        <v>61</v>
      </c>
      <c r="D63" s="17" t="s">
        <v>62</v>
      </c>
      <c r="E63" s="17" t="s">
        <v>151</v>
      </c>
      <c r="F63" s="453">
        <v>6</v>
      </c>
      <c r="G63" s="443"/>
      <c r="H63" s="454"/>
      <c r="I63" s="443"/>
      <c r="J63" s="454"/>
      <c r="K63" s="443"/>
      <c r="L63" s="454"/>
      <c r="M63" s="443"/>
      <c r="N63" s="454"/>
      <c r="O63" s="443"/>
      <c r="P63" s="453">
        <v>6</v>
      </c>
      <c r="Q63" s="443"/>
      <c r="R63" s="453">
        <v>6</v>
      </c>
      <c r="S63" s="443"/>
      <c r="T63" s="453">
        <v>6</v>
      </c>
      <c r="U63" s="443"/>
      <c r="V63" s="454"/>
      <c r="W63" s="443"/>
      <c r="X63" s="454"/>
      <c r="Y63" s="443">
        <f t="shared" si="5"/>
        <v>0</v>
      </c>
      <c r="Z63" s="454"/>
      <c r="AA63" s="443"/>
      <c r="AB63" s="454"/>
      <c r="AC63" s="443">
        <f t="shared" si="6"/>
        <v>0</v>
      </c>
      <c r="AD63" s="454"/>
      <c r="AE63" s="443"/>
      <c r="AF63" s="454"/>
      <c r="AG63" s="443"/>
      <c r="AH63" s="453">
        <v>12</v>
      </c>
      <c r="AI63" s="443"/>
      <c r="AJ63" s="454"/>
      <c r="AK63" s="443"/>
      <c r="AL63" s="454"/>
      <c r="AM63" s="443"/>
      <c r="AN63" s="454"/>
      <c r="AO63" s="443"/>
      <c r="AP63" s="454"/>
      <c r="AQ63" s="443">
        <f t="shared" si="2"/>
        <v>0</v>
      </c>
      <c r="AR63" s="454"/>
      <c r="AS63" s="31"/>
      <c r="AT63" s="453">
        <v>36</v>
      </c>
      <c r="AU63" s="31"/>
      <c r="AV63" s="297"/>
      <c r="AW63" s="31">
        <f t="shared" si="3"/>
        <v>0</v>
      </c>
      <c r="AX63" s="454"/>
      <c r="AY63" s="453">
        <v>4</v>
      </c>
      <c r="AZ63" s="299"/>
      <c r="BA63" s="445">
        <f t="shared" si="7"/>
        <v>72</v>
      </c>
      <c r="BB63" s="304" t="s">
        <v>3179</v>
      </c>
      <c r="BC63" s="261">
        <v>4</v>
      </c>
      <c r="BD63" s="261" t="s">
        <v>3173</v>
      </c>
      <c r="BE63" s="455" t="s">
        <v>3216</v>
      </c>
    </row>
    <row r="64" spans="1:57" ht="30" x14ac:dyDescent="0.2">
      <c r="A64" s="16" t="s">
        <v>155</v>
      </c>
      <c r="B64" s="297" t="s">
        <v>3124</v>
      </c>
      <c r="C64" s="17" t="s">
        <v>66</v>
      </c>
      <c r="D64" s="17" t="s">
        <v>67</v>
      </c>
      <c r="E64" s="17" t="s">
        <v>151</v>
      </c>
      <c r="F64" s="453">
        <v>6</v>
      </c>
      <c r="G64" s="443"/>
      <c r="H64" s="454"/>
      <c r="I64" s="443"/>
      <c r="J64" s="454"/>
      <c r="K64" s="443"/>
      <c r="L64" s="454"/>
      <c r="M64" s="443"/>
      <c r="N64" s="454"/>
      <c r="O64" s="443"/>
      <c r="P64" s="453">
        <v>6</v>
      </c>
      <c r="Q64" s="443"/>
      <c r="R64" s="453">
        <v>6</v>
      </c>
      <c r="S64" s="443"/>
      <c r="T64" s="453">
        <v>6</v>
      </c>
      <c r="U64" s="443"/>
      <c r="V64" s="454"/>
      <c r="W64" s="443"/>
      <c r="X64" s="454"/>
      <c r="Y64" s="443">
        <f t="shared" si="5"/>
        <v>0</v>
      </c>
      <c r="Z64" s="454"/>
      <c r="AA64" s="443"/>
      <c r="AB64" s="454"/>
      <c r="AC64" s="443">
        <f t="shared" si="6"/>
        <v>0</v>
      </c>
      <c r="AD64" s="454"/>
      <c r="AE64" s="443"/>
      <c r="AF64" s="454"/>
      <c r="AG64" s="443"/>
      <c r="AH64" s="453">
        <v>12</v>
      </c>
      <c r="AI64" s="443"/>
      <c r="AJ64" s="454"/>
      <c r="AK64" s="443"/>
      <c r="AL64" s="454"/>
      <c r="AM64" s="443"/>
      <c r="AN64" s="454"/>
      <c r="AO64" s="443"/>
      <c r="AP64" s="454"/>
      <c r="AQ64" s="443">
        <f t="shared" si="2"/>
        <v>0</v>
      </c>
      <c r="AR64" s="454"/>
      <c r="AS64" s="31"/>
      <c r="AT64" s="453">
        <v>36</v>
      </c>
      <c r="AU64" s="31"/>
      <c r="AV64" s="297"/>
      <c r="AW64" s="31">
        <f t="shared" si="3"/>
        <v>0</v>
      </c>
      <c r="AX64" s="454"/>
      <c r="AY64" s="453">
        <v>4</v>
      </c>
      <c r="AZ64" s="299"/>
      <c r="BA64" s="445">
        <f t="shared" si="7"/>
        <v>72</v>
      </c>
      <c r="BB64" s="304" t="s">
        <v>3179</v>
      </c>
      <c r="BC64" s="261">
        <v>4</v>
      </c>
      <c r="BD64" s="261" t="s">
        <v>3173</v>
      </c>
      <c r="BE64" s="455" t="s">
        <v>3216</v>
      </c>
    </row>
    <row r="65" spans="1:57" ht="30" x14ac:dyDescent="0.2">
      <c r="A65" s="16" t="s">
        <v>157</v>
      </c>
      <c r="B65" s="297" t="s">
        <v>3123</v>
      </c>
      <c r="C65" s="18" t="s">
        <v>3125</v>
      </c>
      <c r="D65" s="297"/>
      <c r="E65" s="297" t="s">
        <v>3126</v>
      </c>
      <c r="F65" s="453">
        <v>6</v>
      </c>
      <c r="G65" s="443"/>
      <c r="H65" s="454"/>
      <c r="I65" s="443"/>
      <c r="J65" s="454"/>
      <c r="K65" s="443"/>
      <c r="L65" s="454"/>
      <c r="M65" s="443"/>
      <c r="N65" s="454"/>
      <c r="O65" s="443"/>
      <c r="P65" s="453">
        <v>6</v>
      </c>
      <c r="Q65" s="443"/>
      <c r="R65" s="453">
        <v>6</v>
      </c>
      <c r="S65" s="443"/>
      <c r="T65" s="453">
        <v>6</v>
      </c>
      <c r="U65" s="443"/>
      <c r="V65" s="454"/>
      <c r="W65" s="443"/>
      <c r="X65" s="454"/>
      <c r="Y65" s="443">
        <f t="shared" si="5"/>
        <v>0</v>
      </c>
      <c r="Z65" s="454"/>
      <c r="AA65" s="443"/>
      <c r="AB65" s="454"/>
      <c r="AC65" s="443">
        <f t="shared" si="6"/>
        <v>0</v>
      </c>
      <c r="AD65" s="454"/>
      <c r="AE65" s="443"/>
      <c r="AF65" s="454"/>
      <c r="AG65" s="443"/>
      <c r="AH65" s="453">
        <v>12</v>
      </c>
      <c r="AI65" s="443"/>
      <c r="AJ65" s="454"/>
      <c r="AK65" s="443"/>
      <c r="AL65" s="454"/>
      <c r="AM65" s="443"/>
      <c r="AN65" s="454"/>
      <c r="AO65" s="443"/>
      <c r="AP65" s="454"/>
      <c r="AQ65" s="443">
        <f t="shared" si="2"/>
        <v>0</v>
      </c>
      <c r="AR65" s="454"/>
      <c r="AS65" s="31"/>
      <c r="AT65" s="453">
        <v>36</v>
      </c>
      <c r="AU65" s="31"/>
      <c r="AV65" s="297"/>
      <c r="AW65" s="31">
        <f t="shared" si="3"/>
        <v>0</v>
      </c>
      <c r="AX65" s="453">
        <v>4</v>
      </c>
      <c r="AY65" s="453">
        <v>4</v>
      </c>
      <c r="AZ65" s="299"/>
      <c r="BA65" s="445">
        <f t="shared" si="7"/>
        <v>72</v>
      </c>
      <c r="BB65" s="304" t="s">
        <v>3179</v>
      </c>
      <c r="BC65" s="261">
        <v>4</v>
      </c>
      <c r="BD65" s="261" t="s">
        <v>3173</v>
      </c>
      <c r="BE65" s="455" t="s">
        <v>3216</v>
      </c>
    </row>
    <row r="66" spans="1:57" ht="30" x14ac:dyDescent="0.2">
      <c r="A66" s="16" t="s">
        <v>160</v>
      </c>
      <c r="B66" s="297" t="s">
        <v>3123</v>
      </c>
      <c r="C66" s="18" t="s">
        <v>3125</v>
      </c>
      <c r="D66" s="297"/>
      <c r="E66" s="297" t="s">
        <v>3126</v>
      </c>
      <c r="F66" s="453">
        <v>6</v>
      </c>
      <c r="G66" s="443"/>
      <c r="H66" s="454"/>
      <c r="I66" s="443"/>
      <c r="J66" s="454"/>
      <c r="K66" s="443"/>
      <c r="L66" s="454"/>
      <c r="M66" s="443"/>
      <c r="N66" s="454"/>
      <c r="O66" s="443"/>
      <c r="P66" s="453">
        <v>6</v>
      </c>
      <c r="Q66" s="443"/>
      <c r="R66" s="453">
        <v>6</v>
      </c>
      <c r="S66" s="443"/>
      <c r="T66" s="453">
        <v>6</v>
      </c>
      <c r="U66" s="443"/>
      <c r="V66" s="454"/>
      <c r="W66" s="443"/>
      <c r="X66" s="454"/>
      <c r="Y66" s="443">
        <f t="shared" si="5"/>
        <v>0</v>
      </c>
      <c r="Z66" s="454"/>
      <c r="AA66" s="443"/>
      <c r="AB66" s="454"/>
      <c r="AC66" s="443">
        <f t="shared" si="6"/>
        <v>0</v>
      </c>
      <c r="AD66" s="454"/>
      <c r="AE66" s="443"/>
      <c r="AF66" s="454"/>
      <c r="AG66" s="443"/>
      <c r="AH66" s="453">
        <v>12</v>
      </c>
      <c r="AI66" s="443"/>
      <c r="AJ66" s="454"/>
      <c r="AK66" s="443"/>
      <c r="AL66" s="454"/>
      <c r="AM66" s="443"/>
      <c r="AN66" s="454"/>
      <c r="AO66" s="443"/>
      <c r="AP66" s="454"/>
      <c r="AQ66" s="443">
        <f t="shared" si="2"/>
        <v>0</v>
      </c>
      <c r="AR66" s="454"/>
      <c r="AS66" s="31"/>
      <c r="AT66" s="453">
        <v>36</v>
      </c>
      <c r="AU66" s="31"/>
      <c r="AV66" s="297"/>
      <c r="AW66" s="31">
        <f t="shared" si="3"/>
        <v>0</v>
      </c>
      <c r="AX66" s="453">
        <v>4</v>
      </c>
      <c r="AY66" s="453">
        <v>4</v>
      </c>
      <c r="AZ66" s="299"/>
      <c r="BA66" s="445">
        <f t="shared" si="7"/>
        <v>72</v>
      </c>
      <c r="BB66" s="304" t="s">
        <v>3179</v>
      </c>
      <c r="BC66" s="261">
        <v>4</v>
      </c>
      <c r="BD66" s="261" t="s">
        <v>3173</v>
      </c>
      <c r="BE66" s="455" t="s">
        <v>3216</v>
      </c>
    </row>
    <row r="67" spans="1:57" ht="30" x14ac:dyDescent="0.2">
      <c r="A67" s="16" t="s">
        <v>161</v>
      </c>
      <c r="B67" s="297" t="s">
        <v>3123</v>
      </c>
      <c r="C67" s="18" t="s">
        <v>3125</v>
      </c>
      <c r="D67" s="297"/>
      <c r="E67" s="297" t="s">
        <v>3126</v>
      </c>
      <c r="F67" s="453">
        <v>6</v>
      </c>
      <c r="G67" s="443"/>
      <c r="H67" s="454"/>
      <c r="I67" s="443"/>
      <c r="J67" s="454"/>
      <c r="K67" s="443"/>
      <c r="L67" s="454"/>
      <c r="M67" s="443"/>
      <c r="N67" s="454"/>
      <c r="O67" s="443"/>
      <c r="P67" s="453">
        <v>6</v>
      </c>
      <c r="Q67" s="443"/>
      <c r="R67" s="453">
        <v>6</v>
      </c>
      <c r="S67" s="443"/>
      <c r="T67" s="453">
        <v>6</v>
      </c>
      <c r="U67" s="443"/>
      <c r="V67" s="454"/>
      <c r="W67" s="443"/>
      <c r="X67" s="454"/>
      <c r="Y67" s="443">
        <f t="shared" si="5"/>
        <v>0</v>
      </c>
      <c r="Z67" s="454"/>
      <c r="AA67" s="443"/>
      <c r="AB67" s="454"/>
      <c r="AC67" s="443">
        <f t="shared" si="6"/>
        <v>0</v>
      </c>
      <c r="AD67" s="454"/>
      <c r="AE67" s="443"/>
      <c r="AF67" s="454"/>
      <c r="AG67" s="443"/>
      <c r="AH67" s="453">
        <v>12</v>
      </c>
      <c r="AI67" s="443"/>
      <c r="AJ67" s="454"/>
      <c r="AK67" s="443"/>
      <c r="AL67" s="454"/>
      <c r="AM67" s="443"/>
      <c r="AN67" s="454"/>
      <c r="AO67" s="443"/>
      <c r="AP67" s="454"/>
      <c r="AQ67" s="443">
        <f t="shared" si="2"/>
        <v>0</v>
      </c>
      <c r="AR67" s="454"/>
      <c r="AS67" s="31"/>
      <c r="AT67" s="453">
        <v>36</v>
      </c>
      <c r="AU67" s="31"/>
      <c r="AV67" s="297"/>
      <c r="AW67" s="31">
        <f t="shared" si="3"/>
        <v>0</v>
      </c>
      <c r="AX67" s="453">
        <v>4</v>
      </c>
      <c r="AY67" s="453">
        <v>4</v>
      </c>
      <c r="AZ67" s="299"/>
      <c r="BA67" s="445">
        <f t="shared" si="7"/>
        <v>72</v>
      </c>
      <c r="BB67" s="304" t="s">
        <v>3179</v>
      </c>
      <c r="BC67" s="261">
        <v>4</v>
      </c>
      <c r="BD67" s="261" t="s">
        <v>3173</v>
      </c>
      <c r="BE67" s="455" t="s">
        <v>3216</v>
      </c>
    </row>
    <row r="68" spans="1:57" x14ac:dyDescent="0.2">
      <c r="A68" s="11" t="s">
        <v>162</v>
      </c>
      <c r="B68" s="288" t="s">
        <v>3127</v>
      </c>
      <c r="C68" s="288" t="s">
        <v>3043</v>
      </c>
      <c r="D68" s="288"/>
      <c r="E68" s="295">
        <v>1600</v>
      </c>
      <c r="F68" s="288"/>
      <c r="G68" s="31"/>
      <c r="H68" s="450"/>
      <c r="I68" s="31"/>
      <c r="J68" s="288"/>
      <c r="K68" s="31"/>
      <c r="L68" s="288"/>
      <c r="M68" s="31"/>
      <c r="N68" s="288"/>
      <c r="O68" s="31"/>
      <c r="P68" s="288"/>
      <c r="Q68" s="31"/>
      <c r="R68" s="288"/>
      <c r="S68" s="31"/>
      <c r="T68" s="288"/>
      <c r="U68" s="31"/>
      <c r="V68" s="288"/>
      <c r="W68" s="31"/>
      <c r="X68" s="288"/>
      <c r="Y68" s="31">
        <f t="shared" si="5"/>
        <v>0</v>
      </c>
      <c r="Z68" s="288"/>
      <c r="AA68" s="31"/>
      <c r="AB68" s="288"/>
      <c r="AC68" s="31">
        <f t="shared" si="6"/>
        <v>0</v>
      </c>
      <c r="AD68" s="288"/>
      <c r="AE68" s="31"/>
      <c r="AF68" s="295">
        <v>1</v>
      </c>
      <c r="AG68" s="31"/>
      <c r="AH68" s="288"/>
      <c r="AI68" s="31"/>
      <c r="AJ68" s="288"/>
      <c r="AK68" s="31"/>
      <c r="AL68" s="288"/>
      <c r="AM68" s="31"/>
      <c r="AN68" s="288"/>
      <c r="AO68" s="31"/>
      <c r="AP68" s="288"/>
      <c r="AQ68" s="31">
        <f t="shared" si="2"/>
        <v>0</v>
      </c>
      <c r="AR68" s="288"/>
      <c r="AS68" s="31"/>
      <c r="AT68" s="288"/>
      <c r="AU68" s="31"/>
      <c r="AV68" s="288"/>
      <c r="AW68" s="31">
        <f t="shared" si="3"/>
        <v>0</v>
      </c>
      <c r="AX68" s="288"/>
      <c r="AY68" s="288"/>
      <c r="AZ68" s="293"/>
      <c r="BA68" s="294">
        <f t="shared" ref="BA68:BA131" si="8">AR68+AP68+AN68+AL68+AJ68+AH68+AF68+AD68+AB68+Z68+X68+V68+T68+R68+P68+N68+L68+J68+H68+F68</f>
        <v>1</v>
      </c>
      <c r="BB68" s="303" t="s">
        <v>3173</v>
      </c>
      <c r="BC68" s="261">
        <v>2</v>
      </c>
      <c r="BD68" s="261" t="s">
        <v>3173</v>
      </c>
    </row>
    <row r="69" spans="1:57" x14ac:dyDescent="0.2">
      <c r="A69" s="11" t="s">
        <v>165</v>
      </c>
      <c r="B69" s="288" t="s">
        <v>3127</v>
      </c>
      <c r="C69" s="288" t="s">
        <v>3043</v>
      </c>
      <c r="D69" s="288"/>
      <c r="E69" s="295">
        <v>1600</v>
      </c>
      <c r="F69" s="288"/>
      <c r="G69" s="31"/>
      <c r="H69" s="450"/>
      <c r="I69" s="31"/>
      <c r="J69" s="288"/>
      <c r="K69" s="31"/>
      <c r="L69" s="288"/>
      <c r="M69" s="31"/>
      <c r="N69" s="288"/>
      <c r="O69" s="31"/>
      <c r="P69" s="288"/>
      <c r="Q69" s="31"/>
      <c r="R69" s="288"/>
      <c r="S69" s="31"/>
      <c r="T69" s="288"/>
      <c r="U69" s="31"/>
      <c r="V69" s="288"/>
      <c r="W69" s="31"/>
      <c r="X69" s="288"/>
      <c r="Y69" s="31">
        <f t="shared" si="5"/>
        <v>0</v>
      </c>
      <c r="Z69" s="288"/>
      <c r="AA69" s="31"/>
      <c r="AB69" s="288"/>
      <c r="AC69" s="31">
        <f t="shared" si="6"/>
        <v>0</v>
      </c>
      <c r="AD69" s="288"/>
      <c r="AE69" s="31"/>
      <c r="AF69" s="295">
        <v>1</v>
      </c>
      <c r="AG69" s="31"/>
      <c r="AH69" s="288"/>
      <c r="AI69" s="31"/>
      <c r="AJ69" s="288"/>
      <c r="AK69" s="31"/>
      <c r="AL69" s="288"/>
      <c r="AM69" s="31"/>
      <c r="AN69" s="288"/>
      <c r="AO69" s="31"/>
      <c r="AP69" s="288"/>
      <c r="AQ69" s="31">
        <f t="shared" si="2"/>
        <v>0</v>
      </c>
      <c r="AR69" s="288"/>
      <c r="AS69" s="31"/>
      <c r="AT69" s="288"/>
      <c r="AU69" s="31"/>
      <c r="AV69" s="288"/>
      <c r="AW69" s="31">
        <f t="shared" si="3"/>
        <v>0</v>
      </c>
      <c r="AX69" s="288"/>
      <c r="AY69" s="288"/>
      <c r="AZ69" s="293"/>
      <c r="BA69" s="294">
        <f t="shared" si="8"/>
        <v>1</v>
      </c>
      <c r="BB69" s="303" t="s">
        <v>3173</v>
      </c>
      <c r="BC69" s="261">
        <v>2</v>
      </c>
      <c r="BD69" s="261" t="s">
        <v>3173</v>
      </c>
    </row>
    <row r="70" spans="1:57" x14ac:dyDescent="0.2">
      <c r="A70" s="11" t="s">
        <v>166</v>
      </c>
      <c r="B70" s="288" t="s">
        <v>3127</v>
      </c>
      <c r="C70" s="288" t="s">
        <v>3043</v>
      </c>
      <c r="D70" s="288"/>
      <c r="E70" s="295">
        <v>1600</v>
      </c>
      <c r="F70" s="288"/>
      <c r="G70" s="31"/>
      <c r="H70" s="450"/>
      <c r="I70" s="31"/>
      <c r="J70" s="288"/>
      <c r="K70" s="31"/>
      <c r="L70" s="288"/>
      <c r="M70" s="31"/>
      <c r="N70" s="288"/>
      <c r="O70" s="31"/>
      <c r="P70" s="288"/>
      <c r="Q70" s="31"/>
      <c r="R70" s="288"/>
      <c r="S70" s="31"/>
      <c r="T70" s="288"/>
      <c r="U70" s="31"/>
      <c r="V70" s="288"/>
      <c r="W70" s="31"/>
      <c r="X70" s="288"/>
      <c r="Y70" s="31">
        <f t="shared" si="5"/>
        <v>0</v>
      </c>
      <c r="Z70" s="288"/>
      <c r="AA70" s="31"/>
      <c r="AB70" s="288"/>
      <c r="AC70" s="31">
        <f t="shared" si="6"/>
        <v>0</v>
      </c>
      <c r="AD70" s="288"/>
      <c r="AE70" s="31"/>
      <c r="AF70" s="295">
        <v>1</v>
      </c>
      <c r="AG70" s="31"/>
      <c r="AH70" s="288"/>
      <c r="AI70" s="31"/>
      <c r="AJ70" s="288"/>
      <c r="AK70" s="31"/>
      <c r="AL70" s="288"/>
      <c r="AM70" s="31"/>
      <c r="AN70" s="288"/>
      <c r="AO70" s="31"/>
      <c r="AP70" s="288"/>
      <c r="AQ70" s="31">
        <f t="shared" si="2"/>
        <v>0</v>
      </c>
      <c r="AR70" s="288"/>
      <c r="AS70" s="31"/>
      <c r="AT70" s="288"/>
      <c r="AU70" s="31"/>
      <c r="AV70" s="288"/>
      <c r="AW70" s="31">
        <f t="shared" si="3"/>
        <v>0</v>
      </c>
      <c r="AX70" s="288"/>
      <c r="AY70" s="288"/>
      <c r="AZ70" s="293"/>
      <c r="BA70" s="294">
        <f t="shared" si="8"/>
        <v>1</v>
      </c>
      <c r="BB70" s="303" t="s">
        <v>3173</v>
      </c>
      <c r="BC70" s="261">
        <v>2</v>
      </c>
      <c r="BD70" s="261" t="s">
        <v>3173</v>
      </c>
    </row>
    <row r="71" spans="1:57" x14ac:dyDescent="0.2">
      <c r="A71" s="11" t="s">
        <v>167</v>
      </c>
      <c r="B71" s="288" t="s">
        <v>3127</v>
      </c>
      <c r="C71" s="288" t="s">
        <v>3043</v>
      </c>
      <c r="D71" s="288"/>
      <c r="E71" s="295">
        <v>1600</v>
      </c>
      <c r="F71" s="288"/>
      <c r="G71" s="31"/>
      <c r="H71" s="450"/>
      <c r="I71" s="31"/>
      <c r="J71" s="288"/>
      <c r="K71" s="31"/>
      <c r="L71" s="288"/>
      <c r="M71" s="31"/>
      <c r="N71" s="288"/>
      <c r="O71" s="31"/>
      <c r="P71" s="288"/>
      <c r="Q71" s="31"/>
      <c r="R71" s="288"/>
      <c r="S71" s="31"/>
      <c r="T71" s="288"/>
      <c r="U71" s="31"/>
      <c r="V71" s="288"/>
      <c r="W71" s="31"/>
      <c r="X71" s="288"/>
      <c r="Y71" s="31">
        <f t="shared" si="5"/>
        <v>0</v>
      </c>
      <c r="Z71" s="288"/>
      <c r="AA71" s="31"/>
      <c r="AB71" s="288"/>
      <c r="AC71" s="31">
        <f t="shared" si="6"/>
        <v>0</v>
      </c>
      <c r="AD71" s="288"/>
      <c r="AE71" s="31"/>
      <c r="AF71" s="295">
        <v>1</v>
      </c>
      <c r="AG71" s="31"/>
      <c r="AH71" s="288"/>
      <c r="AI71" s="31"/>
      <c r="AJ71" s="288"/>
      <c r="AK71" s="31"/>
      <c r="AL71" s="288"/>
      <c r="AM71" s="31"/>
      <c r="AN71" s="288"/>
      <c r="AO71" s="31"/>
      <c r="AP71" s="288"/>
      <c r="AQ71" s="31">
        <f t="shared" ref="AQ71:AQ134" si="9">AP71*$BA71</f>
        <v>0</v>
      </c>
      <c r="AR71" s="288"/>
      <c r="AS71" s="31"/>
      <c r="AT71" s="288"/>
      <c r="AU71" s="31"/>
      <c r="AV71" s="288"/>
      <c r="AW71" s="31">
        <f t="shared" ref="AW71:AW134" si="10">AV71*$BA71</f>
        <v>0</v>
      </c>
      <c r="AX71" s="288"/>
      <c r="AY71" s="288"/>
      <c r="AZ71" s="293"/>
      <c r="BA71" s="294">
        <f t="shared" si="8"/>
        <v>1</v>
      </c>
      <c r="BB71" s="303" t="s">
        <v>3173</v>
      </c>
      <c r="BC71" s="261">
        <v>2</v>
      </c>
      <c r="BD71" s="261" t="s">
        <v>3173</v>
      </c>
    </row>
    <row r="72" spans="1:57" x14ac:dyDescent="0.2">
      <c r="A72" s="11" t="s">
        <v>168</v>
      </c>
      <c r="B72" s="288" t="s">
        <v>3127</v>
      </c>
      <c r="C72" s="288" t="s">
        <v>3043</v>
      </c>
      <c r="D72" s="288"/>
      <c r="E72" s="295">
        <v>1600</v>
      </c>
      <c r="F72" s="288"/>
      <c r="G72" s="31"/>
      <c r="H72" s="450"/>
      <c r="I72" s="31"/>
      <c r="J72" s="288"/>
      <c r="K72" s="31"/>
      <c r="L72" s="288"/>
      <c r="M72" s="31"/>
      <c r="N72" s="288"/>
      <c r="O72" s="31"/>
      <c r="P72" s="288"/>
      <c r="Q72" s="31"/>
      <c r="R72" s="288"/>
      <c r="S72" s="31"/>
      <c r="T72" s="288"/>
      <c r="U72" s="31"/>
      <c r="V72" s="288"/>
      <c r="W72" s="31"/>
      <c r="X72" s="288"/>
      <c r="Y72" s="31">
        <f t="shared" si="5"/>
        <v>0</v>
      </c>
      <c r="Z72" s="288"/>
      <c r="AA72" s="31"/>
      <c r="AB72" s="288"/>
      <c r="AC72" s="31">
        <f t="shared" si="6"/>
        <v>0</v>
      </c>
      <c r="AD72" s="288"/>
      <c r="AE72" s="31"/>
      <c r="AF72" s="295">
        <v>1</v>
      </c>
      <c r="AG72" s="31"/>
      <c r="AH72" s="288"/>
      <c r="AI72" s="31"/>
      <c r="AJ72" s="288"/>
      <c r="AK72" s="31"/>
      <c r="AL72" s="288"/>
      <c r="AM72" s="31"/>
      <c r="AN72" s="288"/>
      <c r="AO72" s="31"/>
      <c r="AP72" s="288"/>
      <c r="AQ72" s="31">
        <f t="shared" si="9"/>
        <v>0</v>
      </c>
      <c r="AR72" s="288"/>
      <c r="AS72" s="31"/>
      <c r="AT72" s="288"/>
      <c r="AU72" s="31"/>
      <c r="AV72" s="288"/>
      <c r="AW72" s="31">
        <f t="shared" si="10"/>
        <v>0</v>
      </c>
      <c r="AX72" s="288"/>
      <c r="AY72" s="288"/>
      <c r="AZ72" s="293"/>
      <c r="BA72" s="294">
        <f t="shared" si="8"/>
        <v>1</v>
      </c>
      <c r="BB72" s="303" t="s">
        <v>3173</v>
      </c>
      <c r="BC72" s="261">
        <v>2</v>
      </c>
      <c r="BD72" s="261" t="s">
        <v>3173</v>
      </c>
    </row>
    <row r="73" spans="1:57" x14ac:dyDescent="0.2">
      <c r="A73" s="11" t="s">
        <v>169</v>
      </c>
      <c r="B73" s="288" t="s">
        <v>3127</v>
      </c>
      <c r="C73" s="288" t="s">
        <v>3043</v>
      </c>
      <c r="D73" s="288"/>
      <c r="E73" s="295">
        <v>1600</v>
      </c>
      <c r="F73" s="288"/>
      <c r="G73" s="31"/>
      <c r="H73" s="450"/>
      <c r="I73" s="31"/>
      <c r="J73" s="288"/>
      <c r="K73" s="31"/>
      <c r="L73" s="288"/>
      <c r="M73" s="31"/>
      <c r="N73" s="288"/>
      <c r="O73" s="31"/>
      <c r="P73" s="288"/>
      <c r="Q73" s="31"/>
      <c r="R73" s="288"/>
      <c r="S73" s="31"/>
      <c r="T73" s="288"/>
      <c r="U73" s="31"/>
      <c r="V73" s="288"/>
      <c r="W73" s="31"/>
      <c r="X73" s="288"/>
      <c r="Y73" s="31">
        <f t="shared" si="5"/>
        <v>0</v>
      </c>
      <c r="Z73" s="288"/>
      <c r="AA73" s="31"/>
      <c r="AB73" s="288"/>
      <c r="AC73" s="31">
        <f t="shared" si="6"/>
        <v>0</v>
      </c>
      <c r="AD73" s="288"/>
      <c r="AE73" s="31"/>
      <c r="AF73" s="295">
        <v>1</v>
      </c>
      <c r="AG73" s="31"/>
      <c r="AH73" s="288"/>
      <c r="AI73" s="31"/>
      <c r="AJ73" s="288"/>
      <c r="AK73" s="31"/>
      <c r="AL73" s="288"/>
      <c r="AM73" s="31"/>
      <c r="AN73" s="288"/>
      <c r="AO73" s="31"/>
      <c r="AP73" s="288"/>
      <c r="AQ73" s="31">
        <f t="shared" si="9"/>
        <v>0</v>
      </c>
      <c r="AR73" s="288"/>
      <c r="AS73" s="31"/>
      <c r="AT73" s="288"/>
      <c r="AU73" s="31"/>
      <c r="AV73" s="288"/>
      <c r="AW73" s="31">
        <f t="shared" si="10"/>
        <v>0</v>
      </c>
      <c r="AX73" s="288"/>
      <c r="AY73" s="288"/>
      <c r="AZ73" s="293"/>
      <c r="BA73" s="294">
        <f t="shared" si="8"/>
        <v>1</v>
      </c>
      <c r="BB73" s="303" t="s">
        <v>3173</v>
      </c>
      <c r="BC73" s="261">
        <v>2</v>
      </c>
      <c r="BD73" s="261" t="s">
        <v>3173</v>
      </c>
    </row>
    <row r="74" spans="1:57" x14ac:dyDescent="0.2">
      <c r="A74" s="11" t="s">
        <v>170</v>
      </c>
      <c r="B74" s="7" t="s">
        <v>171</v>
      </c>
      <c r="C74" s="288" t="s">
        <v>3128</v>
      </c>
      <c r="D74" s="288"/>
      <c r="E74" s="288" t="s">
        <v>2735</v>
      </c>
      <c r="F74" s="295">
        <v>1</v>
      </c>
      <c r="G74" s="31"/>
      <c r="H74" s="450"/>
      <c r="I74" s="31"/>
      <c r="J74" s="288"/>
      <c r="K74" s="31"/>
      <c r="L74" s="288"/>
      <c r="M74" s="31"/>
      <c r="N74" s="288"/>
      <c r="O74" s="31"/>
      <c r="P74" s="295">
        <v>2</v>
      </c>
      <c r="Q74" s="31"/>
      <c r="R74" s="288"/>
      <c r="S74" s="31"/>
      <c r="T74" s="295">
        <v>1</v>
      </c>
      <c r="U74" s="31"/>
      <c r="V74" s="288"/>
      <c r="W74" s="31"/>
      <c r="X74" s="288"/>
      <c r="Y74" s="31">
        <f t="shared" si="5"/>
        <v>0</v>
      </c>
      <c r="Z74" s="288"/>
      <c r="AA74" s="31"/>
      <c r="AB74" s="288"/>
      <c r="AC74" s="31">
        <f t="shared" si="6"/>
        <v>0</v>
      </c>
      <c r="AD74" s="288"/>
      <c r="AE74" s="31"/>
      <c r="AF74" s="295">
        <v>2</v>
      </c>
      <c r="AG74" s="31"/>
      <c r="AH74" s="288"/>
      <c r="AI74" s="31"/>
      <c r="AJ74" s="288"/>
      <c r="AK74" s="31"/>
      <c r="AL74" s="288"/>
      <c r="AM74" s="31"/>
      <c r="AN74" s="288"/>
      <c r="AO74" s="31"/>
      <c r="AP74" s="288"/>
      <c r="AQ74" s="31">
        <f t="shared" si="9"/>
        <v>0</v>
      </c>
      <c r="AR74" s="288"/>
      <c r="AS74" s="31"/>
      <c r="AT74" s="288"/>
      <c r="AU74" s="31"/>
      <c r="AV74" s="288"/>
      <c r="AW74" s="31">
        <f t="shared" si="10"/>
        <v>0</v>
      </c>
      <c r="AX74" s="288"/>
      <c r="AY74" s="295">
        <v>1</v>
      </c>
      <c r="AZ74" s="293"/>
      <c r="BA74" s="294">
        <f t="shared" si="8"/>
        <v>6</v>
      </c>
      <c r="BB74" s="303" t="s">
        <v>3177</v>
      </c>
      <c r="BC74" s="261">
        <v>2</v>
      </c>
      <c r="BD74" s="261" t="s">
        <v>3173</v>
      </c>
    </row>
    <row r="75" spans="1:57" x14ac:dyDescent="0.2">
      <c r="A75" s="11" t="s">
        <v>173</v>
      </c>
      <c r="B75" s="7" t="s">
        <v>171</v>
      </c>
      <c r="C75" s="288" t="s">
        <v>3128</v>
      </c>
      <c r="D75" s="288"/>
      <c r="E75" s="288" t="s">
        <v>2735</v>
      </c>
      <c r="F75" s="295">
        <v>1</v>
      </c>
      <c r="G75" s="31"/>
      <c r="H75" s="450"/>
      <c r="I75" s="31"/>
      <c r="J75" s="288"/>
      <c r="K75" s="31"/>
      <c r="L75" s="288"/>
      <c r="M75" s="31"/>
      <c r="N75" s="288"/>
      <c r="O75" s="31"/>
      <c r="P75" s="295">
        <v>2</v>
      </c>
      <c r="Q75" s="31"/>
      <c r="R75" s="288"/>
      <c r="S75" s="31"/>
      <c r="T75" s="295">
        <v>1</v>
      </c>
      <c r="U75" s="31"/>
      <c r="V75" s="288"/>
      <c r="W75" s="31"/>
      <c r="X75" s="288"/>
      <c r="Y75" s="31">
        <f t="shared" si="5"/>
        <v>0</v>
      </c>
      <c r="Z75" s="288"/>
      <c r="AA75" s="31"/>
      <c r="AB75" s="288"/>
      <c r="AC75" s="31">
        <f t="shared" si="6"/>
        <v>0</v>
      </c>
      <c r="AD75" s="288"/>
      <c r="AE75" s="31"/>
      <c r="AF75" s="295">
        <v>2</v>
      </c>
      <c r="AG75" s="31"/>
      <c r="AH75" s="288"/>
      <c r="AI75" s="31"/>
      <c r="AJ75" s="288"/>
      <c r="AK75" s="31"/>
      <c r="AL75" s="288"/>
      <c r="AM75" s="31"/>
      <c r="AN75" s="288"/>
      <c r="AO75" s="31"/>
      <c r="AP75" s="288"/>
      <c r="AQ75" s="31">
        <f t="shared" si="9"/>
        <v>0</v>
      </c>
      <c r="AR75" s="288"/>
      <c r="AS75" s="31"/>
      <c r="AT75" s="288"/>
      <c r="AU75" s="31"/>
      <c r="AV75" s="288"/>
      <c r="AW75" s="31">
        <f t="shared" si="10"/>
        <v>0</v>
      </c>
      <c r="AX75" s="288"/>
      <c r="AY75" s="295">
        <v>1</v>
      </c>
      <c r="AZ75" s="293"/>
      <c r="BA75" s="294">
        <f t="shared" si="8"/>
        <v>6</v>
      </c>
      <c r="BB75" s="303" t="s">
        <v>3177</v>
      </c>
      <c r="BC75" s="261">
        <v>2</v>
      </c>
      <c r="BD75" s="261" t="s">
        <v>3173</v>
      </c>
    </row>
    <row r="76" spans="1:57" x14ac:dyDescent="0.2">
      <c r="A76" s="11" t="s">
        <v>174</v>
      </c>
      <c r="B76" s="288" t="s">
        <v>3032</v>
      </c>
      <c r="C76" s="7" t="s">
        <v>66</v>
      </c>
      <c r="D76" s="7" t="s">
        <v>67</v>
      </c>
      <c r="E76" s="7" t="s">
        <v>151</v>
      </c>
      <c r="F76" s="295">
        <v>1</v>
      </c>
      <c r="G76" s="31"/>
      <c r="H76" s="450"/>
      <c r="I76" s="31"/>
      <c r="J76" s="288"/>
      <c r="K76" s="31"/>
      <c r="L76" s="288"/>
      <c r="M76" s="31"/>
      <c r="N76" s="288"/>
      <c r="O76" s="31"/>
      <c r="P76" s="295">
        <v>4</v>
      </c>
      <c r="Q76" s="31"/>
      <c r="R76" s="288"/>
      <c r="S76" s="31"/>
      <c r="T76" s="295">
        <v>2</v>
      </c>
      <c r="U76" s="31"/>
      <c r="V76" s="288"/>
      <c r="W76" s="31"/>
      <c r="X76" s="288"/>
      <c r="Y76" s="31">
        <f t="shared" si="5"/>
        <v>0</v>
      </c>
      <c r="Z76" s="288"/>
      <c r="AA76" s="31"/>
      <c r="AB76" s="288"/>
      <c r="AC76" s="31">
        <f t="shared" si="6"/>
        <v>0</v>
      </c>
      <c r="AD76" s="288"/>
      <c r="AE76" s="31"/>
      <c r="AF76" s="295">
        <v>4</v>
      </c>
      <c r="AG76" s="31"/>
      <c r="AH76" s="288"/>
      <c r="AI76" s="31"/>
      <c r="AJ76" s="288"/>
      <c r="AK76" s="31"/>
      <c r="AL76" s="288"/>
      <c r="AM76" s="31"/>
      <c r="AN76" s="288"/>
      <c r="AO76" s="31"/>
      <c r="AP76" s="288"/>
      <c r="AQ76" s="31">
        <f t="shared" si="9"/>
        <v>0</v>
      </c>
      <c r="AR76" s="288"/>
      <c r="AS76" s="31"/>
      <c r="AT76" s="288"/>
      <c r="AU76" s="31"/>
      <c r="AV76" s="288"/>
      <c r="AW76" s="31">
        <f t="shared" si="10"/>
        <v>0</v>
      </c>
      <c r="AX76" s="295">
        <v>1</v>
      </c>
      <c r="AY76" s="7" t="s">
        <v>100</v>
      </c>
      <c r="AZ76" s="293"/>
      <c r="BA76" s="294">
        <f t="shared" si="8"/>
        <v>11</v>
      </c>
      <c r="BB76" s="304" t="s">
        <v>3176</v>
      </c>
      <c r="BC76" s="261">
        <v>2</v>
      </c>
      <c r="BD76" s="261" t="s">
        <v>3173</v>
      </c>
    </row>
    <row r="77" spans="1:57" x14ac:dyDescent="0.2">
      <c r="A77" s="11" t="s">
        <v>176</v>
      </c>
      <c r="B77" s="288" t="s">
        <v>3034</v>
      </c>
      <c r="C77" s="7" t="s">
        <v>66</v>
      </c>
      <c r="D77" s="7" t="s">
        <v>67</v>
      </c>
      <c r="E77" s="7" t="s">
        <v>151</v>
      </c>
      <c r="F77" s="295">
        <v>1</v>
      </c>
      <c r="G77" s="31"/>
      <c r="H77" s="450"/>
      <c r="I77" s="31"/>
      <c r="J77" s="288"/>
      <c r="K77" s="31"/>
      <c r="L77" s="288"/>
      <c r="M77" s="31"/>
      <c r="N77" s="288"/>
      <c r="O77" s="31"/>
      <c r="P77" s="295">
        <v>4</v>
      </c>
      <c r="Q77" s="31"/>
      <c r="R77" s="288"/>
      <c r="S77" s="31"/>
      <c r="T77" s="295">
        <v>2</v>
      </c>
      <c r="U77" s="31"/>
      <c r="V77" s="288"/>
      <c r="W77" s="31"/>
      <c r="X77" s="288"/>
      <c r="Y77" s="31">
        <f t="shared" si="5"/>
        <v>0</v>
      </c>
      <c r="Z77" s="288"/>
      <c r="AA77" s="31"/>
      <c r="AB77" s="288"/>
      <c r="AC77" s="31">
        <f t="shared" si="6"/>
        <v>0</v>
      </c>
      <c r="AD77" s="288"/>
      <c r="AE77" s="31"/>
      <c r="AF77" s="295">
        <v>2</v>
      </c>
      <c r="AG77" s="31"/>
      <c r="AH77" s="288"/>
      <c r="AI77" s="31"/>
      <c r="AJ77" s="288"/>
      <c r="AK77" s="31"/>
      <c r="AL77" s="288"/>
      <c r="AM77" s="31"/>
      <c r="AN77" s="288"/>
      <c r="AO77" s="31"/>
      <c r="AP77" s="288"/>
      <c r="AQ77" s="31">
        <f t="shared" si="9"/>
        <v>0</v>
      </c>
      <c r="AR77" s="288"/>
      <c r="AS77" s="31"/>
      <c r="AT77" s="288"/>
      <c r="AU77" s="31"/>
      <c r="AV77" s="288"/>
      <c r="AW77" s="31">
        <f t="shared" si="10"/>
        <v>0</v>
      </c>
      <c r="AX77" s="295">
        <v>1</v>
      </c>
      <c r="AY77" s="7" t="s">
        <v>100</v>
      </c>
      <c r="AZ77" s="293"/>
      <c r="BA77" s="294">
        <f t="shared" si="8"/>
        <v>9</v>
      </c>
      <c r="BB77" s="305" t="s">
        <v>3180</v>
      </c>
      <c r="BC77" s="261">
        <v>2</v>
      </c>
      <c r="BD77" s="261" t="s">
        <v>3173</v>
      </c>
    </row>
    <row r="78" spans="1:57" x14ac:dyDescent="0.2">
      <c r="A78" s="11" t="s">
        <v>178</v>
      </c>
      <c r="B78" s="7" t="s">
        <v>171</v>
      </c>
      <c r="C78" s="7" t="s">
        <v>66</v>
      </c>
      <c r="D78" s="7" t="s">
        <v>67</v>
      </c>
      <c r="E78" s="7" t="s">
        <v>151</v>
      </c>
      <c r="F78" s="295">
        <v>1</v>
      </c>
      <c r="G78" s="31"/>
      <c r="H78" s="450"/>
      <c r="I78" s="31"/>
      <c r="J78" s="288"/>
      <c r="K78" s="31"/>
      <c r="L78" s="288"/>
      <c r="M78" s="31"/>
      <c r="N78" s="288"/>
      <c r="O78" s="31"/>
      <c r="P78" s="295">
        <v>4</v>
      </c>
      <c r="Q78" s="31"/>
      <c r="R78" s="288"/>
      <c r="S78" s="31"/>
      <c r="T78" s="295">
        <v>2</v>
      </c>
      <c r="U78" s="31"/>
      <c r="V78" s="288"/>
      <c r="W78" s="31"/>
      <c r="X78" s="288"/>
      <c r="Y78" s="31">
        <f t="shared" si="5"/>
        <v>0</v>
      </c>
      <c r="Z78" s="288"/>
      <c r="AA78" s="31"/>
      <c r="AB78" s="288"/>
      <c r="AC78" s="31">
        <f t="shared" si="6"/>
        <v>0</v>
      </c>
      <c r="AD78" s="288"/>
      <c r="AE78" s="31"/>
      <c r="AF78" s="295">
        <v>4</v>
      </c>
      <c r="AG78" s="31"/>
      <c r="AH78" s="288"/>
      <c r="AI78" s="31"/>
      <c r="AJ78" s="288"/>
      <c r="AK78" s="31"/>
      <c r="AL78" s="288"/>
      <c r="AM78" s="31"/>
      <c r="AN78" s="288"/>
      <c r="AO78" s="31"/>
      <c r="AP78" s="288"/>
      <c r="AQ78" s="31">
        <f t="shared" si="9"/>
        <v>0</v>
      </c>
      <c r="AR78" s="288"/>
      <c r="AS78" s="31"/>
      <c r="AT78" s="288"/>
      <c r="AU78" s="31"/>
      <c r="AV78" s="288"/>
      <c r="AW78" s="31">
        <f t="shared" si="10"/>
        <v>0</v>
      </c>
      <c r="AX78" s="295">
        <v>1</v>
      </c>
      <c r="AY78" s="7" t="s">
        <v>100</v>
      </c>
      <c r="AZ78" s="293"/>
      <c r="BA78" s="294">
        <f t="shared" si="8"/>
        <v>11</v>
      </c>
      <c r="BB78" s="304" t="s">
        <v>3176</v>
      </c>
      <c r="BC78" s="261">
        <v>2</v>
      </c>
      <c r="BD78" s="261" t="s">
        <v>3173</v>
      </c>
    </row>
    <row r="79" spans="1:57" x14ac:dyDescent="0.2">
      <c r="A79" s="11" t="s">
        <v>179</v>
      </c>
      <c r="B79" s="7" t="s">
        <v>171</v>
      </c>
      <c r="C79" s="7" t="s">
        <v>66</v>
      </c>
      <c r="D79" s="7" t="s">
        <v>67</v>
      </c>
      <c r="E79" s="7" t="s">
        <v>151</v>
      </c>
      <c r="F79" s="295">
        <v>1</v>
      </c>
      <c r="G79" s="31"/>
      <c r="H79" s="450"/>
      <c r="I79" s="31"/>
      <c r="J79" s="288"/>
      <c r="K79" s="31"/>
      <c r="L79" s="288"/>
      <c r="M79" s="31"/>
      <c r="N79" s="288"/>
      <c r="O79" s="31"/>
      <c r="P79" s="295">
        <v>4</v>
      </c>
      <c r="Q79" s="31"/>
      <c r="R79" s="288"/>
      <c r="S79" s="31"/>
      <c r="T79" s="295">
        <v>2</v>
      </c>
      <c r="U79" s="31"/>
      <c r="V79" s="288"/>
      <c r="W79" s="31"/>
      <c r="X79" s="288"/>
      <c r="Y79" s="31">
        <f t="shared" si="5"/>
        <v>0</v>
      </c>
      <c r="Z79" s="288"/>
      <c r="AA79" s="31"/>
      <c r="AB79" s="288"/>
      <c r="AC79" s="31">
        <f t="shared" si="6"/>
        <v>0</v>
      </c>
      <c r="AD79" s="288"/>
      <c r="AE79" s="31"/>
      <c r="AF79" s="295">
        <v>4</v>
      </c>
      <c r="AG79" s="31"/>
      <c r="AH79" s="288"/>
      <c r="AI79" s="31"/>
      <c r="AJ79" s="288"/>
      <c r="AK79" s="31"/>
      <c r="AL79" s="288"/>
      <c r="AM79" s="31"/>
      <c r="AN79" s="288"/>
      <c r="AO79" s="31"/>
      <c r="AP79" s="288"/>
      <c r="AQ79" s="31">
        <f t="shared" si="9"/>
        <v>0</v>
      </c>
      <c r="AR79" s="288"/>
      <c r="AS79" s="31"/>
      <c r="AT79" s="288"/>
      <c r="AU79" s="31"/>
      <c r="AV79" s="288"/>
      <c r="AW79" s="31">
        <f t="shared" si="10"/>
        <v>0</v>
      </c>
      <c r="AX79" s="295">
        <v>1</v>
      </c>
      <c r="AY79" s="7" t="s">
        <v>100</v>
      </c>
      <c r="AZ79" s="293"/>
      <c r="BA79" s="294">
        <f t="shared" si="8"/>
        <v>11</v>
      </c>
      <c r="BB79" s="304" t="s">
        <v>3176</v>
      </c>
      <c r="BC79" s="261">
        <v>2</v>
      </c>
      <c r="BD79" s="261" t="s">
        <v>3173</v>
      </c>
    </row>
    <row r="80" spans="1:57" x14ac:dyDescent="0.2">
      <c r="A80" s="11" t="s">
        <v>180</v>
      </c>
      <c r="B80" s="7" t="s">
        <v>171</v>
      </c>
      <c r="C80" s="7" t="s">
        <v>66</v>
      </c>
      <c r="D80" s="7" t="s">
        <v>67</v>
      </c>
      <c r="E80" s="7" t="s">
        <v>151</v>
      </c>
      <c r="F80" s="295">
        <v>1</v>
      </c>
      <c r="G80" s="31"/>
      <c r="H80" s="450"/>
      <c r="I80" s="31"/>
      <c r="J80" s="288"/>
      <c r="K80" s="31"/>
      <c r="L80" s="288"/>
      <c r="M80" s="31"/>
      <c r="N80" s="288"/>
      <c r="O80" s="31"/>
      <c r="P80" s="295">
        <v>4</v>
      </c>
      <c r="Q80" s="31"/>
      <c r="R80" s="288"/>
      <c r="S80" s="31"/>
      <c r="T80" s="295">
        <v>2</v>
      </c>
      <c r="U80" s="31"/>
      <c r="V80" s="288"/>
      <c r="W80" s="31"/>
      <c r="X80" s="288"/>
      <c r="Y80" s="31">
        <f t="shared" si="5"/>
        <v>0</v>
      </c>
      <c r="Z80" s="288"/>
      <c r="AA80" s="31"/>
      <c r="AB80" s="288"/>
      <c r="AC80" s="31">
        <f t="shared" si="6"/>
        <v>0</v>
      </c>
      <c r="AD80" s="288"/>
      <c r="AE80" s="31"/>
      <c r="AF80" s="295">
        <v>4</v>
      </c>
      <c r="AG80" s="31"/>
      <c r="AH80" s="288"/>
      <c r="AI80" s="31"/>
      <c r="AJ80" s="288"/>
      <c r="AK80" s="31"/>
      <c r="AL80" s="288"/>
      <c r="AM80" s="31"/>
      <c r="AN80" s="288"/>
      <c r="AO80" s="31"/>
      <c r="AP80" s="288"/>
      <c r="AQ80" s="31">
        <f t="shared" si="9"/>
        <v>0</v>
      </c>
      <c r="AR80" s="288"/>
      <c r="AS80" s="31"/>
      <c r="AT80" s="288"/>
      <c r="AU80" s="31"/>
      <c r="AV80" s="288"/>
      <c r="AW80" s="31">
        <f t="shared" si="10"/>
        <v>0</v>
      </c>
      <c r="AX80" s="295">
        <v>1</v>
      </c>
      <c r="AY80" s="7" t="s">
        <v>100</v>
      </c>
      <c r="AZ80" s="293"/>
      <c r="BA80" s="294">
        <f t="shared" si="8"/>
        <v>11</v>
      </c>
      <c r="BB80" s="304" t="s">
        <v>3176</v>
      </c>
      <c r="BC80" s="261">
        <v>2</v>
      </c>
      <c r="BD80" s="261" t="s">
        <v>3173</v>
      </c>
    </row>
    <row r="81" spans="1:56" x14ac:dyDescent="0.2">
      <c r="A81" s="11" t="s">
        <v>181</v>
      </c>
      <c r="B81" s="288" t="s">
        <v>3032</v>
      </c>
      <c r="C81" s="7" t="s">
        <v>66</v>
      </c>
      <c r="D81" s="7" t="s">
        <v>67</v>
      </c>
      <c r="E81" s="7" t="s">
        <v>151</v>
      </c>
      <c r="F81" s="295">
        <v>1</v>
      </c>
      <c r="G81" s="31"/>
      <c r="H81" s="450"/>
      <c r="I81" s="31"/>
      <c r="J81" s="288"/>
      <c r="K81" s="31"/>
      <c r="L81" s="288"/>
      <c r="M81" s="31"/>
      <c r="N81" s="288"/>
      <c r="O81" s="31"/>
      <c r="P81" s="295">
        <v>4</v>
      </c>
      <c r="Q81" s="31"/>
      <c r="R81" s="288"/>
      <c r="S81" s="31"/>
      <c r="T81" s="295">
        <v>2</v>
      </c>
      <c r="U81" s="31"/>
      <c r="V81" s="288"/>
      <c r="W81" s="31"/>
      <c r="X81" s="288"/>
      <c r="Y81" s="31">
        <f t="shared" si="5"/>
        <v>0</v>
      </c>
      <c r="Z81" s="288"/>
      <c r="AA81" s="31"/>
      <c r="AB81" s="288"/>
      <c r="AC81" s="31">
        <f t="shared" si="6"/>
        <v>0</v>
      </c>
      <c r="AD81" s="288"/>
      <c r="AE81" s="31"/>
      <c r="AF81" s="295">
        <v>4</v>
      </c>
      <c r="AG81" s="31"/>
      <c r="AH81" s="288"/>
      <c r="AI81" s="31"/>
      <c r="AJ81" s="288"/>
      <c r="AK81" s="31"/>
      <c r="AL81" s="288"/>
      <c r="AM81" s="31"/>
      <c r="AN81" s="288"/>
      <c r="AO81" s="31"/>
      <c r="AP81" s="288"/>
      <c r="AQ81" s="31">
        <f t="shared" si="9"/>
        <v>0</v>
      </c>
      <c r="AR81" s="288"/>
      <c r="AS81" s="31"/>
      <c r="AT81" s="288"/>
      <c r="AU81" s="31"/>
      <c r="AV81" s="288"/>
      <c r="AW81" s="31">
        <f t="shared" si="10"/>
        <v>0</v>
      </c>
      <c r="AX81" s="295">
        <v>1</v>
      </c>
      <c r="AY81" s="7" t="s">
        <v>100</v>
      </c>
      <c r="AZ81" s="293"/>
      <c r="BA81" s="294">
        <f t="shared" si="8"/>
        <v>11</v>
      </c>
      <c r="BB81" s="304" t="s">
        <v>3176</v>
      </c>
      <c r="BC81" s="261">
        <v>2</v>
      </c>
      <c r="BD81" s="261" t="s">
        <v>3173</v>
      </c>
    </row>
    <row r="82" spans="1:56" x14ac:dyDescent="0.2">
      <c r="A82" s="11" t="s">
        <v>182</v>
      </c>
      <c r="B82" s="288" t="s">
        <v>3034</v>
      </c>
      <c r="C82" s="7" t="s">
        <v>66</v>
      </c>
      <c r="D82" s="7" t="s">
        <v>67</v>
      </c>
      <c r="E82" s="7" t="s">
        <v>151</v>
      </c>
      <c r="F82" s="295">
        <v>1</v>
      </c>
      <c r="G82" s="31"/>
      <c r="H82" s="450"/>
      <c r="I82" s="31"/>
      <c r="J82" s="288"/>
      <c r="K82" s="31"/>
      <c r="L82" s="288"/>
      <c r="M82" s="31"/>
      <c r="N82" s="288"/>
      <c r="O82" s="31"/>
      <c r="P82" s="295">
        <v>4</v>
      </c>
      <c r="Q82" s="31"/>
      <c r="R82" s="288"/>
      <c r="S82" s="31"/>
      <c r="T82" s="295">
        <v>2</v>
      </c>
      <c r="U82" s="31"/>
      <c r="V82" s="288"/>
      <c r="W82" s="31"/>
      <c r="X82" s="288"/>
      <c r="Y82" s="31">
        <f t="shared" si="5"/>
        <v>0</v>
      </c>
      <c r="Z82" s="288"/>
      <c r="AA82" s="31"/>
      <c r="AB82" s="288"/>
      <c r="AC82" s="31">
        <f t="shared" si="6"/>
        <v>0</v>
      </c>
      <c r="AD82" s="288"/>
      <c r="AE82" s="31"/>
      <c r="AF82" s="295">
        <v>2</v>
      </c>
      <c r="AG82" s="31"/>
      <c r="AH82" s="288"/>
      <c r="AI82" s="31"/>
      <c r="AJ82" s="288"/>
      <c r="AK82" s="31"/>
      <c r="AL82" s="288"/>
      <c r="AM82" s="31"/>
      <c r="AN82" s="288"/>
      <c r="AO82" s="31"/>
      <c r="AP82" s="288"/>
      <c r="AQ82" s="31">
        <f t="shared" si="9"/>
        <v>0</v>
      </c>
      <c r="AR82" s="288"/>
      <c r="AS82" s="31"/>
      <c r="AT82" s="288"/>
      <c r="AU82" s="31"/>
      <c r="AV82" s="288"/>
      <c r="AW82" s="31">
        <f t="shared" si="10"/>
        <v>0</v>
      </c>
      <c r="AX82" s="295">
        <v>1</v>
      </c>
      <c r="AY82" s="7" t="s">
        <v>100</v>
      </c>
      <c r="AZ82" s="293"/>
      <c r="BA82" s="294">
        <f t="shared" si="8"/>
        <v>9</v>
      </c>
      <c r="BB82" s="304" t="s">
        <v>3180</v>
      </c>
      <c r="BC82" s="261">
        <v>2</v>
      </c>
      <c r="BD82" s="261" t="s">
        <v>3173</v>
      </c>
    </row>
    <row r="83" spans="1:56" x14ac:dyDescent="0.2">
      <c r="A83" s="26" t="s">
        <v>183</v>
      </c>
      <c r="B83" s="306" t="s">
        <v>2829</v>
      </c>
      <c r="C83" s="306" t="s">
        <v>3129</v>
      </c>
      <c r="D83" s="27" t="s">
        <v>186</v>
      </c>
      <c r="E83" s="307">
        <v>300</v>
      </c>
      <c r="F83" s="307">
        <v>1</v>
      </c>
      <c r="G83" s="31"/>
      <c r="H83" s="440"/>
      <c r="I83" s="31"/>
      <c r="J83" s="306"/>
      <c r="K83" s="31"/>
      <c r="L83" s="307">
        <v>1</v>
      </c>
      <c r="M83" s="31"/>
      <c r="N83" s="306"/>
      <c r="O83" s="31"/>
      <c r="P83" s="307">
        <v>1</v>
      </c>
      <c r="Q83" s="31"/>
      <c r="R83" s="307">
        <v>1</v>
      </c>
      <c r="S83" s="31"/>
      <c r="T83" s="306"/>
      <c r="U83" s="31"/>
      <c r="V83" s="306"/>
      <c r="W83" s="31"/>
      <c r="X83" s="306"/>
      <c r="Y83" s="31">
        <f t="shared" si="5"/>
        <v>0</v>
      </c>
      <c r="Z83" s="306"/>
      <c r="AA83" s="31"/>
      <c r="AB83" s="306"/>
      <c r="AC83" s="31">
        <f t="shared" si="6"/>
        <v>0</v>
      </c>
      <c r="AD83" s="306"/>
      <c r="AE83" s="31"/>
      <c r="AF83" s="306"/>
      <c r="AG83" s="31"/>
      <c r="AH83" s="307">
        <v>4</v>
      </c>
      <c r="AI83" s="31"/>
      <c r="AJ83" s="306"/>
      <c r="AK83" s="31"/>
      <c r="AL83" s="306"/>
      <c r="AM83" s="31"/>
      <c r="AN83" s="306"/>
      <c r="AO83" s="31"/>
      <c r="AP83" s="306"/>
      <c r="AQ83" s="31">
        <f t="shared" si="9"/>
        <v>0</v>
      </c>
      <c r="AR83" s="306"/>
      <c r="AS83" s="31"/>
      <c r="AT83" s="307">
        <v>2</v>
      </c>
      <c r="AU83" s="31"/>
      <c r="AV83" s="306"/>
      <c r="AW83" s="31">
        <f t="shared" si="10"/>
        <v>0</v>
      </c>
      <c r="AX83" s="307">
        <v>1</v>
      </c>
      <c r="AY83" s="307">
        <v>1</v>
      </c>
      <c r="AZ83" s="308"/>
      <c r="BA83" s="294">
        <f t="shared" si="8"/>
        <v>8</v>
      </c>
      <c r="BB83" s="303" t="s">
        <v>3177</v>
      </c>
      <c r="BC83" s="261">
        <v>2</v>
      </c>
      <c r="BD83" s="261" t="s">
        <v>3173</v>
      </c>
    </row>
    <row r="84" spans="1:56" x14ac:dyDescent="0.2">
      <c r="A84" s="26" t="s">
        <v>187</v>
      </c>
      <c r="B84" s="306" t="s">
        <v>2829</v>
      </c>
      <c r="C84" s="306" t="s">
        <v>3129</v>
      </c>
      <c r="D84" s="27" t="s">
        <v>186</v>
      </c>
      <c r="E84" s="307">
        <v>300</v>
      </c>
      <c r="F84" s="307">
        <v>1</v>
      </c>
      <c r="G84" s="31"/>
      <c r="H84" s="440"/>
      <c r="I84" s="31"/>
      <c r="J84" s="306"/>
      <c r="K84" s="31"/>
      <c r="L84" s="307">
        <v>1</v>
      </c>
      <c r="M84" s="31"/>
      <c r="N84" s="306"/>
      <c r="O84" s="31"/>
      <c r="P84" s="307">
        <v>1</v>
      </c>
      <c r="Q84" s="31"/>
      <c r="R84" s="307">
        <v>1</v>
      </c>
      <c r="S84" s="31"/>
      <c r="T84" s="306"/>
      <c r="U84" s="31"/>
      <c r="V84" s="307">
        <v>1</v>
      </c>
      <c r="W84" s="31"/>
      <c r="X84" s="306"/>
      <c r="Y84" s="31">
        <f t="shared" si="5"/>
        <v>0</v>
      </c>
      <c r="Z84" s="306"/>
      <c r="AA84" s="31"/>
      <c r="AB84" s="306"/>
      <c r="AC84" s="31">
        <f t="shared" si="6"/>
        <v>0</v>
      </c>
      <c r="AD84" s="306"/>
      <c r="AE84" s="31"/>
      <c r="AF84" s="306"/>
      <c r="AG84" s="31"/>
      <c r="AH84" s="307">
        <v>2</v>
      </c>
      <c r="AI84" s="31"/>
      <c r="AJ84" s="306"/>
      <c r="AK84" s="31"/>
      <c r="AL84" s="306"/>
      <c r="AM84" s="31"/>
      <c r="AN84" s="306"/>
      <c r="AO84" s="31"/>
      <c r="AP84" s="306"/>
      <c r="AQ84" s="31">
        <f t="shared" si="9"/>
        <v>0</v>
      </c>
      <c r="AR84" s="306"/>
      <c r="AS84" s="31"/>
      <c r="AT84" s="307">
        <v>2</v>
      </c>
      <c r="AU84" s="31"/>
      <c r="AV84" s="306"/>
      <c r="AW84" s="31">
        <f t="shared" si="10"/>
        <v>0</v>
      </c>
      <c r="AX84" s="307">
        <v>1</v>
      </c>
      <c r="AY84" s="307">
        <v>1</v>
      </c>
      <c r="AZ84" s="309">
        <v>1</v>
      </c>
      <c r="BA84" s="294">
        <f t="shared" si="8"/>
        <v>7</v>
      </c>
      <c r="BB84" s="303" t="s">
        <v>3177</v>
      </c>
      <c r="BC84" s="261">
        <v>2</v>
      </c>
      <c r="BD84" s="261" t="s">
        <v>3173</v>
      </c>
    </row>
    <row r="85" spans="1:56" x14ac:dyDescent="0.2">
      <c r="A85" s="26" t="s">
        <v>188</v>
      </c>
      <c r="B85" s="306" t="s">
        <v>2829</v>
      </c>
      <c r="C85" s="306" t="s">
        <v>3129</v>
      </c>
      <c r="D85" s="27" t="s">
        <v>186</v>
      </c>
      <c r="E85" s="307">
        <v>300</v>
      </c>
      <c r="F85" s="307">
        <v>1</v>
      </c>
      <c r="G85" s="31"/>
      <c r="H85" s="440"/>
      <c r="I85" s="31"/>
      <c r="J85" s="306"/>
      <c r="K85" s="31"/>
      <c r="L85" s="307">
        <v>1</v>
      </c>
      <c r="M85" s="31"/>
      <c r="N85" s="306"/>
      <c r="O85" s="31"/>
      <c r="P85" s="307">
        <v>1</v>
      </c>
      <c r="Q85" s="31"/>
      <c r="R85" s="307">
        <v>1</v>
      </c>
      <c r="S85" s="31"/>
      <c r="T85" s="306"/>
      <c r="U85" s="31"/>
      <c r="V85" s="306"/>
      <c r="W85" s="31"/>
      <c r="X85" s="306"/>
      <c r="Y85" s="31">
        <f t="shared" si="5"/>
        <v>0</v>
      </c>
      <c r="Z85" s="306"/>
      <c r="AA85" s="31"/>
      <c r="AB85" s="306"/>
      <c r="AC85" s="31">
        <f t="shared" si="6"/>
        <v>0</v>
      </c>
      <c r="AD85" s="306"/>
      <c r="AE85" s="31"/>
      <c r="AF85" s="306"/>
      <c r="AG85" s="31"/>
      <c r="AH85" s="307">
        <v>4</v>
      </c>
      <c r="AI85" s="31"/>
      <c r="AJ85" s="306"/>
      <c r="AK85" s="31"/>
      <c r="AL85" s="306"/>
      <c r="AM85" s="31"/>
      <c r="AN85" s="306"/>
      <c r="AO85" s="31"/>
      <c r="AP85" s="306"/>
      <c r="AQ85" s="31">
        <f t="shared" si="9"/>
        <v>0</v>
      </c>
      <c r="AR85" s="306"/>
      <c r="AS85" s="31"/>
      <c r="AT85" s="307">
        <v>2</v>
      </c>
      <c r="AU85" s="31"/>
      <c r="AV85" s="306"/>
      <c r="AW85" s="31">
        <f t="shared" si="10"/>
        <v>0</v>
      </c>
      <c r="AX85" s="307">
        <v>1</v>
      </c>
      <c r="AY85" s="307">
        <v>1</v>
      </c>
      <c r="AZ85" s="308"/>
      <c r="BA85" s="294">
        <f t="shared" si="8"/>
        <v>8</v>
      </c>
      <c r="BB85" s="303" t="s">
        <v>3177</v>
      </c>
      <c r="BC85" s="261">
        <v>2</v>
      </c>
      <c r="BD85" s="261" t="s">
        <v>3173</v>
      </c>
    </row>
    <row r="86" spans="1:56" x14ac:dyDescent="0.2">
      <c r="A86" s="26" t="s">
        <v>189</v>
      </c>
      <c r="B86" s="306" t="s">
        <v>3130</v>
      </c>
      <c r="C86" s="27" t="s">
        <v>61</v>
      </c>
      <c r="D86" s="27" t="s">
        <v>62</v>
      </c>
      <c r="E86" s="307">
        <v>300</v>
      </c>
      <c r="F86" s="307">
        <v>2</v>
      </c>
      <c r="G86" s="31"/>
      <c r="H86" s="440"/>
      <c r="I86" s="31"/>
      <c r="J86" s="306"/>
      <c r="K86" s="31"/>
      <c r="L86" s="307">
        <v>4</v>
      </c>
      <c r="M86" s="31"/>
      <c r="N86" s="307">
        <v>2</v>
      </c>
      <c r="O86" s="31"/>
      <c r="P86" s="307">
        <v>1</v>
      </c>
      <c r="Q86" s="31"/>
      <c r="R86" s="307">
        <v>1</v>
      </c>
      <c r="S86" s="31"/>
      <c r="T86" s="307">
        <v>1</v>
      </c>
      <c r="U86" s="31"/>
      <c r="V86" s="307">
        <v>1</v>
      </c>
      <c r="W86" s="31"/>
      <c r="X86" s="306"/>
      <c r="Y86" s="31">
        <f t="shared" si="5"/>
        <v>0</v>
      </c>
      <c r="Z86" s="307">
        <v>1</v>
      </c>
      <c r="AA86" s="31"/>
      <c r="AB86" s="306"/>
      <c r="AC86" s="31">
        <f t="shared" si="6"/>
        <v>0</v>
      </c>
      <c r="AD86" s="306"/>
      <c r="AE86" s="31"/>
      <c r="AF86" s="306"/>
      <c r="AG86" s="31"/>
      <c r="AH86" s="307">
        <v>2</v>
      </c>
      <c r="AI86" s="31"/>
      <c r="AJ86" s="307">
        <v>1</v>
      </c>
      <c r="AK86" s="31"/>
      <c r="AL86" s="306"/>
      <c r="AM86" s="31"/>
      <c r="AN86" s="306"/>
      <c r="AO86" s="31"/>
      <c r="AP86" s="306"/>
      <c r="AQ86" s="31">
        <f t="shared" si="9"/>
        <v>0</v>
      </c>
      <c r="AR86" s="306"/>
      <c r="AS86" s="31"/>
      <c r="AT86" s="307">
        <v>4</v>
      </c>
      <c r="AU86" s="31"/>
      <c r="AV86" s="306"/>
      <c r="AW86" s="31">
        <f t="shared" si="10"/>
        <v>0</v>
      </c>
      <c r="AX86" s="307">
        <v>2</v>
      </c>
      <c r="AY86" s="307">
        <v>2</v>
      </c>
      <c r="AZ86" s="308"/>
      <c r="BA86" s="294">
        <f t="shared" si="8"/>
        <v>16</v>
      </c>
      <c r="BB86" s="304" t="s">
        <v>3176</v>
      </c>
      <c r="BC86" s="261">
        <v>2</v>
      </c>
      <c r="BD86" s="261" t="s">
        <v>3173</v>
      </c>
    </row>
    <row r="87" spans="1:56" x14ac:dyDescent="0.2">
      <c r="A87" s="26" t="s">
        <v>191</v>
      </c>
      <c r="B87" s="306" t="s">
        <v>3130</v>
      </c>
      <c r="C87" s="306" t="s">
        <v>3119</v>
      </c>
      <c r="D87" s="27" t="s">
        <v>130</v>
      </c>
      <c r="E87" s="307">
        <v>300</v>
      </c>
      <c r="F87" s="307">
        <v>2</v>
      </c>
      <c r="G87" s="31"/>
      <c r="H87" s="440"/>
      <c r="I87" s="31"/>
      <c r="J87" s="306"/>
      <c r="K87" s="31"/>
      <c r="L87" s="307">
        <v>4</v>
      </c>
      <c r="M87" s="31"/>
      <c r="N87" s="307">
        <v>2</v>
      </c>
      <c r="O87" s="31"/>
      <c r="P87" s="307">
        <v>1</v>
      </c>
      <c r="Q87" s="31"/>
      <c r="R87" s="307">
        <v>1</v>
      </c>
      <c r="S87" s="31"/>
      <c r="T87" s="307">
        <v>1</v>
      </c>
      <c r="U87" s="31"/>
      <c r="V87" s="307">
        <v>1</v>
      </c>
      <c r="W87" s="31"/>
      <c r="X87" s="306"/>
      <c r="Y87" s="31">
        <f t="shared" si="5"/>
        <v>0</v>
      </c>
      <c r="Z87" s="307">
        <v>1</v>
      </c>
      <c r="AA87" s="31"/>
      <c r="AB87" s="306"/>
      <c r="AC87" s="31">
        <f t="shared" si="6"/>
        <v>0</v>
      </c>
      <c r="AD87" s="306"/>
      <c r="AE87" s="31"/>
      <c r="AF87" s="306"/>
      <c r="AG87" s="31"/>
      <c r="AH87" s="307">
        <v>2</v>
      </c>
      <c r="AI87" s="31"/>
      <c r="AJ87" s="307">
        <v>1</v>
      </c>
      <c r="AK87" s="31"/>
      <c r="AL87" s="306"/>
      <c r="AM87" s="31"/>
      <c r="AN87" s="306"/>
      <c r="AO87" s="31"/>
      <c r="AP87" s="306"/>
      <c r="AQ87" s="31">
        <f t="shared" si="9"/>
        <v>0</v>
      </c>
      <c r="AR87" s="306"/>
      <c r="AS87" s="31"/>
      <c r="AT87" s="306"/>
      <c r="AU87" s="31"/>
      <c r="AV87" s="306"/>
      <c r="AW87" s="31">
        <f t="shared" si="10"/>
        <v>0</v>
      </c>
      <c r="AX87" s="307">
        <v>2</v>
      </c>
      <c r="AY87" s="307">
        <v>2</v>
      </c>
      <c r="AZ87" s="308"/>
      <c r="BA87" s="294">
        <f t="shared" si="8"/>
        <v>16</v>
      </c>
      <c r="BB87" s="304" t="s">
        <v>3176</v>
      </c>
      <c r="BC87" s="261">
        <v>2</v>
      </c>
      <c r="BD87" s="261" t="s">
        <v>3173</v>
      </c>
    </row>
    <row r="88" spans="1:56" x14ac:dyDescent="0.2">
      <c r="A88" s="26" t="s">
        <v>192</v>
      </c>
      <c r="B88" s="306" t="s">
        <v>3130</v>
      </c>
      <c r="C88" s="27" t="s">
        <v>61</v>
      </c>
      <c r="D88" s="27" t="s">
        <v>62</v>
      </c>
      <c r="E88" s="307">
        <v>300</v>
      </c>
      <c r="F88" s="307">
        <v>2</v>
      </c>
      <c r="G88" s="31"/>
      <c r="H88" s="440"/>
      <c r="I88" s="31"/>
      <c r="J88" s="306"/>
      <c r="K88" s="31"/>
      <c r="L88" s="307">
        <v>4</v>
      </c>
      <c r="M88" s="31"/>
      <c r="N88" s="307">
        <v>2</v>
      </c>
      <c r="O88" s="31"/>
      <c r="P88" s="307">
        <v>1</v>
      </c>
      <c r="Q88" s="31"/>
      <c r="R88" s="307">
        <v>1</v>
      </c>
      <c r="S88" s="31"/>
      <c r="T88" s="307">
        <v>1</v>
      </c>
      <c r="U88" s="31"/>
      <c r="V88" s="307">
        <v>1</v>
      </c>
      <c r="W88" s="31"/>
      <c r="X88" s="306"/>
      <c r="Y88" s="31">
        <f t="shared" ref="Y88:Y151" si="11">X88*$BA88</f>
        <v>0</v>
      </c>
      <c r="Z88" s="307">
        <v>1</v>
      </c>
      <c r="AA88" s="31"/>
      <c r="AB88" s="306"/>
      <c r="AC88" s="31">
        <f t="shared" ref="AC88:AC151" si="12">AB88*$BA88</f>
        <v>0</v>
      </c>
      <c r="AD88" s="306"/>
      <c r="AE88" s="31"/>
      <c r="AF88" s="306"/>
      <c r="AG88" s="31"/>
      <c r="AH88" s="307">
        <v>2</v>
      </c>
      <c r="AI88" s="31"/>
      <c r="AJ88" s="307">
        <v>1</v>
      </c>
      <c r="AK88" s="31"/>
      <c r="AL88" s="306"/>
      <c r="AM88" s="31"/>
      <c r="AN88" s="306"/>
      <c r="AO88" s="31"/>
      <c r="AP88" s="306"/>
      <c r="AQ88" s="31">
        <f t="shared" si="9"/>
        <v>0</v>
      </c>
      <c r="AR88" s="306"/>
      <c r="AS88" s="31"/>
      <c r="AT88" s="307">
        <v>4</v>
      </c>
      <c r="AU88" s="31"/>
      <c r="AV88" s="306"/>
      <c r="AW88" s="31">
        <f t="shared" si="10"/>
        <v>0</v>
      </c>
      <c r="AX88" s="307">
        <v>2</v>
      </c>
      <c r="AY88" s="307">
        <v>2</v>
      </c>
      <c r="AZ88" s="309">
        <v>1</v>
      </c>
      <c r="BA88" s="294">
        <f t="shared" si="8"/>
        <v>16</v>
      </c>
      <c r="BB88" s="304" t="s">
        <v>3176</v>
      </c>
      <c r="BC88" s="261">
        <v>2</v>
      </c>
      <c r="BD88" s="261" t="s">
        <v>3173</v>
      </c>
    </row>
    <row r="89" spans="1:56" x14ac:dyDescent="0.2">
      <c r="A89" s="26" t="s">
        <v>193</v>
      </c>
      <c r="B89" s="306" t="s">
        <v>2829</v>
      </c>
      <c r="C89" s="27" t="s">
        <v>61</v>
      </c>
      <c r="D89" s="27" t="s">
        <v>62</v>
      </c>
      <c r="E89" s="307">
        <v>300</v>
      </c>
      <c r="F89" s="307">
        <v>2</v>
      </c>
      <c r="G89" s="31"/>
      <c r="H89" s="440"/>
      <c r="I89" s="31"/>
      <c r="J89" s="306"/>
      <c r="K89" s="31"/>
      <c r="L89" s="307">
        <v>2</v>
      </c>
      <c r="M89" s="31"/>
      <c r="N89" s="306"/>
      <c r="O89" s="31"/>
      <c r="P89" s="307">
        <v>2</v>
      </c>
      <c r="Q89" s="31"/>
      <c r="R89" s="307">
        <v>2</v>
      </c>
      <c r="S89" s="31"/>
      <c r="T89" s="307">
        <v>2</v>
      </c>
      <c r="U89" s="31"/>
      <c r="V89" s="307">
        <v>1</v>
      </c>
      <c r="W89" s="31"/>
      <c r="X89" s="306"/>
      <c r="Y89" s="31">
        <f t="shared" si="11"/>
        <v>0</v>
      </c>
      <c r="Z89" s="306"/>
      <c r="AA89" s="31"/>
      <c r="AB89" s="306"/>
      <c r="AC89" s="31">
        <f t="shared" si="12"/>
        <v>0</v>
      </c>
      <c r="AD89" s="306"/>
      <c r="AE89" s="31"/>
      <c r="AF89" s="306"/>
      <c r="AG89" s="31"/>
      <c r="AH89" s="307">
        <v>2</v>
      </c>
      <c r="AI89" s="31"/>
      <c r="AJ89" s="306"/>
      <c r="AK89" s="31"/>
      <c r="AL89" s="306"/>
      <c r="AM89" s="31"/>
      <c r="AN89" s="306"/>
      <c r="AO89" s="31"/>
      <c r="AP89" s="306"/>
      <c r="AQ89" s="31">
        <f t="shared" si="9"/>
        <v>0</v>
      </c>
      <c r="AR89" s="306"/>
      <c r="AS89" s="31"/>
      <c r="AT89" s="307">
        <v>4</v>
      </c>
      <c r="AU89" s="31"/>
      <c r="AV89" s="306"/>
      <c r="AW89" s="31">
        <f t="shared" si="10"/>
        <v>0</v>
      </c>
      <c r="AX89" s="307">
        <v>2</v>
      </c>
      <c r="AY89" s="307">
        <v>2</v>
      </c>
      <c r="AZ89" s="309">
        <v>1</v>
      </c>
      <c r="BA89" s="294">
        <f t="shared" si="8"/>
        <v>13</v>
      </c>
      <c r="BB89" s="304" t="s">
        <v>3176</v>
      </c>
      <c r="BC89" s="261">
        <v>2</v>
      </c>
      <c r="BD89" s="261" t="s">
        <v>3173</v>
      </c>
    </row>
    <row r="90" spans="1:56" x14ac:dyDescent="0.2">
      <c r="A90" s="26" t="s">
        <v>194</v>
      </c>
      <c r="B90" s="306" t="s">
        <v>2829</v>
      </c>
      <c r="C90" s="27" t="s">
        <v>61</v>
      </c>
      <c r="D90" s="27" t="s">
        <v>62</v>
      </c>
      <c r="E90" s="307">
        <v>300</v>
      </c>
      <c r="F90" s="307">
        <v>2</v>
      </c>
      <c r="G90" s="31"/>
      <c r="H90" s="440"/>
      <c r="I90" s="31"/>
      <c r="J90" s="306"/>
      <c r="K90" s="31"/>
      <c r="L90" s="307">
        <v>2</v>
      </c>
      <c r="M90" s="31"/>
      <c r="N90" s="306"/>
      <c r="O90" s="31"/>
      <c r="P90" s="307">
        <v>2</v>
      </c>
      <c r="Q90" s="31"/>
      <c r="R90" s="307">
        <v>2</v>
      </c>
      <c r="S90" s="31"/>
      <c r="T90" s="307">
        <v>2</v>
      </c>
      <c r="U90" s="31"/>
      <c r="V90" s="307">
        <v>1</v>
      </c>
      <c r="W90" s="31"/>
      <c r="X90" s="306"/>
      <c r="Y90" s="31">
        <f t="shared" si="11"/>
        <v>0</v>
      </c>
      <c r="Z90" s="306"/>
      <c r="AA90" s="31"/>
      <c r="AB90" s="306"/>
      <c r="AC90" s="31">
        <f t="shared" si="12"/>
        <v>0</v>
      </c>
      <c r="AD90" s="306"/>
      <c r="AE90" s="31"/>
      <c r="AF90" s="306"/>
      <c r="AG90" s="31"/>
      <c r="AH90" s="307">
        <v>2</v>
      </c>
      <c r="AI90" s="31"/>
      <c r="AJ90" s="306"/>
      <c r="AK90" s="31"/>
      <c r="AL90" s="306"/>
      <c r="AM90" s="31"/>
      <c r="AN90" s="306"/>
      <c r="AO90" s="31"/>
      <c r="AP90" s="306"/>
      <c r="AQ90" s="31">
        <f t="shared" si="9"/>
        <v>0</v>
      </c>
      <c r="AR90" s="306"/>
      <c r="AS90" s="31"/>
      <c r="AT90" s="307">
        <v>4</v>
      </c>
      <c r="AU90" s="31"/>
      <c r="AV90" s="306"/>
      <c r="AW90" s="31">
        <f t="shared" si="10"/>
        <v>0</v>
      </c>
      <c r="AX90" s="307">
        <v>2</v>
      </c>
      <c r="AY90" s="307">
        <v>2</v>
      </c>
      <c r="AZ90" s="309">
        <v>1</v>
      </c>
      <c r="BA90" s="294">
        <f t="shared" si="8"/>
        <v>13</v>
      </c>
      <c r="BB90" s="304" t="s">
        <v>3176</v>
      </c>
      <c r="BC90" s="261">
        <v>2</v>
      </c>
      <c r="BD90" s="261" t="s">
        <v>3173</v>
      </c>
    </row>
    <row r="91" spans="1:56" x14ac:dyDescent="0.2">
      <c r="A91" s="26" t="s">
        <v>195</v>
      </c>
      <c r="B91" s="306" t="s">
        <v>3131</v>
      </c>
      <c r="C91" s="27" t="s">
        <v>61</v>
      </c>
      <c r="D91" s="27" t="s">
        <v>62</v>
      </c>
      <c r="E91" s="307">
        <v>300</v>
      </c>
      <c r="F91" s="307">
        <v>1</v>
      </c>
      <c r="G91" s="31"/>
      <c r="H91" s="440"/>
      <c r="I91" s="31"/>
      <c r="J91" s="306"/>
      <c r="K91" s="31"/>
      <c r="L91" s="306"/>
      <c r="M91" s="31"/>
      <c r="N91" s="306"/>
      <c r="O91" s="31"/>
      <c r="P91" s="306"/>
      <c r="Q91" s="31"/>
      <c r="R91" s="306"/>
      <c r="S91" s="31"/>
      <c r="T91" s="306"/>
      <c r="U91" s="31"/>
      <c r="V91" s="306"/>
      <c r="W91" s="31"/>
      <c r="X91" s="306"/>
      <c r="Y91" s="31">
        <f t="shared" si="11"/>
        <v>0</v>
      </c>
      <c r="Z91" s="306"/>
      <c r="AA91" s="31"/>
      <c r="AB91" s="306"/>
      <c r="AC91" s="31">
        <f t="shared" si="12"/>
        <v>0</v>
      </c>
      <c r="AD91" s="306"/>
      <c r="AE91" s="31"/>
      <c r="AF91" s="306"/>
      <c r="AG91" s="31"/>
      <c r="AH91" s="306"/>
      <c r="AI91" s="31"/>
      <c r="AJ91" s="306"/>
      <c r="AK91" s="31"/>
      <c r="AL91" s="306"/>
      <c r="AM91" s="31"/>
      <c r="AN91" s="306"/>
      <c r="AO91" s="31"/>
      <c r="AP91" s="306"/>
      <c r="AQ91" s="31">
        <f t="shared" si="9"/>
        <v>0</v>
      </c>
      <c r="AR91" s="306"/>
      <c r="AS91" s="31"/>
      <c r="AT91" s="306"/>
      <c r="AU91" s="31"/>
      <c r="AV91" s="306"/>
      <c r="AW91" s="31">
        <f t="shared" si="10"/>
        <v>0</v>
      </c>
      <c r="AX91" s="306"/>
      <c r="AY91" s="306"/>
      <c r="AZ91" s="28" t="s">
        <v>197</v>
      </c>
      <c r="BA91" s="294">
        <f t="shared" si="8"/>
        <v>1</v>
      </c>
      <c r="BB91" s="303" t="s">
        <v>3173</v>
      </c>
      <c r="BC91" s="261">
        <v>3</v>
      </c>
      <c r="BD91" s="261" t="s">
        <v>3173</v>
      </c>
    </row>
    <row r="92" spans="1:56" x14ac:dyDescent="0.2">
      <c r="A92" s="26" t="s">
        <v>198</v>
      </c>
      <c r="B92" s="306" t="s">
        <v>2829</v>
      </c>
      <c r="C92" s="27" t="s">
        <v>199</v>
      </c>
      <c r="D92" s="27" t="s">
        <v>200</v>
      </c>
      <c r="E92" s="307">
        <v>300</v>
      </c>
      <c r="F92" s="307">
        <v>2</v>
      </c>
      <c r="G92" s="31"/>
      <c r="H92" s="440"/>
      <c r="I92" s="31"/>
      <c r="J92" s="306"/>
      <c r="K92" s="31"/>
      <c r="L92" s="307">
        <v>2</v>
      </c>
      <c r="M92" s="31"/>
      <c r="N92" s="306"/>
      <c r="O92" s="31"/>
      <c r="P92" s="307">
        <v>2</v>
      </c>
      <c r="Q92" s="31"/>
      <c r="R92" s="307">
        <v>8</v>
      </c>
      <c r="S92" s="31"/>
      <c r="T92" s="307">
        <v>2</v>
      </c>
      <c r="U92" s="31"/>
      <c r="V92" s="307">
        <v>2</v>
      </c>
      <c r="W92" s="31"/>
      <c r="X92" s="306"/>
      <c r="Y92" s="31">
        <f t="shared" si="11"/>
        <v>0</v>
      </c>
      <c r="Z92" s="306"/>
      <c r="AA92" s="31"/>
      <c r="AB92" s="306"/>
      <c r="AC92" s="31">
        <f t="shared" si="12"/>
        <v>0</v>
      </c>
      <c r="AD92" s="306"/>
      <c r="AE92" s="31"/>
      <c r="AF92" s="307">
        <v>2</v>
      </c>
      <c r="AG92" s="31"/>
      <c r="AH92" s="307">
        <v>2</v>
      </c>
      <c r="AI92" s="31"/>
      <c r="AJ92" s="306"/>
      <c r="AK92" s="31"/>
      <c r="AL92" s="306"/>
      <c r="AM92" s="31"/>
      <c r="AN92" s="306"/>
      <c r="AO92" s="31"/>
      <c r="AP92" s="306"/>
      <c r="AQ92" s="31">
        <f t="shared" si="9"/>
        <v>0</v>
      </c>
      <c r="AR92" s="306"/>
      <c r="AS92" s="31"/>
      <c r="AT92" s="307">
        <v>4</v>
      </c>
      <c r="AU92" s="31"/>
      <c r="AV92" s="306"/>
      <c r="AW92" s="31">
        <f t="shared" si="10"/>
        <v>0</v>
      </c>
      <c r="AX92" s="307">
        <v>2</v>
      </c>
      <c r="AY92" s="307">
        <v>2</v>
      </c>
      <c r="AZ92" s="308"/>
      <c r="BA92" s="294">
        <f t="shared" si="8"/>
        <v>22</v>
      </c>
      <c r="BB92" s="304" t="s">
        <v>3181</v>
      </c>
      <c r="BC92" s="261">
        <v>3</v>
      </c>
      <c r="BD92" s="261" t="s">
        <v>3173</v>
      </c>
    </row>
    <row r="93" spans="1:56" x14ac:dyDescent="0.2">
      <c r="A93" s="26" t="s">
        <v>201</v>
      </c>
      <c r="B93" s="306" t="s">
        <v>2829</v>
      </c>
      <c r="C93" s="27" t="s">
        <v>199</v>
      </c>
      <c r="D93" s="27" t="s">
        <v>200</v>
      </c>
      <c r="E93" s="307">
        <v>300</v>
      </c>
      <c r="F93" s="307">
        <v>2</v>
      </c>
      <c r="G93" s="31"/>
      <c r="H93" s="440"/>
      <c r="I93" s="31"/>
      <c r="J93" s="306"/>
      <c r="K93" s="31"/>
      <c r="L93" s="307">
        <v>2</v>
      </c>
      <c r="M93" s="31"/>
      <c r="N93" s="306"/>
      <c r="O93" s="31"/>
      <c r="P93" s="307">
        <v>2</v>
      </c>
      <c r="Q93" s="31"/>
      <c r="R93" s="307">
        <v>8</v>
      </c>
      <c r="S93" s="31"/>
      <c r="T93" s="307">
        <v>2</v>
      </c>
      <c r="U93" s="31"/>
      <c r="V93" s="307">
        <v>2</v>
      </c>
      <c r="W93" s="31"/>
      <c r="X93" s="306"/>
      <c r="Y93" s="31">
        <f t="shared" si="11"/>
        <v>0</v>
      </c>
      <c r="Z93" s="306"/>
      <c r="AA93" s="31"/>
      <c r="AB93" s="306"/>
      <c r="AC93" s="31">
        <f t="shared" si="12"/>
        <v>0</v>
      </c>
      <c r="AD93" s="306"/>
      <c r="AE93" s="31"/>
      <c r="AF93" s="307">
        <v>2</v>
      </c>
      <c r="AG93" s="31"/>
      <c r="AH93" s="307">
        <v>2</v>
      </c>
      <c r="AI93" s="31"/>
      <c r="AJ93" s="306"/>
      <c r="AK93" s="31"/>
      <c r="AL93" s="306"/>
      <c r="AM93" s="31"/>
      <c r="AN93" s="306"/>
      <c r="AO93" s="31"/>
      <c r="AP93" s="306"/>
      <c r="AQ93" s="31">
        <f t="shared" si="9"/>
        <v>0</v>
      </c>
      <c r="AR93" s="306"/>
      <c r="AS93" s="31"/>
      <c r="AT93" s="307">
        <v>4</v>
      </c>
      <c r="AU93" s="31"/>
      <c r="AV93" s="306"/>
      <c r="AW93" s="31">
        <f t="shared" si="10"/>
        <v>0</v>
      </c>
      <c r="AX93" s="307">
        <v>2</v>
      </c>
      <c r="AY93" s="307">
        <v>2</v>
      </c>
      <c r="AZ93" s="308"/>
      <c r="BA93" s="294">
        <f t="shared" si="8"/>
        <v>22</v>
      </c>
      <c r="BB93" s="304" t="s">
        <v>3181</v>
      </c>
      <c r="BC93" s="261">
        <v>4</v>
      </c>
      <c r="BD93" s="261" t="s">
        <v>3173</v>
      </c>
    </row>
    <row r="94" spans="1:56" x14ac:dyDescent="0.2">
      <c r="A94" s="26" t="s">
        <v>202</v>
      </c>
      <c r="B94" s="306" t="s">
        <v>2829</v>
      </c>
      <c r="C94" s="306" t="s">
        <v>3033</v>
      </c>
      <c r="D94" s="307">
        <v>218</v>
      </c>
      <c r="E94" s="307">
        <v>300</v>
      </c>
      <c r="F94" s="307">
        <v>2</v>
      </c>
      <c r="G94" s="31"/>
      <c r="H94" s="440"/>
      <c r="I94" s="31"/>
      <c r="J94" s="306"/>
      <c r="K94" s="31"/>
      <c r="L94" s="307">
        <v>2</v>
      </c>
      <c r="M94" s="31"/>
      <c r="N94" s="306"/>
      <c r="O94" s="31"/>
      <c r="P94" s="307">
        <v>2</v>
      </c>
      <c r="Q94" s="31"/>
      <c r="R94" s="307">
        <v>2</v>
      </c>
      <c r="S94" s="31"/>
      <c r="T94" s="307">
        <v>1</v>
      </c>
      <c r="U94" s="31"/>
      <c r="V94" s="307">
        <v>1</v>
      </c>
      <c r="W94" s="31"/>
      <c r="X94" s="306"/>
      <c r="Y94" s="31">
        <f t="shared" si="11"/>
        <v>0</v>
      </c>
      <c r="Z94" s="306"/>
      <c r="AA94" s="31"/>
      <c r="AB94" s="306"/>
      <c r="AC94" s="31">
        <f t="shared" si="12"/>
        <v>0</v>
      </c>
      <c r="AD94" s="306"/>
      <c r="AE94" s="31"/>
      <c r="AF94" s="306"/>
      <c r="AG94" s="31"/>
      <c r="AH94" s="307">
        <v>2</v>
      </c>
      <c r="AI94" s="31"/>
      <c r="AJ94" s="306"/>
      <c r="AK94" s="31"/>
      <c r="AL94" s="306"/>
      <c r="AM94" s="31"/>
      <c r="AN94" s="306"/>
      <c r="AO94" s="31"/>
      <c r="AP94" s="306"/>
      <c r="AQ94" s="31">
        <f t="shared" si="9"/>
        <v>0</v>
      </c>
      <c r="AR94" s="306"/>
      <c r="AS94" s="31"/>
      <c r="AT94" s="307">
        <v>6</v>
      </c>
      <c r="AU94" s="31"/>
      <c r="AV94" s="306"/>
      <c r="AW94" s="31">
        <f t="shared" si="10"/>
        <v>0</v>
      </c>
      <c r="AX94" s="307">
        <v>2</v>
      </c>
      <c r="AY94" s="307">
        <v>2</v>
      </c>
      <c r="AZ94" s="308"/>
      <c r="BA94" s="294">
        <f t="shared" si="8"/>
        <v>12</v>
      </c>
      <c r="BB94" s="304" t="s">
        <v>3176</v>
      </c>
      <c r="BC94" s="261">
        <v>4</v>
      </c>
      <c r="BD94" s="261" t="s">
        <v>3173</v>
      </c>
    </row>
    <row r="95" spans="1:56" x14ac:dyDescent="0.2">
      <c r="A95" s="26" t="s">
        <v>203</v>
      </c>
      <c r="B95" s="306" t="s">
        <v>2829</v>
      </c>
      <c r="C95" s="306" t="s">
        <v>3033</v>
      </c>
      <c r="D95" s="307">
        <v>219</v>
      </c>
      <c r="E95" s="307">
        <v>300</v>
      </c>
      <c r="F95" s="307">
        <v>2</v>
      </c>
      <c r="G95" s="31"/>
      <c r="H95" s="440"/>
      <c r="I95" s="31"/>
      <c r="J95" s="306"/>
      <c r="K95" s="31"/>
      <c r="L95" s="307">
        <v>2</v>
      </c>
      <c r="M95" s="31"/>
      <c r="N95" s="306"/>
      <c r="O95" s="31"/>
      <c r="P95" s="307">
        <v>2</v>
      </c>
      <c r="Q95" s="31"/>
      <c r="R95" s="307">
        <v>2</v>
      </c>
      <c r="S95" s="31"/>
      <c r="T95" s="307">
        <v>1</v>
      </c>
      <c r="U95" s="31"/>
      <c r="V95" s="307">
        <v>1</v>
      </c>
      <c r="W95" s="31"/>
      <c r="X95" s="306"/>
      <c r="Y95" s="31">
        <f t="shared" si="11"/>
        <v>0</v>
      </c>
      <c r="Z95" s="306"/>
      <c r="AA95" s="31"/>
      <c r="AB95" s="306"/>
      <c r="AC95" s="31">
        <f t="shared" si="12"/>
        <v>0</v>
      </c>
      <c r="AD95" s="306"/>
      <c r="AE95" s="31"/>
      <c r="AF95" s="306"/>
      <c r="AG95" s="31"/>
      <c r="AH95" s="307">
        <v>2</v>
      </c>
      <c r="AI95" s="31"/>
      <c r="AJ95" s="306"/>
      <c r="AK95" s="31"/>
      <c r="AL95" s="306"/>
      <c r="AM95" s="31"/>
      <c r="AN95" s="306"/>
      <c r="AO95" s="31"/>
      <c r="AP95" s="306"/>
      <c r="AQ95" s="31">
        <f t="shared" si="9"/>
        <v>0</v>
      </c>
      <c r="AR95" s="306"/>
      <c r="AS95" s="31"/>
      <c r="AT95" s="307">
        <v>6</v>
      </c>
      <c r="AU95" s="31"/>
      <c r="AV95" s="306"/>
      <c r="AW95" s="31">
        <f t="shared" si="10"/>
        <v>0</v>
      </c>
      <c r="AX95" s="307">
        <v>2</v>
      </c>
      <c r="AY95" s="307">
        <v>2</v>
      </c>
      <c r="AZ95" s="309">
        <v>1</v>
      </c>
      <c r="BA95" s="294">
        <f t="shared" si="8"/>
        <v>12</v>
      </c>
      <c r="BB95" s="304" t="s">
        <v>3176</v>
      </c>
      <c r="BC95" s="261">
        <v>4</v>
      </c>
      <c r="BD95" s="261" t="s">
        <v>3173</v>
      </c>
    </row>
    <row r="96" spans="1:56" x14ac:dyDescent="0.2">
      <c r="A96" s="26" t="s">
        <v>204</v>
      </c>
      <c r="B96" s="306" t="s">
        <v>2829</v>
      </c>
      <c r="C96" s="306" t="s">
        <v>3033</v>
      </c>
      <c r="D96" s="307">
        <v>218</v>
      </c>
      <c r="E96" s="307">
        <v>300</v>
      </c>
      <c r="F96" s="307">
        <v>2</v>
      </c>
      <c r="G96" s="31"/>
      <c r="H96" s="440"/>
      <c r="I96" s="31"/>
      <c r="J96" s="306"/>
      <c r="K96" s="31"/>
      <c r="L96" s="307">
        <v>2</v>
      </c>
      <c r="M96" s="31"/>
      <c r="N96" s="306"/>
      <c r="O96" s="31"/>
      <c r="P96" s="307">
        <v>2</v>
      </c>
      <c r="Q96" s="31"/>
      <c r="R96" s="307">
        <v>2</v>
      </c>
      <c r="S96" s="31"/>
      <c r="T96" s="307">
        <v>1</v>
      </c>
      <c r="U96" s="31"/>
      <c r="V96" s="307">
        <v>1</v>
      </c>
      <c r="W96" s="31"/>
      <c r="X96" s="306"/>
      <c r="Y96" s="31">
        <f t="shared" si="11"/>
        <v>0</v>
      </c>
      <c r="Z96" s="306"/>
      <c r="AA96" s="31"/>
      <c r="AB96" s="306"/>
      <c r="AC96" s="31">
        <f t="shared" si="12"/>
        <v>0</v>
      </c>
      <c r="AD96" s="306"/>
      <c r="AE96" s="31"/>
      <c r="AF96" s="306"/>
      <c r="AG96" s="31"/>
      <c r="AH96" s="307">
        <v>2</v>
      </c>
      <c r="AI96" s="31"/>
      <c r="AJ96" s="306"/>
      <c r="AK96" s="31"/>
      <c r="AL96" s="306"/>
      <c r="AM96" s="31"/>
      <c r="AN96" s="306"/>
      <c r="AO96" s="31"/>
      <c r="AP96" s="306"/>
      <c r="AQ96" s="31">
        <f t="shared" si="9"/>
        <v>0</v>
      </c>
      <c r="AR96" s="306"/>
      <c r="AS96" s="31"/>
      <c r="AT96" s="307">
        <v>6</v>
      </c>
      <c r="AU96" s="31"/>
      <c r="AV96" s="306"/>
      <c r="AW96" s="31">
        <f t="shared" si="10"/>
        <v>0</v>
      </c>
      <c r="AX96" s="307">
        <v>2</v>
      </c>
      <c r="AY96" s="307">
        <v>2</v>
      </c>
      <c r="AZ96" s="308"/>
      <c r="BA96" s="294">
        <f t="shared" si="8"/>
        <v>12</v>
      </c>
      <c r="BB96" s="304" t="s">
        <v>3176</v>
      </c>
      <c r="BC96" s="261">
        <v>4</v>
      </c>
      <c r="BD96" s="261" t="s">
        <v>3173</v>
      </c>
    </row>
    <row r="97" spans="1:57" x14ac:dyDescent="0.2">
      <c r="A97" s="26" t="s">
        <v>205</v>
      </c>
      <c r="B97" s="306" t="s">
        <v>2829</v>
      </c>
      <c r="C97" s="306" t="s">
        <v>3033</v>
      </c>
      <c r="D97" s="307">
        <v>219</v>
      </c>
      <c r="E97" s="307">
        <v>300</v>
      </c>
      <c r="F97" s="307">
        <v>2</v>
      </c>
      <c r="G97" s="31"/>
      <c r="H97" s="440"/>
      <c r="I97" s="31"/>
      <c r="J97" s="306"/>
      <c r="K97" s="31"/>
      <c r="L97" s="307">
        <v>2</v>
      </c>
      <c r="M97" s="31"/>
      <c r="N97" s="306"/>
      <c r="O97" s="31"/>
      <c r="P97" s="307">
        <v>2</v>
      </c>
      <c r="Q97" s="31"/>
      <c r="R97" s="307">
        <v>2</v>
      </c>
      <c r="S97" s="31"/>
      <c r="T97" s="307">
        <v>1</v>
      </c>
      <c r="U97" s="31"/>
      <c r="V97" s="307">
        <v>1</v>
      </c>
      <c r="W97" s="31"/>
      <c r="X97" s="306"/>
      <c r="Y97" s="31">
        <f t="shared" si="11"/>
        <v>0</v>
      </c>
      <c r="Z97" s="306"/>
      <c r="AA97" s="31"/>
      <c r="AB97" s="306"/>
      <c r="AC97" s="31">
        <f t="shared" si="12"/>
        <v>0</v>
      </c>
      <c r="AD97" s="306"/>
      <c r="AE97" s="31"/>
      <c r="AF97" s="306"/>
      <c r="AG97" s="31"/>
      <c r="AH97" s="307">
        <v>2</v>
      </c>
      <c r="AI97" s="31"/>
      <c r="AJ97" s="306"/>
      <c r="AK97" s="31"/>
      <c r="AL97" s="306"/>
      <c r="AM97" s="31"/>
      <c r="AN97" s="306"/>
      <c r="AO97" s="31"/>
      <c r="AP97" s="306"/>
      <c r="AQ97" s="31">
        <f t="shared" si="9"/>
        <v>0</v>
      </c>
      <c r="AR97" s="306"/>
      <c r="AS97" s="31"/>
      <c r="AT97" s="307">
        <v>6</v>
      </c>
      <c r="AU97" s="31"/>
      <c r="AV97" s="306"/>
      <c r="AW97" s="31">
        <f t="shared" si="10"/>
        <v>0</v>
      </c>
      <c r="AX97" s="307">
        <v>2</v>
      </c>
      <c r="AY97" s="307">
        <v>2</v>
      </c>
      <c r="AZ97" s="309">
        <v>1</v>
      </c>
      <c r="BA97" s="294">
        <f t="shared" si="8"/>
        <v>12</v>
      </c>
      <c r="BB97" s="304" t="s">
        <v>3176</v>
      </c>
      <c r="BC97" s="261">
        <v>4</v>
      </c>
      <c r="BD97" s="261" t="s">
        <v>3173</v>
      </c>
      <c r="BE97" s="261">
        <v>91</v>
      </c>
    </row>
    <row r="98" spans="1:57" x14ac:dyDescent="0.2">
      <c r="A98" s="26" t="s">
        <v>206</v>
      </c>
      <c r="B98" s="306" t="s">
        <v>2829</v>
      </c>
      <c r="C98" s="306" t="s">
        <v>3132</v>
      </c>
      <c r="D98" s="306"/>
      <c r="E98" s="307">
        <v>300</v>
      </c>
      <c r="F98" s="307">
        <v>2</v>
      </c>
      <c r="G98" s="31"/>
      <c r="H98" s="440"/>
      <c r="I98" s="31"/>
      <c r="J98" s="306"/>
      <c r="K98" s="31"/>
      <c r="L98" s="306"/>
      <c r="M98" s="31"/>
      <c r="N98" s="306"/>
      <c r="O98" s="31"/>
      <c r="P98" s="306"/>
      <c r="Q98" s="31"/>
      <c r="R98" s="306"/>
      <c r="S98" s="31"/>
      <c r="T98" s="306"/>
      <c r="U98" s="31"/>
      <c r="V98" s="307">
        <v>1</v>
      </c>
      <c r="W98" s="31"/>
      <c r="X98" s="306"/>
      <c r="Y98" s="31">
        <f t="shared" si="11"/>
        <v>0</v>
      </c>
      <c r="Z98" s="306"/>
      <c r="AA98" s="31"/>
      <c r="AB98" s="306"/>
      <c r="AC98" s="31">
        <f t="shared" si="12"/>
        <v>0</v>
      </c>
      <c r="AD98" s="306"/>
      <c r="AE98" s="31"/>
      <c r="AF98" s="306"/>
      <c r="AG98" s="31"/>
      <c r="AH98" s="307">
        <v>2</v>
      </c>
      <c r="AI98" s="31"/>
      <c r="AJ98" s="306"/>
      <c r="AK98" s="31"/>
      <c r="AL98" s="306"/>
      <c r="AM98" s="31"/>
      <c r="AN98" s="306"/>
      <c r="AO98" s="31"/>
      <c r="AP98" s="306"/>
      <c r="AQ98" s="31">
        <f t="shared" si="9"/>
        <v>0</v>
      </c>
      <c r="AR98" s="306"/>
      <c r="AS98" s="31"/>
      <c r="AT98" s="307">
        <v>4</v>
      </c>
      <c r="AU98" s="31"/>
      <c r="AV98" s="306"/>
      <c r="AW98" s="31">
        <f t="shared" si="10"/>
        <v>0</v>
      </c>
      <c r="AX98" s="307">
        <v>2</v>
      </c>
      <c r="AY98" s="306"/>
      <c r="AZ98" s="308"/>
      <c r="BA98" s="294">
        <f t="shared" si="8"/>
        <v>5</v>
      </c>
      <c r="BB98" s="303" t="s">
        <v>3177</v>
      </c>
      <c r="BC98" s="261">
        <v>5</v>
      </c>
      <c r="BD98" s="261" t="s">
        <v>3177</v>
      </c>
    </row>
    <row r="99" spans="1:57" x14ac:dyDescent="0.2">
      <c r="A99" s="26" t="s">
        <v>208</v>
      </c>
      <c r="B99" s="306" t="s">
        <v>2829</v>
      </c>
      <c r="C99" s="306" t="s">
        <v>3132</v>
      </c>
      <c r="D99" s="306"/>
      <c r="E99" s="307">
        <v>300</v>
      </c>
      <c r="F99" s="307">
        <v>2</v>
      </c>
      <c r="G99" s="31"/>
      <c r="H99" s="440"/>
      <c r="I99" s="31"/>
      <c r="J99" s="306"/>
      <c r="K99" s="31"/>
      <c r="L99" s="306"/>
      <c r="M99" s="31"/>
      <c r="N99" s="306"/>
      <c r="O99" s="31"/>
      <c r="P99" s="306"/>
      <c r="Q99" s="31"/>
      <c r="R99" s="306"/>
      <c r="S99" s="31"/>
      <c r="T99" s="306"/>
      <c r="U99" s="31"/>
      <c r="V99" s="307">
        <v>1</v>
      </c>
      <c r="W99" s="31"/>
      <c r="X99" s="306"/>
      <c r="Y99" s="31">
        <f t="shared" si="11"/>
        <v>0</v>
      </c>
      <c r="Z99" s="306"/>
      <c r="AA99" s="31"/>
      <c r="AB99" s="306"/>
      <c r="AC99" s="31">
        <f t="shared" si="12"/>
        <v>0</v>
      </c>
      <c r="AD99" s="306"/>
      <c r="AE99" s="31"/>
      <c r="AF99" s="306"/>
      <c r="AG99" s="31"/>
      <c r="AH99" s="307">
        <v>2</v>
      </c>
      <c r="AI99" s="31"/>
      <c r="AJ99" s="306"/>
      <c r="AK99" s="31"/>
      <c r="AL99" s="306"/>
      <c r="AM99" s="31"/>
      <c r="AN99" s="306"/>
      <c r="AO99" s="31"/>
      <c r="AP99" s="306"/>
      <c r="AQ99" s="31">
        <f t="shared" si="9"/>
        <v>0</v>
      </c>
      <c r="AR99" s="306"/>
      <c r="AS99" s="31"/>
      <c r="AT99" s="307">
        <v>4</v>
      </c>
      <c r="AU99" s="31"/>
      <c r="AV99" s="306"/>
      <c r="AW99" s="31">
        <f t="shared" si="10"/>
        <v>0</v>
      </c>
      <c r="AX99" s="307">
        <v>2</v>
      </c>
      <c r="AY99" s="306"/>
      <c r="AZ99" s="308"/>
      <c r="BA99" s="294">
        <f t="shared" si="8"/>
        <v>5</v>
      </c>
      <c r="BB99" s="303" t="s">
        <v>3177</v>
      </c>
      <c r="BC99" s="261">
        <v>5</v>
      </c>
      <c r="BD99" s="261" t="s">
        <v>3177</v>
      </c>
    </row>
    <row r="100" spans="1:57" x14ac:dyDescent="0.2">
      <c r="A100" s="26" t="s">
        <v>209</v>
      </c>
      <c r="B100" s="306" t="s">
        <v>2829</v>
      </c>
      <c r="C100" s="306" t="s">
        <v>3132</v>
      </c>
      <c r="D100" s="306"/>
      <c r="E100" s="307">
        <v>300</v>
      </c>
      <c r="F100" s="307">
        <v>2</v>
      </c>
      <c r="G100" s="31"/>
      <c r="H100" s="442">
        <v>2</v>
      </c>
      <c r="I100" s="31"/>
      <c r="J100" s="306"/>
      <c r="K100" s="31"/>
      <c r="L100" s="306"/>
      <c r="M100" s="31"/>
      <c r="N100" s="306"/>
      <c r="O100" s="31"/>
      <c r="P100" s="306"/>
      <c r="Q100" s="31"/>
      <c r="R100" s="306"/>
      <c r="S100" s="31"/>
      <c r="T100" s="306"/>
      <c r="U100" s="31"/>
      <c r="V100" s="307">
        <v>1</v>
      </c>
      <c r="W100" s="31"/>
      <c r="X100" s="306"/>
      <c r="Y100" s="31">
        <f t="shared" si="11"/>
        <v>0</v>
      </c>
      <c r="Z100" s="306"/>
      <c r="AA100" s="31"/>
      <c r="AB100" s="306"/>
      <c r="AC100" s="31">
        <f t="shared" si="12"/>
        <v>0</v>
      </c>
      <c r="AD100" s="306"/>
      <c r="AE100" s="31"/>
      <c r="AF100" s="306"/>
      <c r="AG100" s="31"/>
      <c r="AH100" s="307">
        <v>2</v>
      </c>
      <c r="AI100" s="31"/>
      <c r="AJ100" s="306"/>
      <c r="AK100" s="31"/>
      <c r="AL100" s="306"/>
      <c r="AM100" s="31"/>
      <c r="AN100" s="306"/>
      <c r="AO100" s="31"/>
      <c r="AP100" s="306"/>
      <c r="AQ100" s="31">
        <f t="shared" si="9"/>
        <v>0</v>
      </c>
      <c r="AR100" s="306"/>
      <c r="AS100" s="31"/>
      <c r="AT100" s="307">
        <v>4</v>
      </c>
      <c r="AU100" s="31"/>
      <c r="AV100" s="306"/>
      <c r="AW100" s="31">
        <f t="shared" si="10"/>
        <v>0</v>
      </c>
      <c r="AX100" s="307">
        <v>2</v>
      </c>
      <c r="AY100" s="306"/>
      <c r="AZ100" s="309">
        <v>1</v>
      </c>
      <c r="BA100" s="294">
        <f t="shared" si="8"/>
        <v>7</v>
      </c>
      <c r="BB100" s="303" t="s">
        <v>3177</v>
      </c>
      <c r="BC100" s="261">
        <v>6</v>
      </c>
      <c r="BD100" s="261" t="s">
        <v>3177</v>
      </c>
    </row>
    <row r="101" spans="1:57" x14ac:dyDescent="0.2">
      <c r="A101" s="26" t="s">
        <v>210</v>
      </c>
      <c r="B101" s="306" t="s">
        <v>2829</v>
      </c>
      <c r="C101" s="306" t="s">
        <v>3132</v>
      </c>
      <c r="D101" s="306"/>
      <c r="E101" s="307">
        <v>300</v>
      </c>
      <c r="F101" s="307">
        <v>2</v>
      </c>
      <c r="G101" s="31"/>
      <c r="H101" s="442">
        <v>2</v>
      </c>
      <c r="I101" s="31"/>
      <c r="J101" s="306"/>
      <c r="K101" s="31"/>
      <c r="L101" s="306"/>
      <c r="M101" s="31"/>
      <c r="N101" s="306"/>
      <c r="O101" s="31"/>
      <c r="P101" s="306"/>
      <c r="Q101" s="31"/>
      <c r="R101" s="306"/>
      <c r="S101" s="31"/>
      <c r="T101" s="306"/>
      <c r="U101" s="31"/>
      <c r="V101" s="307">
        <v>1</v>
      </c>
      <c r="W101" s="31"/>
      <c r="X101" s="306"/>
      <c r="Y101" s="31">
        <f t="shared" si="11"/>
        <v>0</v>
      </c>
      <c r="Z101" s="306"/>
      <c r="AA101" s="31"/>
      <c r="AB101" s="306"/>
      <c r="AC101" s="31">
        <f t="shared" si="12"/>
        <v>0</v>
      </c>
      <c r="AD101" s="306"/>
      <c r="AE101" s="31"/>
      <c r="AF101" s="306"/>
      <c r="AG101" s="31"/>
      <c r="AH101" s="307">
        <v>2</v>
      </c>
      <c r="AI101" s="31"/>
      <c r="AJ101" s="306"/>
      <c r="AK101" s="31"/>
      <c r="AL101" s="306"/>
      <c r="AM101" s="31"/>
      <c r="AN101" s="306"/>
      <c r="AO101" s="31"/>
      <c r="AP101" s="306"/>
      <c r="AQ101" s="31">
        <f t="shared" si="9"/>
        <v>0</v>
      </c>
      <c r="AR101" s="306"/>
      <c r="AS101" s="31"/>
      <c r="AT101" s="307">
        <v>4</v>
      </c>
      <c r="AU101" s="31"/>
      <c r="AV101" s="306"/>
      <c r="AW101" s="31">
        <f t="shared" si="10"/>
        <v>0</v>
      </c>
      <c r="AX101" s="307">
        <v>2</v>
      </c>
      <c r="AY101" s="306"/>
      <c r="AZ101" s="309">
        <v>1</v>
      </c>
      <c r="BA101" s="294">
        <f t="shared" si="8"/>
        <v>7</v>
      </c>
      <c r="BB101" s="303" t="s">
        <v>3177</v>
      </c>
      <c r="BC101" s="261">
        <v>6</v>
      </c>
      <c r="BD101" s="261" t="s">
        <v>3177</v>
      </c>
    </row>
    <row r="102" spans="1:57" x14ac:dyDescent="0.2">
      <c r="A102" s="26" t="s">
        <v>211</v>
      </c>
      <c r="B102" s="306" t="s">
        <v>2829</v>
      </c>
      <c r="C102" s="306" t="s">
        <v>3125</v>
      </c>
      <c r="D102" s="306"/>
      <c r="E102" s="307">
        <v>300</v>
      </c>
      <c r="F102" s="307">
        <v>4</v>
      </c>
      <c r="G102" s="31"/>
      <c r="H102" s="440"/>
      <c r="I102" s="31"/>
      <c r="J102" s="306"/>
      <c r="K102" s="31"/>
      <c r="L102" s="306"/>
      <c r="M102" s="31"/>
      <c r="N102" s="306"/>
      <c r="O102" s="31"/>
      <c r="P102" s="307">
        <v>1</v>
      </c>
      <c r="Q102" s="31"/>
      <c r="R102" s="307">
        <v>1</v>
      </c>
      <c r="S102" s="31"/>
      <c r="T102" s="307">
        <v>1</v>
      </c>
      <c r="U102" s="31"/>
      <c r="V102" s="307">
        <v>1</v>
      </c>
      <c r="W102" s="31"/>
      <c r="X102" s="306"/>
      <c r="Y102" s="31">
        <f t="shared" si="11"/>
        <v>0</v>
      </c>
      <c r="Z102" s="306"/>
      <c r="AA102" s="31"/>
      <c r="AB102" s="306"/>
      <c r="AC102" s="31">
        <f t="shared" si="12"/>
        <v>0</v>
      </c>
      <c r="AD102" s="306"/>
      <c r="AE102" s="31"/>
      <c r="AF102" s="306"/>
      <c r="AG102" s="31"/>
      <c r="AH102" s="307">
        <v>2</v>
      </c>
      <c r="AI102" s="31"/>
      <c r="AJ102" s="306"/>
      <c r="AK102" s="31"/>
      <c r="AL102" s="306"/>
      <c r="AM102" s="31"/>
      <c r="AN102" s="306"/>
      <c r="AO102" s="31"/>
      <c r="AP102" s="306"/>
      <c r="AQ102" s="31">
        <f t="shared" si="9"/>
        <v>0</v>
      </c>
      <c r="AR102" s="306"/>
      <c r="AS102" s="31"/>
      <c r="AT102" s="307">
        <v>4</v>
      </c>
      <c r="AU102" s="31"/>
      <c r="AV102" s="306"/>
      <c r="AW102" s="31">
        <f t="shared" si="10"/>
        <v>0</v>
      </c>
      <c r="AX102" s="307">
        <v>2</v>
      </c>
      <c r="AY102" s="307">
        <v>2</v>
      </c>
      <c r="AZ102" s="308"/>
      <c r="BA102" s="294">
        <f t="shared" si="8"/>
        <v>10</v>
      </c>
      <c r="BB102" s="305" t="s">
        <v>3180</v>
      </c>
      <c r="BC102" s="261">
        <v>6</v>
      </c>
      <c r="BD102" s="261" t="s">
        <v>3177</v>
      </c>
    </row>
    <row r="103" spans="1:57" x14ac:dyDescent="0.2">
      <c r="A103" s="26" t="s">
        <v>212</v>
      </c>
      <c r="B103" s="306" t="s">
        <v>2829</v>
      </c>
      <c r="C103" s="306" t="s">
        <v>3125</v>
      </c>
      <c r="D103" s="306"/>
      <c r="E103" s="307">
        <v>300</v>
      </c>
      <c r="F103" s="307">
        <v>4</v>
      </c>
      <c r="G103" s="31"/>
      <c r="H103" s="440"/>
      <c r="I103" s="31"/>
      <c r="J103" s="306"/>
      <c r="K103" s="31"/>
      <c r="L103" s="306"/>
      <c r="M103" s="31"/>
      <c r="N103" s="306"/>
      <c r="O103" s="31"/>
      <c r="P103" s="307">
        <v>1</v>
      </c>
      <c r="Q103" s="31"/>
      <c r="R103" s="307">
        <v>1</v>
      </c>
      <c r="S103" s="31"/>
      <c r="T103" s="307">
        <v>1</v>
      </c>
      <c r="U103" s="31"/>
      <c r="V103" s="307">
        <v>1</v>
      </c>
      <c r="W103" s="31"/>
      <c r="X103" s="306"/>
      <c r="Y103" s="31">
        <f t="shared" si="11"/>
        <v>0</v>
      </c>
      <c r="Z103" s="306"/>
      <c r="AA103" s="31"/>
      <c r="AB103" s="306"/>
      <c r="AC103" s="31">
        <f t="shared" si="12"/>
        <v>0</v>
      </c>
      <c r="AD103" s="306"/>
      <c r="AE103" s="31"/>
      <c r="AF103" s="306"/>
      <c r="AG103" s="31"/>
      <c r="AH103" s="307">
        <v>2</v>
      </c>
      <c r="AI103" s="31"/>
      <c r="AJ103" s="306"/>
      <c r="AK103" s="31"/>
      <c r="AL103" s="306"/>
      <c r="AM103" s="31"/>
      <c r="AN103" s="306"/>
      <c r="AO103" s="31"/>
      <c r="AP103" s="306"/>
      <c r="AQ103" s="31">
        <f t="shared" si="9"/>
        <v>0</v>
      </c>
      <c r="AR103" s="306"/>
      <c r="AS103" s="31"/>
      <c r="AT103" s="307">
        <v>4</v>
      </c>
      <c r="AU103" s="31"/>
      <c r="AV103" s="306"/>
      <c r="AW103" s="31">
        <f t="shared" si="10"/>
        <v>0</v>
      </c>
      <c r="AX103" s="307">
        <v>2</v>
      </c>
      <c r="AY103" s="307">
        <v>2</v>
      </c>
      <c r="AZ103" s="308"/>
      <c r="BA103" s="294">
        <f t="shared" si="8"/>
        <v>10</v>
      </c>
      <c r="BB103" s="305" t="s">
        <v>3180</v>
      </c>
      <c r="BC103" s="261">
        <v>6</v>
      </c>
      <c r="BD103" s="261" t="s">
        <v>3177</v>
      </c>
    </row>
    <row r="104" spans="1:57" x14ac:dyDescent="0.2">
      <c r="A104" s="26" t="s">
        <v>213</v>
      </c>
      <c r="B104" s="306" t="s">
        <v>2829</v>
      </c>
      <c r="C104" s="306" t="s">
        <v>3125</v>
      </c>
      <c r="D104" s="306"/>
      <c r="E104" s="307">
        <v>300</v>
      </c>
      <c r="F104" s="307">
        <v>4</v>
      </c>
      <c r="G104" s="31"/>
      <c r="H104" s="442">
        <v>2</v>
      </c>
      <c r="I104" s="31"/>
      <c r="J104" s="306"/>
      <c r="K104" s="31"/>
      <c r="L104" s="306"/>
      <c r="M104" s="31"/>
      <c r="N104" s="306"/>
      <c r="O104" s="31"/>
      <c r="P104" s="307">
        <v>1</v>
      </c>
      <c r="Q104" s="31"/>
      <c r="R104" s="307">
        <v>1</v>
      </c>
      <c r="S104" s="31"/>
      <c r="T104" s="307">
        <v>1</v>
      </c>
      <c r="U104" s="31"/>
      <c r="V104" s="307">
        <v>1</v>
      </c>
      <c r="W104" s="31"/>
      <c r="X104" s="306"/>
      <c r="Y104" s="31">
        <f t="shared" si="11"/>
        <v>0</v>
      </c>
      <c r="Z104" s="306"/>
      <c r="AA104" s="31"/>
      <c r="AB104" s="306"/>
      <c r="AC104" s="31">
        <f t="shared" si="12"/>
        <v>0</v>
      </c>
      <c r="AD104" s="306"/>
      <c r="AE104" s="31"/>
      <c r="AF104" s="306"/>
      <c r="AG104" s="31"/>
      <c r="AH104" s="307">
        <v>2</v>
      </c>
      <c r="AI104" s="31"/>
      <c r="AJ104" s="306"/>
      <c r="AK104" s="31"/>
      <c r="AL104" s="306"/>
      <c r="AM104" s="31"/>
      <c r="AN104" s="306"/>
      <c r="AO104" s="31"/>
      <c r="AP104" s="306"/>
      <c r="AQ104" s="31">
        <f t="shared" si="9"/>
        <v>0</v>
      </c>
      <c r="AR104" s="306"/>
      <c r="AS104" s="31"/>
      <c r="AT104" s="307">
        <v>4</v>
      </c>
      <c r="AU104" s="31"/>
      <c r="AV104" s="306"/>
      <c r="AW104" s="31">
        <f t="shared" si="10"/>
        <v>0</v>
      </c>
      <c r="AX104" s="307">
        <v>2</v>
      </c>
      <c r="AY104" s="307">
        <v>2</v>
      </c>
      <c r="AZ104" s="309">
        <v>1</v>
      </c>
      <c r="BA104" s="294">
        <f t="shared" si="8"/>
        <v>12</v>
      </c>
      <c r="BB104" s="304" t="s">
        <v>3176</v>
      </c>
      <c r="BC104" s="261">
        <v>7</v>
      </c>
      <c r="BD104" s="261" t="s">
        <v>3177</v>
      </c>
    </row>
    <row r="105" spans="1:57" x14ac:dyDescent="0.2">
      <c r="A105" s="26" t="s">
        <v>214</v>
      </c>
      <c r="B105" s="306" t="s">
        <v>2829</v>
      </c>
      <c r="C105" s="306" t="s">
        <v>3125</v>
      </c>
      <c r="D105" s="306"/>
      <c r="E105" s="307">
        <v>300</v>
      </c>
      <c r="F105" s="307">
        <v>4</v>
      </c>
      <c r="G105" s="31"/>
      <c r="H105" s="442">
        <v>2</v>
      </c>
      <c r="I105" s="31"/>
      <c r="J105" s="306"/>
      <c r="K105" s="31"/>
      <c r="L105" s="306"/>
      <c r="M105" s="31"/>
      <c r="N105" s="306"/>
      <c r="O105" s="31"/>
      <c r="P105" s="307">
        <v>1</v>
      </c>
      <c r="Q105" s="31"/>
      <c r="R105" s="307">
        <v>1</v>
      </c>
      <c r="S105" s="31"/>
      <c r="T105" s="307">
        <v>1</v>
      </c>
      <c r="U105" s="31"/>
      <c r="V105" s="307">
        <v>1</v>
      </c>
      <c r="W105" s="31"/>
      <c r="X105" s="306"/>
      <c r="Y105" s="31">
        <f t="shared" si="11"/>
        <v>0</v>
      </c>
      <c r="Z105" s="306"/>
      <c r="AA105" s="31"/>
      <c r="AB105" s="306"/>
      <c r="AC105" s="31">
        <f t="shared" si="12"/>
        <v>0</v>
      </c>
      <c r="AD105" s="306"/>
      <c r="AE105" s="31"/>
      <c r="AF105" s="306"/>
      <c r="AG105" s="31"/>
      <c r="AH105" s="307">
        <v>2</v>
      </c>
      <c r="AI105" s="31"/>
      <c r="AJ105" s="306"/>
      <c r="AK105" s="31"/>
      <c r="AL105" s="306"/>
      <c r="AM105" s="31"/>
      <c r="AN105" s="306"/>
      <c r="AO105" s="31"/>
      <c r="AP105" s="306"/>
      <c r="AQ105" s="31">
        <f t="shared" si="9"/>
        <v>0</v>
      </c>
      <c r="AR105" s="306"/>
      <c r="AS105" s="31"/>
      <c r="AT105" s="307">
        <v>4</v>
      </c>
      <c r="AU105" s="31"/>
      <c r="AV105" s="306"/>
      <c r="AW105" s="31">
        <f t="shared" si="10"/>
        <v>0</v>
      </c>
      <c r="AX105" s="307">
        <v>2</v>
      </c>
      <c r="AY105" s="307">
        <v>2</v>
      </c>
      <c r="AZ105" s="309">
        <v>1</v>
      </c>
      <c r="BA105" s="294">
        <f t="shared" si="8"/>
        <v>12</v>
      </c>
      <c r="BB105" s="304" t="s">
        <v>3176</v>
      </c>
      <c r="BC105" s="261">
        <v>8</v>
      </c>
      <c r="BD105" s="261" t="s">
        <v>3177</v>
      </c>
    </row>
    <row r="106" spans="1:57" x14ac:dyDescent="0.2">
      <c r="A106" s="11" t="s">
        <v>215</v>
      </c>
      <c r="B106" s="288" t="s">
        <v>3133</v>
      </c>
      <c r="C106" s="288" t="s">
        <v>3074</v>
      </c>
      <c r="D106" s="288"/>
      <c r="E106" s="295">
        <v>500</v>
      </c>
      <c r="F106" s="288"/>
      <c r="G106" s="31"/>
      <c r="H106" s="450"/>
      <c r="I106" s="31"/>
      <c r="J106" s="288"/>
      <c r="K106" s="31"/>
      <c r="L106" s="288"/>
      <c r="M106" s="31"/>
      <c r="N106" s="288"/>
      <c r="O106" s="31"/>
      <c r="P106" s="288"/>
      <c r="Q106" s="31"/>
      <c r="R106" s="288"/>
      <c r="S106" s="31"/>
      <c r="T106" s="288"/>
      <c r="U106" s="31"/>
      <c r="V106" s="288"/>
      <c r="W106" s="31"/>
      <c r="X106" s="288"/>
      <c r="Y106" s="31">
        <f t="shared" si="11"/>
        <v>0</v>
      </c>
      <c r="Z106" s="288"/>
      <c r="AA106" s="31"/>
      <c r="AB106" s="288"/>
      <c r="AC106" s="31">
        <f t="shared" si="12"/>
        <v>0</v>
      </c>
      <c r="AD106" s="288"/>
      <c r="AE106" s="31"/>
      <c r="AF106" s="288"/>
      <c r="AG106" s="31"/>
      <c r="AH106" s="288"/>
      <c r="AI106" s="31"/>
      <c r="AJ106" s="288"/>
      <c r="AK106" s="31"/>
      <c r="AL106" s="288"/>
      <c r="AM106" s="31"/>
      <c r="AN106" s="288"/>
      <c r="AO106" s="31"/>
      <c r="AP106" s="288"/>
      <c r="AQ106" s="31">
        <f t="shared" si="9"/>
        <v>0</v>
      </c>
      <c r="AR106" s="288"/>
      <c r="AS106" s="31"/>
      <c r="AT106" s="288"/>
      <c r="AU106" s="31"/>
      <c r="AV106" s="288"/>
      <c r="AW106" s="31">
        <f t="shared" si="10"/>
        <v>0</v>
      </c>
      <c r="AX106" s="288"/>
      <c r="AY106" s="288"/>
      <c r="AZ106" s="310">
        <v>4</v>
      </c>
      <c r="BA106" s="294">
        <f t="shared" si="8"/>
        <v>0</v>
      </c>
      <c r="BB106" s="304"/>
      <c r="BC106" s="261">
        <v>8</v>
      </c>
      <c r="BD106" s="261" t="s">
        <v>3177</v>
      </c>
    </row>
    <row r="107" spans="1:57" x14ac:dyDescent="0.2">
      <c r="A107" s="11" t="s">
        <v>218</v>
      </c>
      <c r="B107" s="288" t="s">
        <v>3134</v>
      </c>
      <c r="C107" s="7" t="s">
        <v>61</v>
      </c>
      <c r="D107" s="7" t="s">
        <v>62</v>
      </c>
      <c r="E107" s="295">
        <v>300</v>
      </c>
      <c r="F107" s="288"/>
      <c r="G107" s="31"/>
      <c r="H107" s="450"/>
      <c r="I107" s="31"/>
      <c r="J107" s="288"/>
      <c r="K107" s="31"/>
      <c r="L107" s="288"/>
      <c r="M107" s="31"/>
      <c r="N107" s="288"/>
      <c r="O107" s="31"/>
      <c r="P107" s="288"/>
      <c r="Q107" s="31"/>
      <c r="R107" s="288"/>
      <c r="S107" s="31"/>
      <c r="T107" s="288"/>
      <c r="U107" s="31"/>
      <c r="V107" s="288"/>
      <c r="W107" s="31"/>
      <c r="X107" s="288"/>
      <c r="Y107" s="31">
        <f t="shared" si="11"/>
        <v>0</v>
      </c>
      <c r="Z107" s="288"/>
      <c r="AA107" s="31"/>
      <c r="AB107" s="288"/>
      <c r="AC107" s="31">
        <f t="shared" si="12"/>
        <v>0</v>
      </c>
      <c r="AD107" s="288"/>
      <c r="AE107" s="31"/>
      <c r="AF107" s="288"/>
      <c r="AG107" s="31"/>
      <c r="AH107" s="288"/>
      <c r="AI107" s="31"/>
      <c r="AJ107" s="288"/>
      <c r="AK107" s="31"/>
      <c r="AL107" s="295">
        <v>4</v>
      </c>
      <c r="AM107" s="31"/>
      <c r="AN107" s="288"/>
      <c r="AO107" s="31"/>
      <c r="AP107" s="288"/>
      <c r="AQ107" s="31">
        <f t="shared" si="9"/>
        <v>0</v>
      </c>
      <c r="AR107" s="288"/>
      <c r="AS107" s="31"/>
      <c r="AT107" s="288"/>
      <c r="AU107" s="31"/>
      <c r="AV107" s="288"/>
      <c r="AW107" s="31">
        <f t="shared" si="10"/>
        <v>0</v>
      </c>
      <c r="AX107" s="288"/>
      <c r="AY107" s="288"/>
      <c r="AZ107" s="293"/>
      <c r="BA107" s="294">
        <f t="shared" si="8"/>
        <v>4</v>
      </c>
      <c r="BB107" s="303" t="s">
        <v>3173</v>
      </c>
      <c r="BC107" s="261">
        <v>8</v>
      </c>
      <c r="BD107" s="261" t="s">
        <v>3177</v>
      </c>
      <c r="BE107" s="261">
        <f>10*2</f>
        <v>20</v>
      </c>
    </row>
    <row r="108" spans="1:57" x14ac:dyDescent="0.2">
      <c r="A108" s="11" t="s">
        <v>220</v>
      </c>
      <c r="B108" s="288" t="s">
        <v>3135</v>
      </c>
      <c r="C108" s="288" t="s">
        <v>3033</v>
      </c>
      <c r="D108" s="295">
        <v>218</v>
      </c>
      <c r="E108" s="7" t="s">
        <v>222</v>
      </c>
      <c r="F108" s="288"/>
      <c r="G108" s="31"/>
      <c r="H108" s="450"/>
      <c r="I108" s="31"/>
      <c r="J108" s="288"/>
      <c r="K108" s="31"/>
      <c r="L108" s="288"/>
      <c r="M108" s="31"/>
      <c r="N108" s="288"/>
      <c r="O108" s="31"/>
      <c r="P108" s="288"/>
      <c r="Q108" s="31"/>
      <c r="R108" s="288"/>
      <c r="S108" s="31"/>
      <c r="T108" s="288"/>
      <c r="U108" s="31"/>
      <c r="V108" s="288"/>
      <c r="W108" s="31"/>
      <c r="X108" s="288"/>
      <c r="Y108" s="31">
        <f t="shared" si="11"/>
        <v>0</v>
      </c>
      <c r="Z108" s="288"/>
      <c r="AA108" s="31"/>
      <c r="AB108" s="288"/>
      <c r="AC108" s="31">
        <f t="shared" si="12"/>
        <v>0</v>
      </c>
      <c r="AD108" s="288"/>
      <c r="AE108" s="31"/>
      <c r="AF108" s="288"/>
      <c r="AG108" s="31"/>
      <c r="AH108" s="288"/>
      <c r="AI108" s="31"/>
      <c r="AJ108" s="288"/>
      <c r="AK108" s="31"/>
      <c r="AL108" s="295">
        <v>1</v>
      </c>
      <c r="AM108" s="31"/>
      <c r="AN108" s="288"/>
      <c r="AO108" s="31"/>
      <c r="AP108" s="288"/>
      <c r="AQ108" s="31">
        <f t="shared" si="9"/>
        <v>0</v>
      </c>
      <c r="AR108" s="288"/>
      <c r="AS108" s="31"/>
      <c r="AT108" s="288"/>
      <c r="AU108" s="31"/>
      <c r="AV108" s="288"/>
      <c r="AW108" s="31">
        <f t="shared" si="10"/>
        <v>0</v>
      </c>
      <c r="AX108" s="288"/>
      <c r="AY108" s="288"/>
      <c r="AZ108" s="293"/>
      <c r="BA108" s="294">
        <f t="shared" si="8"/>
        <v>1</v>
      </c>
      <c r="BB108" s="303" t="s">
        <v>3173</v>
      </c>
      <c r="BC108" s="261">
        <v>11</v>
      </c>
      <c r="BD108" s="261" t="s">
        <v>3176</v>
      </c>
    </row>
    <row r="109" spans="1:57" x14ac:dyDescent="0.2">
      <c r="A109" s="11" t="s">
        <v>223</v>
      </c>
      <c r="B109" s="288" t="s">
        <v>3136</v>
      </c>
      <c r="C109" s="288" t="s">
        <v>3033</v>
      </c>
      <c r="D109" s="295">
        <v>218</v>
      </c>
      <c r="E109" s="288" t="s">
        <v>3137</v>
      </c>
      <c r="F109" s="288"/>
      <c r="G109" s="31"/>
      <c r="H109" s="450"/>
      <c r="I109" s="31"/>
      <c r="J109" s="288"/>
      <c r="K109" s="31"/>
      <c r="L109" s="288"/>
      <c r="M109" s="31"/>
      <c r="N109" s="288"/>
      <c r="O109" s="31"/>
      <c r="P109" s="288"/>
      <c r="Q109" s="31"/>
      <c r="R109" s="288"/>
      <c r="S109" s="31"/>
      <c r="T109" s="288"/>
      <c r="U109" s="31"/>
      <c r="V109" s="288"/>
      <c r="W109" s="31"/>
      <c r="X109" s="288"/>
      <c r="Y109" s="31">
        <f t="shared" si="11"/>
        <v>0</v>
      </c>
      <c r="Z109" s="288"/>
      <c r="AA109" s="31"/>
      <c r="AB109" s="288"/>
      <c r="AC109" s="31">
        <f t="shared" si="12"/>
        <v>0</v>
      </c>
      <c r="AD109" s="288"/>
      <c r="AE109" s="31"/>
      <c r="AF109" s="288"/>
      <c r="AG109" s="31"/>
      <c r="AH109" s="288"/>
      <c r="AI109" s="31"/>
      <c r="AJ109" s="288"/>
      <c r="AK109" s="31"/>
      <c r="AL109" s="288"/>
      <c r="AM109" s="31"/>
      <c r="AN109" s="288"/>
      <c r="AO109" s="31"/>
      <c r="AP109" s="288"/>
      <c r="AQ109" s="31">
        <f t="shared" si="9"/>
        <v>0</v>
      </c>
      <c r="AR109" s="288"/>
      <c r="AS109" s="31"/>
      <c r="AT109" s="288"/>
      <c r="AU109" s="31"/>
      <c r="AV109" s="288"/>
      <c r="AW109" s="31">
        <f t="shared" si="10"/>
        <v>0</v>
      </c>
      <c r="AX109" s="7" t="s">
        <v>124</v>
      </c>
      <c r="AY109" s="288"/>
      <c r="AZ109" s="293"/>
      <c r="BA109" s="294">
        <f t="shared" si="8"/>
        <v>0</v>
      </c>
      <c r="BB109" s="304"/>
      <c r="BC109" s="261">
        <v>11</v>
      </c>
      <c r="BD109" s="261" t="s">
        <v>3176</v>
      </c>
    </row>
    <row r="110" spans="1:57" x14ac:dyDescent="0.2">
      <c r="A110" s="11" t="s">
        <v>226</v>
      </c>
      <c r="B110" s="288" t="s">
        <v>3135</v>
      </c>
      <c r="C110" s="288" t="s">
        <v>3033</v>
      </c>
      <c r="D110" s="295">
        <v>218</v>
      </c>
      <c r="E110" s="7" t="s">
        <v>222</v>
      </c>
      <c r="F110" s="288"/>
      <c r="G110" s="31"/>
      <c r="H110" s="450"/>
      <c r="I110" s="31"/>
      <c r="J110" s="288"/>
      <c r="K110" s="31"/>
      <c r="L110" s="288"/>
      <c r="M110" s="31"/>
      <c r="N110" s="288"/>
      <c r="O110" s="31"/>
      <c r="P110" s="288"/>
      <c r="Q110" s="31"/>
      <c r="R110" s="288"/>
      <c r="S110" s="31"/>
      <c r="T110" s="288"/>
      <c r="U110" s="31"/>
      <c r="V110" s="288"/>
      <c r="W110" s="31"/>
      <c r="X110" s="288"/>
      <c r="Y110" s="31">
        <f t="shared" si="11"/>
        <v>0</v>
      </c>
      <c r="Z110" s="288"/>
      <c r="AA110" s="31"/>
      <c r="AB110" s="288"/>
      <c r="AC110" s="31">
        <f t="shared" si="12"/>
        <v>0</v>
      </c>
      <c r="AD110" s="288"/>
      <c r="AE110" s="31"/>
      <c r="AF110" s="288"/>
      <c r="AG110" s="31"/>
      <c r="AH110" s="288"/>
      <c r="AI110" s="31"/>
      <c r="AJ110" s="288"/>
      <c r="AK110" s="31"/>
      <c r="AL110" s="295">
        <v>1</v>
      </c>
      <c r="AM110" s="31"/>
      <c r="AN110" s="288"/>
      <c r="AO110" s="31"/>
      <c r="AP110" s="288"/>
      <c r="AQ110" s="31">
        <f t="shared" si="9"/>
        <v>0</v>
      </c>
      <c r="AR110" s="288"/>
      <c r="AS110" s="31"/>
      <c r="AT110" s="288"/>
      <c r="AU110" s="31"/>
      <c r="AV110" s="288"/>
      <c r="AW110" s="31">
        <f t="shared" si="10"/>
        <v>0</v>
      </c>
      <c r="AX110" s="288"/>
      <c r="AY110" s="288"/>
      <c r="AZ110" s="293"/>
      <c r="BA110" s="294">
        <f t="shared" si="8"/>
        <v>1</v>
      </c>
      <c r="BB110" s="303" t="s">
        <v>3173</v>
      </c>
      <c r="BC110" s="261">
        <v>11</v>
      </c>
      <c r="BD110" s="261" t="s">
        <v>3176</v>
      </c>
    </row>
    <row r="111" spans="1:57" x14ac:dyDescent="0.2">
      <c r="A111" s="11" t="s">
        <v>227</v>
      </c>
      <c r="B111" s="288" t="s">
        <v>3136</v>
      </c>
      <c r="C111" s="288" t="s">
        <v>3033</v>
      </c>
      <c r="D111" s="295">
        <v>218</v>
      </c>
      <c r="E111" s="288" t="s">
        <v>3137</v>
      </c>
      <c r="F111" s="288"/>
      <c r="G111" s="31"/>
      <c r="H111" s="450"/>
      <c r="I111" s="31"/>
      <c r="J111" s="288"/>
      <c r="K111" s="31"/>
      <c r="L111" s="288"/>
      <c r="M111" s="31"/>
      <c r="N111" s="288"/>
      <c r="O111" s="31"/>
      <c r="P111" s="288"/>
      <c r="Q111" s="31"/>
      <c r="R111" s="288"/>
      <c r="S111" s="31"/>
      <c r="T111" s="288"/>
      <c r="U111" s="31"/>
      <c r="V111" s="288"/>
      <c r="W111" s="31"/>
      <c r="X111" s="288"/>
      <c r="Y111" s="31">
        <f t="shared" si="11"/>
        <v>0</v>
      </c>
      <c r="Z111" s="288"/>
      <c r="AA111" s="31"/>
      <c r="AB111" s="288"/>
      <c r="AC111" s="31">
        <f t="shared" si="12"/>
        <v>0</v>
      </c>
      <c r="AD111" s="288"/>
      <c r="AE111" s="31"/>
      <c r="AF111" s="288"/>
      <c r="AG111" s="31"/>
      <c r="AH111" s="288"/>
      <c r="AI111" s="31"/>
      <c r="AJ111" s="288"/>
      <c r="AK111" s="31"/>
      <c r="AL111" s="288"/>
      <c r="AM111" s="31"/>
      <c r="AN111" s="288"/>
      <c r="AO111" s="31"/>
      <c r="AP111" s="288"/>
      <c r="AQ111" s="31">
        <f t="shared" si="9"/>
        <v>0</v>
      </c>
      <c r="AR111" s="288"/>
      <c r="AS111" s="31"/>
      <c r="AT111" s="288"/>
      <c r="AU111" s="31"/>
      <c r="AV111" s="288"/>
      <c r="AW111" s="31">
        <f t="shared" si="10"/>
        <v>0</v>
      </c>
      <c r="AX111" s="7" t="s">
        <v>124</v>
      </c>
      <c r="AY111" s="288"/>
      <c r="AZ111" s="293"/>
      <c r="BA111" s="294">
        <f t="shared" si="8"/>
        <v>0</v>
      </c>
      <c r="BB111" s="304"/>
      <c r="BC111" s="261">
        <v>11</v>
      </c>
      <c r="BD111" s="261" t="s">
        <v>3176</v>
      </c>
    </row>
    <row r="112" spans="1:57" x14ac:dyDescent="0.2">
      <c r="A112" s="11" t="s">
        <v>228</v>
      </c>
      <c r="B112" s="288" t="s">
        <v>3135</v>
      </c>
      <c r="C112" s="288" t="s">
        <v>3033</v>
      </c>
      <c r="D112" s="295">
        <v>218</v>
      </c>
      <c r="E112" s="7" t="s">
        <v>222</v>
      </c>
      <c r="F112" s="288"/>
      <c r="G112" s="31"/>
      <c r="H112" s="450"/>
      <c r="I112" s="31"/>
      <c r="J112" s="288"/>
      <c r="K112" s="31"/>
      <c r="L112" s="288"/>
      <c r="M112" s="31"/>
      <c r="N112" s="288"/>
      <c r="O112" s="31"/>
      <c r="P112" s="288"/>
      <c r="Q112" s="31"/>
      <c r="R112" s="288"/>
      <c r="S112" s="31"/>
      <c r="T112" s="288"/>
      <c r="U112" s="31"/>
      <c r="V112" s="288"/>
      <c r="W112" s="31"/>
      <c r="X112" s="288"/>
      <c r="Y112" s="31">
        <f t="shared" si="11"/>
        <v>0</v>
      </c>
      <c r="Z112" s="288"/>
      <c r="AA112" s="31"/>
      <c r="AB112" s="288"/>
      <c r="AC112" s="31">
        <f t="shared" si="12"/>
        <v>0</v>
      </c>
      <c r="AD112" s="288"/>
      <c r="AE112" s="31"/>
      <c r="AF112" s="288"/>
      <c r="AG112" s="31"/>
      <c r="AH112" s="288"/>
      <c r="AI112" s="31"/>
      <c r="AJ112" s="288"/>
      <c r="AK112" s="31"/>
      <c r="AL112" s="295">
        <v>1</v>
      </c>
      <c r="AM112" s="31"/>
      <c r="AN112" s="288"/>
      <c r="AO112" s="31"/>
      <c r="AP112" s="288"/>
      <c r="AQ112" s="31">
        <f t="shared" si="9"/>
        <v>0</v>
      </c>
      <c r="AR112" s="288"/>
      <c r="AS112" s="31"/>
      <c r="AT112" s="288"/>
      <c r="AU112" s="31"/>
      <c r="AV112" s="288"/>
      <c r="AW112" s="31">
        <f t="shared" si="10"/>
        <v>0</v>
      </c>
      <c r="AX112" s="288"/>
      <c r="AY112" s="288"/>
      <c r="AZ112" s="293"/>
      <c r="BA112" s="294">
        <f t="shared" si="8"/>
        <v>1</v>
      </c>
      <c r="BB112" s="303" t="s">
        <v>3173</v>
      </c>
      <c r="BC112" s="261">
        <v>11</v>
      </c>
      <c r="BD112" s="261" t="s">
        <v>3176</v>
      </c>
    </row>
    <row r="113" spans="1:56" x14ac:dyDescent="0.2">
      <c r="A113" s="11" t="s">
        <v>229</v>
      </c>
      <c r="B113" s="288" t="s">
        <v>3136</v>
      </c>
      <c r="C113" s="288" t="s">
        <v>3033</v>
      </c>
      <c r="D113" s="295">
        <v>218</v>
      </c>
      <c r="E113" s="288" t="s">
        <v>3137</v>
      </c>
      <c r="F113" s="288"/>
      <c r="G113" s="31"/>
      <c r="H113" s="450"/>
      <c r="I113" s="31"/>
      <c r="J113" s="288"/>
      <c r="K113" s="31"/>
      <c r="L113" s="288"/>
      <c r="M113" s="31"/>
      <c r="N113" s="288"/>
      <c r="O113" s="31"/>
      <c r="P113" s="288"/>
      <c r="Q113" s="31"/>
      <c r="R113" s="288"/>
      <c r="S113" s="31"/>
      <c r="T113" s="288"/>
      <c r="U113" s="31"/>
      <c r="V113" s="288"/>
      <c r="W113" s="31"/>
      <c r="X113" s="288"/>
      <c r="Y113" s="31">
        <f t="shared" si="11"/>
        <v>0</v>
      </c>
      <c r="Z113" s="288"/>
      <c r="AA113" s="31"/>
      <c r="AB113" s="288"/>
      <c r="AC113" s="31">
        <f t="shared" si="12"/>
        <v>0</v>
      </c>
      <c r="AD113" s="288"/>
      <c r="AE113" s="31"/>
      <c r="AF113" s="288"/>
      <c r="AG113" s="31"/>
      <c r="AH113" s="288"/>
      <c r="AI113" s="31"/>
      <c r="AJ113" s="288"/>
      <c r="AK113" s="31"/>
      <c r="AL113" s="288"/>
      <c r="AM113" s="31"/>
      <c r="AN113" s="288"/>
      <c r="AO113" s="31"/>
      <c r="AP113" s="288"/>
      <c r="AQ113" s="31">
        <f t="shared" si="9"/>
        <v>0</v>
      </c>
      <c r="AR113" s="288"/>
      <c r="AS113" s="31"/>
      <c r="AT113" s="288"/>
      <c r="AU113" s="31"/>
      <c r="AV113" s="288"/>
      <c r="AW113" s="31">
        <f t="shared" si="10"/>
        <v>0</v>
      </c>
      <c r="AX113" s="7" t="s">
        <v>124</v>
      </c>
      <c r="AY113" s="288"/>
      <c r="AZ113" s="293"/>
      <c r="BA113" s="294">
        <f t="shared" si="8"/>
        <v>0</v>
      </c>
      <c r="BB113" s="304"/>
      <c r="BC113" s="261">
        <v>11</v>
      </c>
      <c r="BD113" s="261" t="s">
        <v>3176</v>
      </c>
    </row>
    <row r="114" spans="1:56" x14ac:dyDescent="0.2">
      <c r="A114" s="11" t="s">
        <v>230</v>
      </c>
      <c r="B114" s="288" t="s">
        <v>3135</v>
      </c>
      <c r="C114" s="288" t="s">
        <v>3033</v>
      </c>
      <c r="D114" s="295">
        <v>218</v>
      </c>
      <c r="E114" s="7" t="s">
        <v>222</v>
      </c>
      <c r="F114" s="288"/>
      <c r="G114" s="31"/>
      <c r="H114" s="450"/>
      <c r="I114" s="31"/>
      <c r="J114" s="288"/>
      <c r="K114" s="31"/>
      <c r="L114" s="288"/>
      <c r="M114" s="31"/>
      <c r="N114" s="288"/>
      <c r="O114" s="31"/>
      <c r="P114" s="288"/>
      <c r="Q114" s="31"/>
      <c r="R114" s="288"/>
      <c r="S114" s="31"/>
      <c r="T114" s="288"/>
      <c r="U114" s="31"/>
      <c r="V114" s="288"/>
      <c r="W114" s="31"/>
      <c r="X114" s="288"/>
      <c r="Y114" s="31">
        <f t="shared" si="11"/>
        <v>0</v>
      </c>
      <c r="Z114" s="288"/>
      <c r="AA114" s="31"/>
      <c r="AB114" s="288"/>
      <c r="AC114" s="31">
        <f t="shared" si="12"/>
        <v>0</v>
      </c>
      <c r="AD114" s="288"/>
      <c r="AE114" s="31"/>
      <c r="AF114" s="288"/>
      <c r="AG114" s="31"/>
      <c r="AH114" s="288"/>
      <c r="AI114" s="31"/>
      <c r="AJ114" s="288"/>
      <c r="AK114" s="31"/>
      <c r="AL114" s="295">
        <v>1</v>
      </c>
      <c r="AM114" s="31"/>
      <c r="AN114" s="288"/>
      <c r="AO114" s="31"/>
      <c r="AP114" s="288"/>
      <c r="AQ114" s="31">
        <f t="shared" si="9"/>
        <v>0</v>
      </c>
      <c r="AR114" s="288"/>
      <c r="AS114" s="31"/>
      <c r="AT114" s="288"/>
      <c r="AU114" s="31"/>
      <c r="AV114" s="288"/>
      <c r="AW114" s="31">
        <f t="shared" si="10"/>
        <v>0</v>
      </c>
      <c r="AX114" s="288"/>
      <c r="AY114" s="288"/>
      <c r="AZ114" s="293"/>
      <c r="BA114" s="294">
        <f t="shared" si="8"/>
        <v>1</v>
      </c>
      <c r="BB114" s="303" t="s">
        <v>3173</v>
      </c>
      <c r="BC114" s="261">
        <v>11</v>
      </c>
      <c r="BD114" s="261" t="s">
        <v>3176</v>
      </c>
    </row>
    <row r="115" spans="1:56" x14ac:dyDescent="0.2">
      <c r="A115" s="11" t="s">
        <v>231</v>
      </c>
      <c r="B115" s="288" t="s">
        <v>3136</v>
      </c>
      <c r="C115" s="288" t="s">
        <v>3033</v>
      </c>
      <c r="D115" s="295">
        <v>218</v>
      </c>
      <c r="E115" s="288" t="s">
        <v>3137</v>
      </c>
      <c r="F115" s="288"/>
      <c r="G115" s="31"/>
      <c r="H115" s="450"/>
      <c r="I115" s="31"/>
      <c r="J115" s="288"/>
      <c r="K115" s="31"/>
      <c r="L115" s="288"/>
      <c r="M115" s="31"/>
      <c r="N115" s="288"/>
      <c r="O115" s="31"/>
      <c r="P115" s="288"/>
      <c r="Q115" s="31"/>
      <c r="R115" s="288"/>
      <c r="S115" s="31"/>
      <c r="T115" s="288"/>
      <c r="U115" s="31"/>
      <c r="V115" s="288"/>
      <c r="W115" s="31"/>
      <c r="X115" s="288"/>
      <c r="Y115" s="31">
        <f t="shared" si="11"/>
        <v>0</v>
      </c>
      <c r="Z115" s="288"/>
      <c r="AA115" s="31"/>
      <c r="AB115" s="288"/>
      <c r="AC115" s="31">
        <f t="shared" si="12"/>
        <v>0</v>
      </c>
      <c r="AD115" s="288"/>
      <c r="AE115" s="31"/>
      <c r="AF115" s="288"/>
      <c r="AG115" s="31"/>
      <c r="AH115" s="288"/>
      <c r="AI115" s="31"/>
      <c r="AJ115" s="288"/>
      <c r="AK115" s="31"/>
      <c r="AL115" s="288"/>
      <c r="AM115" s="31"/>
      <c r="AN115" s="288"/>
      <c r="AO115" s="31"/>
      <c r="AP115" s="288"/>
      <c r="AQ115" s="31">
        <f t="shared" si="9"/>
        <v>0</v>
      </c>
      <c r="AR115" s="288"/>
      <c r="AS115" s="31"/>
      <c r="AT115" s="288"/>
      <c r="AU115" s="31"/>
      <c r="AV115" s="288"/>
      <c r="AW115" s="31">
        <f t="shared" si="10"/>
        <v>0</v>
      </c>
      <c r="AX115" s="7" t="s">
        <v>124</v>
      </c>
      <c r="AY115" s="288"/>
      <c r="AZ115" s="293"/>
      <c r="BA115" s="294">
        <f t="shared" si="8"/>
        <v>0</v>
      </c>
      <c r="BB115" s="304"/>
      <c r="BC115" s="261">
        <v>11</v>
      </c>
      <c r="BD115" s="261" t="s">
        <v>3176</v>
      </c>
    </row>
    <row r="116" spans="1:56" x14ac:dyDescent="0.2">
      <c r="A116" s="11" t="s">
        <v>232</v>
      </c>
      <c r="B116" s="288" t="s">
        <v>3135</v>
      </c>
      <c r="C116" s="288" t="s">
        <v>3033</v>
      </c>
      <c r="D116" s="295">
        <v>218</v>
      </c>
      <c r="E116" s="7" t="s">
        <v>222</v>
      </c>
      <c r="F116" s="288"/>
      <c r="G116" s="31"/>
      <c r="H116" s="450"/>
      <c r="I116" s="31"/>
      <c r="J116" s="288"/>
      <c r="K116" s="31"/>
      <c r="L116" s="288"/>
      <c r="M116" s="31"/>
      <c r="N116" s="288"/>
      <c r="O116" s="31"/>
      <c r="P116" s="288"/>
      <c r="Q116" s="31"/>
      <c r="R116" s="288"/>
      <c r="S116" s="31"/>
      <c r="T116" s="288"/>
      <c r="U116" s="31"/>
      <c r="V116" s="288"/>
      <c r="W116" s="31"/>
      <c r="X116" s="288"/>
      <c r="Y116" s="31">
        <f t="shared" si="11"/>
        <v>0</v>
      </c>
      <c r="Z116" s="288"/>
      <c r="AA116" s="31"/>
      <c r="AB116" s="288"/>
      <c r="AC116" s="31">
        <f t="shared" si="12"/>
        <v>0</v>
      </c>
      <c r="AD116" s="288"/>
      <c r="AE116" s="31"/>
      <c r="AF116" s="288"/>
      <c r="AG116" s="31"/>
      <c r="AH116" s="288"/>
      <c r="AI116" s="31"/>
      <c r="AJ116" s="288"/>
      <c r="AK116" s="31"/>
      <c r="AL116" s="295">
        <v>1</v>
      </c>
      <c r="AM116" s="31"/>
      <c r="AN116" s="288"/>
      <c r="AO116" s="31"/>
      <c r="AP116" s="288"/>
      <c r="AQ116" s="31">
        <f t="shared" si="9"/>
        <v>0</v>
      </c>
      <c r="AR116" s="288"/>
      <c r="AS116" s="31"/>
      <c r="AT116" s="288"/>
      <c r="AU116" s="31"/>
      <c r="AV116" s="288"/>
      <c r="AW116" s="31">
        <f t="shared" si="10"/>
        <v>0</v>
      </c>
      <c r="AX116" s="288"/>
      <c r="AY116" s="288"/>
      <c r="AZ116" s="293"/>
      <c r="BA116" s="294">
        <f t="shared" si="8"/>
        <v>1</v>
      </c>
      <c r="BB116" s="303" t="s">
        <v>3173</v>
      </c>
      <c r="BC116" s="261">
        <v>11</v>
      </c>
      <c r="BD116" s="261" t="s">
        <v>3176</v>
      </c>
    </row>
    <row r="117" spans="1:56" x14ac:dyDescent="0.2">
      <c r="A117" s="11" t="s">
        <v>233</v>
      </c>
      <c r="B117" s="288" t="s">
        <v>3136</v>
      </c>
      <c r="C117" s="288" t="s">
        <v>3033</v>
      </c>
      <c r="D117" s="295">
        <v>218</v>
      </c>
      <c r="E117" s="288" t="s">
        <v>3137</v>
      </c>
      <c r="F117" s="288"/>
      <c r="G117" s="31"/>
      <c r="H117" s="450"/>
      <c r="I117" s="31"/>
      <c r="J117" s="288"/>
      <c r="K117" s="31"/>
      <c r="L117" s="288"/>
      <c r="M117" s="31"/>
      <c r="N117" s="288"/>
      <c r="O117" s="31"/>
      <c r="P117" s="288"/>
      <c r="Q117" s="31"/>
      <c r="R117" s="288"/>
      <c r="S117" s="31"/>
      <c r="T117" s="288"/>
      <c r="U117" s="31"/>
      <c r="V117" s="288"/>
      <c r="W117" s="31"/>
      <c r="X117" s="288"/>
      <c r="Y117" s="31">
        <f t="shared" si="11"/>
        <v>0</v>
      </c>
      <c r="Z117" s="288"/>
      <c r="AA117" s="31"/>
      <c r="AB117" s="288"/>
      <c r="AC117" s="31">
        <f t="shared" si="12"/>
        <v>0</v>
      </c>
      <c r="AD117" s="288"/>
      <c r="AE117" s="31"/>
      <c r="AF117" s="288"/>
      <c r="AG117" s="31"/>
      <c r="AH117" s="288"/>
      <c r="AI117" s="31"/>
      <c r="AJ117" s="288"/>
      <c r="AK117" s="31"/>
      <c r="AL117" s="288"/>
      <c r="AM117" s="31"/>
      <c r="AN117" s="288"/>
      <c r="AO117" s="31"/>
      <c r="AP117" s="288"/>
      <c r="AQ117" s="31">
        <f t="shared" si="9"/>
        <v>0</v>
      </c>
      <c r="AR117" s="288"/>
      <c r="AS117" s="31"/>
      <c r="AT117" s="288"/>
      <c r="AU117" s="31"/>
      <c r="AV117" s="288"/>
      <c r="AW117" s="31">
        <f t="shared" si="10"/>
        <v>0</v>
      </c>
      <c r="AX117" s="7" t="s">
        <v>124</v>
      </c>
      <c r="AY117" s="288"/>
      <c r="AZ117" s="293"/>
      <c r="BA117" s="294">
        <f t="shared" si="8"/>
        <v>0</v>
      </c>
      <c r="BB117" s="304"/>
      <c r="BC117" s="261">
        <v>12</v>
      </c>
      <c r="BD117" s="261" t="s">
        <v>3176</v>
      </c>
    </row>
    <row r="118" spans="1:56" x14ac:dyDescent="0.2">
      <c r="A118" s="11" t="s">
        <v>234</v>
      </c>
      <c r="B118" s="288" t="s">
        <v>3135</v>
      </c>
      <c r="C118" s="288" t="s">
        <v>3033</v>
      </c>
      <c r="D118" s="295">
        <v>218</v>
      </c>
      <c r="E118" s="7" t="s">
        <v>222</v>
      </c>
      <c r="F118" s="288"/>
      <c r="G118" s="31"/>
      <c r="H118" s="450"/>
      <c r="I118" s="31"/>
      <c r="J118" s="288"/>
      <c r="K118" s="31"/>
      <c r="L118" s="288"/>
      <c r="M118" s="31"/>
      <c r="N118" s="288"/>
      <c r="O118" s="31"/>
      <c r="P118" s="288"/>
      <c r="Q118" s="31"/>
      <c r="R118" s="288"/>
      <c r="S118" s="31"/>
      <c r="T118" s="288"/>
      <c r="U118" s="31"/>
      <c r="V118" s="288"/>
      <c r="W118" s="31"/>
      <c r="X118" s="288"/>
      <c r="Y118" s="31">
        <f t="shared" si="11"/>
        <v>0</v>
      </c>
      <c r="Z118" s="288"/>
      <c r="AA118" s="31"/>
      <c r="AB118" s="288"/>
      <c r="AC118" s="31">
        <f t="shared" si="12"/>
        <v>0</v>
      </c>
      <c r="AD118" s="288"/>
      <c r="AE118" s="31"/>
      <c r="AF118" s="288"/>
      <c r="AG118" s="31"/>
      <c r="AH118" s="288"/>
      <c r="AI118" s="31"/>
      <c r="AJ118" s="288"/>
      <c r="AK118" s="31"/>
      <c r="AL118" s="295">
        <v>1</v>
      </c>
      <c r="AM118" s="31"/>
      <c r="AN118" s="288"/>
      <c r="AO118" s="31"/>
      <c r="AP118" s="288"/>
      <c r="AQ118" s="31">
        <f t="shared" si="9"/>
        <v>0</v>
      </c>
      <c r="AR118" s="288"/>
      <c r="AS118" s="31"/>
      <c r="AT118" s="288"/>
      <c r="AU118" s="31"/>
      <c r="AV118" s="288"/>
      <c r="AW118" s="31">
        <f t="shared" si="10"/>
        <v>0</v>
      </c>
      <c r="AX118" s="288"/>
      <c r="AY118" s="288"/>
      <c r="AZ118" s="293"/>
      <c r="BA118" s="294">
        <f t="shared" si="8"/>
        <v>1</v>
      </c>
      <c r="BB118" s="303" t="s">
        <v>3173</v>
      </c>
      <c r="BC118" s="261">
        <v>12</v>
      </c>
      <c r="BD118" s="261" t="s">
        <v>3176</v>
      </c>
    </row>
    <row r="119" spans="1:56" x14ac:dyDescent="0.2">
      <c r="A119" s="11" t="s">
        <v>235</v>
      </c>
      <c r="B119" s="288" t="s">
        <v>3136</v>
      </c>
      <c r="C119" s="288" t="s">
        <v>3033</v>
      </c>
      <c r="D119" s="295">
        <v>218</v>
      </c>
      <c r="E119" s="288" t="s">
        <v>3137</v>
      </c>
      <c r="F119" s="288"/>
      <c r="G119" s="31"/>
      <c r="H119" s="450"/>
      <c r="I119" s="31"/>
      <c r="J119" s="288"/>
      <c r="K119" s="31"/>
      <c r="L119" s="288"/>
      <c r="M119" s="31"/>
      <c r="N119" s="288"/>
      <c r="O119" s="31"/>
      <c r="P119" s="288"/>
      <c r="Q119" s="31"/>
      <c r="R119" s="288"/>
      <c r="S119" s="31"/>
      <c r="T119" s="288"/>
      <c r="U119" s="31"/>
      <c r="V119" s="288"/>
      <c r="W119" s="31"/>
      <c r="X119" s="288"/>
      <c r="Y119" s="31">
        <f t="shared" si="11"/>
        <v>0</v>
      </c>
      <c r="Z119" s="288"/>
      <c r="AA119" s="31"/>
      <c r="AB119" s="288"/>
      <c r="AC119" s="31">
        <f t="shared" si="12"/>
        <v>0</v>
      </c>
      <c r="AD119" s="288"/>
      <c r="AE119" s="31"/>
      <c r="AF119" s="288"/>
      <c r="AG119" s="31"/>
      <c r="AH119" s="288"/>
      <c r="AI119" s="31"/>
      <c r="AJ119" s="288"/>
      <c r="AK119" s="31"/>
      <c r="AL119" s="288"/>
      <c r="AM119" s="31"/>
      <c r="AN119" s="288"/>
      <c r="AO119" s="31"/>
      <c r="AP119" s="288"/>
      <c r="AQ119" s="31">
        <f t="shared" si="9"/>
        <v>0</v>
      </c>
      <c r="AR119" s="288"/>
      <c r="AS119" s="31"/>
      <c r="AT119" s="288"/>
      <c r="AU119" s="31"/>
      <c r="AV119" s="288"/>
      <c r="AW119" s="31">
        <f t="shared" si="10"/>
        <v>0</v>
      </c>
      <c r="AX119" s="7" t="s">
        <v>124</v>
      </c>
      <c r="AY119" s="288"/>
      <c r="AZ119" s="293"/>
      <c r="BA119" s="294">
        <f t="shared" si="8"/>
        <v>0</v>
      </c>
      <c r="BB119" s="304"/>
      <c r="BC119" s="261">
        <v>12</v>
      </c>
      <c r="BD119" s="261" t="s">
        <v>3176</v>
      </c>
    </row>
    <row r="120" spans="1:56" x14ac:dyDescent="0.2">
      <c r="A120" s="11" t="s">
        <v>236</v>
      </c>
      <c r="B120" s="288" t="s">
        <v>3135</v>
      </c>
      <c r="C120" s="288" t="s">
        <v>3033</v>
      </c>
      <c r="D120" s="295">
        <v>218</v>
      </c>
      <c r="E120" s="7" t="s">
        <v>222</v>
      </c>
      <c r="F120" s="288"/>
      <c r="G120" s="31"/>
      <c r="H120" s="450"/>
      <c r="I120" s="31"/>
      <c r="J120" s="288"/>
      <c r="K120" s="31"/>
      <c r="L120" s="288"/>
      <c r="M120" s="31"/>
      <c r="N120" s="288"/>
      <c r="O120" s="31"/>
      <c r="P120" s="288"/>
      <c r="Q120" s="31"/>
      <c r="R120" s="288"/>
      <c r="S120" s="31"/>
      <c r="T120" s="288"/>
      <c r="U120" s="31"/>
      <c r="V120" s="288"/>
      <c r="W120" s="31"/>
      <c r="X120" s="288"/>
      <c r="Y120" s="31">
        <f t="shared" si="11"/>
        <v>0</v>
      </c>
      <c r="Z120" s="288"/>
      <c r="AA120" s="31"/>
      <c r="AB120" s="288"/>
      <c r="AC120" s="31">
        <f t="shared" si="12"/>
        <v>0</v>
      </c>
      <c r="AD120" s="288"/>
      <c r="AE120" s="31"/>
      <c r="AF120" s="288"/>
      <c r="AG120" s="31"/>
      <c r="AH120" s="288"/>
      <c r="AI120" s="31"/>
      <c r="AJ120" s="288"/>
      <c r="AK120" s="31"/>
      <c r="AL120" s="295">
        <v>1</v>
      </c>
      <c r="AM120" s="31"/>
      <c r="AN120" s="288"/>
      <c r="AO120" s="31"/>
      <c r="AP120" s="288"/>
      <c r="AQ120" s="31">
        <f t="shared" si="9"/>
        <v>0</v>
      </c>
      <c r="AR120" s="288"/>
      <c r="AS120" s="31"/>
      <c r="AT120" s="288"/>
      <c r="AU120" s="31"/>
      <c r="AV120" s="288"/>
      <c r="AW120" s="31">
        <f t="shared" si="10"/>
        <v>0</v>
      </c>
      <c r="AX120" s="288"/>
      <c r="AY120" s="288"/>
      <c r="AZ120" s="293"/>
      <c r="BA120" s="294">
        <f t="shared" si="8"/>
        <v>1</v>
      </c>
      <c r="BB120" s="303" t="s">
        <v>3173</v>
      </c>
      <c r="BC120" s="261">
        <v>12</v>
      </c>
      <c r="BD120" s="261" t="s">
        <v>3176</v>
      </c>
    </row>
    <row r="121" spans="1:56" x14ac:dyDescent="0.2">
      <c r="A121" s="11" t="s">
        <v>237</v>
      </c>
      <c r="B121" s="288" t="s">
        <v>3136</v>
      </c>
      <c r="C121" s="288" t="s">
        <v>3033</v>
      </c>
      <c r="D121" s="295">
        <v>218</v>
      </c>
      <c r="E121" s="288" t="s">
        <v>3137</v>
      </c>
      <c r="F121" s="288"/>
      <c r="G121" s="31"/>
      <c r="H121" s="450"/>
      <c r="I121" s="31"/>
      <c r="J121" s="288"/>
      <c r="K121" s="31"/>
      <c r="L121" s="288"/>
      <c r="M121" s="31"/>
      <c r="N121" s="288"/>
      <c r="O121" s="31"/>
      <c r="P121" s="288"/>
      <c r="Q121" s="31"/>
      <c r="R121" s="288"/>
      <c r="S121" s="31"/>
      <c r="T121" s="288"/>
      <c r="U121" s="31"/>
      <c r="V121" s="288"/>
      <c r="W121" s="31"/>
      <c r="X121" s="288"/>
      <c r="Y121" s="31">
        <f t="shared" si="11"/>
        <v>0</v>
      </c>
      <c r="Z121" s="288"/>
      <c r="AA121" s="31"/>
      <c r="AB121" s="288"/>
      <c r="AC121" s="31">
        <f t="shared" si="12"/>
        <v>0</v>
      </c>
      <c r="AD121" s="288"/>
      <c r="AE121" s="31"/>
      <c r="AF121" s="288"/>
      <c r="AG121" s="31"/>
      <c r="AH121" s="288"/>
      <c r="AI121" s="31"/>
      <c r="AJ121" s="288"/>
      <c r="AK121" s="31"/>
      <c r="AL121" s="288"/>
      <c r="AM121" s="31"/>
      <c r="AN121" s="288"/>
      <c r="AO121" s="31"/>
      <c r="AP121" s="288"/>
      <c r="AQ121" s="31">
        <f t="shared" si="9"/>
        <v>0</v>
      </c>
      <c r="AR121" s="288"/>
      <c r="AS121" s="31"/>
      <c r="AT121" s="288"/>
      <c r="AU121" s="31"/>
      <c r="AV121" s="288"/>
      <c r="AW121" s="31">
        <f t="shared" si="10"/>
        <v>0</v>
      </c>
      <c r="AX121" s="7" t="s">
        <v>124</v>
      </c>
      <c r="AY121" s="288"/>
      <c r="AZ121" s="293"/>
      <c r="BA121" s="294">
        <f t="shared" si="8"/>
        <v>0</v>
      </c>
      <c r="BB121" s="304"/>
      <c r="BC121" s="261">
        <v>12</v>
      </c>
      <c r="BD121" s="261" t="s">
        <v>3176</v>
      </c>
    </row>
    <row r="122" spans="1:56" x14ac:dyDescent="0.2">
      <c r="A122" s="11" t="s">
        <v>238</v>
      </c>
      <c r="B122" s="288" t="s">
        <v>3135</v>
      </c>
      <c r="C122" s="288" t="s">
        <v>3033</v>
      </c>
      <c r="D122" s="295">
        <v>218</v>
      </c>
      <c r="E122" s="7" t="s">
        <v>222</v>
      </c>
      <c r="F122" s="288"/>
      <c r="G122" s="31"/>
      <c r="H122" s="450"/>
      <c r="I122" s="31"/>
      <c r="J122" s="288"/>
      <c r="K122" s="31"/>
      <c r="L122" s="288"/>
      <c r="M122" s="31"/>
      <c r="N122" s="288"/>
      <c r="O122" s="31"/>
      <c r="P122" s="288"/>
      <c r="Q122" s="31"/>
      <c r="R122" s="288"/>
      <c r="S122" s="31"/>
      <c r="T122" s="288"/>
      <c r="U122" s="31"/>
      <c r="V122" s="288"/>
      <c r="W122" s="31"/>
      <c r="X122" s="288"/>
      <c r="Y122" s="31">
        <f t="shared" si="11"/>
        <v>0</v>
      </c>
      <c r="Z122" s="288"/>
      <c r="AA122" s="31"/>
      <c r="AB122" s="288"/>
      <c r="AC122" s="31">
        <f t="shared" si="12"/>
        <v>0</v>
      </c>
      <c r="AD122" s="288"/>
      <c r="AE122" s="31"/>
      <c r="AF122" s="288"/>
      <c r="AG122" s="31"/>
      <c r="AH122" s="288"/>
      <c r="AI122" s="31"/>
      <c r="AJ122" s="288"/>
      <c r="AK122" s="31"/>
      <c r="AL122" s="295">
        <v>1</v>
      </c>
      <c r="AM122" s="31"/>
      <c r="AN122" s="288"/>
      <c r="AO122" s="31"/>
      <c r="AP122" s="288"/>
      <c r="AQ122" s="31">
        <f t="shared" si="9"/>
        <v>0</v>
      </c>
      <c r="AR122" s="288"/>
      <c r="AS122" s="31"/>
      <c r="AT122" s="288"/>
      <c r="AU122" s="31"/>
      <c r="AV122" s="288"/>
      <c r="AW122" s="31">
        <f t="shared" si="10"/>
        <v>0</v>
      </c>
      <c r="AX122" s="288"/>
      <c r="AY122" s="288"/>
      <c r="AZ122" s="293"/>
      <c r="BA122" s="294">
        <f t="shared" si="8"/>
        <v>1</v>
      </c>
      <c r="BB122" s="303" t="s">
        <v>3173</v>
      </c>
      <c r="BC122" s="261">
        <v>13</v>
      </c>
      <c r="BD122" s="261" t="s">
        <v>3176</v>
      </c>
    </row>
    <row r="123" spans="1:56" x14ac:dyDescent="0.2">
      <c r="A123" s="11" t="s">
        <v>239</v>
      </c>
      <c r="B123" s="288" t="s">
        <v>3136</v>
      </c>
      <c r="C123" s="288" t="s">
        <v>3033</v>
      </c>
      <c r="D123" s="295">
        <v>218</v>
      </c>
      <c r="E123" s="288" t="s">
        <v>3137</v>
      </c>
      <c r="F123" s="288"/>
      <c r="G123" s="31"/>
      <c r="H123" s="450"/>
      <c r="I123" s="31"/>
      <c r="J123" s="288"/>
      <c r="K123" s="31"/>
      <c r="L123" s="288"/>
      <c r="M123" s="31"/>
      <c r="N123" s="288"/>
      <c r="O123" s="31"/>
      <c r="P123" s="288"/>
      <c r="Q123" s="31"/>
      <c r="R123" s="288"/>
      <c r="S123" s="31"/>
      <c r="T123" s="288"/>
      <c r="U123" s="31"/>
      <c r="V123" s="288"/>
      <c r="W123" s="31"/>
      <c r="X123" s="288"/>
      <c r="Y123" s="31">
        <f t="shared" si="11"/>
        <v>0</v>
      </c>
      <c r="Z123" s="288"/>
      <c r="AA123" s="31"/>
      <c r="AB123" s="288"/>
      <c r="AC123" s="31">
        <f t="shared" si="12"/>
        <v>0</v>
      </c>
      <c r="AD123" s="288"/>
      <c r="AE123" s="31"/>
      <c r="AF123" s="288"/>
      <c r="AG123" s="31"/>
      <c r="AH123" s="288"/>
      <c r="AI123" s="31"/>
      <c r="AJ123" s="288"/>
      <c r="AK123" s="31"/>
      <c r="AL123" s="288"/>
      <c r="AM123" s="31"/>
      <c r="AN123" s="288"/>
      <c r="AO123" s="31"/>
      <c r="AP123" s="288"/>
      <c r="AQ123" s="31">
        <f t="shared" si="9"/>
        <v>0</v>
      </c>
      <c r="AR123" s="288"/>
      <c r="AS123" s="31"/>
      <c r="AT123" s="288"/>
      <c r="AU123" s="31"/>
      <c r="AV123" s="288"/>
      <c r="AW123" s="31">
        <f t="shared" si="10"/>
        <v>0</v>
      </c>
      <c r="AX123" s="7" t="s">
        <v>124</v>
      </c>
      <c r="AY123" s="288"/>
      <c r="AZ123" s="293"/>
      <c r="BA123" s="294">
        <f t="shared" si="8"/>
        <v>0</v>
      </c>
      <c r="BB123" s="304"/>
      <c r="BC123" s="261">
        <v>13</v>
      </c>
      <c r="BD123" s="261" t="s">
        <v>3176</v>
      </c>
    </row>
    <row r="124" spans="1:56" x14ac:dyDescent="0.2">
      <c r="A124" s="11" t="s">
        <v>240</v>
      </c>
      <c r="B124" s="288" t="s">
        <v>3135</v>
      </c>
      <c r="C124" s="288" t="s">
        <v>3033</v>
      </c>
      <c r="D124" s="295">
        <v>218</v>
      </c>
      <c r="E124" s="7" t="s">
        <v>222</v>
      </c>
      <c r="F124" s="288"/>
      <c r="G124" s="31"/>
      <c r="H124" s="450"/>
      <c r="I124" s="31"/>
      <c r="J124" s="288"/>
      <c r="K124" s="31"/>
      <c r="L124" s="288"/>
      <c r="M124" s="31"/>
      <c r="N124" s="288"/>
      <c r="O124" s="31"/>
      <c r="P124" s="288"/>
      <c r="Q124" s="31"/>
      <c r="R124" s="288"/>
      <c r="S124" s="31"/>
      <c r="T124" s="288"/>
      <c r="U124" s="31"/>
      <c r="V124" s="288"/>
      <c r="W124" s="31"/>
      <c r="X124" s="288"/>
      <c r="Y124" s="31">
        <f t="shared" si="11"/>
        <v>0</v>
      </c>
      <c r="Z124" s="288"/>
      <c r="AA124" s="31"/>
      <c r="AB124" s="288"/>
      <c r="AC124" s="31">
        <f t="shared" si="12"/>
        <v>0</v>
      </c>
      <c r="AD124" s="288"/>
      <c r="AE124" s="31"/>
      <c r="AF124" s="288"/>
      <c r="AG124" s="31"/>
      <c r="AH124" s="288"/>
      <c r="AI124" s="31"/>
      <c r="AJ124" s="288"/>
      <c r="AK124" s="31"/>
      <c r="AL124" s="295">
        <v>1</v>
      </c>
      <c r="AM124" s="31"/>
      <c r="AN124" s="288"/>
      <c r="AO124" s="31"/>
      <c r="AP124" s="288"/>
      <c r="AQ124" s="31">
        <f t="shared" si="9"/>
        <v>0</v>
      </c>
      <c r="AR124" s="288"/>
      <c r="AS124" s="31"/>
      <c r="AT124" s="288"/>
      <c r="AU124" s="31"/>
      <c r="AV124" s="288"/>
      <c r="AW124" s="31">
        <f t="shared" si="10"/>
        <v>0</v>
      </c>
      <c r="AX124" s="288"/>
      <c r="AY124" s="288"/>
      <c r="AZ124" s="293"/>
      <c r="BA124" s="294">
        <f t="shared" si="8"/>
        <v>1</v>
      </c>
      <c r="BB124" s="303" t="s">
        <v>3173</v>
      </c>
      <c r="BC124" s="261">
        <v>13</v>
      </c>
      <c r="BD124" s="261" t="s">
        <v>3176</v>
      </c>
    </row>
    <row r="125" spans="1:56" x14ac:dyDescent="0.2">
      <c r="A125" s="11" t="s">
        <v>241</v>
      </c>
      <c r="B125" s="288" t="s">
        <v>3136</v>
      </c>
      <c r="C125" s="288" t="s">
        <v>3033</v>
      </c>
      <c r="D125" s="295">
        <v>218</v>
      </c>
      <c r="E125" s="288" t="s">
        <v>3137</v>
      </c>
      <c r="F125" s="288"/>
      <c r="G125" s="31"/>
      <c r="H125" s="450"/>
      <c r="I125" s="31"/>
      <c r="J125" s="288"/>
      <c r="K125" s="31"/>
      <c r="L125" s="288"/>
      <c r="M125" s="31"/>
      <c r="N125" s="288"/>
      <c r="O125" s="31"/>
      <c r="P125" s="288"/>
      <c r="Q125" s="31"/>
      <c r="R125" s="288"/>
      <c r="S125" s="31"/>
      <c r="T125" s="288"/>
      <c r="U125" s="31"/>
      <c r="V125" s="288"/>
      <c r="W125" s="31"/>
      <c r="X125" s="288"/>
      <c r="Y125" s="31">
        <f t="shared" si="11"/>
        <v>0</v>
      </c>
      <c r="Z125" s="288"/>
      <c r="AA125" s="31"/>
      <c r="AB125" s="288"/>
      <c r="AC125" s="31">
        <f t="shared" si="12"/>
        <v>0</v>
      </c>
      <c r="AD125" s="288"/>
      <c r="AE125" s="31"/>
      <c r="AF125" s="288"/>
      <c r="AG125" s="31"/>
      <c r="AH125" s="288"/>
      <c r="AI125" s="31"/>
      <c r="AJ125" s="288"/>
      <c r="AK125" s="31"/>
      <c r="AL125" s="288"/>
      <c r="AM125" s="31"/>
      <c r="AN125" s="288"/>
      <c r="AO125" s="31"/>
      <c r="AP125" s="288"/>
      <c r="AQ125" s="31">
        <f t="shared" si="9"/>
        <v>0</v>
      </c>
      <c r="AR125" s="288"/>
      <c r="AS125" s="31"/>
      <c r="AT125" s="288"/>
      <c r="AU125" s="31"/>
      <c r="AV125" s="288"/>
      <c r="AW125" s="31">
        <f t="shared" si="10"/>
        <v>0</v>
      </c>
      <c r="AX125" s="7" t="s">
        <v>124</v>
      </c>
      <c r="AY125" s="288"/>
      <c r="AZ125" s="293"/>
      <c r="BA125" s="294">
        <f t="shared" si="8"/>
        <v>0</v>
      </c>
      <c r="BB125" s="304"/>
      <c r="BC125" s="261">
        <v>13</v>
      </c>
      <c r="BD125" s="261" t="s">
        <v>3176</v>
      </c>
    </row>
    <row r="126" spans="1:56" x14ac:dyDescent="0.2">
      <c r="A126" s="11" t="s">
        <v>242</v>
      </c>
      <c r="B126" s="288" t="s">
        <v>3135</v>
      </c>
      <c r="C126" s="288" t="s">
        <v>3033</v>
      </c>
      <c r="D126" s="295">
        <v>218</v>
      </c>
      <c r="E126" s="7" t="s">
        <v>222</v>
      </c>
      <c r="F126" s="288"/>
      <c r="G126" s="31"/>
      <c r="H126" s="450"/>
      <c r="I126" s="31"/>
      <c r="J126" s="288"/>
      <c r="K126" s="31"/>
      <c r="L126" s="288"/>
      <c r="M126" s="31"/>
      <c r="N126" s="288"/>
      <c r="O126" s="31"/>
      <c r="P126" s="288"/>
      <c r="Q126" s="31"/>
      <c r="R126" s="288"/>
      <c r="S126" s="31"/>
      <c r="T126" s="288"/>
      <c r="U126" s="31"/>
      <c r="V126" s="288"/>
      <c r="W126" s="31"/>
      <c r="X126" s="288"/>
      <c r="Y126" s="31">
        <f t="shared" si="11"/>
        <v>0</v>
      </c>
      <c r="Z126" s="288"/>
      <c r="AA126" s="31"/>
      <c r="AB126" s="288"/>
      <c r="AC126" s="31">
        <f t="shared" si="12"/>
        <v>0</v>
      </c>
      <c r="AD126" s="288"/>
      <c r="AE126" s="31"/>
      <c r="AF126" s="288"/>
      <c r="AG126" s="31"/>
      <c r="AH126" s="288"/>
      <c r="AI126" s="31"/>
      <c r="AJ126" s="288"/>
      <c r="AK126" s="31"/>
      <c r="AL126" s="295">
        <v>1</v>
      </c>
      <c r="AM126" s="31"/>
      <c r="AN126" s="288"/>
      <c r="AO126" s="31"/>
      <c r="AP126" s="288"/>
      <c r="AQ126" s="31">
        <f t="shared" si="9"/>
        <v>0</v>
      </c>
      <c r="AR126" s="288"/>
      <c r="AS126" s="31"/>
      <c r="AT126" s="288"/>
      <c r="AU126" s="31"/>
      <c r="AV126" s="288"/>
      <c r="AW126" s="31">
        <f t="shared" si="10"/>
        <v>0</v>
      </c>
      <c r="AX126" s="288"/>
      <c r="AY126" s="288"/>
      <c r="AZ126" s="293"/>
      <c r="BA126" s="294">
        <f t="shared" si="8"/>
        <v>1</v>
      </c>
      <c r="BB126" s="303" t="s">
        <v>3173</v>
      </c>
      <c r="BC126" s="261">
        <v>13</v>
      </c>
      <c r="BD126" s="261" t="s">
        <v>3176</v>
      </c>
    </row>
    <row r="127" spans="1:56" x14ac:dyDescent="0.2">
      <c r="A127" s="11" t="s">
        <v>243</v>
      </c>
      <c r="B127" s="288" t="s">
        <v>3136</v>
      </c>
      <c r="C127" s="288" t="s">
        <v>3033</v>
      </c>
      <c r="D127" s="295">
        <v>218</v>
      </c>
      <c r="E127" s="288" t="s">
        <v>3137</v>
      </c>
      <c r="F127" s="288"/>
      <c r="G127" s="31"/>
      <c r="H127" s="450"/>
      <c r="I127" s="31"/>
      <c r="J127" s="288"/>
      <c r="K127" s="31"/>
      <c r="L127" s="288"/>
      <c r="M127" s="31"/>
      <c r="N127" s="288"/>
      <c r="O127" s="31"/>
      <c r="P127" s="288"/>
      <c r="Q127" s="31"/>
      <c r="R127" s="288"/>
      <c r="S127" s="31"/>
      <c r="T127" s="288"/>
      <c r="U127" s="31"/>
      <c r="V127" s="288"/>
      <c r="W127" s="31"/>
      <c r="X127" s="288"/>
      <c r="Y127" s="31">
        <f t="shared" si="11"/>
        <v>0</v>
      </c>
      <c r="Z127" s="288"/>
      <c r="AA127" s="31"/>
      <c r="AB127" s="288"/>
      <c r="AC127" s="31">
        <f t="shared" si="12"/>
        <v>0</v>
      </c>
      <c r="AD127" s="288"/>
      <c r="AE127" s="31"/>
      <c r="AF127" s="288"/>
      <c r="AG127" s="31"/>
      <c r="AH127" s="288"/>
      <c r="AI127" s="31"/>
      <c r="AJ127" s="288"/>
      <c r="AK127" s="31"/>
      <c r="AL127" s="288"/>
      <c r="AM127" s="31"/>
      <c r="AN127" s="288"/>
      <c r="AO127" s="31"/>
      <c r="AP127" s="288"/>
      <c r="AQ127" s="31">
        <f t="shared" si="9"/>
        <v>0</v>
      </c>
      <c r="AR127" s="288"/>
      <c r="AS127" s="31"/>
      <c r="AT127" s="288"/>
      <c r="AU127" s="31"/>
      <c r="AV127" s="288"/>
      <c r="AW127" s="31">
        <f t="shared" si="10"/>
        <v>0</v>
      </c>
      <c r="AX127" s="7" t="s">
        <v>124</v>
      </c>
      <c r="AY127" s="288"/>
      <c r="AZ127" s="293"/>
      <c r="BA127" s="294">
        <f t="shared" si="8"/>
        <v>0</v>
      </c>
      <c r="BB127" s="304"/>
      <c r="BC127" s="261">
        <v>13</v>
      </c>
      <c r="BD127" s="261" t="s">
        <v>3176</v>
      </c>
    </row>
    <row r="128" spans="1:56" x14ac:dyDescent="0.2">
      <c r="A128" s="11" t="s">
        <v>244</v>
      </c>
      <c r="B128" s="288" t="s">
        <v>3135</v>
      </c>
      <c r="C128" s="288" t="s">
        <v>3033</v>
      </c>
      <c r="D128" s="295">
        <v>218</v>
      </c>
      <c r="E128" s="7" t="s">
        <v>222</v>
      </c>
      <c r="F128" s="288"/>
      <c r="G128" s="31"/>
      <c r="H128" s="450"/>
      <c r="I128" s="31"/>
      <c r="J128" s="288"/>
      <c r="K128" s="31"/>
      <c r="L128" s="288"/>
      <c r="M128" s="31"/>
      <c r="N128" s="288"/>
      <c r="O128" s="31"/>
      <c r="P128" s="288"/>
      <c r="Q128" s="31"/>
      <c r="R128" s="288"/>
      <c r="S128" s="31"/>
      <c r="T128" s="288"/>
      <c r="U128" s="31"/>
      <c r="V128" s="288"/>
      <c r="W128" s="31"/>
      <c r="X128" s="288"/>
      <c r="Y128" s="31">
        <f t="shared" si="11"/>
        <v>0</v>
      </c>
      <c r="Z128" s="288"/>
      <c r="AA128" s="31"/>
      <c r="AB128" s="288"/>
      <c r="AC128" s="31">
        <f t="shared" si="12"/>
        <v>0</v>
      </c>
      <c r="AD128" s="288"/>
      <c r="AE128" s="31"/>
      <c r="AF128" s="288"/>
      <c r="AG128" s="31"/>
      <c r="AH128" s="288"/>
      <c r="AI128" s="31"/>
      <c r="AJ128" s="288"/>
      <c r="AK128" s="31"/>
      <c r="AL128" s="295">
        <v>1</v>
      </c>
      <c r="AM128" s="31"/>
      <c r="AN128" s="288"/>
      <c r="AO128" s="31"/>
      <c r="AP128" s="288"/>
      <c r="AQ128" s="31">
        <f t="shared" si="9"/>
        <v>0</v>
      </c>
      <c r="AR128" s="288"/>
      <c r="AS128" s="31"/>
      <c r="AT128" s="288"/>
      <c r="AU128" s="31"/>
      <c r="AV128" s="288"/>
      <c r="AW128" s="31">
        <f t="shared" si="10"/>
        <v>0</v>
      </c>
      <c r="AX128" s="288"/>
      <c r="AY128" s="288"/>
      <c r="AZ128" s="293"/>
      <c r="BA128" s="294">
        <f t="shared" si="8"/>
        <v>1</v>
      </c>
      <c r="BB128" s="303" t="s">
        <v>3173</v>
      </c>
      <c r="BC128" s="261">
        <v>13</v>
      </c>
      <c r="BD128" s="261" t="s">
        <v>3176</v>
      </c>
    </row>
    <row r="129" spans="1:56" x14ac:dyDescent="0.2">
      <c r="A129" s="11" t="s">
        <v>245</v>
      </c>
      <c r="B129" s="288" t="s">
        <v>3136</v>
      </c>
      <c r="C129" s="288" t="s">
        <v>3033</v>
      </c>
      <c r="D129" s="295">
        <v>218</v>
      </c>
      <c r="E129" s="288" t="s">
        <v>3137</v>
      </c>
      <c r="F129" s="288"/>
      <c r="G129" s="31"/>
      <c r="H129" s="450"/>
      <c r="I129" s="31"/>
      <c r="J129" s="288"/>
      <c r="K129" s="31"/>
      <c r="L129" s="288"/>
      <c r="M129" s="31"/>
      <c r="N129" s="288"/>
      <c r="O129" s="31"/>
      <c r="P129" s="288"/>
      <c r="Q129" s="31"/>
      <c r="R129" s="288"/>
      <c r="S129" s="31"/>
      <c r="T129" s="288"/>
      <c r="U129" s="31"/>
      <c r="V129" s="288"/>
      <c r="W129" s="31"/>
      <c r="X129" s="288"/>
      <c r="Y129" s="31">
        <f t="shared" si="11"/>
        <v>0</v>
      </c>
      <c r="Z129" s="288"/>
      <c r="AA129" s="31"/>
      <c r="AB129" s="288"/>
      <c r="AC129" s="31">
        <f t="shared" si="12"/>
        <v>0</v>
      </c>
      <c r="AD129" s="288"/>
      <c r="AE129" s="31"/>
      <c r="AF129" s="288"/>
      <c r="AG129" s="31"/>
      <c r="AH129" s="288"/>
      <c r="AI129" s="31"/>
      <c r="AJ129" s="288"/>
      <c r="AK129" s="31"/>
      <c r="AL129" s="288"/>
      <c r="AM129" s="31"/>
      <c r="AN129" s="288"/>
      <c r="AO129" s="31"/>
      <c r="AP129" s="288"/>
      <c r="AQ129" s="31">
        <f t="shared" si="9"/>
        <v>0</v>
      </c>
      <c r="AR129" s="288"/>
      <c r="AS129" s="31"/>
      <c r="AT129" s="288"/>
      <c r="AU129" s="31"/>
      <c r="AV129" s="288"/>
      <c r="AW129" s="31">
        <f t="shared" si="10"/>
        <v>0</v>
      </c>
      <c r="AX129" s="7" t="s">
        <v>124</v>
      </c>
      <c r="AY129" s="288"/>
      <c r="AZ129" s="293"/>
      <c r="BA129" s="294">
        <f t="shared" si="8"/>
        <v>0</v>
      </c>
      <c r="BB129" s="304"/>
      <c r="BC129" s="261">
        <v>13</v>
      </c>
      <c r="BD129" s="261" t="s">
        <v>3176</v>
      </c>
    </row>
    <row r="130" spans="1:56" x14ac:dyDescent="0.2">
      <c r="A130" s="11" t="s">
        <v>246</v>
      </c>
      <c r="B130" s="288" t="s">
        <v>3135</v>
      </c>
      <c r="C130" s="288" t="s">
        <v>3033</v>
      </c>
      <c r="D130" s="295">
        <v>218</v>
      </c>
      <c r="E130" s="7" t="s">
        <v>222</v>
      </c>
      <c r="F130" s="288"/>
      <c r="G130" s="31"/>
      <c r="H130" s="450"/>
      <c r="I130" s="31"/>
      <c r="J130" s="288"/>
      <c r="K130" s="31"/>
      <c r="L130" s="288"/>
      <c r="M130" s="31"/>
      <c r="N130" s="288"/>
      <c r="O130" s="31"/>
      <c r="P130" s="288"/>
      <c r="Q130" s="31"/>
      <c r="R130" s="288"/>
      <c r="S130" s="31"/>
      <c r="T130" s="288"/>
      <c r="U130" s="31"/>
      <c r="V130" s="288"/>
      <c r="W130" s="31"/>
      <c r="X130" s="288"/>
      <c r="Y130" s="31">
        <f t="shared" si="11"/>
        <v>0</v>
      </c>
      <c r="Z130" s="288"/>
      <c r="AA130" s="31"/>
      <c r="AB130" s="288"/>
      <c r="AC130" s="31">
        <f t="shared" si="12"/>
        <v>0</v>
      </c>
      <c r="AD130" s="288"/>
      <c r="AE130" s="31"/>
      <c r="AF130" s="288"/>
      <c r="AG130" s="31"/>
      <c r="AH130" s="288"/>
      <c r="AI130" s="31"/>
      <c r="AJ130" s="288"/>
      <c r="AK130" s="31"/>
      <c r="AL130" s="295">
        <v>1</v>
      </c>
      <c r="AM130" s="31"/>
      <c r="AN130" s="288"/>
      <c r="AO130" s="31"/>
      <c r="AP130" s="288"/>
      <c r="AQ130" s="31">
        <f t="shared" si="9"/>
        <v>0</v>
      </c>
      <c r="AR130" s="288"/>
      <c r="AS130" s="31"/>
      <c r="AT130" s="288"/>
      <c r="AU130" s="31"/>
      <c r="AV130" s="288"/>
      <c r="AW130" s="31">
        <f t="shared" si="10"/>
        <v>0</v>
      </c>
      <c r="AX130" s="288"/>
      <c r="AY130" s="288"/>
      <c r="AZ130" s="293"/>
      <c r="BA130" s="294">
        <f t="shared" si="8"/>
        <v>1</v>
      </c>
      <c r="BB130" s="303" t="s">
        <v>3173</v>
      </c>
      <c r="BC130" s="261">
        <v>13</v>
      </c>
      <c r="BD130" s="261" t="s">
        <v>3176</v>
      </c>
    </row>
    <row r="131" spans="1:56" x14ac:dyDescent="0.2">
      <c r="A131" s="11" t="s">
        <v>247</v>
      </c>
      <c r="B131" s="288" t="s">
        <v>3136</v>
      </c>
      <c r="C131" s="288" t="s">
        <v>3033</v>
      </c>
      <c r="D131" s="295">
        <v>218</v>
      </c>
      <c r="E131" s="288" t="s">
        <v>3137</v>
      </c>
      <c r="F131" s="288"/>
      <c r="G131" s="31"/>
      <c r="H131" s="450"/>
      <c r="I131" s="31"/>
      <c r="J131" s="288"/>
      <c r="K131" s="31"/>
      <c r="L131" s="288"/>
      <c r="M131" s="31"/>
      <c r="N131" s="288"/>
      <c r="O131" s="31"/>
      <c r="P131" s="288"/>
      <c r="Q131" s="31"/>
      <c r="R131" s="288"/>
      <c r="S131" s="31"/>
      <c r="T131" s="288"/>
      <c r="U131" s="31"/>
      <c r="V131" s="288"/>
      <c r="W131" s="31"/>
      <c r="X131" s="288"/>
      <c r="Y131" s="31">
        <f t="shared" si="11"/>
        <v>0</v>
      </c>
      <c r="Z131" s="288"/>
      <c r="AA131" s="31"/>
      <c r="AB131" s="288"/>
      <c r="AC131" s="31">
        <f t="shared" si="12"/>
        <v>0</v>
      </c>
      <c r="AD131" s="288"/>
      <c r="AE131" s="31"/>
      <c r="AF131" s="288"/>
      <c r="AG131" s="31"/>
      <c r="AH131" s="288"/>
      <c r="AI131" s="31"/>
      <c r="AJ131" s="288"/>
      <c r="AK131" s="31"/>
      <c r="AL131" s="288"/>
      <c r="AM131" s="31"/>
      <c r="AN131" s="288"/>
      <c r="AO131" s="31"/>
      <c r="AP131" s="288"/>
      <c r="AQ131" s="31">
        <f t="shared" si="9"/>
        <v>0</v>
      </c>
      <c r="AR131" s="288"/>
      <c r="AS131" s="31"/>
      <c r="AT131" s="288"/>
      <c r="AU131" s="31"/>
      <c r="AV131" s="288"/>
      <c r="AW131" s="31">
        <f t="shared" si="10"/>
        <v>0</v>
      </c>
      <c r="AX131" s="7" t="s">
        <v>124</v>
      </c>
      <c r="AY131" s="288"/>
      <c r="AZ131" s="293"/>
      <c r="BA131" s="294">
        <f t="shared" si="8"/>
        <v>0</v>
      </c>
      <c r="BB131" s="304"/>
      <c r="BC131" s="261">
        <v>13</v>
      </c>
      <c r="BD131" s="261" t="s">
        <v>3176</v>
      </c>
    </row>
    <row r="132" spans="1:56" x14ac:dyDescent="0.2">
      <c r="A132" s="11" t="s">
        <v>248</v>
      </c>
      <c r="B132" s="288" t="s">
        <v>3135</v>
      </c>
      <c r="C132" s="288" t="s">
        <v>3033</v>
      </c>
      <c r="D132" s="295">
        <v>218</v>
      </c>
      <c r="E132" s="7" t="s">
        <v>222</v>
      </c>
      <c r="F132" s="288"/>
      <c r="G132" s="31"/>
      <c r="H132" s="450"/>
      <c r="I132" s="31"/>
      <c r="J132" s="288"/>
      <c r="K132" s="31"/>
      <c r="L132" s="288"/>
      <c r="M132" s="31"/>
      <c r="N132" s="288"/>
      <c r="O132" s="31"/>
      <c r="P132" s="288"/>
      <c r="Q132" s="31"/>
      <c r="R132" s="288"/>
      <c r="S132" s="31"/>
      <c r="T132" s="288"/>
      <c r="U132" s="31"/>
      <c r="V132" s="288"/>
      <c r="W132" s="31"/>
      <c r="X132" s="288"/>
      <c r="Y132" s="31">
        <f t="shared" si="11"/>
        <v>0</v>
      </c>
      <c r="Z132" s="288"/>
      <c r="AA132" s="31"/>
      <c r="AB132" s="288"/>
      <c r="AC132" s="31">
        <f t="shared" si="12"/>
        <v>0</v>
      </c>
      <c r="AD132" s="288"/>
      <c r="AE132" s="31"/>
      <c r="AF132" s="288"/>
      <c r="AG132" s="31"/>
      <c r="AH132" s="288"/>
      <c r="AI132" s="31"/>
      <c r="AJ132" s="288"/>
      <c r="AK132" s="31"/>
      <c r="AL132" s="295">
        <v>1</v>
      </c>
      <c r="AM132" s="31"/>
      <c r="AN132" s="288"/>
      <c r="AO132" s="31"/>
      <c r="AP132" s="288"/>
      <c r="AQ132" s="31">
        <f t="shared" si="9"/>
        <v>0</v>
      </c>
      <c r="AR132" s="288"/>
      <c r="AS132" s="31"/>
      <c r="AT132" s="288"/>
      <c r="AU132" s="31"/>
      <c r="AV132" s="288"/>
      <c r="AW132" s="31">
        <f t="shared" si="10"/>
        <v>0</v>
      </c>
      <c r="AX132" s="288"/>
      <c r="AY132" s="288"/>
      <c r="AZ132" s="293"/>
      <c r="BA132" s="294">
        <f t="shared" ref="BA132:BA195" si="13">AR132+AP132+AN132+AL132+AJ132+AH132+AF132+AD132+AB132+Z132+X132+V132+T132+R132+P132+N132+L132+J132+H132+F132</f>
        <v>1</v>
      </c>
      <c r="BB132" s="303" t="s">
        <v>3173</v>
      </c>
      <c r="BC132" s="261">
        <v>13</v>
      </c>
      <c r="BD132" s="261" t="s">
        <v>3176</v>
      </c>
    </row>
    <row r="133" spans="1:56" x14ac:dyDescent="0.2">
      <c r="A133" s="11" t="s">
        <v>249</v>
      </c>
      <c r="B133" s="288" t="s">
        <v>3136</v>
      </c>
      <c r="C133" s="288" t="s">
        <v>3033</v>
      </c>
      <c r="D133" s="295">
        <v>218</v>
      </c>
      <c r="E133" s="288" t="s">
        <v>3137</v>
      </c>
      <c r="F133" s="288"/>
      <c r="G133" s="31"/>
      <c r="H133" s="450"/>
      <c r="I133" s="31"/>
      <c r="J133" s="288"/>
      <c r="K133" s="31"/>
      <c r="L133" s="288"/>
      <c r="M133" s="31"/>
      <c r="N133" s="288"/>
      <c r="O133" s="31"/>
      <c r="P133" s="288"/>
      <c r="Q133" s="31"/>
      <c r="R133" s="288"/>
      <c r="S133" s="31"/>
      <c r="T133" s="288"/>
      <c r="U133" s="31"/>
      <c r="V133" s="288"/>
      <c r="W133" s="31"/>
      <c r="X133" s="288"/>
      <c r="Y133" s="31">
        <f t="shared" si="11"/>
        <v>0</v>
      </c>
      <c r="Z133" s="288"/>
      <c r="AA133" s="31"/>
      <c r="AB133" s="288"/>
      <c r="AC133" s="31">
        <f t="shared" si="12"/>
        <v>0</v>
      </c>
      <c r="AD133" s="288"/>
      <c r="AE133" s="31"/>
      <c r="AF133" s="288"/>
      <c r="AG133" s="31"/>
      <c r="AH133" s="288"/>
      <c r="AI133" s="31"/>
      <c r="AJ133" s="288"/>
      <c r="AK133" s="31"/>
      <c r="AL133" s="288"/>
      <c r="AM133" s="31"/>
      <c r="AN133" s="288"/>
      <c r="AO133" s="31"/>
      <c r="AP133" s="288"/>
      <c r="AQ133" s="31">
        <f t="shared" si="9"/>
        <v>0</v>
      </c>
      <c r="AR133" s="288"/>
      <c r="AS133" s="31"/>
      <c r="AT133" s="288"/>
      <c r="AU133" s="31"/>
      <c r="AV133" s="288"/>
      <c r="AW133" s="31">
        <f t="shared" si="10"/>
        <v>0</v>
      </c>
      <c r="AX133" s="7" t="s">
        <v>124</v>
      </c>
      <c r="AY133" s="288"/>
      <c r="AZ133" s="293"/>
      <c r="BA133" s="294">
        <f t="shared" si="13"/>
        <v>0</v>
      </c>
      <c r="BB133" s="304"/>
      <c r="BC133" s="261">
        <v>13</v>
      </c>
      <c r="BD133" s="261" t="s">
        <v>3176</v>
      </c>
    </row>
    <row r="134" spans="1:56" x14ac:dyDescent="0.2">
      <c r="A134" s="11" t="s">
        <v>250</v>
      </c>
      <c r="B134" s="288" t="s">
        <v>3135</v>
      </c>
      <c r="C134" s="288" t="s">
        <v>3033</v>
      </c>
      <c r="D134" s="295">
        <v>218</v>
      </c>
      <c r="E134" s="7" t="s">
        <v>222</v>
      </c>
      <c r="F134" s="288"/>
      <c r="G134" s="31"/>
      <c r="H134" s="450"/>
      <c r="I134" s="31"/>
      <c r="J134" s="288"/>
      <c r="K134" s="31"/>
      <c r="L134" s="288"/>
      <c r="M134" s="31"/>
      <c r="N134" s="288"/>
      <c r="O134" s="31"/>
      <c r="P134" s="288"/>
      <c r="Q134" s="31"/>
      <c r="R134" s="288"/>
      <c r="S134" s="31"/>
      <c r="T134" s="288"/>
      <c r="U134" s="31"/>
      <c r="V134" s="288"/>
      <c r="W134" s="31"/>
      <c r="X134" s="288"/>
      <c r="Y134" s="31">
        <f t="shared" si="11"/>
        <v>0</v>
      </c>
      <c r="Z134" s="288"/>
      <c r="AA134" s="31"/>
      <c r="AB134" s="288"/>
      <c r="AC134" s="31">
        <f t="shared" si="12"/>
        <v>0</v>
      </c>
      <c r="AD134" s="288"/>
      <c r="AE134" s="31"/>
      <c r="AF134" s="288"/>
      <c r="AG134" s="31"/>
      <c r="AH134" s="288"/>
      <c r="AI134" s="31"/>
      <c r="AJ134" s="288"/>
      <c r="AK134" s="31"/>
      <c r="AL134" s="295">
        <v>1</v>
      </c>
      <c r="AM134" s="31"/>
      <c r="AN134" s="288"/>
      <c r="AO134" s="31"/>
      <c r="AP134" s="288"/>
      <c r="AQ134" s="31">
        <f t="shared" si="9"/>
        <v>0</v>
      </c>
      <c r="AR134" s="288"/>
      <c r="AS134" s="31"/>
      <c r="AT134" s="288"/>
      <c r="AU134" s="31"/>
      <c r="AV134" s="288"/>
      <c r="AW134" s="31">
        <f t="shared" si="10"/>
        <v>0</v>
      </c>
      <c r="AX134" s="288"/>
      <c r="AY134" s="288"/>
      <c r="AZ134" s="293"/>
      <c r="BA134" s="294">
        <f t="shared" si="13"/>
        <v>1</v>
      </c>
      <c r="BB134" s="303" t="s">
        <v>3173</v>
      </c>
      <c r="BC134" s="261">
        <v>14</v>
      </c>
      <c r="BD134" s="261" t="s">
        <v>3176</v>
      </c>
    </row>
    <row r="135" spans="1:56" x14ac:dyDescent="0.2">
      <c r="A135" s="11" t="s">
        <v>251</v>
      </c>
      <c r="B135" s="288" t="s">
        <v>3136</v>
      </c>
      <c r="C135" s="288" t="s">
        <v>3033</v>
      </c>
      <c r="D135" s="295">
        <v>218</v>
      </c>
      <c r="E135" s="288" t="s">
        <v>3137</v>
      </c>
      <c r="F135" s="288"/>
      <c r="G135" s="31"/>
      <c r="H135" s="450"/>
      <c r="I135" s="31"/>
      <c r="J135" s="288"/>
      <c r="K135" s="31"/>
      <c r="L135" s="288"/>
      <c r="M135" s="31"/>
      <c r="N135" s="288"/>
      <c r="O135" s="31"/>
      <c r="P135" s="288"/>
      <c r="Q135" s="31"/>
      <c r="R135" s="288"/>
      <c r="S135" s="31"/>
      <c r="T135" s="288"/>
      <c r="U135" s="31"/>
      <c r="V135" s="288"/>
      <c r="W135" s="31"/>
      <c r="X135" s="288"/>
      <c r="Y135" s="31">
        <f t="shared" si="11"/>
        <v>0</v>
      </c>
      <c r="Z135" s="288"/>
      <c r="AA135" s="31"/>
      <c r="AB135" s="288"/>
      <c r="AC135" s="31">
        <f t="shared" si="12"/>
        <v>0</v>
      </c>
      <c r="AD135" s="288"/>
      <c r="AE135" s="31"/>
      <c r="AF135" s="288"/>
      <c r="AG135" s="31"/>
      <c r="AH135" s="288"/>
      <c r="AI135" s="31"/>
      <c r="AJ135" s="288"/>
      <c r="AK135" s="31"/>
      <c r="AL135" s="288"/>
      <c r="AM135" s="31"/>
      <c r="AN135" s="288"/>
      <c r="AO135" s="31"/>
      <c r="AP135" s="288"/>
      <c r="AQ135" s="31">
        <f t="shared" ref="AQ135:AQ198" si="14">AP135*$BA135</f>
        <v>0</v>
      </c>
      <c r="AR135" s="288"/>
      <c r="AS135" s="31"/>
      <c r="AT135" s="288"/>
      <c r="AU135" s="31"/>
      <c r="AV135" s="288"/>
      <c r="AW135" s="31">
        <f t="shared" ref="AW135:AW198" si="15">AV135*$BA135</f>
        <v>0</v>
      </c>
      <c r="AX135" s="7" t="s">
        <v>124</v>
      </c>
      <c r="AY135" s="288"/>
      <c r="AZ135" s="293"/>
      <c r="BA135" s="294">
        <f t="shared" si="13"/>
        <v>0</v>
      </c>
      <c r="BB135" s="304"/>
      <c r="BC135" s="261">
        <v>14</v>
      </c>
      <c r="BD135" s="261" t="s">
        <v>3176</v>
      </c>
    </row>
    <row r="136" spans="1:56" x14ac:dyDescent="0.2">
      <c r="A136" s="11" t="s">
        <v>252</v>
      </c>
      <c r="B136" s="288" t="s">
        <v>3135</v>
      </c>
      <c r="C136" s="288" t="s">
        <v>3033</v>
      </c>
      <c r="D136" s="295">
        <v>218</v>
      </c>
      <c r="E136" s="7" t="s">
        <v>222</v>
      </c>
      <c r="F136" s="288"/>
      <c r="G136" s="31"/>
      <c r="H136" s="450"/>
      <c r="I136" s="31"/>
      <c r="J136" s="288"/>
      <c r="K136" s="31"/>
      <c r="L136" s="288"/>
      <c r="M136" s="31"/>
      <c r="N136" s="288"/>
      <c r="O136" s="31"/>
      <c r="P136" s="288"/>
      <c r="Q136" s="31"/>
      <c r="R136" s="288"/>
      <c r="S136" s="31"/>
      <c r="T136" s="288"/>
      <c r="U136" s="31"/>
      <c r="V136" s="288"/>
      <c r="W136" s="31"/>
      <c r="X136" s="288"/>
      <c r="Y136" s="31">
        <f t="shared" si="11"/>
        <v>0</v>
      </c>
      <c r="Z136" s="288"/>
      <c r="AA136" s="31"/>
      <c r="AB136" s="288"/>
      <c r="AC136" s="31">
        <f t="shared" si="12"/>
        <v>0</v>
      </c>
      <c r="AD136" s="288"/>
      <c r="AE136" s="31"/>
      <c r="AF136" s="288"/>
      <c r="AG136" s="31"/>
      <c r="AH136" s="288"/>
      <c r="AI136" s="31"/>
      <c r="AJ136" s="288"/>
      <c r="AK136" s="31"/>
      <c r="AL136" s="295">
        <v>1</v>
      </c>
      <c r="AM136" s="31"/>
      <c r="AN136" s="288"/>
      <c r="AO136" s="31"/>
      <c r="AP136" s="288"/>
      <c r="AQ136" s="31">
        <f t="shared" si="14"/>
        <v>0</v>
      </c>
      <c r="AR136" s="288"/>
      <c r="AS136" s="31"/>
      <c r="AT136" s="288"/>
      <c r="AU136" s="31"/>
      <c r="AV136" s="288"/>
      <c r="AW136" s="31">
        <f t="shared" si="15"/>
        <v>0</v>
      </c>
      <c r="AX136" s="288"/>
      <c r="AY136" s="288"/>
      <c r="AZ136" s="293"/>
      <c r="BA136" s="294">
        <f t="shared" si="13"/>
        <v>1</v>
      </c>
      <c r="BB136" s="303" t="s">
        <v>3173</v>
      </c>
      <c r="BC136" s="261">
        <v>14</v>
      </c>
      <c r="BD136" s="261" t="s">
        <v>3176</v>
      </c>
    </row>
    <row r="137" spans="1:56" x14ac:dyDescent="0.2">
      <c r="A137" s="11" t="s">
        <v>253</v>
      </c>
      <c r="B137" s="288" t="s">
        <v>3136</v>
      </c>
      <c r="C137" s="288" t="s">
        <v>3033</v>
      </c>
      <c r="D137" s="295">
        <v>218</v>
      </c>
      <c r="E137" s="288" t="s">
        <v>3137</v>
      </c>
      <c r="F137" s="288"/>
      <c r="G137" s="31"/>
      <c r="H137" s="450"/>
      <c r="I137" s="31"/>
      <c r="J137" s="288"/>
      <c r="K137" s="31"/>
      <c r="L137" s="288"/>
      <c r="M137" s="31"/>
      <c r="N137" s="288"/>
      <c r="O137" s="31"/>
      <c r="P137" s="288"/>
      <c r="Q137" s="31"/>
      <c r="R137" s="288"/>
      <c r="S137" s="31"/>
      <c r="T137" s="288"/>
      <c r="U137" s="31"/>
      <c r="V137" s="288"/>
      <c r="W137" s="31"/>
      <c r="X137" s="288"/>
      <c r="Y137" s="31">
        <f t="shared" si="11"/>
        <v>0</v>
      </c>
      <c r="Z137" s="288"/>
      <c r="AA137" s="31"/>
      <c r="AB137" s="288"/>
      <c r="AC137" s="31">
        <f t="shared" si="12"/>
        <v>0</v>
      </c>
      <c r="AD137" s="288"/>
      <c r="AE137" s="31"/>
      <c r="AF137" s="288"/>
      <c r="AG137" s="31"/>
      <c r="AH137" s="288"/>
      <c r="AI137" s="31"/>
      <c r="AJ137" s="288"/>
      <c r="AK137" s="31"/>
      <c r="AL137" s="288"/>
      <c r="AM137" s="31"/>
      <c r="AN137" s="288"/>
      <c r="AO137" s="31"/>
      <c r="AP137" s="288"/>
      <c r="AQ137" s="31">
        <f t="shared" si="14"/>
        <v>0</v>
      </c>
      <c r="AR137" s="288"/>
      <c r="AS137" s="31"/>
      <c r="AT137" s="288"/>
      <c r="AU137" s="31"/>
      <c r="AV137" s="288"/>
      <c r="AW137" s="31">
        <f t="shared" si="15"/>
        <v>0</v>
      </c>
      <c r="AX137" s="7" t="s">
        <v>124</v>
      </c>
      <c r="AY137" s="288"/>
      <c r="AZ137" s="293"/>
      <c r="BA137" s="294">
        <f t="shared" si="13"/>
        <v>0</v>
      </c>
      <c r="BB137" s="304"/>
      <c r="BC137" s="261">
        <v>14</v>
      </c>
      <c r="BD137" s="261" t="s">
        <v>3176</v>
      </c>
    </row>
    <row r="138" spans="1:56" x14ac:dyDescent="0.2">
      <c r="A138" s="11" t="s">
        <v>254</v>
      </c>
      <c r="B138" s="288" t="s">
        <v>3135</v>
      </c>
      <c r="C138" s="288" t="s">
        <v>3033</v>
      </c>
      <c r="D138" s="295">
        <v>218</v>
      </c>
      <c r="E138" s="7" t="s">
        <v>222</v>
      </c>
      <c r="F138" s="288"/>
      <c r="G138" s="31"/>
      <c r="H138" s="450"/>
      <c r="I138" s="31"/>
      <c r="J138" s="288"/>
      <c r="K138" s="31"/>
      <c r="L138" s="288"/>
      <c r="M138" s="31"/>
      <c r="N138" s="288"/>
      <c r="O138" s="31"/>
      <c r="P138" s="288"/>
      <c r="Q138" s="31"/>
      <c r="R138" s="288"/>
      <c r="S138" s="31"/>
      <c r="T138" s="288"/>
      <c r="U138" s="31"/>
      <c r="V138" s="288"/>
      <c r="W138" s="31"/>
      <c r="X138" s="288"/>
      <c r="Y138" s="31">
        <f t="shared" si="11"/>
        <v>0</v>
      </c>
      <c r="Z138" s="288"/>
      <c r="AA138" s="31"/>
      <c r="AB138" s="288"/>
      <c r="AC138" s="31">
        <f t="shared" si="12"/>
        <v>0</v>
      </c>
      <c r="AD138" s="288"/>
      <c r="AE138" s="31"/>
      <c r="AF138" s="288"/>
      <c r="AG138" s="31"/>
      <c r="AH138" s="288"/>
      <c r="AI138" s="31"/>
      <c r="AJ138" s="288"/>
      <c r="AK138" s="31"/>
      <c r="AL138" s="295">
        <v>1</v>
      </c>
      <c r="AM138" s="31"/>
      <c r="AN138" s="288"/>
      <c r="AO138" s="31"/>
      <c r="AP138" s="288"/>
      <c r="AQ138" s="31">
        <f t="shared" si="14"/>
        <v>0</v>
      </c>
      <c r="AR138" s="288"/>
      <c r="AS138" s="31"/>
      <c r="AT138" s="288"/>
      <c r="AU138" s="31"/>
      <c r="AV138" s="288"/>
      <c r="AW138" s="31">
        <f t="shared" si="15"/>
        <v>0</v>
      </c>
      <c r="AX138" s="288"/>
      <c r="AY138" s="288"/>
      <c r="AZ138" s="293"/>
      <c r="BA138" s="294">
        <f t="shared" si="13"/>
        <v>1</v>
      </c>
      <c r="BB138" s="303" t="s">
        <v>3173</v>
      </c>
      <c r="BC138" s="261">
        <v>14</v>
      </c>
      <c r="BD138" s="261" t="s">
        <v>3176</v>
      </c>
    </row>
    <row r="139" spans="1:56" x14ac:dyDescent="0.2">
      <c r="A139" s="11" t="s">
        <v>255</v>
      </c>
      <c r="B139" s="288" t="s">
        <v>3136</v>
      </c>
      <c r="C139" s="288" t="s">
        <v>3033</v>
      </c>
      <c r="D139" s="295">
        <v>218</v>
      </c>
      <c r="E139" s="288" t="s">
        <v>3137</v>
      </c>
      <c r="F139" s="288"/>
      <c r="G139" s="31"/>
      <c r="H139" s="450"/>
      <c r="I139" s="31"/>
      <c r="J139" s="288"/>
      <c r="K139" s="31"/>
      <c r="L139" s="288"/>
      <c r="M139" s="31"/>
      <c r="N139" s="288"/>
      <c r="O139" s="31"/>
      <c r="P139" s="288"/>
      <c r="Q139" s="31"/>
      <c r="R139" s="288"/>
      <c r="S139" s="31"/>
      <c r="T139" s="288"/>
      <c r="U139" s="31"/>
      <c r="V139" s="288"/>
      <c r="W139" s="31"/>
      <c r="X139" s="288"/>
      <c r="Y139" s="31">
        <f t="shared" si="11"/>
        <v>0</v>
      </c>
      <c r="Z139" s="288"/>
      <c r="AA139" s="31"/>
      <c r="AB139" s="288"/>
      <c r="AC139" s="31">
        <f t="shared" si="12"/>
        <v>0</v>
      </c>
      <c r="AD139" s="288"/>
      <c r="AE139" s="31"/>
      <c r="AF139" s="288"/>
      <c r="AG139" s="31"/>
      <c r="AH139" s="288"/>
      <c r="AI139" s="31"/>
      <c r="AJ139" s="288"/>
      <c r="AK139" s="31"/>
      <c r="AL139" s="288"/>
      <c r="AM139" s="31"/>
      <c r="AN139" s="288"/>
      <c r="AO139" s="31"/>
      <c r="AP139" s="288"/>
      <c r="AQ139" s="31">
        <f t="shared" si="14"/>
        <v>0</v>
      </c>
      <c r="AR139" s="288"/>
      <c r="AS139" s="31"/>
      <c r="AT139" s="288"/>
      <c r="AU139" s="31"/>
      <c r="AV139" s="288"/>
      <c r="AW139" s="31">
        <f t="shared" si="15"/>
        <v>0</v>
      </c>
      <c r="AX139" s="7" t="s">
        <v>124</v>
      </c>
      <c r="AY139" s="288"/>
      <c r="AZ139" s="293"/>
      <c r="BA139" s="294">
        <f t="shared" si="13"/>
        <v>0</v>
      </c>
      <c r="BB139" s="304"/>
      <c r="BC139" s="261">
        <v>14</v>
      </c>
      <c r="BD139" s="261" t="s">
        <v>3176</v>
      </c>
    </row>
    <row r="140" spans="1:56" x14ac:dyDescent="0.2">
      <c r="A140" s="11" t="s">
        <v>256</v>
      </c>
      <c r="B140" s="288" t="s">
        <v>3135</v>
      </c>
      <c r="C140" s="288" t="s">
        <v>3033</v>
      </c>
      <c r="D140" s="295">
        <v>218</v>
      </c>
      <c r="E140" s="7" t="s">
        <v>222</v>
      </c>
      <c r="F140" s="288"/>
      <c r="G140" s="31"/>
      <c r="H140" s="450"/>
      <c r="I140" s="31"/>
      <c r="J140" s="288"/>
      <c r="K140" s="31"/>
      <c r="L140" s="288"/>
      <c r="M140" s="31"/>
      <c r="N140" s="288"/>
      <c r="O140" s="31"/>
      <c r="P140" s="288"/>
      <c r="Q140" s="31"/>
      <c r="R140" s="288"/>
      <c r="S140" s="31"/>
      <c r="T140" s="288"/>
      <c r="U140" s="31"/>
      <c r="V140" s="288"/>
      <c r="W140" s="31"/>
      <c r="X140" s="288"/>
      <c r="Y140" s="31">
        <f t="shared" si="11"/>
        <v>0</v>
      </c>
      <c r="Z140" s="288"/>
      <c r="AA140" s="31"/>
      <c r="AB140" s="288"/>
      <c r="AC140" s="31">
        <f t="shared" si="12"/>
        <v>0</v>
      </c>
      <c r="AD140" s="288"/>
      <c r="AE140" s="31"/>
      <c r="AF140" s="288"/>
      <c r="AG140" s="31"/>
      <c r="AH140" s="288"/>
      <c r="AI140" s="31"/>
      <c r="AJ140" s="288"/>
      <c r="AK140" s="31"/>
      <c r="AL140" s="295">
        <v>1</v>
      </c>
      <c r="AM140" s="31"/>
      <c r="AN140" s="288"/>
      <c r="AO140" s="31"/>
      <c r="AP140" s="288"/>
      <c r="AQ140" s="31">
        <f t="shared" si="14"/>
        <v>0</v>
      </c>
      <c r="AR140" s="288"/>
      <c r="AS140" s="31"/>
      <c r="AT140" s="288"/>
      <c r="AU140" s="31"/>
      <c r="AV140" s="288"/>
      <c r="AW140" s="31">
        <f t="shared" si="15"/>
        <v>0</v>
      </c>
      <c r="AX140" s="288"/>
      <c r="AY140" s="288"/>
      <c r="AZ140" s="293"/>
      <c r="BA140" s="294">
        <f t="shared" si="13"/>
        <v>1</v>
      </c>
      <c r="BB140" s="303" t="s">
        <v>3173</v>
      </c>
      <c r="BC140" s="261">
        <v>14</v>
      </c>
      <c r="BD140" s="261" t="s">
        <v>3176</v>
      </c>
    </row>
    <row r="141" spans="1:56" x14ac:dyDescent="0.2">
      <c r="A141" s="11" t="s">
        <v>257</v>
      </c>
      <c r="B141" s="288" t="s">
        <v>3136</v>
      </c>
      <c r="C141" s="288" t="s">
        <v>3033</v>
      </c>
      <c r="D141" s="295">
        <v>218</v>
      </c>
      <c r="E141" s="288" t="s">
        <v>3137</v>
      </c>
      <c r="F141" s="288"/>
      <c r="G141" s="31"/>
      <c r="H141" s="450"/>
      <c r="I141" s="31"/>
      <c r="J141" s="288"/>
      <c r="K141" s="31"/>
      <c r="L141" s="288"/>
      <c r="M141" s="31"/>
      <c r="N141" s="288"/>
      <c r="O141" s="31"/>
      <c r="P141" s="288"/>
      <c r="Q141" s="31"/>
      <c r="R141" s="288"/>
      <c r="S141" s="31"/>
      <c r="T141" s="288"/>
      <c r="U141" s="31"/>
      <c r="V141" s="288"/>
      <c r="W141" s="31"/>
      <c r="X141" s="288"/>
      <c r="Y141" s="31">
        <f t="shared" si="11"/>
        <v>0</v>
      </c>
      <c r="Z141" s="288"/>
      <c r="AA141" s="31"/>
      <c r="AB141" s="288"/>
      <c r="AC141" s="31">
        <f t="shared" si="12"/>
        <v>0</v>
      </c>
      <c r="AD141" s="288"/>
      <c r="AE141" s="31"/>
      <c r="AF141" s="288"/>
      <c r="AG141" s="31"/>
      <c r="AH141" s="288"/>
      <c r="AI141" s="31"/>
      <c r="AJ141" s="288"/>
      <c r="AK141" s="31"/>
      <c r="AL141" s="288"/>
      <c r="AM141" s="31"/>
      <c r="AN141" s="288"/>
      <c r="AO141" s="31"/>
      <c r="AP141" s="288"/>
      <c r="AQ141" s="31">
        <f t="shared" si="14"/>
        <v>0</v>
      </c>
      <c r="AR141" s="288"/>
      <c r="AS141" s="31"/>
      <c r="AT141" s="288"/>
      <c r="AU141" s="31"/>
      <c r="AV141" s="288"/>
      <c r="AW141" s="31">
        <f t="shared" si="15"/>
        <v>0</v>
      </c>
      <c r="AX141" s="7" t="s">
        <v>124</v>
      </c>
      <c r="AY141" s="288"/>
      <c r="AZ141" s="293"/>
      <c r="BA141" s="294">
        <f t="shared" si="13"/>
        <v>0</v>
      </c>
      <c r="BB141" s="304"/>
      <c r="BC141" s="261">
        <v>14</v>
      </c>
      <c r="BD141" s="261" t="s">
        <v>3176</v>
      </c>
    </row>
    <row r="142" spans="1:56" x14ac:dyDescent="0.2">
      <c r="A142" s="11" t="s">
        <v>258</v>
      </c>
      <c r="B142" s="288" t="s">
        <v>3135</v>
      </c>
      <c r="C142" s="288" t="s">
        <v>3033</v>
      </c>
      <c r="D142" s="295">
        <v>218</v>
      </c>
      <c r="E142" s="7" t="s">
        <v>222</v>
      </c>
      <c r="F142" s="288"/>
      <c r="G142" s="31"/>
      <c r="H142" s="450"/>
      <c r="I142" s="31"/>
      <c r="J142" s="288"/>
      <c r="K142" s="31"/>
      <c r="L142" s="288"/>
      <c r="M142" s="31"/>
      <c r="N142" s="288"/>
      <c r="O142" s="31"/>
      <c r="P142" s="288"/>
      <c r="Q142" s="31"/>
      <c r="R142" s="288"/>
      <c r="S142" s="31"/>
      <c r="T142" s="288"/>
      <c r="U142" s="31"/>
      <c r="V142" s="288"/>
      <c r="W142" s="31"/>
      <c r="X142" s="288"/>
      <c r="Y142" s="31">
        <f t="shared" si="11"/>
        <v>0</v>
      </c>
      <c r="Z142" s="288"/>
      <c r="AA142" s="31"/>
      <c r="AB142" s="288"/>
      <c r="AC142" s="31">
        <f t="shared" si="12"/>
        <v>0</v>
      </c>
      <c r="AD142" s="288"/>
      <c r="AE142" s="31"/>
      <c r="AF142" s="288"/>
      <c r="AG142" s="31"/>
      <c r="AH142" s="288"/>
      <c r="AI142" s="31"/>
      <c r="AJ142" s="288"/>
      <c r="AK142" s="31"/>
      <c r="AL142" s="295">
        <v>1</v>
      </c>
      <c r="AM142" s="31"/>
      <c r="AN142" s="288"/>
      <c r="AO142" s="31"/>
      <c r="AP142" s="288"/>
      <c r="AQ142" s="31">
        <f t="shared" si="14"/>
        <v>0</v>
      </c>
      <c r="AR142" s="288"/>
      <c r="AS142" s="31"/>
      <c r="AT142" s="288"/>
      <c r="AU142" s="31"/>
      <c r="AV142" s="288"/>
      <c r="AW142" s="31">
        <f t="shared" si="15"/>
        <v>0</v>
      </c>
      <c r="AX142" s="288"/>
      <c r="AY142" s="288"/>
      <c r="AZ142" s="293"/>
      <c r="BA142" s="294">
        <f t="shared" si="13"/>
        <v>1</v>
      </c>
      <c r="BB142" s="303" t="s">
        <v>3173</v>
      </c>
      <c r="BC142" s="261">
        <v>14</v>
      </c>
      <c r="BD142" s="261" t="s">
        <v>3176</v>
      </c>
    </row>
    <row r="143" spans="1:56" x14ac:dyDescent="0.2">
      <c r="A143" s="11" t="s">
        <v>259</v>
      </c>
      <c r="B143" s="288" t="s">
        <v>3136</v>
      </c>
      <c r="C143" s="288" t="s">
        <v>3033</v>
      </c>
      <c r="D143" s="295">
        <v>218</v>
      </c>
      <c r="E143" s="288" t="s">
        <v>3137</v>
      </c>
      <c r="F143" s="288"/>
      <c r="G143" s="31"/>
      <c r="H143" s="450"/>
      <c r="I143" s="31"/>
      <c r="J143" s="288"/>
      <c r="K143" s="31"/>
      <c r="L143" s="288"/>
      <c r="M143" s="31"/>
      <c r="N143" s="288"/>
      <c r="O143" s="31"/>
      <c r="P143" s="288"/>
      <c r="Q143" s="31"/>
      <c r="R143" s="288"/>
      <c r="S143" s="31"/>
      <c r="T143" s="288"/>
      <c r="U143" s="31"/>
      <c r="V143" s="288"/>
      <c r="W143" s="31"/>
      <c r="X143" s="288"/>
      <c r="Y143" s="31">
        <f t="shared" si="11"/>
        <v>0</v>
      </c>
      <c r="Z143" s="288"/>
      <c r="AA143" s="31"/>
      <c r="AB143" s="288"/>
      <c r="AC143" s="31">
        <f t="shared" si="12"/>
        <v>0</v>
      </c>
      <c r="AD143" s="288"/>
      <c r="AE143" s="31"/>
      <c r="AF143" s="288"/>
      <c r="AG143" s="31"/>
      <c r="AH143" s="288"/>
      <c r="AI143" s="31"/>
      <c r="AJ143" s="288"/>
      <c r="AK143" s="31"/>
      <c r="AL143" s="288"/>
      <c r="AM143" s="31"/>
      <c r="AN143" s="288"/>
      <c r="AO143" s="31"/>
      <c r="AP143" s="288"/>
      <c r="AQ143" s="31">
        <f t="shared" si="14"/>
        <v>0</v>
      </c>
      <c r="AR143" s="288"/>
      <c r="AS143" s="31"/>
      <c r="AT143" s="288"/>
      <c r="AU143" s="31"/>
      <c r="AV143" s="288"/>
      <c r="AW143" s="31">
        <f t="shared" si="15"/>
        <v>0</v>
      </c>
      <c r="AX143" s="7" t="s">
        <v>124</v>
      </c>
      <c r="AY143" s="288"/>
      <c r="AZ143" s="293"/>
      <c r="BA143" s="294">
        <f t="shared" si="13"/>
        <v>0</v>
      </c>
      <c r="BB143" s="304"/>
      <c r="BC143" s="261">
        <v>14</v>
      </c>
      <c r="BD143" s="261" t="s">
        <v>3176</v>
      </c>
    </row>
    <row r="144" spans="1:56" x14ac:dyDescent="0.2">
      <c r="A144" s="11" t="s">
        <v>260</v>
      </c>
      <c r="B144" s="7" t="s">
        <v>261</v>
      </c>
      <c r="C144" s="7" t="s">
        <v>61</v>
      </c>
      <c r="D144" s="7" t="s">
        <v>62</v>
      </c>
      <c r="E144" s="7" t="s">
        <v>263</v>
      </c>
      <c r="F144" s="288"/>
      <c r="G144" s="31"/>
      <c r="H144" s="450"/>
      <c r="I144" s="31"/>
      <c r="J144" s="288"/>
      <c r="K144" s="31"/>
      <c r="L144" s="288"/>
      <c r="M144" s="31"/>
      <c r="N144" s="288"/>
      <c r="O144" s="31"/>
      <c r="P144" s="288"/>
      <c r="Q144" s="31"/>
      <c r="R144" s="288"/>
      <c r="S144" s="31"/>
      <c r="T144" s="288"/>
      <c r="U144" s="31"/>
      <c r="V144" s="288"/>
      <c r="W144" s="31"/>
      <c r="X144" s="288"/>
      <c r="Y144" s="31">
        <f t="shared" si="11"/>
        <v>0</v>
      </c>
      <c r="Z144" s="288"/>
      <c r="AA144" s="31"/>
      <c r="AB144" s="288"/>
      <c r="AC144" s="31">
        <f t="shared" si="12"/>
        <v>0</v>
      </c>
      <c r="AD144" s="288"/>
      <c r="AE144" s="31"/>
      <c r="AF144" s="288"/>
      <c r="AG144" s="31"/>
      <c r="AH144" s="288"/>
      <c r="AI144" s="31"/>
      <c r="AJ144" s="288"/>
      <c r="AK144" s="31"/>
      <c r="AL144" s="295">
        <v>1</v>
      </c>
      <c r="AM144" s="31"/>
      <c r="AN144" s="288"/>
      <c r="AO144" s="31"/>
      <c r="AP144" s="288"/>
      <c r="AQ144" s="31">
        <f t="shared" si="14"/>
        <v>0</v>
      </c>
      <c r="AR144" s="288"/>
      <c r="AS144" s="31"/>
      <c r="AT144" s="288"/>
      <c r="AU144" s="31"/>
      <c r="AV144" s="288"/>
      <c r="AW144" s="31">
        <f t="shared" si="15"/>
        <v>0</v>
      </c>
      <c r="AX144" s="288"/>
      <c r="AY144" s="288"/>
      <c r="AZ144" s="293"/>
      <c r="BA144" s="294">
        <f t="shared" si="13"/>
        <v>1</v>
      </c>
      <c r="BB144" s="303" t="s">
        <v>3173</v>
      </c>
      <c r="BC144" s="261">
        <v>14</v>
      </c>
      <c r="BD144" s="261" t="s">
        <v>3176</v>
      </c>
    </row>
    <row r="145" spans="1:57" x14ac:dyDescent="0.2">
      <c r="A145" s="11" t="s">
        <v>264</v>
      </c>
      <c r="B145" s="7" t="s">
        <v>261</v>
      </c>
      <c r="C145" s="7" t="s">
        <v>61</v>
      </c>
      <c r="D145" s="7" t="s">
        <v>62</v>
      </c>
      <c r="E145" s="7" t="s">
        <v>263</v>
      </c>
      <c r="F145" s="288"/>
      <c r="G145" s="31"/>
      <c r="H145" s="450"/>
      <c r="I145" s="31"/>
      <c r="J145" s="288"/>
      <c r="K145" s="31"/>
      <c r="L145" s="288"/>
      <c r="M145" s="31"/>
      <c r="N145" s="288"/>
      <c r="O145" s="31"/>
      <c r="P145" s="288"/>
      <c r="Q145" s="31"/>
      <c r="R145" s="288"/>
      <c r="S145" s="31"/>
      <c r="T145" s="288"/>
      <c r="U145" s="31"/>
      <c r="V145" s="288"/>
      <c r="W145" s="31"/>
      <c r="X145" s="288"/>
      <c r="Y145" s="31">
        <f t="shared" si="11"/>
        <v>0</v>
      </c>
      <c r="Z145" s="288"/>
      <c r="AA145" s="31"/>
      <c r="AB145" s="288"/>
      <c r="AC145" s="31">
        <f t="shared" si="12"/>
        <v>0</v>
      </c>
      <c r="AD145" s="288"/>
      <c r="AE145" s="31"/>
      <c r="AF145" s="288"/>
      <c r="AG145" s="31"/>
      <c r="AH145" s="288"/>
      <c r="AI145" s="31"/>
      <c r="AJ145" s="288"/>
      <c r="AK145" s="31"/>
      <c r="AL145" s="295">
        <v>1</v>
      </c>
      <c r="AM145" s="31"/>
      <c r="AN145" s="288"/>
      <c r="AO145" s="31"/>
      <c r="AP145" s="288"/>
      <c r="AQ145" s="31">
        <f t="shared" si="14"/>
        <v>0</v>
      </c>
      <c r="AR145" s="288"/>
      <c r="AS145" s="31"/>
      <c r="AT145" s="288"/>
      <c r="AU145" s="31"/>
      <c r="AV145" s="288"/>
      <c r="AW145" s="31">
        <f t="shared" si="15"/>
        <v>0</v>
      </c>
      <c r="AX145" s="288"/>
      <c r="AY145" s="288"/>
      <c r="AZ145" s="293"/>
      <c r="BA145" s="294">
        <f t="shared" si="13"/>
        <v>1</v>
      </c>
      <c r="BB145" s="303" t="s">
        <v>3173</v>
      </c>
      <c r="BC145" s="261">
        <v>14</v>
      </c>
      <c r="BD145" s="261" t="s">
        <v>3176</v>
      </c>
    </row>
    <row r="146" spans="1:57" x14ac:dyDescent="0.2">
      <c r="A146" s="11" t="s">
        <v>265</v>
      </c>
      <c r="B146" s="7" t="s">
        <v>261</v>
      </c>
      <c r="C146" s="7" t="s">
        <v>61</v>
      </c>
      <c r="D146" s="7" t="s">
        <v>62</v>
      </c>
      <c r="E146" s="7" t="s">
        <v>263</v>
      </c>
      <c r="F146" s="288"/>
      <c r="G146" s="31"/>
      <c r="H146" s="450"/>
      <c r="I146" s="31"/>
      <c r="J146" s="288"/>
      <c r="K146" s="31"/>
      <c r="L146" s="288"/>
      <c r="M146" s="31"/>
      <c r="N146" s="288"/>
      <c r="O146" s="31"/>
      <c r="P146" s="288"/>
      <c r="Q146" s="31"/>
      <c r="R146" s="288"/>
      <c r="S146" s="31"/>
      <c r="T146" s="288"/>
      <c r="U146" s="31"/>
      <c r="V146" s="288"/>
      <c r="W146" s="31"/>
      <c r="X146" s="288"/>
      <c r="Y146" s="31">
        <f t="shared" si="11"/>
        <v>0</v>
      </c>
      <c r="Z146" s="288"/>
      <c r="AA146" s="31"/>
      <c r="AB146" s="288"/>
      <c r="AC146" s="31">
        <f t="shared" si="12"/>
        <v>0</v>
      </c>
      <c r="AD146" s="288"/>
      <c r="AE146" s="31"/>
      <c r="AF146" s="288"/>
      <c r="AG146" s="31"/>
      <c r="AH146" s="288"/>
      <c r="AI146" s="31"/>
      <c r="AJ146" s="288"/>
      <c r="AK146" s="31"/>
      <c r="AL146" s="295">
        <v>1</v>
      </c>
      <c r="AM146" s="31"/>
      <c r="AN146" s="288"/>
      <c r="AO146" s="31"/>
      <c r="AP146" s="288"/>
      <c r="AQ146" s="31">
        <f t="shared" si="14"/>
        <v>0</v>
      </c>
      <c r="AR146" s="288"/>
      <c r="AS146" s="31"/>
      <c r="AT146" s="288"/>
      <c r="AU146" s="31"/>
      <c r="AV146" s="288"/>
      <c r="AW146" s="31">
        <f t="shared" si="15"/>
        <v>0</v>
      </c>
      <c r="AX146" s="288"/>
      <c r="AY146" s="288"/>
      <c r="AZ146" s="293"/>
      <c r="BA146" s="294">
        <f t="shared" si="13"/>
        <v>1</v>
      </c>
      <c r="BB146" s="303" t="s">
        <v>3173</v>
      </c>
      <c r="BC146" s="261">
        <v>14</v>
      </c>
      <c r="BD146" s="261" t="s">
        <v>3176</v>
      </c>
    </row>
    <row r="147" spans="1:57" x14ac:dyDescent="0.2">
      <c r="A147" s="11" t="s">
        <v>266</v>
      </c>
      <c r="B147" s="13" t="s">
        <v>3139</v>
      </c>
      <c r="C147" s="7" t="s">
        <v>61</v>
      </c>
      <c r="D147" s="7" t="s">
        <v>62</v>
      </c>
      <c r="E147" s="7" t="s">
        <v>68</v>
      </c>
      <c r="F147" s="288"/>
      <c r="G147" s="31"/>
      <c r="H147" s="450"/>
      <c r="I147" s="31"/>
      <c r="J147" s="288"/>
      <c r="K147" s="31"/>
      <c r="L147" s="288"/>
      <c r="M147" s="31"/>
      <c r="N147" s="288"/>
      <c r="O147" s="31"/>
      <c r="P147" s="288"/>
      <c r="Q147" s="31"/>
      <c r="R147" s="288"/>
      <c r="S147" s="31"/>
      <c r="T147" s="288"/>
      <c r="U147" s="31"/>
      <c r="V147" s="288"/>
      <c r="W147" s="31"/>
      <c r="X147" s="288"/>
      <c r="Y147" s="31">
        <f t="shared" si="11"/>
        <v>0</v>
      </c>
      <c r="Z147" s="288"/>
      <c r="AA147" s="31"/>
      <c r="AB147" s="288"/>
      <c r="AC147" s="31">
        <f t="shared" si="12"/>
        <v>0</v>
      </c>
      <c r="AD147" s="288"/>
      <c r="AE147" s="31"/>
      <c r="AF147" s="288"/>
      <c r="AG147" s="31"/>
      <c r="AH147" s="288"/>
      <c r="AI147" s="31"/>
      <c r="AJ147" s="288"/>
      <c r="AK147" s="31"/>
      <c r="AL147" s="295">
        <v>1</v>
      </c>
      <c r="AM147" s="31"/>
      <c r="AN147" s="288"/>
      <c r="AO147" s="31"/>
      <c r="AP147" s="288"/>
      <c r="AQ147" s="31">
        <f t="shared" si="14"/>
        <v>0</v>
      </c>
      <c r="AR147" s="288"/>
      <c r="AS147" s="31"/>
      <c r="AT147" s="288"/>
      <c r="AU147" s="31"/>
      <c r="AV147" s="288"/>
      <c r="AW147" s="31">
        <f t="shared" si="15"/>
        <v>0</v>
      </c>
      <c r="AX147" s="288"/>
      <c r="AY147" s="288"/>
      <c r="AZ147" s="293"/>
      <c r="BA147" s="294">
        <f t="shared" si="13"/>
        <v>1</v>
      </c>
      <c r="BB147" s="303" t="s">
        <v>3173</v>
      </c>
      <c r="BC147" s="261">
        <v>14</v>
      </c>
      <c r="BD147" s="261" t="s">
        <v>3176</v>
      </c>
    </row>
    <row r="148" spans="1:57" x14ac:dyDescent="0.2">
      <c r="A148" s="11" t="s">
        <v>268</v>
      </c>
      <c r="B148" s="288" t="s">
        <v>3139</v>
      </c>
      <c r="C148" s="7" t="s">
        <v>61</v>
      </c>
      <c r="D148" s="7" t="s">
        <v>62</v>
      </c>
      <c r="E148" s="7" t="s">
        <v>68</v>
      </c>
      <c r="F148" s="288"/>
      <c r="G148" s="31"/>
      <c r="H148" s="450"/>
      <c r="I148" s="31"/>
      <c r="J148" s="288"/>
      <c r="K148" s="31"/>
      <c r="L148" s="288"/>
      <c r="M148" s="31"/>
      <c r="N148" s="288"/>
      <c r="O148" s="31"/>
      <c r="P148" s="288"/>
      <c r="Q148" s="31"/>
      <c r="R148" s="288"/>
      <c r="S148" s="31"/>
      <c r="T148" s="288"/>
      <c r="U148" s="31"/>
      <c r="V148" s="288"/>
      <c r="W148" s="31"/>
      <c r="X148" s="288"/>
      <c r="Y148" s="31">
        <f t="shared" si="11"/>
        <v>0</v>
      </c>
      <c r="Z148" s="288"/>
      <c r="AA148" s="31"/>
      <c r="AB148" s="288"/>
      <c r="AC148" s="31">
        <f t="shared" si="12"/>
        <v>0</v>
      </c>
      <c r="AD148" s="288"/>
      <c r="AE148" s="31"/>
      <c r="AF148" s="288"/>
      <c r="AG148" s="31"/>
      <c r="AH148" s="288"/>
      <c r="AI148" s="31"/>
      <c r="AJ148" s="288"/>
      <c r="AK148" s="31"/>
      <c r="AL148" s="295">
        <v>1</v>
      </c>
      <c r="AM148" s="31"/>
      <c r="AN148" s="288"/>
      <c r="AO148" s="31"/>
      <c r="AP148" s="288"/>
      <c r="AQ148" s="31">
        <f t="shared" si="14"/>
        <v>0</v>
      </c>
      <c r="AR148" s="288"/>
      <c r="AS148" s="31"/>
      <c r="AT148" s="288"/>
      <c r="AU148" s="31"/>
      <c r="AV148" s="288"/>
      <c r="AW148" s="31">
        <f t="shared" si="15"/>
        <v>0</v>
      </c>
      <c r="AX148" s="288"/>
      <c r="AY148" s="288"/>
      <c r="AZ148" s="293"/>
      <c r="BA148" s="294">
        <f t="shared" si="13"/>
        <v>1</v>
      </c>
      <c r="BB148" s="303" t="s">
        <v>3173</v>
      </c>
      <c r="BC148" s="261">
        <v>14</v>
      </c>
      <c r="BD148" s="261" t="s">
        <v>3176</v>
      </c>
    </row>
    <row r="149" spans="1:57" x14ac:dyDescent="0.2">
      <c r="A149" s="11" t="s">
        <v>269</v>
      </c>
      <c r="B149" s="288" t="s">
        <v>3139</v>
      </c>
      <c r="C149" s="7" t="s">
        <v>61</v>
      </c>
      <c r="D149" s="7" t="s">
        <v>62</v>
      </c>
      <c r="E149" s="7" t="s">
        <v>68</v>
      </c>
      <c r="F149" s="288"/>
      <c r="G149" s="31"/>
      <c r="H149" s="450"/>
      <c r="I149" s="31"/>
      <c r="J149" s="288"/>
      <c r="K149" s="31"/>
      <c r="L149" s="288"/>
      <c r="M149" s="31"/>
      <c r="N149" s="288"/>
      <c r="O149" s="31"/>
      <c r="P149" s="288"/>
      <c r="Q149" s="31"/>
      <c r="R149" s="288"/>
      <c r="S149" s="31"/>
      <c r="T149" s="288"/>
      <c r="U149" s="31"/>
      <c r="V149" s="288"/>
      <c r="W149" s="31"/>
      <c r="X149" s="288"/>
      <c r="Y149" s="31">
        <f t="shared" si="11"/>
        <v>0</v>
      </c>
      <c r="Z149" s="288"/>
      <c r="AA149" s="31"/>
      <c r="AB149" s="288"/>
      <c r="AC149" s="31">
        <f t="shared" si="12"/>
        <v>0</v>
      </c>
      <c r="AD149" s="288"/>
      <c r="AE149" s="31"/>
      <c r="AF149" s="288"/>
      <c r="AG149" s="31"/>
      <c r="AH149" s="288"/>
      <c r="AI149" s="31"/>
      <c r="AJ149" s="288"/>
      <c r="AK149" s="31"/>
      <c r="AL149" s="295">
        <v>1</v>
      </c>
      <c r="AM149" s="31"/>
      <c r="AN149" s="288"/>
      <c r="AO149" s="31"/>
      <c r="AP149" s="288"/>
      <c r="AQ149" s="31">
        <f t="shared" si="14"/>
        <v>0</v>
      </c>
      <c r="AR149" s="288"/>
      <c r="AS149" s="31"/>
      <c r="AT149" s="288"/>
      <c r="AU149" s="31"/>
      <c r="AV149" s="288"/>
      <c r="AW149" s="31">
        <f t="shared" si="15"/>
        <v>0</v>
      </c>
      <c r="AX149" s="288"/>
      <c r="AY149" s="288"/>
      <c r="AZ149" s="293"/>
      <c r="BA149" s="294">
        <f t="shared" si="13"/>
        <v>1</v>
      </c>
      <c r="BB149" s="303" t="s">
        <v>3173</v>
      </c>
      <c r="BC149" s="261">
        <v>14</v>
      </c>
      <c r="BD149" s="261" t="s">
        <v>3176</v>
      </c>
    </row>
    <row r="150" spans="1:57" x14ac:dyDescent="0.2">
      <c r="A150" s="11" t="s">
        <v>270</v>
      </c>
      <c r="B150" s="288" t="s">
        <v>3139</v>
      </c>
      <c r="C150" s="7" t="s">
        <v>61</v>
      </c>
      <c r="D150" s="7" t="s">
        <v>62</v>
      </c>
      <c r="E150" s="7" t="s">
        <v>68</v>
      </c>
      <c r="F150" s="288"/>
      <c r="G150" s="31"/>
      <c r="H150" s="450"/>
      <c r="I150" s="31"/>
      <c r="J150" s="288"/>
      <c r="K150" s="31"/>
      <c r="L150" s="288"/>
      <c r="M150" s="31"/>
      <c r="N150" s="288"/>
      <c r="O150" s="31"/>
      <c r="P150" s="288"/>
      <c r="Q150" s="31"/>
      <c r="R150" s="288"/>
      <c r="S150" s="31"/>
      <c r="T150" s="288"/>
      <c r="U150" s="31"/>
      <c r="V150" s="288"/>
      <c r="W150" s="31"/>
      <c r="X150" s="288"/>
      <c r="Y150" s="31">
        <f t="shared" si="11"/>
        <v>0</v>
      </c>
      <c r="Z150" s="288"/>
      <c r="AA150" s="31"/>
      <c r="AB150" s="288"/>
      <c r="AC150" s="31">
        <f t="shared" si="12"/>
        <v>0</v>
      </c>
      <c r="AD150" s="288"/>
      <c r="AE150" s="31"/>
      <c r="AF150" s="288"/>
      <c r="AG150" s="31"/>
      <c r="AH150" s="288"/>
      <c r="AI150" s="31"/>
      <c r="AJ150" s="288"/>
      <c r="AK150" s="31"/>
      <c r="AL150" s="295">
        <v>1</v>
      </c>
      <c r="AM150" s="31"/>
      <c r="AN150" s="288"/>
      <c r="AO150" s="31"/>
      <c r="AP150" s="288"/>
      <c r="AQ150" s="31">
        <f t="shared" si="14"/>
        <v>0</v>
      </c>
      <c r="AR150" s="288"/>
      <c r="AS150" s="31"/>
      <c r="AT150" s="288"/>
      <c r="AU150" s="31"/>
      <c r="AV150" s="288"/>
      <c r="AW150" s="31">
        <f t="shared" si="15"/>
        <v>0</v>
      </c>
      <c r="AX150" s="288"/>
      <c r="AY150" s="288"/>
      <c r="AZ150" s="293"/>
      <c r="BA150" s="294">
        <f t="shared" si="13"/>
        <v>1</v>
      </c>
      <c r="BB150" s="303" t="s">
        <v>3173</v>
      </c>
      <c r="BC150" s="261">
        <v>14</v>
      </c>
      <c r="BD150" s="261" t="s">
        <v>3176</v>
      </c>
    </row>
    <row r="151" spans="1:57" x14ac:dyDescent="0.2">
      <c r="A151" s="11" t="s">
        <v>271</v>
      </c>
      <c r="B151" s="288" t="s">
        <v>3035</v>
      </c>
      <c r="C151" s="288" t="s">
        <v>3074</v>
      </c>
      <c r="D151" s="288"/>
      <c r="E151" s="7" t="s">
        <v>151</v>
      </c>
      <c r="F151" s="288"/>
      <c r="G151" s="31"/>
      <c r="H151" s="450"/>
      <c r="I151" s="31"/>
      <c r="J151" s="288"/>
      <c r="K151" s="31"/>
      <c r="L151" s="288"/>
      <c r="M151" s="31"/>
      <c r="N151" s="288"/>
      <c r="O151" s="31"/>
      <c r="P151" s="288"/>
      <c r="Q151" s="31"/>
      <c r="R151" s="288"/>
      <c r="S151" s="31"/>
      <c r="T151" s="288"/>
      <c r="U151" s="31"/>
      <c r="V151" s="288"/>
      <c r="W151" s="31"/>
      <c r="X151" s="288"/>
      <c r="Y151" s="31">
        <f t="shared" si="11"/>
        <v>0</v>
      </c>
      <c r="Z151" s="288"/>
      <c r="AA151" s="31"/>
      <c r="AB151" s="288"/>
      <c r="AC151" s="31">
        <f t="shared" si="12"/>
        <v>0</v>
      </c>
      <c r="AD151" s="288"/>
      <c r="AE151" s="31"/>
      <c r="AF151" s="288"/>
      <c r="AG151" s="31"/>
      <c r="AH151" s="288"/>
      <c r="AI151" s="31"/>
      <c r="AJ151" s="288"/>
      <c r="AK151" s="31"/>
      <c r="AL151" s="295">
        <v>1</v>
      </c>
      <c r="AM151" s="31"/>
      <c r="AN151" s="288"/>
      <c r="AO151" s="31"/>
      <c r="AP151" s="288"/>
      <c r="AQ151" s="31">
        <f t="shared" si="14"/>
        <v>0</v>
      </c>
      <c r="AR151" s="288"/>
      <c r="AS151" s="31"/>
      <c r="AT151" s="288"/>
      <c r="AU151" s="31"/>
      <c r="AV151" s="288"/>
      <c r="AW151" s="31">
        <f t="shared" si="15"/>
        <v>0</v>
      </c>
      <c r="AX151" s="288"/>
      <c r="AY151" s="288"/>
      <c r="AZ151" s="293"/>
      <c r="BA151" s="294">
        <f t="shared" si="13"/>
        <v>1</v>
      </c>
      <c r="BB151" s="303" t="s">
        <v>3173</v>
      </c>
      <c r="BC151" s="261">
        <v>15</v>
      </c>
      <c r="BD151" s="261" t="s">
        <v>3176</v>
      </c>
    </row>
    <row r="152" spans="1:57" x14ac:dyDescent="0.2">
      <c r="A152" s="11" t="s">
        <v>273</v>
      </c>
      <c r="B152" s="288" t="s">
        <v>3036</v>
      </c>
      <c r="C152" s="288" t="s">
        <v>3074</v>
      </c>
      <c r="D152" s="288"/>
      <c r="E152" s="7" t="s">
        <v>151</v>
      </c>
      <c r="F152" s="288"/>
      <c r="G152" s="31"/>
      <c r="H152" s="450"/>
      <c r="I152" s="31"/>
      <c r="J152" s="288"/>
      <c r="K152" s="31"/>
      <c r="L152" s="288"/>
      <c r="M152" s="31"/>
      <c r="N152" s="288"/>
      <c r="O152" s="31"/>
      <c r="P152" s="288"/>
      <c r="Q152" s="31"/>
      <c r="R152" s="288"/>
      <c r="S152" s="31"/>
      <c r="T152" s="288"/>
      <c r="U152" s="31"/>
      <c r="V152" s="288"/>
      <c r="W152" s="31"/>
      <c r="X152" s="288"/>
      <c r="Y152" s="31">
        <f t="shared" ref="Y152:Y215" si="16">X152*$BA152</f>
        <v>0</v>
      </c>
      <c r="Z152" s="288"/>
      <c r="AA152" s="31"/>
      <c r="AB152" s="288"/>
      <c r="AC152" s="31">
        <f t="shared" ref="AC152:AC215" si="17">AB152*$BA152</f>
        <v>0</v>
      </c>
      <c r="AD152" s="288"/>
      <c r="AE152" s="31"/>
      <c r="AF152" s="288"/>
      <c r="AG152" s="31"/>
      <c r="AH152" s="288"/>
      <c r="AI152" s="31"/>
      <c r="AJ152" s="288"/>
      <c r="AK152" s="31"/>
      <c r="AL152" s="295">
        <v>1</v>
      </c>
      <c r="AM152" s="31"/>
      <c r="AN152" s="288"/>
      <c r="AO152" s="31"/>
      <c r="AP152" s="288"/>
      <c r="AQ152" s="31">
        <f t="shared" si="14"/>
        <v>0</v>
      </c>
      <c r="AR152" s="288"/>
      <c r="AS152" s="31"/>
      <c r="AT152" s="288"/>
      <c r="AU152" s="31"/>
      <c r="AV152" s="288"/>
      <c r="AW152" s="31">
        <f t="shared" si="15"/>
        <v>0</v>
      </c>
      <c r="AX152" s="288"/>
      <c r="AY152" s="288"/>
      <c r="AZ152" s="293"/>
      <c r="BA152" s="294">
        <f t="shared" si="13"/>
        <v>1</v>
      </c>
      <c r="BB152" s="303" t="s">
        <v>3173</v>
      </c>
      <c r="BC152" s="261">
        <v>16</v>
      </c>
      <c r="BD152" s="261" t="s">
        <v>3176</v>
      </c>
    </row>
    <row r="153" spans="1:57" x14ac:dyDescent="0.2">
      <c r="A153" s="24" t="s">
        <v>275</v>
      </c>
      <c r="B153" s="419" t="s">
        <v>3037</v>
      </c>
      <c r="C153" s="311" t="s">
        <v>3074</v>
      </c>
      <c r="D153" s="311"/>
      <c r="E153" s="25" t="s">
        <v>151</v>
      </c>
      <c r="F153" s="311"/>
      <c r="G153" s="31"/>
      <c r="H153" s="481"/>
      <c r="I153" s="31"/>
      <c r="J153" s="311"/>
      <c r="K153" s="31"/>
      <c r="L153" s="311"/>
      <c r="M153" s="31"/>
      <c r="N153" s="311"/>
      <c r="O153" s="31"/>
      <c r="P153" s="311"/>
      <c r="Q153" s="31"/>
      <c r="R153" s="311"/>
      <c r="S153" s="31"/>
      <c r="T153" s="311"/>
      <c r="U153" s="31"/>
      <c r="V153" s="311"/>
      <c r="W153" s="31"/>
      <c r="X153" s="311"/>
      <c r="Y153" s="31">
        <f t="shared" si="16"/>
        <v>0</v>
      </c>
      <c r="Z153" s="311"/>
      <c r="AA153" s="31"/>
      <c r="AB153" s="311"/>
      <c r="AC153" s="31">
        <f t="shared" si="17"/>
        <v>0</v>
      </c>
      <c r="AD153" s="311"/>
      <c r="AE153" s="31"/>
      <c r="AF153" s="311"/>
      <c r="AG153" s="31"/>
      <c r="AH153" s="311"/>
      <c r="AI153" s="31"/>
      <c r="AJ153" s="311"/>
      <c r="AK153" s="31"/>
      <c r="AL153" s="312">
        <v>1</v>
      </c>
      <c r="AM153" s="31"/>
      <c r="AN153" s="311"/>
      <c r="AO153" s="31"/>
      <c r="AP153" s="311"/>
      <c r="AQ153" s="31">
        <f t="shared" si="14"/>
        <v>0</v>
      </c>
      <c r="AR153" s="311"/>
      <c r="AS153" s="31"/>
      <c r="AT153" s="311"/>
      <c r="AU153" s="31"/>
      <c r="AV153" s="311"/>
      <c r="AW153" s="31">
        <f t="shared" si="15"/>
        <v>0</v>
      </c>
      <c r="AX153" s="311"/>
      <c r="AY153" s="311"/>
      <c r="AZ153" s="313"/>
      <c r="BA153" s="294">
        <f t="shared" si="13"/>
        <v>1</v>
      </c>
      <c r="BB153" s="303" t="s">
        <v>3173</v>
      </c>
      <c r="BC153" s="261">
        <v>16</v>
      </c>
      <c r="BD153" s="261" t="s">
        <v>3176</v>
      </c>
    </row>
    <row r="154" spans="1:57" x14ac:dyDescent="0.2">
      <c r="A154" s="24" t="s">
        <v>277</v>
      </c>
      <c r="B154" s="311" t="s">
        <v>3037</v>
      </c>
      <c r="C154" s="311" t="s">
        <v>3074</v>
      </c>
      <c r="D154" s="311"/>
      <c r="E154" s="25" t="s">
        <v>151</v>
      </c>
      <c r="F154" s="311"/>
      <c r="G154" s="31"/>
      <c r="H154" s="481"/>
      <c r="I154" s="31"/>
      <c r="J154" s="311"/>
      <c r="K154" s="31"/>
      <c r="L154" s="311"/>
      <c r="M154" s="31"/>
      <c r="N154" s="311"/>
      <c r="O154" s="31"/>
      <c r="P154" s="311"/>
      <c r="Q154" s="31"/>
      <c r="R154" s="311"/>
      <c r="S154" s="31"/>
      <c r="T154" s="311"/>
      <c r="U154" s="31"/>
      <c r="V154" s="311"/>
      <c r="W154" s="31"/>
      <c r="X154" s="311"/>
      <c r="Y154" s="31">
        <f t="shared" si="16"/>
        <v>0</v>
      </c>
      <c r="Z154" s="311"/>
      <c r="AA154" s="31"/>
      <c r="AB154" s="311"/>
      <c r="AC154" s="31">
        <f t="shared" si="17"/>
        <v>0</v>
      </c>
      <c r="AD154" s="311"/>
      <c r="AE154" s="31"/>
      <c r="AF154" s="311"/>
      <c r="AG154" s="31"/>
      <c r="AH154" s="311"/>
      <c r="AI154" s="31"/>
      <c r="AJ154" s="311"/>
      <c r="AK154" s="31"/>
      <c r="AL154" s="312">
        <v>1</v>
      </c>
      <c r="AM154" s="31"/>
      <c r="AN154" s="311"/>
      <c r="AO154" s="31"/>
      <c r="AP154" s="311"/>
      <c r="AQ154" s="31">
        <f t="shared" si="14"/>
        <v>0</v>
      </c>
      <c r="AR154" s="311"/>
      <c r="AS154" s="31"/>
      <c r="AT154" s="311"/>
      <c r="AU154" s="31"/>
      <c r="AV154" s="311"/>
      <c r="AW154" s="31">
        <f t="shared" si="15"/>
        <v>0</v>
      </c>
      <c r="AX154" s="311"/>
      <c r="AY154" s="311"/>
      <c r="AZ154" s="313"/>
      <c r="BA154" s="294">
        <f t="shared" si="13"/>
        <v>1</v>
      </c>
      <c r="BB154" s="303" t="s">
        <v>3173</v>
      </c>
      <c r="BC154" s="261">
        <v>16</v>
      </c>
      <c r="BD154" s="261" t="s">
        <v>3176</v>
      </c>
    </row>
    <row r="155" spans="1:57" x14ac:dyDescent="0.2">
      <c r="A155" s="24" t="s">
        <v>278</v>
      </c>
      <c r="B155" s="311" t="s">
        <v>3037</v>
      </c>
      <c r="C155" s="311" t="s">
        <v>3074</v>
      </c>
      <c r="D155" s="311"/>
      <c r="E155" s="25" t="s">
        <v>151</v>
      </c>
      <c r="F155" s="311"/>
      <c r="G155" s="31"/>
      <c r="H155" s="481"/>
      <c r="I155" s="31"/>
      <c r="J155" s="311"/>
      <c r="K155" s="31"/>
      <c r="L155" s="311"/>
      <c r="M155" s="31"/>
      <c r="N155" s="311"/>
      <c r="O155" s="31"/>
      <c r="P155" s="311"/>
      <c r="Q155" s="31"/>
      <c r="R155" s="311"/>
      <c r="S155" s="31"/>
      <c r="T155" s="311"/>
      <c r="U155" s="31"/>
      <c r="V155" s="311"/>
      <c r="W155" s="31"/>
      <c r="X155" s="311"/>
      <c r="Y155" s="31">
        <f t="shared" si="16"/>
        <v>0</v>
      </c>
      <c r="Z155" s="311"/>
      <c r="AA155" s="31"/>
      <c r="AB155" s="311"/>
      <c r="AC155" s="31">
        <f t="shared" si="17"/>
        <v>0</v>
      </c>
      <c r="AD155" s="311"/>
      <c r="AE155" s="31"/>
      <c r="AF155" s="311"/>
      <c r="AG155" s="31"/>
      <c r="AH155" s="311"/>
      <c r="AI155" s="31"/>
      <c r="AJ155" s="311"/>
      <c r="AK155" s="31"/>
      <c r="AL155" s="312">
        <v>1</v>
      </c>
      <c r="AM155" s="31"/>
      <c r="AN155" s="311"/>
      <c r="AO155" s="31"/>
      <c r="AP155" s="311"/>
      <c r="AQ155" s="31">
        <f t="shared" si="14"/>
        <v>0</v>
      </c>
      <c r="AR155" s="311"/>
      <c r="AS155" s="31"/>
      <c r="AT155" s="311"/>
      <c r="AU155" s="31"/>
      <c r="AV155" s="311"/>
      <c r="AW155" s="31">
        <f t="shared" si="15"/>
        <v>0</v>
      </c>
      <c r="AX155" s="311"/>
      <c r="AY155" s="311"/>
      <c r="AZ155" s="313"/>
      <c r="BA155" s="294">
        <f t="shared" si="13"/>
        <v>1</v>
      </c>
      <c r="BB155" s="303" t="s">
        <v>3173</v>
      </c>
      <c r="BC155" s="261">
        <v>17</v>
      </c>
      <c r="BD155" s="261" t="s">
        <v>3176</v>
      </c>
    </row>
    <row r="156" spans="1:57" x14ac:dyDescent="0.2">
      <c r="A156" s="11" t="s">
        <v>279</v>
      </c>
      <c r="B156" s="288" t="s">
        <v>3035</v>
      </c>
      <c r="C156" s="288" t="s">
        <v>3074</v>
      </c>
      <c r="D156" s="288"/>
      <c r="E156" s="7" t="s">
        <v>151</v>
      </c>
      <c r="F156" s="288"/>
      <c r="G156" s="31"/>
      <c r="H156" s="450"/>
      <c r="I156" s="31"/>
      <c r="J156" s="288"/>
      <c r="K156" s="31"/>
      <c r="L156" s="288"/>
      <c r="M156" s="31"/>
      <c r="N156" s="288"/>
      <c r="O156" s="31"/>
      <c r="P156" s="288"/>
      <c r="Q156" s="31"/>
      <c r="R156" s="288"/>
      <c r="S156" s="31"/>
      <c r="T156" s="288"/>
      <c r="U156" s="31"/>
      <c r="V156" s="288"/>
      <c r="W156" s="31"/>
      <c r="X156" s="288"/>
      <c r="Y156" s="31">
        <f t="shared" si="16"/>
        <v>0</v>
      </c>
      <c r="Z156" s="288"/>
      <c r="AA156" s="31"/>
      <c r="AB156" s="288"/>
      <c r="AC156" s="31">
        <f t="shared" si="17"/>
        <v>0</v>
      </c>
      <c r="AD156" s="288"/>
      <c r="AE156" s="31"/>
      <c r="AF156" s="288"/>
      <c r="AG156" s="31"/>
      <c r="AH156" s="288"/>
      <c r="AI156" s="31"/>
      <c r="AJ156" s="288"/>
      <c r="AK156" s="31"/>
      <c r="AL156" s="295">
        <v>1</v>
      </c>
      <c r="AM156" s="31"/>
      <c r="AN156" s="288"/>
      <c r="AO156" s="31"/>
      <c r="AP156" s="288"/>
      <c r="AQ156" s="31">
        <f t="shared" si="14"/>
        <v>0</v>
      </c>
      <c r="AR156" s="288"/>
      <c r="AS156" s="31"/>
      <c r="AT156" s="288"/>
      <c r="AU156" s="31"/>
      <c r="AV156" s="288"/>
      <c r="AW156" s="31">
        <f t="shared" si="15"/>
        <v>0</v>
      </c>
      <c r="AX156" s="288"/>
      <c r="AY156" s="288"/>
      <c r="AZ156" s="293"/>
      <c r="BA156" s="294">
        <f t="shared" si="13"/>
        <v>1</v>
      </c>
      <c r="BB156" s="303" t="s">
        <v>3173</v>
      </c>
      <c r="BC156" s="261">
        <v>18</v>
      </c>
      <c r="BD156" s="261" t="s">
        <v>3176</v>
      </c>
      <c r="BE156" s="261">
        <f>492</f>
        <v>492</v>
      </c>
    </row>
    <row r="157" spans="1:57" x14ac:dyDescent="0.2">
      <c r="A157" s="24" t="s">
        <v>280</v>
      </c>
      <c r="B157" s="311" t="s">
        <v>3036</v>
      </c>
      <c r="C157" s="311" t="s">
        <v>3074</v>
      </c>
      <c r="D157" s="311"/>
      <c r="E157" s="25" t="s">
        <v>151</v>
      </c>
      <c r="F157" s="311"/>
      <c r="G157" s="31"/>
      <c r="H157" s="481"/>
      <c r="I157" s="31"/>
      <c r="J157" s="311"/>
      <c r="K157" s="31"/>
      <c r="L157" s="311"/>
      <c r="M157" s="31"/>
      <c r="N157" s="311"/>
      <c r="O157" s="31"/>
      <c r="P157" s="311"/>
      <c r="Q157" s="31"/>
      <c r="R157" s="311"/>
      <c r="S157" s="31"/>
      <c r="T157" s="311"/>
      <c r="U157" s="31"/>
      <c r="V157" s="311"/>
      <c r="W157" s="31"/>
      <c r="X157" s="311"/>
      <c r="Y157" s="31">
        <f t="shared" si="16"/>
        <v>0</v>
      </c>
      <c r="Z157" s="311"/>
      <c r="AA157" s="31"/>
      <c r="AB157" s="311"/>
      <c r="AC157" s="31">
        <f t="shared" si="17"/>
        <v>0</v>
      </c>
      <c r="AD157" s="311"/>
      <c r="AE157" s="31"/>
      <c r="AF157" s="311"/>
      <c r="AG157" s="31"/>
      <c r="AH157" s="311"/>
      <c r="AI157" s="31"/>
      <c r="AJ157" s="311"/>
      <c r="AK157" s="31"/>
      <c r="AL157" s="312">
        <v>1</v>
      </c>
      <c r="AM157" s="31"/>
      <c r="AN157" s="311"/>
      <c r="AO157" s="31"/>
      <c r="AP157" s="311"/>
      <c r="AQ157" s="31">
        <f t="shared" si="14"/>
        <v>0</v>
      </c>
      <c r="AR157" s="311"/>
      <c r="AS157" s="31"/>
      <c r="AT157" s="311"/>
      <c r="AU157" s="31"/>
      <c r="AV157" s="311"/>
      <c r="AW157" s="31">
        <f t="shared" si="15"/>
        <v>0</v>
      </c>
      <c r="AX157" s="311"/>
      <c r="AY157" s="311"/>
      <c r="AZ157" s="313"/>
      <c r="BA157" s="294">
        <f t="shared" si="13"/>
        <v>1</v>
      </c>
      <c r="BB157" s="303" t="s">
        <v>3173</v>
      </c>
      <c r="BC157" s="261">
        <v>22</v>
      </c>
      <c r="BD157" s="261" t="s">
        <v>3181</v>
      </c>
    </row>
    <row r="158" spans="1:57" x14ac:dyDescent="0.2">
      <c r="A158" s="16" t="s">
        <v>281</v>
      </c>
      <c r="B158" s="297" t="s">
        <v>3040</v>
      </c>
      <c r="C158" s="297" t="s">
        <v>3074</v>
      </c>
      <c r="D158" s="297"/>
      <c r="E158" s="17" t="s">
        <v>151</v>
      </c>
      <c r="F158" s="297"/>
      <c r="G158" s="31"/>
      <c r="H158" s="454"/>
      <c r="I158" s="31"/>
      <c r="J158" s="297"/>
      <c r="K158" s="31"/>
      <c r="L158" s="297"/>
      <c r="M158" s="31"/>
      <c r="N158" s="297"/>
      <c r="O158" s="31"/>
      <c r="P158" s="297"/>
      <c r="Q158" s="31"/>
      <c r="R158" s="297"/>
      <c r="S158" s="31"/>
      <c r="T158" s="297"/>
      <c r="U158" s="31"/>
      <c r="V158" s="297"/>
      <c r="W158" s="31"/>
      <c r="X158" s="297"/>
      <c r="Y158" s="31">
        <f t="shared" si="16"/>
        <v>0</v>
      </c>
      <c r="Z158" s="297"/>
      <c r="AA158" s="31"/>
      <c r="AB158" s="297"/>
      <c r="AC158" s="31">
        <f t="shared" si="17"/>
        <v>0</v>
      </c>
      <c r="AD158" s="297"/>
      <c r="AE158" s="31"/>
      <c r="AF158" s="297"/>
      <c r="AG158" s="31"/>
      <c r="AH158" s="297"/>
      <c r="AI158" s="31"/>
      <c r="AJ158" s="297"/>
      <c r="AK158" s="31"/>
      <c r="AL158" s="298">
        <v>1</v>
      </c>
      <c r="AM158" s="31"/>
      <c r="AN158" s="297"/>
      <c r="AO158" s="31"/>
      <c r="AP158" s="297"/>
      <c r="AQ158" s="31">
        <f t="shared" si="14"/>
        <v>0</v>
      </c>
      <c r="AR158" s="297"/>
      <c r="AS158" s="31"/>
      <c r="AT158" s="297"/>
      <c r="AU158" s="31"/>
      <c r="AV158" s="297"/>
      <c r="AW158" s="31">
        <f t="shared" si="15"/>
        <v>0</v>
      </c>
      <c r="AX158" s="297"/>
      <c r="AY158" s="297"/>
      <c r="AZ158" s="299"/>
      <c r="BA158" s="294">
        <f t="shared" si="13"/>
        <v>1</v>
      </c>
      <c r="BB158" s="303" t="s">
        <v>3173</v>
      </c>
      <c r="BC158" s="261">
        <v>22</v>
      </c>
      <c r="BD158" s="261" t="s">
        <v>3181</v>
      </c>
      <c r="BE158" s="261">
        <f>2*3</f>
        <v>6</v>
      </c>
    </row>
    <row r="159" spans="1:57" x14ac:dyDescent="0.2">
      <c r="A159" s="16" t="s">
        <v>283</v>
      </c>
      <c r="B159" s="297" t="s">
        <v>3040</v>
      </c>
      <c r="C159" s="297" t="s">
        <v>3074</v>
      </c>
      <c r="D159" s="297"/>
      <c r="E159" s="17" t="s">
        <v>151</v>
      </c>
      <c r="F159" s="297"/>
      <c r="G159" s="31"/>
      <c r="H159" s="454"/>
      <c r="I159" s="31"/>
      <c r="J159" s="297"/>
      <c r="K159" s="31"/>
      <c r="L159" s="297"/>
      <c r="M159" s="31"/>
      <c r="N159" s="297"/>
      <c r="O159" s="31"/>
      <c r="P159" s="297"/>
      <c r="Q159" s="31"/>
      <c r="R159" s="297"/>
      <c r="S159" s="31"/>
      <c r="T159" s="297"/>
      <c r="U159" s="31"/>
      <c r="V159" s="297"/>
      <c r="W159" s="31"/>
      <c r="X159" s="297"/>
      <c r="Y159" s="31">
        <f t="shared" si="16"/>
        <v>0</v>
      </c>
      <c r="Z159" s="297"/>
      <c r="AA159" s="31"/>
      <c r="AB159" s="297"/>
      <c r="AC159" s="31">
        <f t="shared" si="17"/>
        <v>0</v>
      </c>
      <c r="AD159" s="297"/>
      <c r="AE159" s="31"/>
      <c r="AF159" s="297"/>
      <c r="AG159" s="31"/>
      <c r="AH159" s="297"/>
      <c r="AI159" s="31"/>
      <c r="AJ159" s="297"/>
      <c r="AK159" s="31"/>
      <c r="AL159" s="298">
        <v>1</v>
      </c>
      <c r="AM159" s="31"/>
      <c r="AN159" s="297"/>
      <c r="AO159" s="31"/>
      <c r="AP159" s="297"/>
      <c r="AQ159" s="31">
        <f t="shared" si="14"/>
        <v>0</v>
      </c>
      <c r="AR159" s="297"/>
      <c r="AS159" s="31"/>
      <c r="AT159" s="297"/>
      <c r="AU159" s="31"/>
      <c r="AV159" s="297"/>
      <c r="AW159" s="31">
        <f t="shared" si="15"/>
        <v>0</v>
      </c>
      <c r="AX159" s="297"/>
      <c r="AY159" s="297"/>
      <c r="AZ159" s="299"/>
      <c r="BA159" s="294">
        <f t="shared" si="13"/>
        <v>1</v>
      </c>
      <c r="BB159" s="303" t="s">
        <v>3173</v>
      </c>
      <c r="BC159" s="261">
        <v>36</v>
      </c>
      <c r="BD159" s="261" t="s">
        <v>3179</v>
      </c>
    </row>
    <row r="160" spans="1:57" x14ac:dyDescent="0.2">
      <c r="A160" s="11" t="s">
        <v>284</v>
      </c>
      <c r="B160" s="7" t="s">
        <v>261</v>
      </c>
      <c r="C160" s="7" t="s">
        <v>61</v>
      </c>
      <c r="D160" s="7" t="s">
        <v>62</v>
      </c>
      <c r="E160" s="7" t="s">
        <v>263</v>
      </c>
      <c r="F160" s="288"/>
      <c r="G160" s="31"/>
      <c r="H160" s="450"/>
      <c r="I160" s="31"/>
      <c r="J160" s="288"/>
      <c r="K160" s="31"/>
      <c r="L160" s="288"/>
      <c r="M160" s="31"/>
      <c r="N160" s="288"/>
      <c r="O160" s="31"/>
      <c r="P160" s="288"/>
      <c r="Q160" s="31"/>
      <c r="R160" s="288"/>
      <c r="S160" s="31"/>
      <c r="T160" s="288"/>
      <c r="U160" s="31"/>
      <c r="V160" s="288"/>
      <c r="W160" s="31"/>
      <c r="X160" s="288"/>
      <c r="Y160" s="31">
        <f t="shared" si="16"/>
        <v>0</v>
      </c>
      <c r="Z160" s="288"/>
      <c r="AA160" s="31"/>
      <c r="AB160" s="288"/>
      <c r="AC160" s="31">
        <f t="shared" si="17"/>
        <v>0</v>
      </c>
      <c r="AD160" s="288"/>
      <c r="AE160" s="31"/>
      <c r="AF160" s="288"/>
      <c r="AG160" s="31"/>
      <c r="AH160" s="288"/>
      <c r="AI160" s="31"/>
      <c r="AJ160" s="288"/>
      <c r="AK160" s="31"/>
      <c r="AL160" s="295">
        <v>1</v>
      </c>
      <c r="AM160" s="31"/>
      <c r="AN160" s="288"/>
      <c r="AO160" s="31"/>
      <c r="AP160" s="288"/>
      <c r="AQ160" s="31">
        <f t="shared" si="14"/>
        <v>0</v>
      </c>
      <c r="AR160" s="288"/>
      <c r="AS160" s="31"/>
      <c r="AT160" s="288"/>
      <c r="AU160" s="31"/>
      <c r="AV160" s="288"/>
      <c r="AW160" s="31">
        <f t="shared" si="15"/>
        <v>0</v>
      </c>
      <c r="AX160" s="288"/>
      <c r="AY160" s="288"/>
      <c r="AZ160" s="293"/>
      <c r="BA160" s="294">
        <f t="shared" si="13"/>
        <v>1</v>
      </c>
      <c r="BB160" s="303" t="s">
        <v>3173</v>
      </c>
      <c r="BC160" s="261">
        <v>36</v>
      </c>
      <c r="BD160" s="261" t="s">
        <v>3179</v>
      </c>
    </row>
    <row r="161" spans="1:57" x14ac:dyDescent="0.2">
      <c r="A161" s="11" t="s">
        <v>285</v>
      </c>
      <c r="B161" s="7" t="s">
        <v>261</v>
      </c>
      <c r="C161" s="7" t="s">
        <v>61</v>
      </c>
      <c r="D161" s="7" t="s">
        <v>62</v>
      </c>
      <c r="E161" s="7" t="s">
        <v>263</v>
      </c>
      <c r="F161" s="288"/>
      <c r="G161" s="31"/>
      <c r="H161" s="450"/>
      <c r="I161" s="31"/>
      <c r="J161" s="288"/>
      <c r="K161" s="31"/>
      <c r="L161" s="288"/>
      <c r="M161" s="31"/>
      <c r="N161" s="288"/>
      <c r="O161" s="31"/>
      <c r="P161" s="288"/>
      <c r="Q161" s="31"/>
      <c r="R161" s="288"/>
      <c r="S161" s="31"/>
      <c r="T161" s="288"/>
      <c r="U161" s="31"/>
      <c r="V161" s="288"/>
      <c r="W161" s="31"/>
      <c r="X161" s="288"/>
      <c r="Y161" s="31">
        <f t="shared" si="16"/>
        <v>0</v>
      </c>
      <c r="Z161" s="288"/>
      <c r="AA161" s="31"/>
      <c r="AB161" s="288"/>
      <c r="AC161" s="31">
        <f t="shared" si="17"/>
        <v>0</v>
      </c>
      <c r="AD161" s="288"/>
      <c r="AE161" s="31"/>
      <c r="AF161" s="288"/>
      <c r="AG161" s="31"/>
      <c r="AH161" s="288"/>
      <c r="AI161" s="31"/>
      <c r="AJ161" s="288"/>
      <c r="AK161" s="31"/>
      <c r="AL161" s="295">
        <v>1</v>
      </c>
      <c r="AM161" s="31"/>
      <c r="AN161" s="288"/>
      <c r="AO161" s="31"/>
      <c r="AP161" s="288"/>
      <c r="AQ161" s="31">
        <f t="shared" si="14"/>
        <v>0</v>
      </c>
      <c r="AR161" s="288"/>
      <c r="AS161" s="31"/>
      <c r="AT161" s="288"/>
      <c r="AU161" s="31"/>
      <c r="AV161" s="288"/>
      <c r="AW161" s="31">
        <f t="shared" si="15"/>
        <v>0</v>
      </c>
      <c r="AX161" s="288"/>
      <c r="AY161" s="288"/>
      <c r="AZ161" s="293"/>
      <c r="BA161" s="294">
        <f t="shared" si="13"/>
        <v>1</v>
      </c>
      <c r="BB161" s="303" t="s">
        <v>3173</v>
      </c>
      <c r="BC161" s="261">
        <v>36</v>
      </c>
      <c r="BD161" s="261" t="s">
        <v>3179</v>
      </c>
    </row>
    <row r="162" spans="1:57" x14ac:dyDescent="0.2">
      <c r="A162" s="11" t="s">
        <v>286</v>
      </c>
      <c r="B162" s="7" t="s">
        <v>261</v>
      </c>
      <c r="C162" s="7" t="s">
        <v>61</v>
      </c>
      <c r="D162" s="7" t="s">
        <v>62</v>
      </c>
      <c r="E162" s="7" t="s">
        <v>263</v>
      </c>
      <c r="F162" s="288"/>
      <c r="G162" s="31"/>
      <c r="H162" s="450"/>
      <c r="I162" s="31"/>
      <c r="J162" s="288"/>
      <c r="K162" s="31"/>
      <c r="L162" s="288"/>
      <c r="M162" s="31"/>
      <c r="N162" s="288"/>
      <c r="O162" s="31"/>
      <c r="P162" s="288"/>
      <c r="Q162" s="31"/>
      <c r="R162" s="288"/>
      <c r="S162" s="31"/>
      <c r="T162" s="288"/>
      <c r="U162" s="31"/>
      <c r="V162" s="288"/>
      <c r="W162" s="31"/>
      <c r="X162" s="288"/>
      <c r="Y162" s="31">
        <f t="shared" si="16"/>
        <v>0</v>
      </c>
      <c r="Z162" s="288"/>
      <c r="AA162" s="31"/>
      <c r="AB162" s="288"/>
      <c r="AC162" s="31">
        <f t="shared" si="17"/>
        <v>0</v>
      </c>
      <c r="AD162" s="288"/>
      <c r="AE162" s="31"/>
      <c r="AF162" s="288"/>
      <c r="AG162" s="31"/>
      <c r="AH162" s="288"/>
      <c r="AI162" s="31"/>
      <c r="AJ162" s="288"/>
      <c r="AK162" s="31"/>
      <c r="AL162" s="295">
        <v>1</v>
      </c>
      <c r="AM162" s="31"/>
      <c r="AN162" s="288"/>
      <c r="AO162" s="31"/>
      <c r="AP162" s="288"/>
      <c r="AQ162" s="31">
        <f t="shared" si="14"/>
        <v>0</v>
      </c>
      <c r="AR162" s="288"/>
      <c r="AS162" s="31"/>
      <c r="AT162" s="288"/>
      <c r="AU162" s="31"/>
      <c r="AV162" s="288"/>
      <c r="AW162" s="31">
        <f t="shared" si="15"/>
        <v>0</v>
      </c>
      <c r="AX162" s="288"/>
      <c r="AY162" s="288"/>
      <c r="AZ162" s="293"/>
      <c r="BA162" s="294">
        <f t="shared" si="13"/>
        <v>1</v>
      </c>
      <c r="BB162" s="303" t="s">
        <v>3173</v>
      </c>
      <c r="BC162" s="261">
        <v>36</v>
      </c>
      <c r="BD162" s="261" t="s">
        <v>3179</v>
      </c>
    </row>
    <row r="163" spans="1:57" x14ac:dyDescent="0.2">
      <c r="A163" s="11" t="s">
        <v>287</v>
      </c>
      <c r="B163" s="7" t="s">
        <v>261</v>
      </c>
      <c r="C163" s="7" t="s">
        <v>61</v>
      </c>
      <c r="D163" s="7" t="s">
        <v>62</v>
      </c>
      <c r="E163" s="7" t="s">
        <v>263</v>
      </c>
      <c r="F163" s="288"/>
      <c r="G163" s="31"/>
      <c r="H163" s="450"/>
      <c r="I163" s="31"/>
      <c r="J163" s="288"/>
      <c r="K163" s="31"/>
      <c r="L163" s="288"/>
      <c r="M163" s="31"/>
      <c r="N163" s="288"/>
      <c r="O163" s="31"/>
      <c r="P163" s="288"/>
      <c r="Q163" s="31"/>
      <c r="R163" s="288"/>
      <c r="S163" s="31"/>
      <c r="T163" s="288"/>
      <c r="U163" s="31"/>
      <c r="V163" s="288"/>
      <c r="W163" s="31"/>
      <c r="X163" s="288"/>
      <c r="Y163" s="31">
        <f t="shared" si="16"/>
        <v>0</v>
      </c>
      <c r="Z163" s="288"/>
      <c r="AA163" s="31"/>
      <c r="AB163" s="288"/>
      <c r="AC163" s="31">
        <f t="shared" si="17"/>
        <v>0</v>
      </c>
      <c r="AD163" s="288"/>
      <c r="AE163" s="31"/>
      <c r="AF163" s="288"/>
      <c r="AG163" s="31"/>
      <c r="AH163" s="288"/>
      <c r="AI163" s="31"/>
      <c r="AJ163" s="288"/>
      <c r="AK163" s="31"/>
      <c r="AL163" s="295">
        <v>1</v>
      </c>
      <c r="AM163" s="31"/>
      <c r="AN163" s="288"/>
      <c r="AO163" s="31"/>
      <c r="AP163" s="288"/>
      <c r="AQ163" s="31">
        <f t="shared" si="14"/>
        <v>0</v>
      </c>
      <c r="AR163" s="288"/>
      <c r="AS163" s="31"/>
      <c r="AT163" s="288"/>
      <c r="AU163" s="31"/>
      <c r="AV163" s="288"/>
      <c r="AW163" s="31">
        <f t="shared" si="15"/>
        <v>0</v>
      </c>
      <c r="AX163" s="288"/>
      <c r="AY163" s="288"/>
      <c r="AZ163" s="293"/>
      <c r="BA163" s="294">
        <f t="shared" si="13"/>
        <v>1</v>
      </c>
      <c r="BB163" s="303" t="s">
        <v>3173</v>
      </c>
      <c r="BC163" s="261">
        <v>36</v>
      </c>
      <c r="BD163" s="261" t="s">
        <v>3179</v>
      </c>
    </row>
    <row r="164" spans="1:57" x14ac:dyDescent="0.2">
      <c r="A164" s="11" t="s">
        <v>288</v>
      </c>
      <c r="B164" s="7" t="s">
        <v>261</v>
      </c>
      <c r="C164" s="7" t="s">
        <v>61</v>
      </c>
      <c r="D164" s="7" t="s">
        <v>62</v>
      </c>
      <c r="E164" s="7" t="s">
        <v>263</v>
      </c>
      <c r="F164" s="288"/>
      <c r="G164" s="31"/>
      <c r="H164" s="450"/>
      <c r="I164" s="31"/>
      <c r="J164" s="288"/>
      <c r="K164" s="31"/>
      <c r="L164" s="288"/>
      <c r="M164" s="31"/>
      <c r="N164" s="288"/>
      <c r="O164" s="31"/>
      <c r="P164" s="288"/>
      <c r="Q164" s="31"/>
      <c r="R164" s="288"/>
      <c r="S164" s="31"/>
      <c r="T164" s="288"/>
      <c r="U164" s="31"/>
      <c r="V164" s="288"/>
      <c r="W164" s="31"/>
      <c r="X164" s="288"/>
      <c r="Y164" s="31">
        <f t="shared" si="16"/>
        <v>0</v>
      </c>
      <c r="Z164" s="288"/>
      <c r="AA164" s="31"/>
      <c r="AB164" s="288"/>
      <c r="AC164" s="31">
        <f t="shared" si="17"/>
        <v>0</v>
      </c>
      <c r="AD164" s="288"/>
      <c r="AE164" s="31"/>
      <c r="AF164" s="288"/>
      <c r="AG164" s="31"/>
      <c r="AH164" s="288"/>
      <c r="AI164" s="31"/>
      <c r="AJ164" s="288"/>
      <c r="AK164" s="31"/>
      <c r="AL164" s="295">
        <v>1</v>
      </c>
      <c r="AM164" s="31"/>
      <c r="AN164" s="288"/>
      <c r="AO164" s="31"/>
      <c r="AP164" s="288"/>
      <c r="AQ164" s="31">
        <f t="shared" si="14"/>
        <v>0</v>
      </c>
      <c r="AR164" s="288"/>
      <c r="AS164" s="31"/>
      <c r="AT164" s="288"/>
      <c r="AU164" s="31"/>
      <c r="AV164" s="288"/>
      <c r="AW164" s="31">
        <f t="shared" si="15"/>
        <v>0</v>
      </c>
      <c r="AX164" s="288"/>
      <c r="AY164" s="288"/>
      <c r="AZ164" s="293"/>
      <c r="BA164" s="294">
        <f t="shared" si="13"/>
        <v>1</v>
      </c>
      <c r="BB164" s="303" t="s">
        <v>3173</v>
      </c>
      <c r="BC164" s="261">
        <v>36</v>
      </c>
      <c r="BD164" s="261" t="s">
        <v>3179</v>
      </c>
    </row>
    <row r="165" spans="1:57" x14ac:dyDescent="0.2">
      <c r="A165" s="11" t="s">
        <v>289</v>
      </c>
      <c r="B165" s="7" t="s">
        <v>261</v>
      </c>
      <c r="C165" s="7" t="s">
        <v>61</v>
      </c>
      <c r="D165" s="7" t="s">
        <v>62</v>
      </c>
      <c r="E165" s="7" t="s">
        <v>263</v>
      </c>
      <c r="F165" s="288"/>
      <c r="G165" s="31"/>
      <c r="H165" s="450"/>
      <c r="I165" s="31"/>
      <c r="J165" s="288"/>
      <c r="K165" s="31"/>
      <c r="L165" s="288"/>
      <c r="M165" s="31"/>
      <c r="N165" s="288"/>
      <c r="O165" s="31"/>
      <c r="P165" s="288"/>
      <c r="Q165" s="31"/>
      <c r="R165" s="288"/>
      <c r="S165" s="31"/>
      <c r="T165" s="288"/>
      <c r="U165" s="31"/>
      <c r="V165" s="288"/>
      <c r="W165" s="31"/>
      <c r="X165" s="288"/>
      <c r="Y165" s="31">
        <f t="shared" si="16"/>
        <v>0</v>
      </c>
      <c r="Z165" s="288"/>
      <c r="AA165" s="31"/>
      <c r="AB165" s="288"/>
      <c r="AC165" s="31">
        <f t="shared" si="17"/>
        <v>0</v>
      </c>
      <c r="AD165" s="288"/>
      <c r="AE165" s="31"/>
      <c r="AF165" s="288"/>
      <c r="AG165" s="31"/>
      <c r="AH165" s="288"/>
      <c r="AI165" s="31"/>
      <c r="AJ165" s="288"/>
      <c r="AK165" s="31"/>
      <c r="AL165" s="295">
        <v>1</v>
      </c>
      <c r="AM165" s="31"/>
      <c r="AN165" s="288"/>
      <c r="AO165" s="31"/>
      <c r="AP165" s="288"/>
      <c r="AQ165" s="31">
        <f t="shared" si="14"/>
        <v>0</v>
      </c>
      <c r="AR165" s="288"/>
      <c r="AS165" s="31"/>
      <c r="AT165" s="288"/>
      <c r="AU165" s="31"/>
      <c r="AV165" s="288"/>
      <c r="AW165" s="31">
        <f t="shared" si="15"/>
        <v>0</v>
      </c>
      <c r="AX165" s="288"/>
      <c r="AY165" s="288"/>
      <c r="AZ165" s="293"/>
      <c r="BA165" s="294">
        <f t="shared" si="13"/>
        <v>1</v>
      </c>
      <c r="BB165" s="303" t="s">
        <v>3173</v>
      </c>
      <c r="BC165" s="261">
        <v>36</v>
      </c>
      <c r="BD165" s="261" t="s">
        <v>3179</v>
      </c>
    </row>
    <row r="166" spans="1:57" x14ac:dyDescent="0.2">
      <c r="A166" s="11" t="s">
        <v>290</v>
      </c>
      <c r="B166" s="7" t="s">
        <v>261</v>
      </c>
      <c r="C166" s="7" t="s">
        <v>61</v>
      </c>
      <c r="D166" s="7" t="s">
        <v>62</v>
      </c>
      <c r="E166" s="7" t="s">
        <v>263</v>
      </c>
      <c r="F166" s="288"/>
      <c r="G166" s="31"/>
      <c r="H166" s="450"/>
      <c r="I166" s="31"/>
      <c r="J166" s="288"/>
      <c r="K166" s="31"/>
      <c r="L166" s="288"/>
      <c r="M166" s="31"/>
      <c r="N166" s="288"/>
      <c r="O166" s="31"/>
      <c r="P166" s="288"/>
      <c r="Q166" s="31"/>
      <c r="R166" s="288"/>
      <c r="S166" s="31"/>
      <c r="T166" s="288"/>
      <c r="U166" s="31"/>
      <c r="V166" s="288"/>
      <c r="W166" s="31"/>
      <c r="X166" s="288"/>
      <c r="Y166" s="31">
        <f t="shared" si="16"/>
        <v>0</v>
      </c>
      <c r="Z166" s="288"/>
      <c r="AA166" s="31"/>
      <c r="AB166" s="288"/>
      <c r="AC166" s="31">
        <f t="shared" si="17"/>
        <v>0</v>
      </c>
      <c r="AD166" s="288"/>
      <c r="AE166" s="31"/>
      <c r="AF166" s="288"/>
      <c r="AG166" s="31"/>
      <c r="AH166" s="288"/>
      <c r="AI166" s="31"/>
      <c r="AJ166" s="288"/>
      <c r="AK166" s="31"/>
      <c r="AL166" s="295">
        <v>1</v>
      </c>
      <c r="AM166" s="31"/>
      <c r="AN166" s="288"/>
      <c r="AO166" s="31"/>
      <c r="AP166" s="288"/>
      <c r="AQ166" s="31">
        <f t="shared" si="14"/>
        <v>0</v>
      </c>
      <c r="AR166" s="288"/>
      <c r="AS166" s="31"/>
      <c r="AT166" s="288"/>
      <c r="AU166" s="31"/>
      <c r="AV166" s="288"/>
      <c r="AW166" s="31">
        <f t="shared" si="15"/>
        <v>0</v>
      </c>
      <c r="AX166" s="288"/>
      <c r="AY166" s="288"/>
      <c r="AZ166" s="293"/>
      <c r="BA166" s="294">
        <f t="shared" si="13"/>
        <v>1</v>
      </c>
      <c r="BB166" s="303" t="s">
        <v>3173</v>
      </c>
      <c r="BC166" s="261">
        <v>36</v>
      </c>
      <c r="BD166" s="261" t="s">
        <v>3179</v>
      </c>
      <c r="BE166" s="261">
        <f>8*4</f>
        <v>32</v>
      </c>
    </row>
    <row r="167" spans="1:57" x14ac:dyDescent="0.2">
      <c r="A167" s="11" t="s">
        <v>291</v>
      </c>
      <c r="B167" s="7" t="s">
        <v>261</v>
      </c>
      <c r="C167" s="7" t="s">
        <v>61</v>
      </c>
      <c r="D167" s="7" t="s">
        <v>62</v>
      </c>
      <c r="E167" s="7" t="s">
        <v>263</v>
      </c>
      <c r="F167" s="288"/>
      <c r="G167" s="31"/>
      <c r="H167" s="450"/>
      <c r="I167" s="31"/>
      <c r="J167" s="288"/>
      <c r="K167" s="31"/>
      <c r="L167" s="288"/>
      <c r="M167" s="31"/>
      <c r="N167" s="288"/>
      <c r="O167" s="31"/>
      <c r="P167" s="288"/>
      <c r="Q167" s="31"/>
      <c r="R167" s="288"/>
      <c r="S167" s="31"/>
      <c r="T167" s="288"/>
      <c r="U167" s="31"/>
      <c r="V167" s="288"/>
      <c r="W167" s="31"/>
      <c r="X167" s="288"/>
      <c r="Y167" s="31">
        <f t="shared" si="16"/>
        <v>0</v>
      </c>
      <c r="Z167" s="288"/>
      <c r="AA167" s="31"/>
      <c r="AB167" s="288"/>
      <c r="AC167" s="31">
        <f t="shared" si="17"/>
        <v>0</v>
      </c>
      <c r="AD167" s="288"/>
      <c r="AE167" s="31"/>
      <c r="AF167" s="288"/>
      <c r="AG167" s="31"/>
      <c r="AH167" s="288"/>
      <c r="AI167" s="31"/>
      <c r="AJ167" s="288"/>
      <c r="AK167" s="31"/>
      <c r="AL167" s="295">
        <v>1</v>
      </c>
      <c r="AM167" s="31"/>
      <c r="AN167" s="288"/>
      <c r="AO167" s="31"/>
      <c r="AP167" s="288"/>
      <c r="AQ167" s="31">
        <f t="shared" si="14"/>
        <v>0</v>
      </c>
      <c r="AR167" s="288"/>
      <c r="AS167" s="31"/>
      <c r="AT167" s="288"/>
      <c r="AU167" s="31"/>
      <c r="AV167" s="288"/>
      <c r="AW167" s="31">
        <f t="shared" si="15"/>
        <v>0</v>
      </c>
      <c r="AX167" s="288"/>
      <c r="AY167" s="288"/>
      <c r="AZ167" s="293"/>
      <c r="BA167" s="294">
        <f t="shared" si="13"/>
        <v>1</v>
      </c>
      <c r="BB167" s="303" t="s">
        <v>3173</v>
      </c>
      <c r="BC167" s="261">
        <v>37</v>
      </c>
      <c r="BD167" s="261" t="s">
        <v>3174</v>
      </c>
    </row>
    <row r="168" spans="1:57" x14ac:dyDescent="0.2">
      <c r="A168" s="11" t="s">
        <v>292</v>
      </c>
      <c r="B168" s="7" t="s">
        <v>261</v>
      </c>
      <c r="C168" s="7" t="s">
        <v>61</v>
      </c>
      <c r="D168" s="7" t="s">
        <v>62</v>
      </c>
      <c r="E168" s="7" t="s">
        <v>263</v>
      </c>
      <c r="F168" s="288"/>
      <c r="G168" s="31"/>
      <c r="H168" s="450"/>
      <c r="I168" s="31"/>
      <c r="J168" s="288"/>
      <c r="K168" s="31"/>
      <c r="L168" s="288"/>
      <c r="M168" s="31"/>
      <c r="N168" s="288"/>
      <c r="O168" s="31"/>
      <c r="P168" s="288"/>
      <c r="Q168" s="31"/>
      <c r="R168" s="288"/>
      <c r="S168" s="31"/>
      <c r="T168" s="288"/>
      <c r="U168" s="31"/>
      <c r="V168" s="288"/>
      <c r="W168" s="31"/>
      <c r="X168" s="288"/>
      <c r="Y168" s="31">
        <f t="shared" si="16"/>
        <v>0</v>
      </c>
      <c r="Z168" s="288"/>
      <c r="AA168" s="31"/>
      <c r="AB168" s="288"/>
      <c r="AC168" s="31">
        <f t="shared" si="17"/>
        <v>0</v>
      </c>
      <c r="AD168" s="288"/>
      <c r="AE168" s="31"/>
      <c r="AF168" s="288"/>
      <c r="AG168" s="31"/>
      <c r="AH168" s="288"/>
      <c r="AI168" s="31"/>
      <c r="AJ168" s="288"/>
      <c r="AK168" s="31"/>
      <c r="AL168" s="295">
        <v>1</v>
      </c>
      <c r="AM168" s="31"/>
      <c r="AN168" s="288"/>
      <c r="AO168" s="31"/>
      <c r="AP168" s="288"/>
      <c r="AQ168" s="31">
        <f t="shared" si="14"/>
        <v>0</v>
      </c>
      <c r="AR168" s="288"/>
      <c r="AS168" s="31"/>
      <c r="AT168" s="288"/>
      <c r="AU168" s="31"/>
      <c r="AV168" s="288"/>
      <c r="AW168" s="31">
        <f t="shared" si="15"/>
        <v>0</v>
      </c>
      <c r="AX168" s="288"/>
      <c r="AY168" s="288"/>
      <c r="AZ168" s="293"/>
      <c r="BA168" s="294">
        <f t="shared" si="13"/>
        <v>1</v>
      </c>
      <c r="BB168" s="303" t="s">
        <v>3173</v>
      </c>
      <c r="BC168" s="261">
        <v>45</v>
      </c>
      <c r="BD168" s="261" t="s">
        <v>3174</v>
      </c>
    </row>
    <row r="169" spans="1:57" x14ac:dyDescent="0.2">
      <c r="A169" s="11" t="s">
        <v>293</v>
      </c>
      <c r="B169" s="7" t="s">
        <v>261</v>
      </c>
      <c r="C169" s="7" t="s">
        <v>61</v>
      </c>
      <c r="D169" s="7" t="s">
        <v>62</v>
      </c>
      <c r="E169" s="7" t="s">
        <v>263</v>
      </c>
      <c r="F169" s="288"/>
      <c r="G169" s="31"/>
      <c r="H169" s="450"/>
      <c r="I169" s="31"/>
      <c r="J169" s="288"/>
      <c r="K169" s="31"/>
      <c r="L169" s="288"/>
      <c r="M169" s="31"/>
      <c r="N169" s="288"/>
      <c r="O169" s="31"/>
      <c r="P169" s="288"/>
      <c r="Q169" s="31"/>
      <c r="R169" s="288"/>
      <c r="S169" s="31"/>
      <c r="T169" s="288"/>
      <c r="U169" s="31"/>
      <c r="V169" s="288"/>
      <c r="W169" s="31"/>
      <c r="X169" s="288"/>
      <c r="Y169" s="31">
        <f t="shared" si="16"/>
        <v>0</v>
      </c>
      <c r="Z169" s="288"/>
      <c r="AA169" s="31"/>
      <c r="AB169" s="288"/>
      <c r="AC169" s="31">
        <f t="shared" si="17"/>
        <v>0</v>
      </c>
      <c r="AD169" s="288"/>
      <c r="AE169" s="31"/>
      <c r="AF169" s="288"/>
      <c r="AG169" s="31"/>
      <c r="AH169" s="288"/>
      <c r="AI169" s="31"/>
      <c r="AJ169" s="288"/>
      <c r="AK169" s="31"/>
      <c r="AL169" s="295">
        <v>1</v>
      </c>
      <c r="AM169" s="31"/>
      <c r="AN169" s="288"/>
      <c r="AO169" s="31"/>
      <c r="AP169" s="288"/>
      <c r="AQ169" s="31">
        <f t="shared" si="14"/>
        <v>0</v>
      </c>
      <c r="AR169" s="288"/>
      <c r="AS169" s="31"/>
      <c r="AT169" s="288"/>
      <c r="AU169" s="31"/>
      <c r="AV169" s="288"/>
      <c r="AW169" s="31">
        <f t="shared" si="15"/>
        <v>0</v>
      </c>
      <c r="AX169" s="288"/>
      <c r="AY169" s="288"/>
      <c r="AZ169" s="293"/>
      <c r="BA169" s="294">
        <f t="shared" si="13"/>
        <v>1</v>
      </c>
      <c r="BB169" s="303" t="s">
        <v>3173</v>
      </c>
      <c r="BC169" s="261">
        <v>45</v>
      </c>
      <c r="BD169" s="261" t="s">
        <v>3174</v>
      </c>
    </row>
    <row r="170" spans="1:57" x14ac:dyDescent="0.2">
      <c r="A170" s="11" t="s">
        <v>294</v>
      </c>
      <c r="B170" s="7" t="s">
        <v>261</v>
      </c>
      <c r="C170" s="7" t="s">
        <v>61</v>
      </c>
      <c r="D170" s="7" t="s">
        <v>62</v>
      </c>
      <c r="E170" s="7" t="s">
        <v>263</v>
      </c>
      <c r="F170" s="288"/>
      <c r="G170" s="31"/>
      <c r="H170" s="450"/>
      <c r="I170" s="31"/>
      <c r="J170" s="288"/>
      <c r="K170" s="31"/>
      <c r="L170" s="288"/>
      <c r="M170" s="31"/>
      <c r="N170" s="288"/>
      <c r="O170" s="31"/>
      <c r="P170" s="288"/>
      <c r="Q170" s="31"/>
      <c r="R170" s="288"/>
      <c r="S170" s="31"/>
      <c r="T170" s="288"/>
      <c r="U170" s="31"/>
      <c r="V170" s="288"/>
      <c r="W170" s="31"/>
      <c r="X170" s="288"/>
      <c r="Y170" s="31">
        <f t="shared" si="16"/>
        <v>0</v>
      </c>
      <c r="Z170" s="288"/>
      <c r="AA170" s="31"/>
      <c r="AB170" s="288"/>
      <c r="AC170" s="31">
        <f t="shared" si="17"/>
        <v>0</v>
      </c>
      <c r="AD170" s="288"/>
      <c r="AE170" s="31"/>
      <c r="AF170" s="288"/>
      <c r="AG170" s="31"/>
      <c r="AH170" s="288"/>
      <c r="AI170" s="31"/>
      <c r="AJ170" s="288"/>
      <c r="AK170" s="31"/>
      <c r="AL170" s="295">
        <v>1</v>
      </c>
      <c r="AM170" s="31"/>
      <c r="AN170" s="288"/>
      <c r="AO170" s="31"/>
      <c r="AP170" s="288"/>
      <c r="AQ170" s="31">
        <f t="shared" si="14"/>
        <v>0</v>
      </c>
      <c r="AR170" s="288"/>
      <c r="AS170" s="31"/>
      <c r="AT170" s="288"/>
      <c r="AU170" s="31"/>
      <c r="AV170" s="288"/>
      <c r="AW170" s="31">
        <f t="shared" si="15"/>
        <v>0</v>
      </c>
      <c r="AX170" s="288"/>
      <c r="AY170" s="288"/>
      <c r="AZ170" s="293"/>
      <c r="BA170" s="294">
        <f t="shared" si="13"/>
        <v>1</v>
      </c>
      <c r="BB170" s="303" t="s">
        <v>3173</v>
      </c>
      <c r="BC170" s="261">
        <v>9</v>
      </c>
      <c r="BD170" s="261" t="s">
        <v>3180</v>
      </c>
    </row>
    <row r="171" spans="1:57" x14ac:dyDescent="0.2">
      <c r="A171" s="11" t="s">
        <v>295</v>
      </c>
      <c r="B171" s="7" t="s">
        <v>261</v>
      </c>
      <c r="C171" s="7" t="s">
        <v>61</v>
      </c>
      <c r="D171" s="7" t="s">
        <v>62</v>
      </c>
      <c r="E171" s="7" t="s">
        <v>263</v>
      </c>
      <c r="F171" s="288"/>
      <c r="G171" s="31"/>
      <c r="H171" s="450"/>
      <c r="I171" s="31"/>
      <c r="J171" s="288"/>
      <c r="K171" s="31"/>
      <c r="L171" s="288"/>
      <c r="M171" s="31"/>
      <c r="N171" s="288"/>
      <c r="O171" s="31"/>
      <c r="P171" s="288"/>
      <c r="Q171" s="31"/>
      <c r="R171" s="288"/>
      <c r="S171" s="31"/>
      <c r="T171" s="288"/>
      <c r="U171" s="31"/>
      <c r="V171" s="288"/>
      <c r="W171" s="31"/>
      <c r="X171" s="288"/>
      <c r="Y171" s="31">
        <f t="shared" si="16"/>
        <v>0</v>
      </c>
      <c r="Z171" s="288"/>
      <c r="AA171" s="31"/>
      <c r="AB171" s="288"/>
      <c r="AC171" s="31">
        <f t="shared" si="17"/>
        <v>0</v>
      </c>
      <c r="AD171" s="288"/>
      <c r="AE171" s="31"/>
      <c r="AF171" s="288"/>
      <c r="AG171" s="31"/>
      <c r="AH171" s="288"/>
      <c r="AI171" s="31"/>
      <c r="AJ171" s="288"/>
      <c r="AK171" s="31"/>
      <c r="AL171" s="295">
        <v>1</v>
      </c>
      <c r="AM171" s="31"/>
      <c r="AN171" s="288"/>
      <c r="AO171" s="31"/>
      <c r="AP171" s="288"/>
      <c r="AQ171" s="31">
        <f t="shared" si="14"/>
        <v>0</v>
      </c>
      <c r="AR171" s="288"/>
      <c r="AS171" s="31"/>
      <c r="AT171" s="288"/>
      <c r="AU171" s="31"/>
      <c r="AV171" s="288"/>
      <c r="AW171" s="31">
        <f t="shared" si="15"/>
        <v>0</v>
      </c>
      <c r="AX171" s="288"/>
      <c r="AY171" s="288"/>
      <c r="AZ171" s="293"/>
      <c r="BA171" s="294">
        <f t="shared" si="13"/>
        <v>1</v>
      </c>
      <c r="BB171" s="303" t="s">
        <v>3173</v>
      </c>
      <c r="BC171" s="261">
        <v>9</v>
      </c>
      <c r="BD171" s="261" t="s">
        <v>3180</v>
      </c>
    </row>
    <row r="172" spans="1:57" x14ac:dyDescent="0.2">
      <c r="A172" s="11" t="s">
        <v>296</v>
      </c>
      <c r="B172" s="7" t="s">
        <v>261</v>
      </c>
      <c r="C172" s="7" t="s">
        <v>61</v>
      </c>
      <c r="D172" s="7" t="s">
        <v>62</v>
      </c>
      <c r="E172" s="7" t="s">
        <v>263</v>
      </c>
      <c r="F172" s="288"/>
      <c r="G172" s="31"/>
      <c r="H172" s="450"/>
      <c r="I172" s="31"/>
      <c r="J172" s="288"/>
      <c r="K172" s="31"/>
      <c r="L172" s="288"/>
      <c r="M172" s="31"/>
      <c r="N172" s="288"/>
      <c r="O172" s="31"/>
      <c r="P172" s="288"/>
      <c r="Q172" s="31"/>
      <c r="R172" s="288"/>
      <c r="S172" s="31"/>
      <c r="T172" s="288"/>
      <c r="U172" s="31"/>
      <c r="V172" s="288"/>
      <c r="W172" s="31"/>
      <c r="X172" s="288"/>
      <c r="Y172" s="31">
        <f t="shared" si="16"/>
        <v>0</v>
      </c>
      <c r="Z172" s="288"/>
      <c r="AA172" s="31"/>
      <c r="AB172" s="288"/>
      <c r="AC172" s="31">
        <f t="shared" si="17"/>
        <v>0</v>
      </c>
      <c r="AD172" s="288"/>
      <c r="AE172" s="31"/>
      <c r="AF172" s="288"/>
      <c r="AG172" s="31"/>
      <c r="AH172" s="288"/>
      <c r="AI172" s="31"/>
      <c r="AJ172" s="288"/>
      <c r="AK172" s="31"/>
      <c r="AL172" s="295">
        <v>1</v>
      </c>
      <c r="AM172" s="31"/>
      <c r="AN172" s="288"/>
      <c r="AO172" s="31"/>
      <c r="AP172" s="288"/>
      <c r="AQ172" s="31">
        <f t="shared" si="14"/>
        <v>0</v>
      </c>
      <c r="AR172" s="288"/>
      <c r="AS172" s="31"/>
      <c r="AT172" s="288"/>
      <c r="AU172" s="31"/>
      <c r="AV172" s="288"/>
      <c r="AW172" s="31">
        <f t="shared" si="15"/>
        <v>0</v>
      </c>
      <c r="AX172" s="288"/>
      <c r="AY172" s="288"/>
      <c r="AZ172" s="293"/>
      <c r="BA172" s="294">
        <f t="shared" si="13"/>
        <v>1</v>
      </c>
      <c r="BB172" s="303" t="s">
        <v>3173</v>
      </c>
      <c r="BC172" s="261">
        <v>10</v>
      </c>
      <c r="BD172" s="261" t="s">
        <v>3180</v>
      </c>
    </row>
    <row r="173" spans="1:57" x14ac:dyDescent="0.2">
      <c r="A173" s="11" t="s">
        <v>297</v>
      </c>
      <c r="B173" s="7" t="s">
        <v>261</v>
      </c>
      <c r="C173" s="7" t="s">
        <v>61</v>
      </c>
      <c r="D173" s="7" t="s">
        <v>62</v>
      </c>
      <c r="E173" s="7" t="s">
        <v>263</v>
      </c>
      <c r="F173" s="288"/>
      <c r="G173" s="31"/>
      <c r="H173" s="450"/>
      <c r="I173" s="31"/>
      <c r="J173" s="288"/>
      <c r="K173" s="31"/>
      <c r="L173" s="288"/>
      <c r="M173" s="31"/>
      <c r="N173" s="288"/>
      <c r="O173" s="31"/>
      <c r="P173" s="288"/>
      <c r="Q173" s="31"/>
      <c r="R173" s="288"/>
      <c r="S173" s="31"/>
      <c r="T173" s="288"/>
      <c r="U173" s="31"/>
      <c r="V173" s="288"/>
      <c r="W173" s="31"/>
      <c r="X173" s="288"/>
      <c r="Y173" s="31">
        <f t="shared" si="16"/>
        <v>0</v>
      </c>
      <c r="Z173" s="288"/>
      <c r="AA173" s="31"/>
      <c r="AB173" s="288"/>
      <c r="AC173" s="31">
        <f t="shared" si="17"/>
        <v>0</v>
      </c>
      <c r="AD173" s="288"/>
      <c r="AE173" s="31"/>
      <c r="AF173" s="288"/>
      <c r="AG173" s="31"/>
      <c r="AH173" s="288"/>
      <c r="AI173" s="31"/>
      <c r="AJ173" s="288"/>
      <c r="AK173" s="31"/>
      <c r="AL173" s="295">
        <v>1</v>
      </c>
      <c r="AM173" s="31"/>
      <c r="AN173" s="288"/>
      <c r="AO173" s="31"/>
      <c r="AP173" s="288"/>
      <c r="AQ173" s="31">
        <f t="shared" si="14"/>
        <v>0</v>
      </c>
      <c r="AR173" s="288"/>
      <c r="AS173" s="31"/>
      <c r="AT173" s="288"/>
      <c r="AU173" s="31"/>
      <c r="AV173" s="288"/>
      <c r="AW173" s="31">
        <f t="shared" si="15"/>
        <v>0</v>
      </c>
      <c r="AX173" s="288"/>
      <c r="AY173" s="288"/>
      <c r="AZ173" s="293"/>
      <c r="BA173" s="294">
        <f t="shared" si="13"/>
        <v>1</v>
      </c>
      <c r="BB173" s="303" t="s">
        <v>3173</v>
      </c>
      <c r="BC173" s="261">
        <v>10</v>
      </c>
      <c r="BD173" s="261" t="s">
        <v>3180</v>
      </c>
      <c r="BE173" s="261">
        <v>4</v>
      </c>
    </row>
    <row r="174" spans="1:57" x14ac:dyDescent="0.2">
      <c r="A174" s="11" t="s">
        <v>298</v>
      </c>
      <c r="B174" s="7" t="s">
        <v>261</v>
      </c>
      <c r="C174" s="7" t="s">
        <v>61</v>
      </c>
      <c r="D174" s="7" t="s">
        <v>62</v>
      </c>
      <c r="E174" s="7" t="s">
        <v>263</v>
      </c>
      <c r="F174" s="288"/>
      <c r="G174" s="31"/>
      <c r="H174" s="450"/>
      <c r="I174" s="31"/>
      <c r="J174" s="288"/>
      <c r="K174" s="31"/>
      <c r="L174" s="288"/>
      <c r="M174" s="31"/>
      <c r="N174" s="288"/>
      <c r="O174" s="31"/>
      <c r="P174" s="288"/>
      <c r="Q174" s="31"/>
      <c r="R174" s="288"/>
      <c r="S174" s="31"/>
      <c r="T174" s="288"/>
      <c r="U174" s="31"/>
      <c r="V174" s="288"/>
      <c r="W174" s="31"/>
      <c r="X174" s="288"/>
      <c r="Y174" s="31">
        <f t="shared" si="16"/>
        <v>0</v>
      </c>
      <c r="Z174" s="288"/>
      <c r="AA174" s="31"/>
      <c r="AB174" s="288"/>
      <c r="AC174" s="31">
        <f t="shared" si="17"/>
        <v>0</v>
      </c>
      <c r="AD174" s="288"/>
      <c r="AE174" s="31"/>
      <c r="AF174" s="288"/>
      <c r="AG174" s="31"/>
      <c r="AH174" s="288"/>
      <c r="AI174" s="31"/>
      <c r="AJ174" s="288"/>
      <c r="AK174" s="31"/>
      <c r="AL174" s="295">
        <v>1</v>
      </c>
      <c r="AM174" s="31"/>
      <c r="AN174" s="288"/>
      <c r="AO174" s="31"/>
      <c r="AP174" s="288"/>
      <c r="AQ174" s="31">
        <f t="shared" si="14"/>
        <v>0</v>
      </c>
      <c r="AR174" s="288"/>
      <c r="AS174" s="31"/>
      <c r="AT174" s="288"/>
      <c r="AU174" s="31"/>
      <c r="AV174" s="288"/>
      <c r="AW174" s="31">
        <f t="shared" si="15"/>
        <v>0</v>
      </c>
      <c r="AX174" s="288"/>
      <c r="AY174" s="288"/>
      <c r="AZ174" s="293"/>
      <c r="BA174" s="294">
        <f t="shared" si="13"/>
        <v>1</v>
      </c>
      <c r="BB174" s="303" t="s">
        <v>3173</v>
      </c>
      <c r="BC174" s="261">
        <v>0</v>
      </c>
    </row>
    <row r="175" spans="1:57" x14ac:dyDescent="0.2">
      <c r="A175" s="314" t="s">
        <v>3140</v>
      </c>
      <c r="B175" s="291"/>
      <c r="C175" s="291"/>
      <c r="D175" s="291"/>
      <c r="E175" s="291"/>
      <c r="F175" s="291"/>
      <c r="G175" s="31"/>
      <c r="H175" s="482"/>
      <c r="I175" s="31"/>
      <c r="J175" s="291"/>
      <c r="K175" s="31"/>
      <c r="L175" s="291"/>
      <c r="M175" s="31"/>
      <c r="N175" s="291"/>
      <c r="O175" s="31"/>
      <c r="P175" s="291"/>
      <c r="Q175" s="31"/>
      <c r="R175" s="291"/>
      <c r="S175" s="31"/>
      <c r="T175" s="291"/>
      <c r="U175" s="31"/>
      <c r="V175" s="291"/>
      <c r="W175" s="31"/>
      <c r="X175" s="291"/>
      <c r="Y175" s="31">
        <f t="shared" si="16"/>
        <v>0</v>
      </c>
      <c r="Z175" s="291"/>
      <c r="AA175" s="31"/>
      <c r="AB175" s="291"/>
      <c r="AC175" s="31">
        <f t="shared" si="17"/>
        <v>0</v>
      </c>
      <c r="AD175" s="291"/>
      <c r="AE175" s="31"/>
      <c r="AF175" s="291"/>
      <c r="AG175" s="31"/>
      <c r="AH175" s="291"/>
      <c r="AI175" s="31"/>
      <c r="AJ175" s="291"/>
      <c r="AK175" s="31"/>
      <c r="AL175" s="291"/>
      <c r="AM175" s="31"/>
      <c r="AN175" s="291"/>
      <c r="AO175" s="31"/>
      <c r="AP175" s="291"/>
      <c r="AQ175" s="31">
        <f t="shared" si="14"/>
        <v>0</v>
      </c>
      <c r="AR175" s="291"/>
      <c r="AS175" s="31"/>
      <c r="AT175" s="291"/>
      <c r="AU175" s="31"/>
      <c r="AV175" s="291"/>
      <c r="AW175" s="31">
        <f t="shared" si="15"/>
        <v>0</v>
      </c>
      <c r="AX175" s="291"/>
      <c r="AY175" s="291"/>
      <c r="AZ175" s="292"/>
      <c r="BA175" s="294"/>
      <c r="BB175" s="304"/>
      <c r="BC175" s="261">
        <v>0</v>
      </c>
    </row>
    <row r="176" spans="1:57" ht="30" x14ac:dyDescent="0.2">
      <c r="A176" s="11" t="s">
        <v>300</v>
      </c>
      <c r="B176" s="7" t="s">
        <v>301</v>
      </c>
      <c r="C176" s="288" t="s">
        <v>2809</v>
      </c>
      <c r="D176" s="288"/>
      <c r="E176" s="295">
        <v>2000</v>
      </c>
      <c r="F176" s="288"/>
      <c r="G176" s="31"/>
      <c r="H176" s="450"/>
      <c r="I176" s="31"/>
      <c r="J176" s="288"/>
      <c r="K176" s="31"/>
      <c r="L176" s="295">
        <v>1</v>
      </c>
      <c r="M176" s="31"/>
      <c r="N176" s="295">
        <v>1</v>
      </c>
      <c r="O176" s="31"/>
      <c r="P176" s="288"/>
      <c r="Q176" s="31"/>
      <c r="R176" s="288"/>
      <c r="S176" s="31"/>
      <c r="T176" s="288"/>
      <c r="U176" s="31"/>
      <c r="V176" s="288"/>
      <c r="W176" s="31"/>
      <c r="X176" s="288"/>
      <c r="Y176" s="31">
        <f t="shared" si="16"/>
        <v>0</v>
      </c>
      <c r="Z176" s="288"/>
      <c r="AA176" s="31"/>
      <c r="AB176" s="288"/>
      <c r="AC176" s="31">
        <f t="shared" si="17"/>
        <v>0</v>
      </c>
      <c r="AD176" s="288"/>
      <c r="AE176" s="31"/>
      <c r="AF176" s="288"/>
      <c r="AG176" s="31"/>
      <c r="AH176" s="288"/>
      <c r="AI176" s="31"/>
      <c r="AJ176" s="288"/>
      <c r="AK176" s="31"/>
      <c r="AL176" s="288"/>
      <c r="AM176" s="31"/>
      <c r="AN176" s="288"/>
      <c r="AO176" s="31"/>
      <c r="AP176" s="288"/>
      <c r="AQ176" s="31">
        <f t="shared" si="14"/>
        <v>0</v>
      </c>
      <c r="AR176" s="288"/>
      <c r="AS176" s="31"/>
      <c r="AT176" s="288"/>
      <c r="AU176" s="31"/>
      <c r="AV176" s="288"/>
      <c r="AW176" s="31">
        <f t="shared" si="15"/>
        <v>0</v>
      </c>
      <c r="AX176" s="295">
        <v>1</v>
      </c>
      <c r="AY176" s="288"/>
      <c r="AZ176" s="293"/>
      <c r="BA176" s="294">
        <f t="shared" si="13"/>
        <v>2</v>
      </c>
      <c r="BB176" s="303" t="s">
        <v>3173</v>
      </c>
      <c r="BC176" s="261">
        <v>0</v>
      </c>
    </row>
    <row r="177" spans="1:55" ht="30" x14ac:dyDescent="0.2">
      <c r="A177" s="26" t="s">
        <v>304</v>
      </c>
      <c r="B177" s="306" t="s">
        <v>3141</v>
      </c>
      <c r="C177" s="306" t="s">
        <v>2809</v>
      </c>
      <c r="D177" s="306"/>
      <c r="E177" s="307">
        <v>1200</v>
      </c>
      <c r="F177" s="306"/>
      <c r="G177" s="31"/>
      <c r="H177" s="440"/>
      <c r="I177" s="31"/>
      <c r="J177" s="306"/>
      <c r="K177" s="31"/>
      <c r="L177" s="306"/>
      <c r="M177" s="31"/>
      <c r="N177" s="307">
        <v>1</v>
      </c>
      <c r="O177" s="31"/>
      <c r="P177" s="306"/>
      <c r="Q177" s="31"/>
      <c r="R177" s="306"/>
      <c r="S177" s="31"/>
      <c r="T177" s="306"/>
      <c r="U177" s="31"/>
      <c r="V177" s="306"/>
      <c r="W177" s="31"/>
      <c r="X177" s="306"/>
      <c r="Y177" s="31">
        <f t="shared" si="16"/>
        <v>0</v>
      </c>
      <c r="Z177" s="306"/>
      <c r="AA177" s="31"/>
      <c r="AB177" s="306"/>
      <c r="AC177" s="31">
        <f t="shared" si="17"/>
        <v>0</v>
      </c>
      <c r="AD177" s="307">
        <v>1</v>
      </c>
      <c r="AE177" s="31"/>
      <c r="AF177" s="306"/>
      <c r="AG177" s="31"/>
      <c r="AH177" s="306"/>
      <c r="AI177" s="31"/>
      <c r="AJ177" s="306"/>
      <c r="AK177" s="31"/>
      <c r="AL177" s="306"/>
      <c r="AM177" s="31"/>
      <c r="AN177" s="306"/>
      <c r="AO177" s="31"/>
      <c r="AP177" s="306"/>
      <c r="AQ177" s="31">
        <f t="shared" si="14"/>
        <v>0</v>
      </c>
      <c r="AR177" s="306"/>
      <c r="AS177" s="31"/>
      <c r="AT177" s="306"/>
      <c r="AU177" s="31"/>
      <c r="AV177" s="306"/>
      <c r="AW177" s="31">
        <f t="shared" si="15"/>
        <v>0</v>
      </c>
      <c r="AX177" s="306"/>
      <c r="AY177" s="306"/>
      <c r="AZ177" s="308"/>
      <c r="BA177" s="294">
        <f t="shared" si="13"/>
        <v>2</v>
      </c>
      <c r="BB177" s="303" t="s">
        <v>3173</v>
      </c>
      <c r="BC177" s="261">
        <v>0</v>
      </c>
    </row>
    <row r="178" spans="1:55" ht="30" x14ac:dyDescent="0.2">
      <c r="A178" s="11" t="s">
        <v>307</v>
      </c>
      <c r="B178" s="7" t="s">
        <v>301</v>
      </c>
      <c r="C178" s="288" t="s">
        <v>2811</v>
      </c>
      <c r="D178" s="288"/>
      <c r="E178" s="295">
        <v>2000</v>
      </c>
      <c r="F178" s="288"/>
      <c r="G178" s="31"/>
      <c r="H178" s="450"/>
      <c r="I178" s="31"/>
      <c r="J178" s="288"/>
      <c r="K178" s="31"/>
      <c r="L178" s="295">
        <v>1</v>
      </c>
      <c r="M178" s="31"/>
      <c r="N178" s="295">
        <v>1</v>
      </c>
      <c r="O178" s="31"/>
      <c r="P178" s="288"/>
      <c r="Q178" s="31"/>
      <c r="R178" s="288"/>
      <c r="S178" s="31"/>
      <c r="T178" s="288"/>
      <c r="U178" s="31"/>
      <c r="V178" s="288"/>
      <c r="W178" s="31"/>
      <c r="X178" s="288"/>
      <c r="Y178" s="31">
        <f t="shared" si="16"/>
        <v>0</v>
      </c>
      <c r="Z178" s="288"/>
      <c r="AA178" s="31"/>
      <c r="AB178" s="288"/>
      <c r="AC178" s="31">
        <f t="shared" si="17"/>
        <v>0</v>
      </c>
      <c r="AD178" s="288"/>
      <c r="AE178" s="31"/>
      <c r="AF178" s="288"/>
      <c r="AG178" s="31"/>
      <c r="AH178" s="288"/>
      <c r="AI178" s="31"/>
      <c r="AJ178" s="288"/>
      <c r="AK178" s="31"/>
      <c r="AL178" s="288"/>
      <c r="AM178" s="31"/>
      <c r="AN178" s="288"/>
      <c r="AO178" s="31"/>
      <c r="AP178" s="288"/>
      <c r="AQ178" s="31">
        <f t="shared" si="14"/>
        <v>0</v>
      </c>
      <c r="AR178" s="288"/>
      <c r="AS178" s="31"/>
      <c r="AT178" s="288"/>
      <c r="AU178" s="31"/>
      <c r="AV178" s="288"/>
      <c r="AW178" s="31">
        <f t="shared" si="15"/>
        <v>0</v>
      </c>
      <c r="AX178" s="295">
        <v>1</v>
      </c>
      <c r="AY178" s="288"/>
      <c r="AZ178" s="293"/>
      <c r="BA178" s="294">
        <f t="shared" si="13"/>
        <v>2</v>
      </c>
      <c r="BB178" s="303" t="s">
        <v>3173</v>
      </c>
      <c r="BC178" s="261">
        <v>0</v>
      </c>
    </row>
    <row r="179" spans="1:55" ht="30" x14ac:dyDescent="0.2">
      <c r="A179" s="29" t="s">
        <v>309</v>
      </c>
      <c r="B179" s="315" t="s">
        <v>3141</v>
      </c>
      <c r="C179" s="315" t="s">
        <v>2811</v>
      </c>
      <c r="D179" s="315"/>
      <c r="E179" s="316">
        <v>1200</v>
      </c>
      <c r="F179" s="315"/>
      <c r="G179" s="31"/>
      <c r="H179" s="483"/>
      <c r="I179" s="31"/>
      <c r="J179" s="315"/>
      <c r="K179" s="31"/>
      <c r="L179" s="315"/>
      <c r="M179" s="31"/>
      <c r="N179" s="316">
        <v>1</v>
      </c>
      <c r="O179" s="31"/>
      <c r="P179" s="315"/>
      <c r="Q179" s="31"/>
      <c r="R179" s="315"/>
      <c r="S179" s="31"/>
      <c r="T179" s="315"/>
      <c r="U179" s="31"/>
      <c r="V179" s="315"/>
      <c r="W179" s="31"/>
      <c r="X179" s="315"/>
      <c r="Y179" s="31">
        <f t="shared" si="16"/>
        <v>0</v>
      </c>
      <c r="Z179" s="315"/>
      <c r="AA179" s="31"/>
      <c r="AB179" s="315"/>
      <c r="AC179" s="31">
        <f t="shared" si="17"/>
        <v>0</v>
      </c>
      <c r="AD179" s="316">
        <v>1</v>
      </c>
      <c r="AE179" s="31"/>
      <c r="AF179" s="315"/>
      <c r="AG179" s="31"/>
      <c r="AH179" s="315"/>
      <c r="AI179" s="31"/>
      <c r="AJ179" s="315"/>
      <c r="AK179" s="31"/>
      <c r="AL179" s="315"/>
      <c r="AM179" s="31"/>
      <c r="AN179" s="315"/>
      <c r="AO179" s="31"/>
      <c r="AP179" s="315"/>
      <c r="AQ179" s="31">
        <f t="shared" si="14"/>
        <v>0</v>
      </c>
      <c r="AR179" s="315"/>
      <c r="AS179" s="31"/>
      <c r="AT179" s="315"/>
      <c r="AU179" s="31"/>
      <c r="AV179" s="315"/>
      <c r="AW179" s="31">
        <f t="shared" si="15"/>
        <v>0</v>
      </c>
      <c r="AX179" s="315"/>
      <c r="AY179" s="315"/>
      <c r="AZ179" s="317"/>
      <c r="BA179" s="294">
        <f t="shared" si="13"/>
        <v>2</v>
      </c>
      <c r="BB179" s="303" t="s">
        <v>3173</v>
      </c>
      <c r="BC179" s="261">
        <v>0</v>
      </c>
    </row>
    <row r="180" spans="1:55" ht="30" x14ac:dyDescent="0.2">
      <c r="A180" s="11" t="s">
        <v>310</v>
      </c>
      <c r="B180" s="7" t="s">
        <v>301</v>
      </c>
      <c r="C180" s="288" t="s">
        <v>2813</v>
      </c>
      <c r="D180" s="288"/>
      <c r="E180" s="295">
        <v>2000</v>
      </c>
      <c r="F180" s="288"/>
      <c r="G180" s="31"/>
      <c r="H180" s="450"/>
      <c r="I180" s="31"/>
      <c r="J180" s="288"/>
      <c r="K180" s="31"/>
      <c r="L180" s="295">
        <v>1</v>
      </c>
      <c r="M180" s="31"/>
      <c r="N180" s="295">
        <v>1</v>
      </c>
      <c r="O180" s="31"/>
      <c r="P180" s="288"/>
      <c r="Q180" s="31"/>
      <c r="R180" s="288"/>
      <c r="S180" s="31"/>
      <c r="T180" s="288"/>
      <c r="U180" s="31"/>
      <c r="V180" s="288"/>
      <c r="W180" s="31"/>
      <c r="X180" s="288"/>
      <c r="Y180" s="31">
        <f t="shared" si="16"/>
        <v>0</v>
      </c>
      <c r="Z180" s="288"/>
      <c r="AA180" s="31"/>
      <c r="AB180" s="288"/>
      <c r="AC180" s="31">
        <f t="shared" si="17"/>
        <v>0</v>
      </c>
      <c r="AD180" s="288"/>
      <c r="AE180" s="31"/>
      <c r="AF180" s="288"/>
      <c r="AG180" s="31"/>
      <c r="AH180" s="288"/>
      <c r="AI180" s="31"/>
      <c r="AJ180" s="288"/>
      <c r="AK180" s="31"/>
      <c r="AL180" s="288"/>
      <c r="AM180" s="31"/>
      <c r="AN180" s="288"/>
      <c r="AO180" s="31"/>
      <c r="AP180" s="288"/>
      <c r="AQ180" s="31">
        <f t="shared" si="14"/>
        <v>0</v>
      </c>
      <c r="AR180" s="288"/>
      <c r="AS180" s="31"/>
      <c r="AT180" s="288"/>
      <c r="AU180" s="31"/>
      <c r="AV180" s="288"/>
      <c r="AW180" s="31">
        <f t="shared" si="15"/>
        <v>0</v>
      </c>
      <c r="AX180" s="295">
        <v>1</v>
      </c>
      <c r="AY180" s="288"/>
      <c r="AZ180" s="293"/>
      <c r="BA180" s="294">
        <f t="shared" si="13"/>
        <v>2</v>
      </c>
      <c r="BB180" s="303" t="s">
        <v>3173</v>
      </c>
      <c r="BC180" s="261">
        <v>0</v>
      </c>
    </row>
    <row r="181" spans="1:55" ht="30" x14ac:dyDescent="0.2">
      <c r="A181" s="29" t="s">
        <v>312</v>
      </c>
      <c r="B181" s="315" t="s">
        <v>3141</v>
      </c>
      <c r="C181" s="315" t="s">
        <v>2813</v>
      </c>
      <c r="D181" s="315"/>
      <c r="E181" s="316">
        <v>1200</v>
      </c>
      <c r="F181" s="315"/>
      <c r="G181" s="31"/>
      <c r="H181" s="483"/>
      <c r="I181" s="31"/>
      <c r="J181" s="315"/>
      <c r="K181" s="31"/>
      <c r="L181" s="315"/>
      <c r="M181" s="31"/>
      <c r="N181" s="316">
        <v>1</v>
      </c>
      <c r="O181" s="31"/>
      <c r="P181" s="315"/>
      <c r="Q181" s="31"/>
      <c r="R181" s="315"/>
      <c r="S181" s="31"/>
      <c r="T181" s="315"/>
      <c r="U181" s="31"/>
      <c r="V181" s="315"/>
      <c r="W181" s="31"/>
      <c r="X181" s="315"/>
      <c r="Y181" s="31">
        <f t="shared" si="16"/>
        <v>0</v>
      </c>
      <c r="Z181" s="315"/>
      <c r="AA181" s="31"/>
      <c r="AB181" s="315"/>
      <c r="AC181" s="31">
        <f t="shared" si="17"/>
        <v>0</v>
      </c>
      <c r="AD181" s="316">
        <v>1</v>
      </c>
      <c r="AE181" s="31"/>
      <c r="AF181" s="315"/>
      <c r="AG181" s="31"/>
      <c r="AH181" s="315"/>
      <c r="AI181" s="31"/>
      <c r="AJ181" s="315"/>
      <c r="AK181" s="31"/>
      <c r="AL181" s="315"/>
      <c r="AM181" s="31"/>
      <c r="AN181" s="315"/>
      <c r="AO181" s="31"/>
      <c r="AP181" s="315"/>
      <c r="AQ181" s="31">
        <f t="shared" si="14"/>
        <v>0</v>
      </c>
      <c r="AR181" s="315"/>
      <c r="AS181" s="31"/>
      <c r="AT181" s="315"/>
      <c r="AU181" s="31"/>
      <c r="AV181" s="315"/>
      <c r="AW181" s="31">
        <f t="shared" si="15"/>
        <v>0</v>
      </c>
      <c r="AX181" s="315"/>
      <c r="AY181" s="315"/>
      <c r="AZ181" s="317"/>
      <c r="BA181" s="294">
        <f t="shared" si="13"/>
        <v>2</v>
      </c>
      <c r="BB181" s="303" t="s">
        <v>3173</v>
      </c>
      <c r="BC181" s="261">
        <v>0</v>
      </c>
    </row>
    <row r="182" spans="1:55" ht="30" x14ac:dyDescent="0.2">
      <c r="A182" s="11" t="s">
        <v>313</v>
      </c>
      <c r="B182" s="7" t="s">
        <v>301</v>
      </c>
      <c r="C182" s="288" t="s">
        <v>2815</v>
      </c>
      <c r="D182" s="288"/>
      <c r="E182" s="295">
        <v>2000</v>
      </c>
      <c r="F182" s="288"/>
      <c r="G182" s="31"/>
      <c r="H182" s="450"/>
      <c r="I182" s="31"/>
      <c r="J182" s="288"/>
      <c r="K182" s="31"/>
      <c r="L182" s="295">
        <v>1</v>
      </c>
      <c r="M182" s="31"/>
      <c r="N182" s="295">
        <v>1</v>
      </c>
      <c r="O182" s="31"/>
      <c r="P182" s="288"/>
      <c r="Q182" s="31"/>
      <c r="R182" s="288"/>
      <c r="S182" s="31"/>
      <c r="T182" s="288"/>
      <c r="U182" s="31"/>
      <c r="V182" s="288"/>
      <c r="W182" s="31"/>
      <c r="X182" s="288"/>
      <c r="Y182" s="31">
        <f t="shared" si="16"/>
        <v>0</v>
      </c>
      <c r="Z182" s="288"/>
      <c r="AA182" s="31"/>
      <c r="AB182" s="288"/>
      <c r="AC182" s="31">
        <f t="shared" si="17"/>
        <v>0</v>
      </c>
      <c r="AD182" s="288"/>
      <c r="AE182" s="31"/>
      <c r="AF182" s="288"/>
      <c r="AG182" s="31"/>
      <c r="AH182" s="288"/>
      <c r="AI182" s="31"/>
      <c r="AJ182" s="288"/>
      <c r="AK182" s="31"/>
      <c r="AL182" s="288"/>
      <c r="AM182" s="31"/>
      <c r="AN182" s="288"/>
      <c r="AO182" s="31"/>
      <c r="AP182" s="288"/>
      <c r="AQ182" s="31">
        <f t="shared" si="14"/>
        <v>0</v>
      </c>
      <c r="AR182" s="288"/>
      <c r="AS182" s="31"/>
      <c r="AT182" s="288"/>
      <c r="AU182" s="31"/>
      <c r="AV182" s="288"/>
      <c r="AW182" s="31">
        <f t="shared" si="15"/>
        <v>0</v>
      </c>
      <c r="AX182" s="295">
        <v>1</v>
      </c>
      <c r="AY182" s="288"/>
      <c r="AZ182" s="293"/>
      <c r="BA182" s="294">
        <f t="shared" si="13"/>
        <v>2</v>
      </c>
      <c r="BB182" s="303" t="s">
        <v>3173</v>
      </c>
      <c r="BC182" s="261">
        <v>0</v>
      </c>
    </row>
    <row r="183" spans="1:55" ht="30" x14ac:dyDescent="0.2">
      <c r="A183" s="29" t="s">
        <v>315</v>
      </c>
      <c r="B183" s="315" t="s">
        <v>3141</v>
      </c>
      <c r="C183" s="315" t="s">
        <v>2815</v>
      </c>
      <c r="D183" s="315"/>
      <c r="E183" s="316">
        <v>1200</v>
      </c>
      <c r="F183" s="315"/>
      <c r="G183" s="31"/>
      <c r="H183" s="483"/>
      <c r="I183" s="31"/>
      <c r="J183" s="315"/>
      <c r="K183" s="31"/>
      <c r="L183" s="315"/>
      <c r="M183" s="31"/>
      <c r="N183" s="316">
        <v>1</v>
      </c>
      <c r="O183" s="31"/>
      <c r="P183" s="315"/>
      <c r="Q183" s="31"/>
      <c r="R183" s="315"/>
      <c r="S183" s="31"/>
      <c r="T183" s="315"/>
      <c r="U183" s="31"/>
      <c r="V183" s="315"/>
      <c r="W183" s="31"/>
      <c r="X183" s="315"/>
      <c r="Y183" s="31">
        <f t="shared" si="16"/>
        <v>0</v>
      </c>
      <c r="Z183" s="315"/>
      <c r="AA183" s="31"/>
      <c r="AB183" s="315"/>
      <c r="AC183" s="31">
        <f t="shared" si="17"/>
        <v>0</v>
      </c>
      <c r="AD183" s="316">
        <v>1</v>
      </c>
      <c r="AE183" s="31"/>
      <c r="AF183" s="315"/>
      <c r="AG183" s="31"/>
      <c r="AH183" s="315"/>
      <c r="AI183" s="31"/>
      <c r="AJ183" s="315"/>
      <c r="AK183" s="31"/>
      <c r="AL183" s="315"/>
      <c r="AM183" s="31"/>
      <c r="AN183" s="315"/>
      <c r="AO183" s="31"/>
      <c r="AP183" s="315"/>
      <c r="AQ183" s="31">
        <f t="shared" si="14"/>
        <v>0</v>
      </c>
      <c r="AR183" s="315"/>
      <c r="AS183" s="31"/>
      <c r="AT183" s="315"/>
      <c r="AU183" s="31"/>
      <c r="AV183" s="315"/>
      <c r="AW183" s="31">
        <f t="shared" si="15"/>
        <v>0</v>
      </c>
      <c r="AX183" s="315"/>
      <c r="AY183" s="315"/>
      <c r="AZ183" s="317"/>
      <c r="BA183" s="294">
        <f t="shared" si="13"/>
        <v>2</v>
      </c>
      <c r="BB183" s="303" t="s">
        <v>3173</v>
      </c>
      <c r="BC183" s="261">
        <v>0</v>
      </c>
    </row>
    <row r="184" spans="1:55" ht="30" x14ac:dyDescent="0.2">
      <c r="A184" s="11" t="s">
        <v>316</v>
      </c>
      <c r="B184" s="7" t="s">
        <v>301</v>
      </c>
      <c r="C184" s="288" t="s">
        <v>2817</v>
      </c>
      <c r="D184" s="288"/>
      <c r="E184" s="295">
        <v>2000</v>
      </c>
      <c r="F184" s="288"/>
      <c r="G184" s="31"/>
      <c r="H184" s="450"/>
      <c r="I184" s="31"/>
      <c r="J184" s="288"/>
      <c r="K184" s="31"/>
      <c r="L184" s="295">
        <v>1</v>
      </c>
      <c r="M184" s="31"/>
      <c r="N184" s="295">
        <v>1</v>
      </c>
      <c r="O184" s="31"/>
      <c r="P184" s="288"/>
      <c r="Q184" s="31"/>
      <c r="R184" s="288"/>
      <c r="S184" s="31"/>
      <c r="T184" s="288"/>
      <c r="U184" s="31"/>
      <c r="V184" s="288"/>
      <c r="W184" s="31"/>
      <c r="X184" s="288"/>
      <c r="Y184" s="31">
        <f t="shared" si="16"/>
        <v>0</v>
      </c>
      <c r="Z184" s="288"/>
      <c r="AA184" s="31"/>
      <c r="AB184" s="288"/>
      <c r="AC184" s="31">
        <f t="shared" si="17"/>
        <v>0</v>
      </c>
      <c r="AD184" s="288"/>
      <c r="AE184" s="31"/>
      <c r="AF184" s="288"/>
      <c r="AG184" s="31"/>
      <c r="AH184" s="288"/>
      <c r="AI184" s="31"/>
      <c r="AJ184" s="288"/>
      <c r="AK184" s="31"/>
      <c r="AL184" s="288"/>
      <c r="AM184" s="31"/>
      <c r="AN184" s="288"/>
      <c r="AO184" s="31"/>
      <c r="AP184" s="288"/>
      <c r="AQ184" s="31">
        <f t="shared" si="14"/>
        <v>0</v>
      </c>
      <c r="AR184" s="288"/>
      <c r="AS184" s="31"/>
      <c r="AT184" s="288"/>
      <c r="AU184" s="31"/>
      <c r="AV184" s="288"/>
      <c r="AW184" s="31">
        <f t="shared" si="15"/>
        <v>0</v>
      </c>
      <c r="AX184" s="295">
        <v>1</v>
      </c>
      <c r="AY184" s="288"/>
      <c r="AZ184" s="293"/>
      <c r="BA184" s="294">
        <f t="shared" si="13"/>
        <v>2</v>
      </c>
      <c r="BB184" s="303" t="s">
        <v>3173</v>
      </c>
      <c r="BC184" s="261">
        <v>0</v>
      </c>
    </row>
    <row r="185" spans="1:55" ht="30" x14ac:dyDescent="0.2">
      <c r="A185" s="29" t="s">
        <v>318</v>
      </c>
      <c r="B185" s="315" t="s">
        <v>3141</v>
      </c>
      <c r="C185" s="315" t="s">
        <v>2817</v>
      </c>
      <c r="D185" s="315"/>
      <c r="E185" s="316">
        <v>1200</v>
      </c>
      <c r="F185" s="315"/>
      <c r="G185" s="31"/>
      <c r="H185" s="483"/>
      <c r="I185" s="31"/>
      <c r="J185" s="315"/>
      <c r="K185" s="31"/>
      <c r="L185" s="315"/>
      <c r="M185" s="31"/>
      <c r="N185" s="316">
        <v>1</v>
      </c>
      <c r="O185" s="31"/>
      <c r="P185" s="315"/>
      <c r="Q185" s="31"/>
      <c r="R185" s="315"/>
      <c r="S185" s="31"/>
      <c r="T185" s="315"/>
      <c r="U185" s="31"/>
      <c r="V185" s="315"/>
      <c r="W185" s="31"/>
      <c r="X185" s="315"/>
      <c r="Y185" s="31">
        <f t="shared" si="16"/>
        <v>0</v>
      </c>
      <c r="Z185" s="315"/>
      <c r="AA185" s="31"/>
      <c r="AB185" s="315"/>
      <c r="AC185" s="31">
        <f t="shared" si="17"/>
        <v>0</v>
      </c>
      <c r="AD185" s="316">
        <v>1</v>
      </c>
      <c r="AE185" s="31"/>
      <c r="AF185" s="315"/>
      <c r="AG185" s="31"/>
      <c r="AH185" s="315"/>
      <c r="AI185" s="31"/>
      <c r="AJ185" s="315"/>
      <c r="AK185" s="31"/>
      <c r="AL185" s="315"/>
      <c r="AM185" s="31"/>
      <c r="AN185" s="315"/>
      <c r="AO185" s="31"/>
      <c r="AP185" s="315"/>
      <c r="AQ185" s="31">
        <f t="shared" si="14"/>
        <v>0</v>
      </c>
      <c r="AR185" s="315"/>
      <c r="AS185" s="31"/>
      <c r="AT185" s="315"/>
      <c r="AU185" s="31"/>
      <c r="AV185" s="315"/>
      <c r="AW185" s="31">
        <f t="shared" si="15"/>
        <v>0</v>
      </c>
      <c r="AX185" s="315"/>
      <c r="AY185" s="315"/>
      <c r="AZ185" s="317"/>
      <c r="BA185" s="294">
        <f t="shared" si="13"/>
        <v>2</v>
      </c>
      <c r="BB185" s="303" t="s">
        <v>3173</v>
      </c>
      <c r="BC185" s="261">
        <v>0</v>
      </c>
    </row>
    <row r="186" spans="1:55" ht="30" x14ac:dyDescent="0.2">
      <c r="A186" s="11" t="s">
        <v>319</v>
      </c>
      <c r="B186" s="7" t="s">
        <v>301</v>
      </c>
      <c r="C186" s="288" t="s">
        <v>2819</v>
      </c>
      <c r="D186" s="288"/>
      <c r="E186" s="295">
        <v>2000</v>
      </c>
      <c r="F186" s="288"/>
      <c r="G186" s="31"/>
      <c r="H186" s="450"/>
      <c r="I186" s="31"/>
      <c r="J186" s="288"/>
      <c r="K186" s="31"/>
      <c r="L186" s="295">
        <v>1</v>
      </c>
      <c r="M186" s="31"/>
      <c r="N186" s="295">
        <v>1</v>
      </c>
      <c r="O186" s="31"/>
      <c r="P186" s="288"/>
      <c r="Q186" s="31"/>
      <c r="R186" s="288"/>
      <c r="S186" s="31"/>
      <c r="T186" s="288"/>
      <c r="U186" s="31"/>
      <c r="V186" s="288"/>
      <c r="W186" s="31"/>
      <c r="X186" s="288"/>
      <c r="Y186" s="31">
        <f t="shared" si="16"/>
        <v>0</v>
      </c>
      <c r="Z186" s="288"/>
      <c r="AA186" s="31"/>
      <c r="AB186" s="288"/>
      <c r="AC186" s="31">
        <f t="shared" si="17"/>
        <v>0</v>
      </c>
      <c r="AD186" s="288"/>
      <c r="AE186" s="31"/>
      <c r="AF186" s="288"/>
      <c r="AG186" s="31"/>
      <c r="AH186" s="288"/>
      <c r="AI186" s="31"/>
      <c r="AJ186" s="288"/>
      <c r="AK186" s="31"/>
      <c r="AL186" s="288"/>
      <c r="AM186" s="31"/>
      <c r="AN186" s="288"/>
      <c r="AO186" s="31"/>
      <c r="AP186" s="288"/>
      <c r="AQ186" s="31">
        <f t="shared" si="14"/>
        <v>0</v>
      </c>
      <c r="AR186" s="288"/>
      <c r="AS186" s="31"/>
      <c r="AT186" s="288"/>
      <c r="AU186" s="31"/>
      <c r="AV186" s="288"/>
      <c r="AW186" s="31">
        <f t="shared" si="15"/>
        <v>0</v>
      </c>
      <c r="AX186" s="295">
        <v>1</v>
      </c>
      <c r="AY186" s="288"/>
      <c r="AZ186" s="293"/>
      <c r="BA186" s="294">
        <f t="shared" si="13"/>
        <v>2</v>
      </c>
      <c r="BB186" s="303" t="s">
        <v>3173</v>
      </c>
      <c r="BC186" s="261">
        <v>0</v>
      </c>
    </row>
    <row r="187" spans="1:55" ht="30" x14ac:dyDescent="0.2">
      <c r="A187" s="29" t="s">
        <v>321</v>
      </c>
      <c r="B187" s="315" t="s">
        <v>3141</v>
      </c>
      <c r="C187" s="315" t="s">
        <v>2819</v>
      </c>
      <c r="D187" s="315"/>
      <c r="E187" s="316">
        <v>1200</v>
      </c>
      <c r="F187" s="315"/>
      <c r="G187" s="31"/>
      <c r="H187" s="483"/>
      <c r="I187" s="31"/>
      <c r="J187" s="315"/>
      <c r="K187" s="31"/>
      <c r="L187" s="315"/>
      <c r="M187" s="31"/>
      <c r="N187" s="316">
        <v>1</v>
      </c>
      <c r="O187" s="31"/>
      <c r="P187" s="315"/>
      <c r="Q187" s="31"/>
      <c r="R187" s="315"/>
      <c r="S187" s="31"/>
      <c r="T187" s="315"/>
      <c r="U187" s="31"/>
      <c r="V187" s="315"/>
      <c r="W187" s="31"/>
      <c r="X187" s="315"/>
      <c r="Y187" s="31">
        <f t="shared" si="16"/>
        <v>0</v>
      </c>
      <c r="Z187" s="315"/>
      <c r="AA187" s="31"/>
      <c r="AB187" s="315"/>
      <c r="AC187" s="31">
        <f t="shared" si="17"/>
        <v>0</v>
      </c>
      <c r="AD187" s="316">
        <v>1</v>
      </c>
      <c r="AE187" s="31"/>
      <c r="AF187" s="315"/>
      <c r="AG187" s="31"/>
      <c r="AH187" s="315"/>
      <c r="AI187" s="31"/>
      <c r="AJ187" s="315"/>
      <c r="AK187" s="31"/>
      <c r="AL187" s="315"/>
      <c r="AM187" s="31"/>
      <c r="AN187" s="315"/>
      <c r="AO187" s="31"/>
      <c r="AP187" s="315"/>
      <c r="AQ187" s="31">
        <f t="shared" si="14"/>
        <v>0</v>
      </c>
      <c r="AR187" s="315"/>
      <c r="AS187" s="31"/>
      <c r="AT187" s="315"/>
      <c r="AU187" s="31"/>
      <c r="AV187" s="315"/>
      <c r="AW187" s="31">
        <f t="shared" si="15"/>
        <v>0</v>
      </c>
      <c r="AX187" s="315"/>
      <c r="AY187" s="315"/>
      <c r="AZ187" s="317"/>
      <c r="BA187" s="294">
        <f t="shared" si="13"/>
        <v>2</v>
      </c>
      <c r="BB187" s="303" t="s">
        <v>3173</v>
      </c>
      <c r="BC187" s="261">
        <v>0</v>
      </c>
    </row>
    <row r="188" spans="1:55" ht="30" x14ac:dyDescent="0.2">
      <c r="A188" s="11" t="s">
        <v>322</v>
      </c>
      <c r="B188" s="7" t="s">
        <v>301</v>
      </c>
      <c r="C188" s="288" t="s">
        <v>2821</v>
      </c>
      <c r="D188" s="288"/>
      <c r="E188" s="295">
        <v>2000</v>
      </c>
      <c r="F188" s="288"/>
      <c r="G188" s="31"/>
      <c r="H188" s="450"/>
      <c r="I188" s="31"/>
      <c r="J188" s="288"/>
      <c r="K188" s="31"/>
      <c r="L188" s="295">
        <v>1</v>
      </c>
      <c r="M188" s="31"/>
      <c r="N188" s="295">
        <v>1</v>
      </c>
      <c r="O188" s="31"/>
      <c r="P188" s="288"/>
      <c r="Q188" s="31"/>
      <c r="R188" s="288"/>
      <c r="S188" s="31"/>
      <c r="T188" s="288"/>
      <c r="U188" s="31"/>
      <c r="V188" s="288"/>
      <c r="W188" s="31"/>
      <c r="X188" s="288"/>
      <c r="Y188" s="31">
        <f t="shared" si="16"/>
        <v>0</v>
      </c>
      <c r="Z188" s="288"/>
      <c r="AA188" s="31"/>
      <c r="AB188" s="288"/>
      <c r="AC188" s="31">
        <f t="shared" si="17"/>
        <v>0</v>
      </c>
      <c r="AD188" s="288"/>
      <c r="AE188" s="31"/>
      <c r="AF188" s="288"/>
      <c r="AG188" s="31"/>
      <c r="AH188" s="288"/>
      <c r="AI188" s="31"/>
      <c r="AJ188" s="288"/>
      <c r="AK188" s="31"/>
      <c r="AL188" s="288"/>
      <c r="AM188" s="31"/>
      <c r="AN188" s="288"/>
      <c r="AO188" s="31"/>
      <c r="AP188" s="288"/>
      <c r="AQ188" s="31">
        <f t="shared" si="14"/>
        <v>0</v>
      </c>
      <c r="AR188" s="288"/>
      <c r="AS188" s="31"/>
      <c r="AT188" s="288"/>
      <c r="AU188" s="31"/>
      <c r="AV188" s="288"/>
      <c r="AW188" s="31">
        <f t="shared" si="15"/>
        <v>0</v>
      </c>
      <c r="AX188" s="295">
        <v>1</v>
      </c>
      <c r="AY188" s="288"/>
      <c r="AZ188" s="293"/>
      <c r="BA188" s="294">
        <f t="shared" si="13"/>
        <v>2</v>
      </c>
      <c r="BB188" s="303" t="s">
        <v>3173</v>
      </c>
      <c r="BC188" s="261">
        <v>0</v>
      </c>
    </row>
    <row r="189" spans="1:55" ht="30" x14ac:dyDescent="0.2">
      <c r="A189" s="11" t="s">
        <v>324</v>
      </c>
      <c r="B189" s="7" t="s">
        <v>301</v>
      </c>
      <c r="C189" s="288" t="s">
        <v>2823</v>
      </c>
      <c r="D189" s="288"/>
      <c r="E189" s="295">
        <v>2500</v>
      </c>
      <c r="F189" s="288"/>
      <c r="G189" s="31"/>
      <c r="H189" s="450"/>
      <c r="I189" s="31"/>
      <c r="J189" s="288"/>
      <c r="K189" s="31"/>
      <c r="L189" s="295">
        <v>1</v>
      </c>
      <c r="M189" s="31"/>
      <c r="N189" s="295">
        <v>1</v>
      </c>
      <c r="O189" s="31"/>
      <c r="P189" s="288"/>
      <c r="Q189" s="31"/>
      <c r="R189" s="288"/>
      <c r="S189" s="31"/>
      <c r="T189" s="288"/>
      <c r="U189" s="31"/>
      <c r="V189" s="288"/>
      <c r="W189" s="31"/>
      <c r="X189" s="288"/>
      <c r="Y189" s="31">
        <f t="shared" si="16"/>
        <v>0</v>
      </c>
      <c r="Z189" s="288"/>
      <c r="AA189" s="31"/>
      <c r="AB189" s="288"/>
      <c r="AC189" s="31">
        <f t="shared" si="17"/>
        <v>0</v>
      </c>
      <c r="AD189" s="288"/>
      <c r="AE189" s="31"/>
      <c r="AF189" s="288"/>
      <c r="AG189" s="31"/>
      <c r="AH189" s="288"/>
      <c r="AI189" s="31"/>
      <c r="AJ189" s="288"/>
      <c r="AK189" s="31"/>
      <c r="AL189" s="288"/>
      <c r="AM189" s="31"/>
      <c r="AN189" s="288"/>
      <c r="AO189" s="31"/>
      <c r="AP189" s="288"/>
      <c r="AQ189" s="31">
        <f t="shared" si="14"/>
        <v>0</v>
      </c>
      <c r="AR189" s="288"/>
      <c r="AS189" s="31"/>
      <c r="AT189" s="288"/>
      <c r="AU189" s="31"/>
      <c r="AV189" s="288"/>
      <c r="AW189" s="31">
        <f t="shared" si="15"/>
        <v>0</v>
      </c>
      <c r="AX189" s="295">
        <v>1</v>
      </c>
      <c r="AY189" s="288"/>
      <c r="AZ189" s="293"/>
      <c r="BA189" s="294">
        <f t="shared" si="13"/>
        <v>2</v>
      </c>
      <c r="BB189" s="303" t="s">
        <v>3173</v>
      </c>
      <c r="BC189" s="261">
        <v>0</v>
      </c>
    </row>
    <row r="190" spans="1:55" ht="30" x14ac:dyDescent="0.2">
      <c r="A190" s="11" t="s">
        <v>326</v>
      </c>
      <c r="B190" s="7" t="s">
        <v>301</v>
      </c>
      <c r="C190" s="288" t="s">
        <v>2825</v>
      </c>
      <c r="D190" s="288"/>
      <c r="E190" s="295">
        <v>2000</v>
      </c>
      <c r="F190" s="288"/>
      <c r="G190" s="31"/>
      <c r="H190" s="450"/>
      <c r="I190" s="31"/>
      <c r="J190" s="288"/>
      <c r="K190" s="31"/>
      <c r="L190" s="295">
        <v>1</v>
      </c>
      <c r="M190" s="31"/>
      <c r="N190" s="295">
        <v>1</v>
      </c>
      <c r="O190" s="31"/>
      <c r="P190" s="288"/>
      <c r="Q190" s="31"/>
      <c r="R190" s="288"/>
      <c r="S190" s="31"/>
      <c r="T190" s="288"/>
      <c r="U190" s="31"/>
      <c r="V190" s="288"/>
      <c r="W190" s="31"/>
      <c r="X190" s="288"/>
      <c r="Y190" s="31">
        <f t="shared" si="16"/>
        <v>0</v>
      </c>
      <c r="Z190" s="288"/>
      <c r="AA190" s="31"/>
      <c r="AB190" s="288"/>
      <c r="AC190" s="31">
        <f t="shared" si="17"/>
        <v>0</v>
      </c>
      <c r="AD190" s="288"/>
      <c r="AE190" s="31"/>
      <c r="AF190" s="288"/>
      <c r="AG190" s="31"/>
      <c r="AH190" s="288"/>
      <c r="AI190" s="31"/>
      <c r="AJ190" s="288"/>
      <c r="AK190" s="31"/>
      <c r="AL190" s="288"/>
      <c r="AM190" s="31"/>
      <c r="AN190" s="288"/>
      <c r="AO190" s="31"/>
      <c r="AP190" s="288"/>
      <c r="AQ190" s="31">
        <f t="shared" si="14"/>
        <v>0</v>
      </c>
      <c r="AR190" s="288"/>
      <c r="AS190" s="31"/>
      <c r="AT190" s="288"/>
      <c r="AU190" s="31"/>
      <c r="AV190" s="288"/>
      <c r="AW190" s="31">
        <f t="shared" si="15"/>
        <v>0</v>
      </c>
      <c r="AX190" s="295">
        <v>1</v>
      </c>
      <c r="AY190" s="288"/>
      <c r="AZ190" s="293"/>
      <c r="BA190" s="294">
        <f t="shared" si="13"/>
        <v>2</v>
      </c>
      <c r="BB190" s="303" t="s">
        <v>3173</v>
      </c>
      <c r="BC190" s="261">
        <v>0</v>
      </c>
    </row>
    <row r="191" spans="1:55" ht="30" x14ac:dyDescent="0.2">
      <c r="A191" s="29" t="s">
        <v>328</v>
      </c>
      <c r="B191" s="315" t="s">
        <v>3141</v>
      </c>
      <c r="C191" s="315" t="s">
        <v>2825</v>
      </c>
      <c r="D191" s="315"/>
      <c r="E191" s="316">
        <v>1200</v>
      </c>
      <c r="F191" s="315"/>
      <c r="G191" s="31"/>
      <c r="H191" s="483"/>
      <c r="I191" s="31"/>
      <c r="J191" s="315"/>
      <c r="K191" s="31"/>
      <c r="L191" s="315"/>
      <c r="M191" s="31"/>
      <c r="N191" s="316">
        <v>1</v>
      </c>
      <c r="O191" s="31"/>
      <c r="P191" s="315"/>
      <c r="Q191" s="31"/>
      <c r="R191" s="315"/>
      <c r="S191" s="31"/>
      <c r="T191" s="315"/>
      <c r="U191" s="31"/>
      <c r="V191" s="315"/>
      <c r="W191" s="31"/>
      <c r="X191" s="315"/>
      <c r="Y191" s="31">
        <f t="shared" si="16"/>
        <v>0</v>
      </c>
      <c r="Z191" s="315"/>
      <c r="AA191" s="31"/>
      <c r="AB191" s="315"/>
      <c r="AC191" s="31">
        <f t="shared" si="17"/>
        <v>0</v>
      </c>
      <c r="AD191" s="316">
        <v>1</v>
      </c>
      <c r="AE191" s="31"/>
      <c r="AF191" s="315"/>
      <c r="AG191" s="31"/>
      <c r="AH191" s="315"/>
      <c r="AI191" s="31"/>
      <c r="AJ191" s="315"/>
      <c r="AK191" s="31"/>
      <c r="AL191" s="315"/>
      <c r="AM191" s="31"/>
      <c r="AN191" s="315"/>
      <c r="AO191" s="31"/>
      <c r="AP191" s="315"/>
      <c r="AQ191" s="31">
        <f t="shared" si="14"/>
        <v>0</v>
      </c>
      <c r="AR191" s="315"/>
      <c r="AS191" s="31"/>
      <c r="AT191" s="315"/>
      <c r="AU191" s="31"/>
      <c r="AV191" s="315"/>
      <c r="AW191" s="31">
        <f t="shared" si="15"/>
        <v>0</v>
      </c>
      <c r="AX191" s="315"/>
      <c r="AY191" s="315"/>
      <c r="AZ191" s="317"/>
      <c r="BA191" s="294">
        <f t="shared" si="13"/>
        <v>2</v>
      </c>
      <c r="BB191" s="303" t="s">
        <v>3173</v>
      </c>
      <c r="BC191" s="261">
        <v>0</v>
      </c>
    </row>
    <row r="192" spans="1:55" ht="30" x14ac:dyDescent="0.2">
      <c r="A192" s="26" t="s">
        <v>329</v>
      </c>
      <c r="B192" s="306" t="s">
        <v>2829</v>
      </c>
      <c r="C192" s="306" t="s">
        <v>2825</v>
      </c>
      <c r="D192" s="306"/>
      <c r="E192" s="307">
        <v>1200</v>
      </c>
      <c r="F192" s="307">
        <v>6</v>
      </c>
      <c r="G192" s="31"/>
      <c r="H192" s="440"/>
      <c r="I192" s="31"/>
      <c r="J192" s="306"/>
      <c r="K192" s="31"/>
      <c r="L192" s="307">
        <v>2</v>
      </c>
      <c r="M192" s="31"/>
      <c r="N192" s="307">
        <v>1</v>
      </c>
      <c r="O192" s="31"/>
      <c r="P192" s="307">
        <v>2</v>
      </c>
      <c r="Q192" s="31"/>
      <c r="R192" s="307">
        <v>2</v>
      </c>
      <c r="S192" s="31"/>
      <c r="T192" s="307">
        <v>2</v>
      </c>
      <c r="U192" s="31"/>
      <c r="V192" s="307">
        <v>1</v>
      </c>
      <c r="W192" s="31"/>
      <c r="X192" s="306"/>
      <c r="Y192" s="31">
        <f t="shared" si="16"/>
        <v>0</v>
      </c>
      <c r="Z192" s="306"/>
      <c r="AA192" s="31"/>
      <c r="AB192" s="306"/>
      <c r="AC192" s="31">
        <f t="shared" si="17"/>
        <v>0</v>
      </c>
      <c r="AD192" s="306"/>
      <c r="AE192" s="31"/>
      <c r="AF192" s="306"/>
      <c r="AG192" s="31"/>
      <c r="AH192" s="307">
        <v>2</v>
      </c>
      <c r="AI192" s="31"/>
      <c r="AJ192" s="306"/>
      <c r="AK192" s="31"/>
      <c r="AL192" s="306"/>
      <c r="AM192" s="31"/>
      <c r="AN192" s="306"/>
      <c r="AO192" s="31"/>
      <c r="AP192" s="306"/>
      <c r="AQ192" s="31">
        <f t="shared" si="14"/>
        <v>0</v>
      </c>
      <c r="AR192" s="306"/>
      <c r="AS192" s="31"/>
      <c r="AT192" s="307">
        <v>1</v>
      </c>
      <c r="AU192" s="31"/>
      <c r="AV192" s="306"/>
      <c r="AW192" s="31">
        <f t="shared" si="15"/>
        <v>0</v>
      </c>
      <c r="AX192" s="307">
        <v>4</v>
      </c>
      <c r="AY192" s="307">
        <v>3</v>
      </c>
      <c r="AZ192" s="309">
        <v>1</v>
      </c>
      <c r="BA192" s="294">
        <f t="shared" si="13"/>
        <v>18</v>
      </c>
      <c r="BB192" s="304" t="s">
        <v>3176</v>
      </c>
      <c r="BC192" s="261">
        <v>0</v>
      </c>
    </row>
    <row r="193" spans="1:57" ht="30" x14ac:dyDescent="0.2">
      <c r="A193" s="26" t="s">
        <v>330</v>
      </c>
      <c r="B193" s="306" t="s">
        <v>2829</v>
      </c>
      <c r="C193" s="306" t="s">
        <v>2823</v>
      </c>
      <c r="D193" s="306"/>
      <c r="E193" s="307">
        <v>500</v>
      </c>
      <c r="F193" s="307">
        <v>4</v>
      </c>
      <c r="G193" s="31"/>
      <c r="H193" s="440"/>
      <c r="I193" s="31"/>
      <c r="J193" s="306"/>
      <c r="K193" s="31"/>
      <c r="L193" s="307">
        <v>2</v>
      </c>
      <c r="M193" s="31"/>
      <c r="N193" s="306"/>
      <c r="O193" s="31"/>
      <c r="P193" s="307">
        <v>2</v>
      </c>
      <c r="Q193" s="31"/>
      <c r="R193" s="307">
        <v>2</v>
      </c>
      <c r="S193" s="31"/>
      <c r="T193" s="307">
        <v>2</v>
      </c>
      <c r="U193" s="31"/>
      <c r="V193" s="307">
        <v>1</v>
      </c>
      <c r="W193" s="31"/>
      <c r="X193" s="306"/>
      <c r="Y193" s="31">
        <f t="shared" si="16"/>
        <v>0</v>
      </c>
      <c r="Z193" s="306"/>
      <c r="AA193" s="31"/>
      <c r="AB193" s="306"/>
      <c r="AC193" s="31">
        <f t="shared" si="17"/>
        <v>0</v>
      </c>
      <c r="AD193" s="306"/>
      <c r="AE193" s="31"/>
      <c r="AF193" s="306"/>
      <c r="AG193" s="31"/>
      <c r="AH193" s="307">
        <v>2</v>
      </c>
      <c r="AI193" s="31"/>
      <c r="AJ193" s="306"/>
      <c r="AK193" s="31"/>
      <c r="AL193" s="306"/>
      <c r="AM193" s="31"/>
      <c r="AN193" s="306"/>
      <c r="AO193" s="31"/>
      <c r="AP193" s="306"/>
      <c r="AQ193" s="31">
        <f t="shared" si="14"/>
        <v>0</v>
      </c>
      <c r="AR193" s="306"/>
      <c r="AS193" s="31"/>
      <c r="AT193" s="306"/>
      <c r="AU193" s="31"/>
      <c r="AV193" s="306"/>
      <c r="AW193" s="31">
        <f t="shared" si="15"/>
        <v>0</v>
      </c>
      <c r="AX193" s="307">
        <v>2</v>
      </c>
      <c r="AY193" s="307">
        <v>2</v>
      </c>
      <c r="AZ193" s="309">
        <v>4</v>
      </c>
      <c r="BA193" s="294">
        <f t="shared" si="13"/>
        <v>15</v>
      </c>
      <c r="BB193" s="304" t="s">
        <v>3176</v>
      </c>
      <c r="BC193" s="261">
        <v>0</v>
      </c>
    </row>
    <row r="194" spans="1:57" ht="30" x14ac:dyDescent="0.2">
      <c r="A194" s="11" t="s">
        <v>331</v>
      </c>
      <c r="B194" s="7" t="s">
        <v>301</v>
      </c>
      <c r="C194" s="288" t="s">
        <v>2832</v>
      </c>
      <c r="D194" s="288"/>
      <c r="E194" s="295">
        <v>2000</v>
      </c>
      <c r="F194" s="288"/>
      <c r="G194" s="31"/>
      <c r="H194" s="450"/>
      <c r="I194" s="31"/>
      <c r="J194" s="288"/>
      <c r="K194" s="31"/>
      <c r="L194" s="295">
        <v>1</v>
      </c>
      <c r="M194" s="31"/>
      <c r="N194" s="295">
        <v>1</v>
      </c>
      <c r="O194" s="31"/>
      <c r="P194" s="288"/>
      <c r="Q194" s="31"/>
      <c r="R194" s="288"/>
      <c r="S194" s="31"/>
      <c r="T194" s="288"/>
      <c r="U194" s="31"/>
      <c r="V194" s="288"/>
      <c r="W194" s="31"/>
      <c r="X194" s="288"/>
      <c r="Y194" s="31">
        <f t="shared" si="16"/>
        <v>0</v>
      </c>
      <c r="Z194" s="288"/>
      <c r="AA194" s="31"/>
      <c r="AB194" s="288"/>
      <c r="AC194" s="31">
        <f t="shared" si="17"/>
        <v>0</v>
      </c>
      <c r="AD194" s="288"/>
      <c r="AE194" s="31"/>
      <c r="AF194" s="288"/>
      <c r="AG194" s="31"/>
      <c r="AH194" s="288"/>
      <c r="AI194" s="31"/>
      <c r="AJ194" s="288"/>
      <c r="AK194" s="31"/>
      <c r="AL194" s="288"/>
      <c r="AM194" s="31"/>
      <c r="AN194" s="288"/>
      <c r="AO194" s="31"/>
      <c r="AP194" s="288"/>
      <c r="AQ194" s="31">
        <f t="shared" si="14"/>
        <v>0</v>
      </c>
      <c r="AR194" s="288"/>
      <c r="AS194" s="31"/>
      <c r="AT194" s="288"/>
      <c r="AU194" s="31"/>
      <c r="AV194" s="288"/>
      <c r="AW194" s="31">
        <f t="shared" si="15"/>
        <v>0</v>
      </c>
      <c r="AX194" s="295">
        <v>1</v>
      </c>
      <c r="AY194" s="288"/>
      <c r="AZ194" s="293"/>
      <c r="BA194" s="294">
        <f t="shared" si="13"/>
        <v>2</v>
      </c>
      <c r="BB194" s="303" t="s">
        <v>3173</v>
      </c>
      <c r="BC194" s="261">
        <v>0</v>
      </c>
    </row>
    <row r="195" spans="1:57" ht="30" x14ac:dyDescent="0.2">
      <c r="A195" s="26" t="s">
        <v>333</v>
      </c>
      <c r="B195" s="306" t="s">
        <v>2829</v>
      </c>
      <c r="C195" s="306" t="s">
        <v>2832</v>
      </c>
      <c r="D195" s="306"/>
      <c r="E195" s="307">
        <v>1100</v>
      </c>
      <c r="F195" s="306"/>
      <c r="G195" s="31"/>
      <c r="H195" s="440"/>
      <c r="I195" s="31"/>
      <c r="J195" s="306"/>
      <c r="K195" s="31"/>
      <c r="L195" s="306"/>
      <c r="M195" s="31"/>
      <c r="N195" s="307">
        <v>1</v>
      </c>
      <c r="O195" s="31"/>
      <c r="P195" s="306"/>
      <c r="Q195" s="31"/>
      <c r="R195" s="306"/>
      <c r="S195" s="31"/>
      <c r="T195" s="307">
        <v>1</v>
      </c>
      <c r="U195" s="31"/>
      <c r="V195" s="306"/>
      <c r="W195" s="31"/>
      <c r="X195" s="306"/>
      <c r="Y195" s="31">
        <f t="shared" si="16"/>
        <v>0</v>
      </c>
      <c r="Z195" s="306"/>
      <c r="AA195" s="31"/>
      <c r="AB195" s="306"/>
      <c r="AC195" s="31">
        <f t="shared" si="17"/>
        <v>0</v>
      </c>
      <c r="AD195" s="306"/>
      <c r="AE195" s="31"/>
      <c r="AF195" s="306"/>
      <c r="AG195" s="31"/>
      <c r="AH195" s="306"/>
      <c r="AI195" s="31"/>
      <c r="AJ195" s="306"/>
      <c r="AK195" s="31"/>
      <c r="AL195" s="306"/>
      <c r="AM195" s="31"/>
      <c r="AN195" s="306"/>
      <c r="AO195" s="31"/>
      <c r="AP195" s="306"/>
      <c r="AQ195" s="31">
        <f t="shared" si="14"/>
        <v>0</v>
      </c>
      <c r="AR195" s="306"/>
      <c r="AS195" s="31"/>
      <c r="AT195" s="306"/>
      <c r="AU195" s="31"/>
      <c r="AV195" s="306"/>
      <c r="AW195" s="31">
        <f t="shared" si="15"/>
        <v>0</v>
      </c>
      <c r="AX195" s="306"/>
      <c r="AY195" s="306"/>
      <c r="AZ195" s="308"/>
      <c r="BA195" s="294">
        <f t="shared" si="13"/>
        <v>2</v>
      </c>
      <c r="BB195" s="303" t="s">
        <v>3173</v>
      </c>
      <c r="BC195" s="261">
        <v>0</v>
      </c>
    </row>
    <row r="196" spans="1:57" ht="30" x14ac:dyDescent="0.2">
      <c r="A196" s="29" t="s">
        <v>334</v>
      </c>
      <c r="B196" s="315" t="s">
        <v>3141</v>
      </c>
      <c r="C196" s="315" t="s">
        <v>3142</v>
      </c>
      <c r="D196" s="315"/>
      <c r="E196" s="316">
        <v>1200</v>
      </c>
      <c r="F196" s="315"/>
      <c r="G196" s="31"/>
      <c r="H196" s="483"/>
      <c r="I196" s="31"/>
      <c r="J196" s="315"/>
      <c r="K196" s="31"/>
      <c r="L196" s="315"/>
      <c r="M196" s="31"/>
      <c r="N196" s="316">
        <v>1</v>
      </c>
      <c r="O196" s="31"/>
      <c r="P196" s="315"/>
      <c r="Q196" s="31"/>
      <c r="R196" s="315"/>
      <c r="S196" s="31"/>
      <c r="T196" s="315"/>
      <c r="U196" s="31"/>
      <c r="V196" s="315"/>
      <c r="W196" s="31"/>
      <c r="X196" s="315"/>
      <c r="Y196" s="31">
        <f t="shared" si="16"/>
        <v>0</v>
      </c>
      <c r="Z196" s="315"/>
      <c r="AA196" s="31"/>
      <c r="AB196" s="315"/>
      <c r="AC196" s="31">
        <f t="shared" si="17"/>
        <v>0</v>
      </c>
      <c r="AD196" s="316">
        <v>1</v>
      </c>
      <c r="AE196" s="31"/>
      <c r="AF196" s="315"/>
      <c r="AG196" s="31"/>
      <c r="AH196" s="315"/>
      <c r="AI196" s="31"/>
      <c r="AJ196" s="315"/>
      <c r="AK196" s="31"/>
      <c r="AL196" s="315"/>
      <c r="AM196" s="31"/>
      <c r="AN196" s="315"/>
      <c r="AO196" s="31"/>
      <c r="AP196" s="315"/>
      <c r="AQ196" s="31">
        <f t="shared" si="14"/>
        <v>0</v>
      </c>
      <c r="AR196" s="315"/>
      <c r="AS196" s="31"/>
      <c r="AT196" s="315"/>
      <c r="AU196" s="31"/>
      <c r="AV196" s="315"/>
      <c r="AW196" s="31">
        <f t="shared" si="15"/>
        <v>0</v>
      </c>
      <c r="AX196" s="315"/>
      <c r="AY196" s="315"/>
      <c r="AZ196" s="317"/>
      <c r="BA196" s="294">
        <f t="shared" ref="BA196:BA259" si="18">AR196+AP196+AN196+AL196+AJ196+AH196+AF196+AD196+AB196+Z196+X196+V196+T196+R196+P196+N196+L196+J196+H196+F196</f>
        <v>2</v>
      </c>
      <c r="BB196" s="303" t="s">
        <v>3173</v>
      </c>
    </row>
    <row r="197" spans="1:57" x14ac:dyDescent="0.2">
      <c r="A197" s="21" t="s">
        <v>336</v>
      </c>
      <c r="B197" s="22"/>
      <c r="C197" s="22"/>
      <c r="D197" s="22"/>
      <c r="E197" s="22"/>
      <c r="F197" s="291"/>
      <c r="G197" s="31"/>
      <c r="H197" s="482"/>
      <c r="I197" s="31"/>
      <c r="J197" s="291"/>
      <c r="K197" s="31"/>
      <c r="L197" s="291"/>
      <c r="M197" s="31"/>
      <c r="N197" s="291"/>
      <c r="O197" s="31"/>
      <c r="P197" s="291"/>
      <c r="Q197" s="31"/>
      <c r="R197" s="291"/>
      <c r="S197" s="31"/>
      <c r="T197" s="291"/>
      <c r="U197" s="31"/>
      <c r="V197" s="291"/>
      <c r="W197" s="31"/>
      <c r="X197" s="291"/>
      <c r="Y197" s="31">
        <f t="shared" si="16"/>
        <v>0</v>
      </c>
      <c r="Z197" s="291"/>
      <c r="AA197" s="31"/>
      <c r="AB197" s="291"/>
      <c r="AC197" s="31">
        <f t="shared" si="17"/>
        <v>0</v>
      </c>
      <c r="AD197" s="291"/>
      <c r="AE197" s="31"/>
      <c r="AF197" s="291"/>
      <c r="AG197" s="31"/>
      <c r="AH197" s="291"/>
      <c r="AI197" s="31"/>
      <c r="AJ197" s="291"/>
      <c r="AK197" s="31"/>
      <c r="AL197" s="291"/>
      <c r="AM197" s="31"/>
      <c r="AN197" s="291"/>
      <c r="AO197" s="31"/>
      <c r="AP197" s="291"/>
      <c r="AQ197" s="31">
        <f t="shared" si="14"/>
        <v>0</v>
      </c>
      <c r="AR197" s="291"/>
      <c r="AS197" s="31"/>
      <c r="AT197" s="291"/>
      <c r="AU197" s="31"/>
      <c r="AV197" s="291"/>
      <c r="AW197" s="31">
        <f t="shared" si="15"/>
        <v>0</v>
      </c>
      <c r="AX197" s="291"/>
      <c r="AY197" s="291"/>
      <c r="AZ197" s="292"/>
      <c r="BA197" s="294">
        <f t="shared" si="18"/>
        <v>0</v>
      </c>
      <c r="BB197" s="304"/>
      <c r="BC197" s="318">
        <v>0</v>
      </c>
      <c r="BD197" s="318"/>
      <c r="BE197" s="318"/>
    </row>
    <row r="198" spans="1:57" x14ac:dyDescent="0.2">
      <c r="A198" s="11" t="s">
        <v>337</v>
      </c>
      <c r="B198" s="288" t="s">
        <v>2930</v>
      </c>
      <c r="C198" s="288" t="s">
        <v>2944</v>
      </c>
      <c r="D198" s="295">
        <v>206</v>
      </c>
      <c r="E198" s="295">
        <v>1100</v>
      </c>
      <c r="F198" s="295">
        <v>1</v>
      </c>
      <c r="G198" s="31"/>
      <c r="H198" s="450"/>
      <c r="I198" s="31"/>
      <c r="J198" s="288"/>
      <c r="K198" s="31"/>
      <c r="L198" s="288"/>
      <c r="M198" s="31"/>
      <c r="N198" s="295">
        <v>1</v>
      </c>
      <c r="O198" s="31"/>
      <c r="P198" s="288"/>
      <c r="Q198" s="31"/>
      <c r="R198" s="288"/>
      <c r="S198" s="31"/>
      <c r="T198" s="288"/>
      <c r="U198" s="31"/>
      <c r="V198" s="288"/>
      <c r="W198" s="31"/>
      <c r="X198" s="288"/>
      <c r="Y198" s="31">
        <f t="shared" si="16"/>
        <v>0</v>
      </c>
      <c r="Z198" s="288"/>
      <c r="AA198" s="31"/>
      <c r="AB198" s="288"/>
      <c r="AC198" s="31">
        <f t="shared" si="17"/>
        <v>0</v>
      </c>
      <c r="AD198" s="288"/>
      <c r="AE198" s="31"/>
      <c r="AF198" s="288"/>
      <c r="AG198" s="31"/>
      <c r="AH198" s="288"/>
      <c r="AI198" s="31"/>
      <c r="AJ198" s="288"/>
      <c r="AK198" s="31"/>
      <c r="AL198" s="288"/>
      <c r="AM198" s="31"/>
      <c r="AN198" s="288"/>
      <c r="AO198" s="31"/>
      <c r="AP198" s="288"/>
      <c r="AQ198" s="31">
        <f t="shared" si="14"/>
        <v>0</v>
      </c>
      <c r="AR198" s="288"/>
      <c r="AS198" s="31"/>
      <c r="AT198" s="288"/>
      <c r="AU198" s="31"/>
      <c r="AV198" s="288"/>
      <c r="AW198" s="31">
        <f t="shared" si="15"/>
        <v>0</v>
      </c>
      <c r="AX198" s="288"/>
      <c r="AY198" s="288"/>
      <c r="AZ198" s="293"/>
      <c r="BA198" s="294">
        <f t="shared" si="18"/>
        <v>2</v>
      </c>
      <c r="BB198" s="303" t="s">
        <v>3173</v>
      </c>
      <c r="BC198" s="261">
        <v>1</v>
      </c>
      <c r="BD198" s="261" t="s">
        <v>3173</v>
      </c>
    </row>
    <row r="199" spans="1:57" x14ac:dyDescent="0.2">
      <c r="A199" s="26" t="s">
        <v>340</v>
      </c>
      <c r="B199" s="306" t="s">
        <v>2829</v>
      </c>
      <c r="C199" s="306" t="s">
        <v>2944</v>
      </c>
      <c r="D199" s="307">
        <v>206</v>
      </c>
      <c r="E199" s="307">
        <v>300</v>
      </c>
      <c r="F199" s="307">
        <v>4</v>
      </c>
      <c r="G199" s="31"/>
      <c r="H199" s="440"/>
      <c r="I199" s="31"/>
      <c r="J199" s="306"/>
      <c r="K199" s="31"/>
      <c r="L199" s="307">
        <v>4</v>
      </c>
      <c r="M199" s="31"/>
      <c r="N199" s="306"/>
      <c r="O199" s="31"/>
      <c r="P199" s="307">
        <v>8</v>
      </c>
      <c r="Q199" s="31"/>
      <c r="R199" s="307">
        <v>8</v>
      </c>
      <c r="S199" s="31"/>
      <c r="T199" s="307">
        <v>2</v>
      </c>
      <c r="U199" s="31"/>
      <c r="V199" s="307">
        <v>1</v>
      </c>
      <c r="W199" s="31"/>
      <c r="X199" s="306"/>
      <c r="Y199" s="31">
        <f t="shared" si="16"/>
        <v>0</v>
      </c>
      <c r="Z199" s="306"/>
      <c r="AA199" s="31"/>
      <c r="AB199" s="306"/>
      <c r="AC199" s="31">
        <f t="shared" si="17"/>
        <v>0</v>
      </c>
      <c r="AD199" s="306"/>
      <c r="AE199" s="31"/>
      <c r="AF199" s="306"/>
      <c r="AG199" s="31"/>
      <c r="AH199" s="307">
        <v>2</v>
      </c>
      <c r="AI199" s="31"/>
      <c r="AJ199" s="306"/>
      <c r="AK199" s="31"/>
      <c r="AL199" s="306"/>
      <c r="AM199" s="31"/>
      <c r="AN199" s="306"/>
      <c r="AO199" s="31"/>
      <c r="AP199" s="306"/>
      <c r="AQ199" s="31">
        <f t="shared" ref="AQ199:AQ262" si="19">AP199*$BA199</f>
        <v>0</v>
      </c>
      <c r="AR199" s="306"/>
      <c r="AS199" s="31"/>
      <c r="AT199" s="307">
        <v>2</v>
      </c>
      <c r="AU199" s="31"/>
      <c r="AV199" s="306"/>
      <c r="AW199" s="31">
        <f t="shared" ref="AW199:AW262" si="20">AV199*$BA199</f>
        <v>0</v>
      </c>
      <c r="AX199" s="307">
        <v>2</v>
      </c>
      <c r="AY199" s="307">
        <v>2</v>
      </c>
      <c r="AZ199" s="308"/>
      <c r="BA199" s="294">
        <f t="shared" si="18"/>
        <v>29</v>
      </c>
      <c r="BB199" s="304" t="s">
        <v>3181</v>
      </c>
      <c r="BC199" s="261">
        <v>1</v>
      </c>
      <c r="BD199" s="261" t="s">
        <v>3173</v>
      </c>
    </row>
    <row r="200" spans="1:57" x14ac:dyDescent="0.2">
      <c r="A200" s="26" t="s">
        <v>343</v>
      </c>
      <c r="B200" s="306" t="s">
        <v>2829</v>
      </c>
      <c r="C200" s="306" t="s">
        <v>2944</v>
      </c>
      <c r="D200" s="307">
        <v>206</v>
      </c>
      <c r="E200" s="307">
        <v>0</v>
      </c>
      <c r="F200" s="307">
        <v>4</v>
      </c>
      <c r="G200" s="31"/>
      <c r="H200" s="440"/>
      <c r="I200" s="31"/>
      <c r="J200" s="306"/>
      <c r="K200" s="31"/>
      <c r="L200" s="307">
        <v>4</v>
      </c>
      <c r="M200" s="31"/>
      <c r="N200" s="306"/>
      <c r="O200" s="31"/>
      <c r="P200" s="307">
        <v>8</v>
      </c>
      <c r="Q200" s="31"/>
      <c r="R200" s="307">
        <v>8</v>
      </c>
      <c r="S200" s="31"/>
      <c r="T200" s="307">
        <v>2</v>
      </c>
      <c r="U200" s="31"/>
      <c r="V200" s="307">
        <v>1</v>
      </c>
      <c r="W200" s="31"/>
      <c r="X200" s="306"/>
      <c r="Y200" s="31">
        <f t="shared" si="16"/>
        <v>0</v>
      </c>
      <c r="Z200" s="306"/>
      <c r="AA200" s="31"/>
      <c r="AB200" s="306"/>
      <c r="AC200" s="31">
        <f t="shared" si="17"/>
        <v>0</v>
      </c>
      <c r="AD200" s="306"/>
      <c r="AE200" s="31"/>
      <c r="AF200" s="306"/>
      <c r="AG200" s="31"/>
      <c r="AH200" s="307">
        <v>2</v>
      </c>
      <c r="AI200" s="31"/>
      <c r="AJ200" s="306"/>
      <c r="AK200" s="31"/>
      <c r="AL200" s="306"/>
      <c r="AM200" s="31"/>
      <c r="AN200" s="306"/>
      <c r="AO200" s="31"/>
      <c r="AP200" s="306"/>
      <c r="AQ200" s="31">
        <f t="shared" si="19"/>
        <v>0</v>
      </c>
      <c r="AR200" s="306"/>
      <c r="AS200" s="31"/>
      <c r="AT200" s="307">
        <v>2</v>
      </c>
      <c r="AU200" s="31"/>
      <c r="AV200" s="306"/>
      <c r="AW200" s="31">
        <f t="shared" si="20"/>
        <v>0</v>
      </c>
      <c r="AX200" s="307">
        <v>2</v>
      </c>
      <c r="AY200" s="307">
        <v>2</v>
      </c>
      <c r="AZ200" s="309">
        <v>1</v>
      </c>
      <c r="BA200" s="294">
        <f t="shared" si="18"/>
        <v>29</v>
      </c>
      <c r="BB200" s="304" t="s">
        <v>3181</v>
      </c>
      <c r="BC200" s="261">
        <v>1</v>
      </c>
      <c r="BD200" s="261" t="s">
        <v>3173</v>
      </c>
    </row>
    <row r="201" spans="1:57" x14ac:dyDescent="0.2">
      <c r="A201" s="11" t="s">
        <v>345</v>
      </c>
      <c r="B201" s="288" t="s">
        <v>2930</v>
      </c>
      <c r="C201" s="288" t="s">
        <v>2952</v>
      </c>
      <c r="D201" s="295">
        <v>205</v>
      </c>
      <c r="E201" s="295">
        <v>1100</v>
      </c>
      <c r="F201" s="295">
        <v>1</v>
      </c>
      <c r="G201" s="31"/>
      <c r="H201" s="450"/>
      <c r="I201" s="31"/>
      <c r="J201" s="288"/>
      <c r="K201" s="31"/>
      <c r="L201" s="288"/>
      <c r="M201" s="31"/>
      <c r="N201" s="295">
        <v>1</v>
      </c>
      <c r="O201" s="31"/>
      <c r="P201" s="288"/>
      <c r="Q201" s="31"/>
      <c r="R201" s="288"/>
      <c r="S201" s="31"/>
      <c r="T201" s="288"/>
      <c r="U201" s="31"/>
      <c r="V201" s="288"/>
      <c r="W201" s="31"/>
      <c r="X201" s="288"/>
      <c r="Y201" s="31">
        <f t="shared" si="16"/>
        <v>0</v>
      </c>
      <c r="Z201" s="288"/>
      <c r="AA201" s="31"/>
      <c r="AB201" s="288"/>
      <c r="AC201" s="31">
        <f t="shared" si="17"/>
        <v>0</v>
      </c>
      <c r="AD201" s="288"/>
      <c r="AE201" s="31"/>
      <c r="AF201" s="288"/>
      <c r="AG201" s="31"/>
      <c r="AH201" s="288"/>
      <c r="AI201" s="31"/>
      <c r="AJ201" s="288"/>
      <c r="AK201" s="31"/>
      <c r="AL201" s="288"/>
      <c r="AM201" s="31"/>
      <c r="AN201" s="288"/>
      <c r="AO201" s="31"/>
      <c r="AP201" s="288"/>
      <c r="AQ201" s="31">
        <f t="shared" si="19"/>
        <v>0</v>
      </c>
      <c r="AR201" s="288"/>
      <c r="AS201" s="31"/>
      <c r="AT201" s="288"/>
      <c r="AU201" s="31"/>
      <c r="AV201" s="288"/>
      <c r="AW201" s="31">
        <f t="shared" si="20"/>
        <v>0</v>
      </c>
      <c r="AX201" s="288"/>
      <c r="AY201" s="288"/>
      <c r="AZ201" s="293"/>
      <c r="BA201" s="294">
        <f t="shared" si="18"/>
        <v>2</v>
      </c>
      <c r="BB201" s="303" t="s">
        <v>3173</v>
      </c>
      <c r="BC201" s="261">
        <v>1</v>
      </c>
      <c r="BD201" s="261" t="s">
        <v>3173</v>
      </c>
    </row>
    <row r="202" spans="1:57" x14ac:dyDescent="0.2">
      <c r="A202" s="26" t="s">
        <v>347</v>
      </c>
      <c r="B202" s="306" t="s">
        <v>2829</v>
      </c>
      <c r="C202" s="306" t="s">
        <v>2952</v>
      </c>
      <c r="D202" s="307">
        <v>205</v>
      </c>
      <c r="E202" s="307">
        <v>0</v>
      </c>
      <c r="F202" s="307">
        <v>4</v>
      </c>
      <c r="G202" s="31"/>
      <c r="H202" s="440"/>
      <c r="I202" s="31"/>
      <c r="J202" s="306"/>
      <c r="K202" s="31"/>
      <c r="L202" s="307">
        <v>4</v>
      </c>
      <c r="M202" s="31"/>
      <c r="N202" s="306"/>
      <c r="O202" s="31"/>
      <c r="P202" s="307">
        <v>8</v>
      </c>
      <c r="Q202" s="31"/>
      <c r="R202" s="307">
        <v>8</v>
      </c>
      <c r="S202" s="31"/>
      <c r="T202" s="307">
        <v>2</v>
      </c>
      <c r="U202" s="31"/>
      <c r="V202" s="307">
        <v>1</v>
      </c>
      <c r="W202" s="31"/>
      <c r="X202" s="306"/>
      <c r="Y202" s="31">
        <f t="shared" si="16"/>
        <v>0</v>
      </c>
      <c r="Z202" s="306"/>
      <c r="AA202" s="31"/>
      <c r="AB202" s="306"/>
      <c r="AC202" s="31">
        <f t="shared" si="17"/>
        <v>0</v>
      </c>
      <c r="AD202" s="306"/>
      <c r="AE202" s="31"/>
      <c r="AF202" s="306"/>
      <c r="AG202" s="31"/>
      <c r="AH202" s="307">
        <v>2</v>
      </c>
      <c r="AI202" s="31"/>
      <c r="AJ202" s="306"/>
      <c r="AK202" s="31"/>
      <c r="AL202" s="306"/>
      <c r="AM202" s="31"/>
      <c r="AN202" s="306"/>
      <c r="AO202" s="31"/>
      <c r="AP202" s="306"/>
      <c r="AQ202" s="31">
        <f t="shared" si="19"/>
        <v>0</v>
      </c>
      <c r="AR202" s="306"/>
      <c r="AS202" s="31"/>
      <c r="AT202" s="307">
        <v>2</v>
      </c>
      <c r="AU202" s="31"/>
      <c r="AV202" s="306"/>
      <c r="AW202" s="31">
        <f t="shared" si="20"/>
        <v>0</v>
      </c>
      <c r="AX202" s="307">
        <v>2</v>
      </c>
      <c r="AY202" s="307">
        <v>2</v>
      </c>
      <c r="AZ202" s="309">
        <v>1</v>
      </c>
      <c r="BA202" s="294">
        <f t="shared" si="18"/>
        <v>29</v>
      </c>
      <c r="BB202" s="304" t="s">
        <v>3181</v>
      </c>
      <c r="BC202" s="261">
        <v>1</v>
      </c>
      <c r="BD202" s="261" t="s">
        <v>3173</v>
      </c>
    </row>
    <row r="203" spans="1:57" x14ac:dyDescent="0.2">
      <c r="A203" s="26" t="s">
        <v>348</v>
      </c>
      <c r="B203" s="306" t="s">
        <v>2829</v>
      </c>
      <c r="C203" s="306" t="s">
        <v>2952</v>
      </c>
      <c r="D203" s="307">
        <v>205</v>
      </c>
      <c r="E203" s="307">
        <v>0</v>
      </c>
      <c r="F203" s="307">
        <v>4</v>
      </c>
      <c r="G203" s="31"/>
      <c r="H203" s="440"/>
      <c r="I203" s="31"/>
      <c r="J203" s="306"/>
      <c r="K203" s="31"/>
      <c r="L203" s="307">
        <v>4</v>
      </c>
      <c r="M203" s="31"/>
      <c r="N203" s="306"/>
      <c r="O203" s="31"/>
      <c r="P203" s="307">
        <v>8</v>
      </c>
      <c r="Q203" s="31"/>
      <c r="R203" s="307">
        <v>8</v>
      </c>
      <c r="S203" s="31"/>
      <c r="T203" s="307">
        <v>2</v>
      </c>
      <c r="U203" s="31"/>
      <c r="V203" s="307">
        <v>1</v>
      </c>
      <c r="W203" s="31"/>
      <c r="X203" s="306"/>
      <c r="Y203" s="31">
        <f t="shared" si="16"/>
        <v>0</v>
      </c>
      <c r="Z203" s="306"/>
      <c r="AA203" s="31"/>
      <c r="AB203" s="306"/>
      <c r="AC203" s="31">
        <f t="shared" si="17"/>
        <v>0</v>
      </c>
      <c r="AD203" s="306"/>
      <c r="AE203" s="31"/>
      <c r="AF203" s="306"/>
      <c r="AG203" s="31"/>
      <c r="AH203" s="307">
        <v>2</v>
      </c>
      <c r="AI203" s="31"/>
      <c r="AJ203" s="306"/>
      <c r="AK203" s="31"/>
      <c r="AL203" s="306"/>
      <c r="AM203" s="31"/>
      <c r="AN203" s="306"/>
      <c r="AO203" s="31"/>
      <c r="AP203" s="306"/>
      <c r="AQ203" s="31">
        <f t="shared" si="19"/>
        <v>0</v>
      </c>
      <c r="AR203" s="306"/>
      <c r="AS203" s="31"/>
      <c r="AT203" s="307">
        <v>2</v>
      </c>
      <c r="AU203" s="31"/>
      <c r="AV203" s="306"/>
      <c r="AW203" s="31">
        <f t="shared" si="20"/>
        <v>0</v>
      </c>
      <c r="AX203" s="307">
        <v>2</v>
      </c>
      <c r="AY203" s="307">
        <v>2</v>
      </c>
      <c r="AZ203" s="308"/>
      <c r="BA203" s="294">
        <f t="shared" si="18"/>
        <v>29</v>
      </c>
      <c r="BB203" s="304" t="s">
        <v>3181</v>
      </c>
      <c r="BC203" s="261">
        <v>1</v>
      </c>
      <c r="BD203" s="261" t="s">
        <v>3173</v>
      </c>
    </row>
    <row r="204" spans="1:57" x14ac:dyDescent="0.2">
      <c r="A204" s="16" t="s">
        <v>349</v>
      </c>
      <c r="B204" s="17" t="s">
        <v>350</v>
      </c>
      <c r="C204" s="297" t="s">
        <v>2944</v>
      </c>
      <c r="D204" s="298">
        <v>206</v>
      </c>
      <c r="E204" s="297" t="s">
        <v>2945</v>
      </c>
      <c r="F204" s="298">
        <v>1</v>
      </c>
      <c r="G204" s="31"/>
      <c r="H204" s="454"/>
      <c r="I204" s="31"/>
      <c r="J204" s="297"/>
      <c r="K204" s="31"/>
      <c r="L204" s="297"/>
      <c r="M204" s="31"/>
      <c r="N204" s="297"/>
      <c r="O204" s="31"/>
      <c r="P204" s="297"/>
      <c r="Q204" s="31"/>
      <c r="R204" s="297"/>
      <c r="S204" s="31"/>
      <c r="T204" s="297"/>
      <c r="U204" s="31"/>
      <c r="V204" s="297"/>
      <c r="W204" s="31"/>
      <c r="X204" s="297"/>
      <c r="Y204" s="31">
        <f t="shared" si="16"/>
        <v>0</v>
      </c>
      <c r="Z204" s="297"/>
      <c r="AA204" s="31"/>
      <c r="AB204" s="297"/>
      <c r="AC204" s="31">
        <f t="shared" si="17"/>
        <v>0</v>
      </c>
      <c r="AD204" s="297"/>
      <c r="AE204" s="31"/>
      <c r="AF204" s="297"/>
      <c r="AG204" s="31"/>
      <c r="AH204" s="298">
        <v>2</v>
      </c>
      <c r="AI204" s="31"/>
      <c r="AJ204" s="297"/>
      <c r="AK204" s="31"/>
      <c r="AL204" s="297"/>
      <c r="AM204" s="31"/>
      <c r="AN204" s="297"/>
      <c r="AO204" s="31"/>
      <c r="AP204" s="297"/>
      <c r="AQ204" s="31">
        <f t="shared" si="19"/>
        <v>0</v>
      </c>
      <c r="AR204" s="297"/>
      <c r="AS204" s="31"/>
      <c r="AT204" s="298">
        <v>4</v>
      </c>
      <c r="AU204" s="31"/>
      <c r="AV204" s="297"/>
      <c r="AW204" s="31">
        <f t="shared" si="20"/>
        <v>0</v>
      </c>
      <c r="AX204" s="297"/>
      <c r="AY204" s="297"/>
      <c r="AZ204" s="319"/>
      <c r="BA204" s="294">
        <f t="shared" si="18"/>
        <v>3</v>
      </c>
      <c r="BB204" s="303" t="s">
        <v>3173</v>
      </c>
      <c r="BC204" s="261">
        <v>1</v>
      </c>
      <c r="BD204" s="261" t="s">
        <v>3173</v>
      </c>
    </row>
    <row r="205" spans="1:57" x14ac:dyDescent="0.2">
      <c r="A205" s="16" t="s">
        <v>352</v>
      </c>
      <c r="B205" s="17" t="s">
        <v>350</v>
      </c>
      <c r="C205" s="297" t="s">
        <v>2944</v>
      </c>
      <c r="D205" s="298">
        <v>206</v>
      </c>
      <c r="E205" s="297" t="s">
        <v>2945</v>
      </c>
      <c r="F205" s="298">
        <v>1</v>
      </c>
      <c r="G205" s="31"/>
      <c r="H205" s="454"/>
      <c r="I205" s="31"/>
      <c r="J205" s="297"/>
      <c r="K205" s="31"/>
      <c r="L205" s="297"/>
      <c r="M205" s="31"/>
      <c r="N205" s="297"/>
      <c r="O205" s="31"/>
      <c r="P205" s="297"/>
      <c r="Q205" s="31"/>
      <c r="R205" s="297"/>
      <c r="S205" s="31"/>
      <c r="T205" s="297"/>
      <c r="U205" s="31"/>
      <c r="V205" s="297"/>
      <c r="W205" s="31"/>
      <c r="X205" s="297"/>
      <c r="Y205" s="31">
        <f t="shared" si="16"/>
        <v>0</v>
      </c>
      <c r="Z205" s="297"/>
      <c r="AA205" s="31"/>
      <c r="AB205" s="297"/>
      <c r="AC205" s="31">
        <f t="shared" si="17"/>
        <v>0</v>
      </c>
      <c r="AD205" s="297"/>
      <c r="AE205" s="31"/>
      <c r="AF205" s="297"/>
      <c r="AG205" s="31"/>
      <c r="AH205" s="298">
        <v>2</v>
      </c>
      <c r="AI205" s="31"/>
      <c r="AJ205" s="297"/>
      <c r="AK205" s="31"/>
      <c r="AL205" s="297"/>
      <c r="AM205" s="31"/>
      <c r="AN205" s="297"/>
      <c r="AO205" s="31"/>
      <c r="AP205" s="297"/>
      <c r="AQ205" s="31">
        <f t="shared" si="19"/>
        <v>0</v>
      </c>
      <c r="AR205" s="297"/>
      <c r="AS205" s="31"/>
      <c r="AT205" s="298">
        <v>4</v>
      </c>
      <c r="AU205" s="31"/>
      <c r="AV205" s="297"/>
      <c r="AW205" s="31">
        <f t="shared" si="20"/>
        <v>0</v>
      </c>
      <c r="AX205" s="298">
        <v>1</v>
      </c>
      <c r="AY205" s="297"/>
      <c r="AZ205" s="319"/>
      <c r="BA205" s="294">
        <f t="shared" si="18"/>
        <v>3</v>
      </c>
      <c r="BB205" s="303" t="s">
        <v>3173</v>
      </c>
      <c r="BC205" s="261">
        <v>1</v>
      </c>
      <c r="BD205" s="261" t="s">
        <v>3173</v>
      </c>
    </row>
    <row r="206" spans="1:57" x14ac:dyDescent="0.2">
      <c r="A206" s="16" t="s">
        <v>353</v>
      </c>
      <c r="B206" s="17" t="s">
        <v>350</v>
      </c>
      <c r="C206" s="297" t="s">
        <v>2944</v>
      </c>
      <c r="D206" s="298">
        <v>206</v>
      </c>
      <c r="E206" s="297" t="s">
        <v>2945</v>
      </c>
      <c r="F206" s="298">
        <v>1</v>
      </c>
      <c r="G206" s="31"/>
      <c r="H206" s="454"/>
      <c r="I206" s="31"/>
      <c r="J206" s="297"/>
      <c r="K206" s="31"/>
      <c r="L206" s="297"/>
      <c r="M206" s="31"/>
      <c r="N206" s="297"/>
      <c r="O206" s="31"/>
      <c r="P206" s="297"/>
      <c r="Q206" s="31"/>
      <c r="R206" s="297"/>
      <c r="S206" s="31"/>
      <c r="T206" s="297"/>
      <c r="U206" s="31"/>
      <c r="V206" s="297"/>
      <c r="W206" s="31"/>
      <c r="X206" s="297"/>
      <c r="Y206" s="31">
        <f t="shared" si="16"/>
        <v>0</v>
      </c>
      <c r="Z206" s="297"/>
      <c r="AA206" s="31"/>
      <c r="AB206" s="297"/>
      <c r="AC206" s="31">
        <f t="shared" si="17"/>
        <v>0</v>
      </c>
      <c r="AD206" s="297"/>
      <c r="AE206" s="31"/>
      <c r="AF206" s="297"/>
      <c r="AG206" s="31"/>
      <c r="AH206" s="298">
        <v>2</v>
      </c>
      <c r="AI206" s="31"/>
      <c r="AJ206" s="297"/>
      <c r="AK206" s="31"/>
      <c r="AL206" s="297"/>
      <c r="AM206" s="31"/>
      <c r="AN206" s="297"/>
      <c r="AO206" s="31"/>
      <c r="AP206" s="297"/>
      <c r="AQ206" s="31">
        <f t="shared" si="19"/>
        <v>0</v>
      </c>
      <c r="AR206" s="297"/>
      <c r="AS206" s="31"/>
      <c r="AT206" s="298">
        <v>4</v>
      </c>
      <c r="AU206" s="31"/>
      <c r="AV206" s="297"/>
      <c r="AW206" s="31">
        <f t="shared" si="20"/>
        <v>0</v>
      </c>
      <c r="AX206" s="297"/>
      <c r="AY206" s="297"/>
      <c r="AZ206" s="319"/>
      <c r="BA206" s="294">
        <f t="shared" si="18"/>
        <v>3</v>
      </c>
      <c r="BB206" s="303" t="s">
        <v>3173</v>
      </c>
      <c r="BC206" s="261">
        <v>1</v>
      </c>
      <c r="BD206" s="261" t="s">
        <v>3173</v>
      </c>
    </row>
    <row r="207" spans="1:57" x14ac:dyDescent="0.2">
      <c r="A207" s="16" t="s">
        <v>354</v>
      </c>
      <c r="B207" s="17" t="s">
        <v>350</v>
      </c>
      <c r="C207" s="297" t="s">
        <v>2944</v>
      </c>
      <c r="D207" s="298">
        <v>206</v>
      </c>
      <c r="E207" s="297" t="s">
        <v>2945</v>
      </c>
      <c r="F207" s="298">
        <v>1</v>
      </c>
      <c r="G207" s="31"/>
      <c r="H207" s="454"/>
      <c r="I207" s="31"/>
      <c r="J207" s="297"/>
      <c r="K207" s="31"/>
      <c r="L207" s="297"/>
      <c r="M207" s="31"/>
      <c r="N207" s="297"/>
      <c r="O207" s="31"/>
      <c r="P207" s="297"/>
      <c r="Q207" s="31"/>
      <c r="R207" s="297"/>
      <c r="S207" s="31"/>
      <c r="T207" s="297"/>
      <c r="U207" s="31"/>
      <c r="V207" s="297"/>
      <c r="W207" s="31"/>
      <c r="X207" s="297"/>
      <c r="Y207" s="31">
        <f t="shared" si="16"/>
        <v>0</v>
      </c>
      <c r="Z207" s="297"/>
      <c r="AA207" s="31"/>
      <c r="AB207" s="297"/>
      <c r="AC207" s="31">
        <f t="shared" si="17"/>
        <v>0</v>
      </c>
      <c r="AD207" s="297"/>
      <c r="AE207" s="31"/>
      <c r="AF207" s="297"/>
      <c r="AG207" s="31"/>
      <c r="AH207" s="298">
        <v>2</v>
      </c>
      <c r="AI207" s="31"/>
      <c r="AJ207" s="297"/>
      <c r="AK207" s="31"/>
      <c r="AL207" s="297"/>
      <c r="AM207" s="31"/>
      <c r="AN207" s="297"/>
      <c r="AO207" s="31"/>
      <c r="AP207" s="297"/>
      <c r="AQ207" s="31">
        <f t="shared" si="19"/>
        <v>0</v>
      </c>
      <c r="AR207" s="297"/>
      <c r="AS207" s="31"/>
      <c r="AT207" s="298">
        <v>4</v>
      </c>
      <c r="AU207" s="31"/>
      <c r="AV207" s="297"/>
      <c r="AW207" s="31">
        <f t="shared" si="20"/>
        <v>0</v>
      </c>
      <c r="AX207" s="298">
        <v>1</v>
      </c>
      <c r="AY207" s="297"/>
      <c r="AZ207" s="319"/>
      <c r="BA207" s="294">
        <f t="shared" si="18"/>
        <v>3</v>
      </c>
      <c r="BB207" s="303" t="s">
        <v>3173</v>
      </c>
      <c r="BC207" s="261">
        <v>2</v>
      </c>
      <c r="BD207" s="261" t="s">
        <v>3173</v>
      </c>
    </row>
    <row r="208" spans="1:57" x14ac:dyDescent="0.2">
      <c r="A208" s="16" t="s">
        <v>355</v>
      </c>
      <c r="B208" s="17" t="s">
        <v>350</v>
      </c>
      <c r="C208" s="297" t="s">
        <v>2944</v>
      </c>
      <c r="D208" s="298">
        <v>206</v>
      </c>
      <c r="E208" s="297" t="s">
        <v>2945</v>
      </c>
      <c r="F208" s="298">
        <v>1</v>
      </c>
      <c r="G208" s="31"/>
      <c r="H208" s="454"/>
      <c r="I208" s="31"/>
      <c r="J208" s="297"/>
      <c r="K208" s="31"/>
      <c r="L208" s="297"/>
      <c r="M208" s="31"/>
      <c r="N208" s="297"/>
      <c r="O208" s="31"/>
      <c r="P208" s="297"/>
      <c r="Q208" s="31"/>
      <c r="R208" s="297"/>
      <c r="S208" s="31"/>
      <c r="T208" s="297"/>
      <c r="U208" s="31"/>
      <c r="V208" s="297"/>
      <c r="W208" s="31"/>
      <c r="X208" s="297"/>
      <c r="Y208" s="31">
        <f t="shared" si="16"/>
        <v>0</v>
      </c>
      <c r="Z208" s="297"/>
      <c r="AA208" s="31"/>
      <c r="AB208" s="297"/>
      <c r="AC208" s="31">
        <f t="shared" si="17"/>
        <v>0</v>
      </c>
      <c r="AD208" s="297"/>
      <c r="AE208" s="31"/>
      <c r="AF208" s="297"/>
      <c r="AG208" s="31"/>
      <c r="AH208" s="298">
        <v>2</v>
      </c>
      <c r="AI208" s="31"/>
      <c r="AJ208" s="297"/>
      <c r="AK208" s="31"/>
      <c r="AL208" s="297"/>
      <c r="AM208" s="31"/>
      <c r="AN208" s="297"/>
      <c r="AO208" s="31"/>
      <c r="AP208" s="297"/>
      <c r="AQ208" s="31">
        <f t="shared" si="19"/>
        <v>0</v>
      </c>
      <c r="AR208" s="297"/>
      <c r="AS208" s="31"/>
      <c r="AT208" s="298">
        <v>4</v>
      </c>
      <c r="AU208" s="31"/>
      <c r="AV208" s="297"/>
      <c r="AW208" s="31">
        <f t="shared" si="20"/>
        <v>0</v>
      </c>
      <c r="AX208" s="297"/>
      <c r="AY208" s="297"/>
      <c r="AZ208" s="319"/>
      <c r="BA208" s="294">
        <f t="shared" si="18"/>
        <v>3</v>
      </c>
      <c r="BB208" s="303" t="s">
        <v>3173</v>
      </c>
      <c r="BC208" s="261">
        <v>2</v>
      </c>
      <c r="BD208" s="261" t="s">
        <v>3173</v>
      </c>
    </row>
    <row r="209" spans="1:56" x14ac:dyDescent="0.2">
      <c r="A209" s="16" t="s">
        <v>356</v>
      </c>
      <c r="B209" s="17" t="s">
        <v>350</v>
      </c>
      <c r="C209" s="297" t="s">
        <v>2944</v>
      </c>
      <c r="D209" s="298">
        <v>206</v>
      </c>
      <c r="E209" s="297" t="s">
        <v>2945</v>
      </c>
      <c r="F209" s="298">
        <v>1</v>
      </c>
      <c r="G209" s="31"/>
      <c r="H209" s="454"/>
      <c r="I209" s="31"/>
      <c r="J209" s="297"/>
      <c r="K209" s="31"/>
      <c r="L209" s="297"/>
      <c r="M209" s="31"/>
      <c r="N209" s="297"/>
      <c r="O209" s="31"/>
      <c r="P209" s="297"/>
      <c r="Q209" s="31"/>
      <c r="R209" s="297"/>
      <c r="S209" s="31"/>
      <c r="T209" s="297"/>
      <c r="U209" s="31"/>
      <c r="V209" s="297"/>
      <c r="W209" s="31"/>
      <c r="X209" s="297"/>
      <c r="Y209" s="31">
        <f t="shared" si="16"/>
        <v>0</v>
      </c>
      <c r="Z209" s="297"/>
      <c r="AA209" s="31"/>
      <c r="AB209" s="297"/>
      <c r="AC209" s="31">
        <f t="shared" si="17"/>
        <v>0</v>
      </c>
      <c r="AD209" s="297"/>
      <c r="AE209" s="31"/>
      <c r="AF209" s="297"/>
      <c r="AG209" s="31"/>
      <c r="AH209" s="298">
        <v>2</v>
      </c>
      <c r="AI209" s="31"/>
      <c r="AJ209" s="297"/>
      <c r="AK209" s="31"/>
      <c r="AL209" s="297"/>
      <c r="AM209" s="31"/>
      <c r="AN209" s="297"/>
      <c r="AO209" s="31"/>
      <c r="AP209" s="297"/>
      <c r="AQ209" s="31">
        <f t="shared" si="19"/>
        <v>0</v>
      </c>
      <c r="AR209" s="297"/>
      <c r="AS209" s="31"/>
      <c r="AT209" s="298">
        <v>4</v>
      </c>
      <c r="AU209" s="31"/>
      <c r="AV209" s="297"/>
      <c r="AW209" s="31">
        <f t="shared" si="20"/>
        <v>0</v>
      </c>
      <c r="AX209" s="298">
        <v>1</v>
      </c>
      <c r="AY209" s="297"/>
      <c r="AZ209" s="319"/>
      <c r="BA209" s="294">
        <f t="shared" si="18"/>
        <v>3</v>
      </c>
      <c r="BB209" s="303" t="s">
        <v>3173</v>
      </c>
      <c r="BC209" s="261">
        <v>2</v>
      </c>
      <c r="BD209" s="261" t="s">
        <v>3173</v>
      </c>
    </row>
    <row r="210" spans="1:56" x14ac:dyDescent="0.2">
      <c r="A210" s="16" t="s">
        <v>357</v>
      </c>
      <c r="B210" s="17" t="s">
        <v>350</v>
      </c>
      <c r="C210" s="297" t="s">
        <v>2944</v>
      </c>
      <c r="D210" s="298">
        <v>206</v>
      </c>
      <c r="E210" s="297" t="s">
        <v>2945</v>
      </c>
      <c r="F210" s="298">
        <v>1</v>
      </c>
      <c r="G210" s="31"/>
      <c r="H210" s="454"/>
      <c r="I210" s="31"/>
      <c r="J210" s="297"/>
      <c r="K210" s="31"/>
      <c r="L210" s="297"/>
      <c r="M210" s="31"/>
      <c r="N210" s="297"/>
      <c r="O210" s="31"/>
      <c r="P210" s="297"/>
      <c r="Q210" s="31"/>
      <c r="R210" s="297"/>
      <c r="S210" s="31"/>
      <c r="T210" s="297"/>
      <c r="U210" s="31"/>
      <c r="V210" s="297"/>
      <c r="W210" s="31"/>
      <c r="X210" s="297"/>
      <c r="Y210" s="31">
        <f t="shared" si="16"/>
        <v>0</v>
      </c>
      <c r="Z210" s="297"/>
      <c r="AA210" s="31"/>
      <c r="AB210" s="297"/>
      <c r="AC210" s="31">
        <f t="shared" si="17"/>
        <v>0</v>
      </c>
      <c r="AD210" s="297"/>
      <c r="AE210" s="31"/>
      <c r="AF210" s="297"/>
      <c r="AG210" s="31"/>
      <c r="AH210" s="298">
        <v>2</v>
      </c>
      <c r="AI210" s="31"/>
      <c r="AJ210" s="297"/>
      <c r="AK210" s="31"/>
      <c r="AL210" s="297"/>
      <c r="AM210" s="31"/>
      <c r="AN210" s="297"/>
      <c r="AO210" s="31"/>
      <c r="AP210" s="297"/>
      <c r="AQ210" s="31">
        <f t="shared" si="19"/>
        <v>0</v>
      </c>
      <c r="AR210" s="297"/>
      <c r="AS210" s="31"/>
      <c r="AT210" s="298">
        <v>4</v>
      </c>
      <c r="AU210" s="31"/>
      <c r="AV210" s="297"/>
      <c r="AW210" s="31">
        <f t="shared" si="20"/>
        <v>0</v>
      </c>
      <c r="AX210" s="297"/>
      <c r="AY210" s="297"/>
      <c r="AZ210" s="319"/>
      <c r="BA210" s="294">
        <f t="shared" si="18"/>
        <v>3</v>
      </c>
      <c r="BB210" s="303" t="s">
        <v>3173</v>
      </c>
      <c r="BC210" s="261">
        <v>3</v>
      </c>
      <c r="BD210" s="261" t="s">
        <v>3173</v>
      </c>
    </row>
    <row r="211" spans="1:56" x14ac:dyDescent="0.2">
      <c r="A211" s="16" t="s">
        <v>358</v>
      </c>
      <c r="B211" s="17" t="s">
        <v>350</v>
      </c>
      <c r="C211" s="297" t="s">
        <v>2944</v>
      </c>
      <c r="D211" s="298">
        <v>206</v>
      </c>
      <c r="E211" s="297" t="s">
        <v>2945</v>
      </c>
      <c r="F211" s="298">
        <v>1</v>
      </c>
      <c r="G211" s="31"/>
      <c r="H211" s="454"/>
      <c r="I211" s="31"/>
      <c r="J211" s="297"/>
      <c r="K211" s="31"/>
      <c r="L211" s="297"/>
      <c r="M211" s="31"/>
      <c r="N211" s="297"/>
      <c r="O211" s="31"/>
      <c r="P211" s="297"/>
      <c r="Q211" s="31"/>
      <c r="R211" s="298">
        <v>1</v>
      </c>
      <c r="S211" s="31"/>
      <c r="T211" s="298">
        <v>1</v>
      </c>
      <c r="U211" s="31"/>
      <c r="V211" s="297"/>
      <c r="W211" s="31"/>
      <c r="X211" s="297"/>
      <c r="Y211" s="31">
        <f t="shared" si="16"/>
        <v>0</v>
      </c>
      <c r="Z211" s="297"/>
      <c r="AA211" s="31"/>
      <c r="AB211" s="297"/>
      <c r="AC211" s="31">
        <f t="shared" si="17"/>
        <v>0</v>
      </c>
      <c r="AD211" s="297"/>
      <c r="AE211" s="31"/>
      <c r="AF211" s="297"/>
      <c r="AG211" s="31"/>
      <c r="AH211" s="298">
        <v>2</v>
      </c>
      <c r="AI211" s="31"/>
      <c r="AJ211" s="297"/>
      <c r="AK211" s="31"/>
      <c r="AL211" s="297"/>
      <c r="AM211" s="31"/>
      <c r="AN211" s="297"/>
      <c r="AO211" s="31"/>
      <c r="AP211" s="297"/>
      <c r="AQ211" s="31">
        <f t="shared" si="19"/>
        <v>0</v>
      </c>
      <c r="AR211" s="297"/>
      <c r="AS211" s="31"/>
      <c r="AT211" s="298">
        <v>4</v>
      </c>
      <c r="AU211" s="31"/>
      <c r="AV211" s="297"/>
      <c r="AW211" s="31">
        <f t="shared" si="20"/>
        <v>0</v>
      </c>
      <c r="AX211" s="297"/>
      <c r="AY211" s="298">
        <v>1</v>
      </c>
      <c r="AZ211" s="319"/>
      <c r="BA211" s="294">
        <f t="shared" si="18"/>
        <v>5</v>
      </c>
      <c r="BB211" s="303" t="s">
        <v>3177</v>
      </c>
      <c r="BC211" s="261">
        <v>3</v>
      </c>
      <c r="BD211" s="261" t="s">
        <v>3173</v>
      </c>
    </row>
    <row r="212" spans="1:56" x14ac:dyDescent="0.2">
      <c r="A212" s="16" t="s">
        <v>359</v>
      </c>
      <c r="B212" s="297" t="s">
        <v>2943</v>
      </c>
      <c r="C212" s="297" t="s">
        <v>2944</v>
      </c>
      <c r="D212" s="298">
        <v>206</v>
      </c>
      <c r="E212" s="297" t="s">
        <v>2945</v>
      </c>
      <c r="F212" s="298">
        <v>1</v>
      </c>
      <c r="G212" s="31"/>
      <c r="H212" s="454"/>
      <c r="I212" s="31"/>
      <c r="J212" s="297"/>
      <c r="K212" s="31"/>
      <c r="L212" s="298">
        <v>1</v>
      </c>
      <c r="M212" s="31"/>
      <c r="N212" s="297"/>
      <c r="O212" s="31"/>
      <c r="P212" s="297"/>
      <c r="Q212" s="31"/>
      <c r="R212" s="298">
        <v>1</v>
      </c>
      <c r="S212" s="31"/>
      <c r="T212" s="298">
        <v>1</v>
      </c>
      <c r="U212" s="31"/>
      <c r="V212" s="297"/>
      <c r="W212" s="31"/>
      <c r="X212" s="297"/>
      <c r="Y212" s="31">
        <f t="shared" si="16"/>
        <v>0</v>
      </c>
      <c r="Z212" s="297"/>
      <c r="AA212" s="31"/>
      <c r="AB212" s="297"/>
      <c r="AC212" s="31">
        <f t="shared" si="17"/>
        <v>0</v>
      </c>
      <c r="AD212" s="297"/>
      <c r="AE212" s="31"/>
      <c r="AF212" s="297"/>
      <c r="AG212" s="31"/>
      <c r="AH212" s="297"/>
      <c r="AI212" s="31"/>
      <c r="AJ212" s="297"/>
      <c r="AK212" s="31"/>
      <c r="AL212" s="297"/>
      <c r="AM212" s="31"/>
      <c r="AN212" s="297"/>
      <c r="AO212" s="31"/>
      <c r="AP212" s="297"/>
      <c r="AQ212" s="31">
        <f t="shared" si="19"/>
        <v>0</v>
      </c>
      <c r="AR212" s="297"/>
      <c r="AS212" s="31"/>
      <c r="AT212" s="297"/>
      <c r="AU212" s="31"/>
      <c r="AV212" s="297"/>
      <c r="AW212" s="31">
        <f t="shared" si="20"/>
        <v>0</v>
      </c>
      <c r="AX212" s="297"/>
      <c r="AY212" s="298">
        <v>1</v>
      </c>
      <c r="AZ212" s="319"/>
      <c r="BA212" s="294">
        <f t="shared" si="18"/>
        <v>4</v>
      </c>
      <c r="BB212" s="303" t="s">
        <v>3173</v>
      </c>
      <c r="BC212" s="261">
        <v>3</v>
      </c>
      <c r="BD212" s="261" t="s">
        <v>3173</v>
      </c>
    </row>
    <row r="213" spans="1:56" x14ac:dyDescent="0.2">
      <c r="A213" s="16" t="s">
        <v>361</v>
      </c>
      <c r="B213" s="297" t="s">
        <v>2943</v>
      </c>
      <c r="C213" s="297" t="s">
        <v>2944</v>
      </c>
      <c r="D213" s="298">
        <v>206</v>
      </c>
      <c r="E213" s="297" t="s">
        <v>2945</v>
      </c>
      <c r="F213" s="298">
        <v>1</v>
      </c>
      <c r="G213" s="31"/>
      <c r="H213" s="454"/>
      <c r="I213" s="31"/>
      <c r="J213" s="297"/>
      <c r="K213" s="31"/>
      <c r="L213" s="298">
        <v>1</v>
      </c>
      <c r="M213" s="31"/>
      <c r="N213" s="297"/>
      <c r="O213" s="31"/>
      <c r="P213" s="297"/>
      <c r="Q213" s="31"/>
      <c r="R213" s="298">
        <v>1</v>
      </c>
      <c r="S213" s="31"/>
      <c r="T213" s="298">
        <v>1</v>
      </c>
      <c r="U213" s="31"/>
      <c r="V213" s="297"/>
      <c r="W213" s="31"/>
      <c r="X213" s="297"/>
      <c r="Y213" s="31">
        <f t="shared" si="16"/>
        <v>0</v>
      </c>
      <c r="Z213" s="297"/>
      <c r="AA213" s="31"/>
      <c r="AB213" s="297"/>
      <c r="AC213" s="31">
        <f t="shared" si="17"/>
        <v>0</v>
      </c>
      <c r="AD213" s="297"/>
      <c r="AE213" s="31"/>
      <c r="AF213" s="297"/>
      <c r="AG213" s="31"/>
      <c r="AH213" s="297"/>
      <c r="AI213" s="31"/>
      <c r="AJ213" s="297"/>
      <c r="AK213" s="31"/>
      <c r="AL213" s="297"/>
      <c r="AM213" s="31"/>
      <c r="AN213" s="297"/>
      <c r="AO213" s="31"/>
      <c r="AP213" s="297"/>
      <c r="AQ213" s="31">
        <f t="shared" si="19"/>
        <v>0</v>
      </c>
      <c r="AR213" s="297"/>
      <c r="AS213" s="31"/>
      <c r="AT213" s="297"/>
      <c r="AU213" s="31"/>
      <c r="AV213" s="297"/>
      <c r="AW213" s="31">
        <f t="shared" si="20"/>
        <v>0</v>
      </c>
      <c r="AX213" s="297"/>
      <c r="AY213" s="298">
        <v>1</v>
      </c>
      <c r="AZ213" s="319"/>
      <c r="BA213" s="294">
        <f t="shared" si="18"/>
        <v>4</v>
      </c>
      <c r="BB213" s="303" t="s">
        <v>3173</v>
      </c>
      <c r="BC213" s="261">
        <v>3</v>
      </c>
      <c r="BD213" s="261" t="s">
        <v>3173</v>
      </c>
    </row>
    <row r="214" spans="1:56" x14ac:dyDescent="0.2">
      <c r="A214" s="16" t="s">
        <v>362</v>
      </c>
      <c r="B214" s="297" t="s">
        <v>2943</v>
      </c>
      <c r="C214" s="297" t="s">
        <v>2944</v>
      </c>
      <c r="D214" s="298">
        <v>206</v>
      </c>
      <c r="E214" s="297" t="s">
        <v>2945</v>
      </c>
      <c r="F214" s="298">
        <v>1</v>
      </c>
      <c r="G214" s="31"/>
      <c r="H214" s="454"/>
      <c r="I214" s="31"/>
      <c r="J214" s="297"/>
      <c r="K214" s="31"/>
      <c r="L214" s="298">
        <v>1</v>
      </c>
      <c r="M214" s="31"/>
      <c r="N214" s="297"/>
      <c r="O214" s="31"/>
      <c r="P214" s="297"/>
      <c r="Q214" s="31"/>
      <c r="R214" s="298">
        <v>1</v>
      </c>
      <c r="S214" s="31"/>
      <c r="T214" s="298">
        <v>1</v>
      </c>
      <c r="U214" s="31"/>
      <c r="V214" s="297"/>
      <c r="W214" s="31"/>
      <c r="X214" s="297"/>
      <c r="Y214" s="31">
        <f t="shared" si="16"/>
        <v>0</v>
      </c>
      <c r="Z214" s="297"/>
      <c r="AA214" s="31"/>
      <c r="AB214" s="297"/>
      <c r="AC214" s="31">
        <f t="shared" si="17"/>
        <v>0</v>
      </c>
      <c r="AD214" s="297"/>
      <c r="AE214" s="31"/>
      <c r="AF214" s="297"/>
      <c r="AG214" s="31"/>
      <c r="AH214" s="297"/>
      <c r="AI214" s="31"/>
      <c r="AJ214" s="297"/>
      <c r="AK214" s="31"/>
      <c r="AL214" s="297"/>
      <c r="AM214" s="31"/>
      <c r="AN214" s="297"/>
      <c r="AO214" s="31"/>
      <c r="AP214" s="297"/>
      <c r="AQ214" s="31">
        <f t="shared" si="19"/>
        <v>0</v>
      </c>
      <c r="AR214" s="297"/>
      <c r="AS214" s="31"/>
      <c r="AT214" s="297"/>
      <c r="AU214" s="31"/>
      <c r="AV214" s="297"/>
      <c r="AW214" s="31">
        <f t="shared" si="20"/>
        <v>0</v>
      </c>
      <c r="AX214" s="297"/>
      <c r="AY214" s="298">
        <v>1</v>
      </c>
      <c r="AZ214" s="319"/>
      <c r="BA214" s="294">
        <f t="shared" si="18"/>
        <v>4</v>
      </c>
      <c r="BB214" s="303" t="s">
        <v>3173</v>
      </c>
      <c r="BC214" s="261">
        <v>3</v>
      </c>
      <c r="BD214" s="261" t="s">
        <v>3173</v>
      </c>
    </row>
    <row r="215" spans="1:56" x14ac:dyDescent="0.2">
      <c r="A215" s="16" t="s">
        <v>363</v>
      </c>
      <c r="B215" s="297" t="s">
        <v>2943</v>
      </c>
      <c r="C215" s="297" t="s">
        <v>2944</v>
      </c>
      <c r="D215" s="298">
        <v>206</v>
      </c>
      <c r="E215" s="297" t="s">
        <v>2945</v>
      </c>
      <c r="F215" s="298">
        <v>1</v>
      </c>
      <c r="G215" s="31"/>
      <c r="H215" s="454"/>
      <c r="I215" s="31"/>
      <c r="J215" s="297"/>
      <c r="K215" s="31"/>
      <c r="L215" s="298">
        <v>1</v>
      </c>
      <c r="M215" s="31"/>
      <c r="N215" s="297"/>
      <c r="O215" s="31"/>
      <c r="P215" s="297"/>
      <c r="Q215" s="31"/>
      <c r="R215" s="298">
        <v>1</v>
      </c>
      <c r="S215" s="31"/>
      <c r="T215" s="298">
        <v>1</v>
      </c>
      <c r="U215" s="31"/>
      <c r="V215" s="297"/>
      <c r="W215" s="31"/>
      <c r="X215" s="297"/>
      <c r="Y215" s="31">
        <f t="shared" si="16"/>
        <v>0</v>
      </c>
      <c r="Z215" s="297"/>
      <c r="AA215" s="31"/>
      <c r="AB215" s="297"/>
      <c r="AC215" s="31">
        <f t="shared" si="17"/>
        <v>0</v>
      </c>
      <c r="AD215" s="297"/>
      <c r="AE215" s="31"/>
      <c r="AF215" s="297"/>
      <c r="AG215" s="31"/>
      <c r="AH215" s="297"/>
      <c r="AI215" s="31"/>
      <c r="AJ215" s="297"/>
      <c r="AK215" s="31"/>
      <c r="AL215" s="297"/>
      <c r="AM215" s="31"/>
      <c r="AN215" s="297"/>
      <c r="AO215" s="31"/>
      <c r="AP215" s="297"/>
      <c r="AQ215" s="31">
        <f t="shared" si="19"/>
        <v>0</v>
      </c>
      <c r="AR215" s="297"/>
      <c r="AS215" s="31"/>
      <c r="AT215" s="297"/>
      <c r="AU215" s="31"/>
      <c r="AV215" s="297"/>
      <c r="AW215" s="31">
        <f t="shared" si="20"/>
        <v>0</v>
      </c>
      <c r="AX215" s="297"/>
      <c r="AY215" s="298">
        <v>1</v>
      </c>
      <c r="AZ215" s="319"/>
      <c r="BA215" s="294">
        <f t="shared" si="18"/>
        <v>4</v>
      </c>
      <c r="BB215" s="303" t="s">
        <v>3173</v>
      </c>
      <c r="BC215" s="261">
        <v>3</v>
      </c>
      <c r="BD215" s="261" t="s">
        <v>3173</v>
      </c>
    </row>
    <row r="216" spans="1:56" x14ac:dyDescent="0.2">
      <c r="A216" s="16" t="s">
        <v>365</v>
      </c>
      <c r="B216" s="17" t="s">
        <v>65</v>
      </c>
      <c r="C216" s="297" t="s">
        <v>2944</v>
      </c>
      <c r="D216" s="298">
        <v>206</v>
      </c>
      <c r="E216" s="297" t="s">
        <v>2945</v>
      </c>
      <c r="F216" s="298">
        <v>1</v>
      </c>
      <c r="G216" s="31"/>
      <c r="H216" s="454"/>
      <c r="I216" s="31"/>
      <c r="J216" s="297"/>
      <c r="K216" s="31"/>
      <c r="L216" s="298">
        <v>1</v>
      </c>
      <c r="M216" s="31"/>
      <c r="N216" s="298">
        <v>1</v>
      </c>
      <c r="O216" s="31"/>
      <c r="P216" s="297"/>
      <c r="Q216" s="31"/>
      <c r="R216" s="297"/>
      <c r="S216" s="31"/>
      <c r="T216" s="297"/>
      <c r="U216" s="31"/>
      <c r="V216" s="297"/>
      <c r="W216" s="31"/>
      <c r="X216" s="297"/>
      <c r="Y216" s="31">
        <f t="shared" ref="Y216:Y279" si="21">X216*$BA216</f>
        <v>0</v>
      </c>
      <c r="Z216" s="297"/>
      <c r="AA216" s="31"/>
      <c r="AB216" s="297"/>
      <c r="AC216" s="31">
        <f t="shared" ref="AC216:AC279" si="22">AB216*$BA216</f>
        <v>0</v>
      </c>
      <c r="AD216" s="297"/>
      <c r="AE216" s="31"/>
      <c r="AF216" s="297"/>
      <c r="AG216" s="31"/>
      <c r="AH216" s="297"/>
      <c r="AI216" s="31"/>
      <c r="AJ216" s="297"/>
      <c r="AK216" s="31"/>
      <c r="AL216" s="297"/>
      <c r="AM216" s="31"/>
      <c r="AN216" s="297"/>
      <c r="AO216" s="31"/>
      <c r="AP216" s="297"/>
      <c r="AQ216" s="31">
        <f t="shared" si="19"/>
        <v>0</v>
      </c>
      <c r="AR216" s="297"/>
      <c r="AS216" s="31"/>
      <c r="AT216" s="297"/>
      <c r="AU216" s="31"/>
      <c r="AV216" s="297"/>
      <c r="AW216" s="31">
        <f t="shared" si="20"/>
        <v>0</v>
      </c>
      <c r="AX216" s="297"/>
      <c r="AY216" s="298">
        <v>1</v>
      </c>
      <c r="AZ216" s="319"/>
      <c r="BA216" s="294">
        <f t="shared" si="18"/>
        <v>3</v>
      </c>
      <c r="BB216" s="303" t="s">
        <v>3173</v>
      </c>
      <c r="BC216" s="261">
        <v>3</v>
      </c>
      <c r="BD216" s="261" t="s">
        <v>3173</v>
      </c>
    </row>
    <row r="217" spans="1:56" x14ac:dyDescent="0.2">
      <c r="A217" s="16" t="s">
        <v>366</v>
      </c>
      <c r="B217" s="17" t="s">
        <v>65</v>
      </c>
      <c r="C217" s="297" t="s">
        <v>2944</v>
      </c>
      <c r="D217" s="298">
        <v>206</v>
      </c>
      <c r="E217" s="297" t="s">
        <v>2945</v>
      </c>
      <c r="F217" s="298">
        <v>1</v>
      </c>
      <c r="G217" s="31"/>
      <c r="H217" s="454"/>
      <c r="I217" s="31"/>
      <c r="J217" s="297"/>
      <c r="K217" s="31"/>
      <c r="L217" s="298">
        <v>1</v>
      </c>
      <c r="M217" s="31"/>
      <c r="N217" s="298">
        <v>1</v>
      </c>
      <c r="O217" s="31"/>
      <c r="P217" s="297"/>
      <c r="Q217" s="31"/>
      <c r="R217" s="297"/>
      <c r="S217" s="31"/>
      <c r="T217" s="297"/>
      <c r="U217" s="31"/>
      <c r="V217" s="297"/>
      <c r="W217" s="31"/>
      <c r="X217" s="297"/>
      <c r="Y217" s="31">
        <f t="shared" si="21"/>
        <v>0</v>
      </c>
      <c r="Z217" s="297"/>
      <c r="AA217" s="31"/>
      <c r="AB217" s="297"/>
      <c r="AC217" s="31">
        <f t="shared" si="22"/>
        <v>0</v>
      </c>
      <c r="AD217" s="297"/>
      <c r="AE217" s="31"/>
      <c r="AF217" s="297"/>
      <c r="AG217" s="31"/>
      <c r="AH217" s="297"/>
      <c r="AI217" s="31"/>
      <c r="AJ217" s="297"/>
      <c r="AK217" s="31"/>
      <c r="AL217" s="297"/>
      <c r="AM217" s="31"/>
      <c r="AN217" s="297"/>
      <c r="AO217" s="31"/>
      <c r="AP217" s="297"/>
      <c r="AQ217" s="31">
        <f t="shared" si="19"/>
        <v>0</v>
      </c>
      <c r="AR217" s="297"/>
      <c r="AS217" s="31"/>
      <c r="AT217" s="297"/>
      <c r="AU217" s="31"/>
      <c r="AV217" s="297"/>
      <c r="AW217" s="31">
        <f t="shared" si="20"/>
        <v>0</v>
      </c>
      <c r="AX217" s="297"/>
      <c r="AY217" s="298">
        <v>1</v>
      </c>
      <c r="AZ217" s="319"/>
      <c r="BA217" s="294">
        <f t="shared" si="18"/>
        <v>3</v>
      </c>
      <c r="BB217" s="303" t="s">
        <v>3173</v>
      </c>
      <c r="BC217" s="261">
        <v>3</v>
      </c>
      <c r="BD217" s="261" t="s">
        <v>3173</v>
      </c>
    </row>
    <row r="218" spans="1:56" x14ac:dyDescent="0.2">
      <c r="A218" s="16" t="s">
        <v>367</v>
      </c>
      <c r="B218" s="297" t="s">
        <v>3023</v>
      </c>
      <c r="C218" s="297" t="s">
        <v>2944</v>
      </c>
      <c r="D218" s="298">
        <v>206</v>
      </c>
      <c r="E218" s="297" t="s">
        <v>2945</v>
      </c>
      <c r="F218" s="297"/>
      <c r="G218" s="31"/>
      <c r="H218" s="454"/>
      <c r="I218" s="31"/>
      <c r="J218" s="297"/>
      <c r="K218" s="31"/>
      <c r="L218" s="297"/>
      <c r="M218" s="31"/>
      <c r="N218" s="298">
        <v>1</v>
      </c>
      <c r="O218" s="31"/>
      <c r="P218" s="297"/>
      <c r="Q218" s="31"/>
      <c r="R218" s="297"/>
      <c r="S218" s="31"/>
      <c r="T218" s="297"/>
      <c r="U218" s="31"/>
      <c r="V218" s="297"/>
      <c r="W218" s="31"/>
      <c r="X218" s="297"/>
      <c r="Y218" s="31">
        <f t="shared" si="21"/>
        <v>0</v>
      </c>
      <c r="Z218" s="297"/>
      <c r="AA218" s="31"/>
      <c r="AB218" s="297"/>
      <c r="AC218" s="31">
        <f t="shared" si="22"/>
        <v>0</v>
      </c>
      <c r="AD218" s="297"/>
      <c r="AE218" s="31"/>
      <c r="AF218" s="297"/>
      <c r="AG218" s="31"/>
      <c r="AH218" s="297"/>
      <c r="AI218" s="31"/>
      <c r="AJ218" s="297"/>
      <c r="AK218" s="31"/>
      <c r="AL218" s="297"/>
      <c r="AM218" s="31"/>
      <c r="AN218" s="297"/>
      <c r="AO218" s="31"/>
      <c r="AP218" s="297"/>
      <c r="AQ218" s="31">
        <f t="shared" si="19"/>
        <v>0</v>
      </c>
      <c r="AR218" s="297"/>
      <c r="AS218" s="31"/>
      <c r="AT218" s="297"/>
      <c r="AU218" s="31"/>
      <c r="AV218" s="297"/>
      <c r="AW218" s="31">
        <f t="shared" si="20"/>
        <v>0</v>
      </c>
      <c r="AX218" s="298">
        <v>1</v>
      </c>
      <c r="AY218" s="297"/>
      <c r="AZ218" s="319"/>
      <c r="BA218" s="294">
        <f t="shared" si="18"/>
        <v>1</v>
      </c>
      <c r="BB218" s="303" t="s">
        <v>3173</v>
      </c>
      <c r="BC218" s="261">
        <v>3</v>
      </c>
      <c r="BD218" s="261" t="s">
        <v>3173</v>
      </c>
    </row>
    <row r="219" spans="1:56" x14ac:dyDescent="0.2">
      <c r="A219" s="16" t="s">
        <v>369</v>
      </c>
      <c r="B219" s="297" t="s">
        <v>3023</v>
      </c>
      <c r="C219" s="297" t="s">
        <v>2944</v>
      </c>
      <c r="D219" s="298">
        <v>206</v>
      </c>
      <c r="E219" s="297" t="s">
        <v>2945</v>
      </c>
      <c r="F219" s="297"/>
      <c r="G219" s="31"/>
      <c r="H219" s="454"/>
      <c r="I219" s="31"/>
      <c r="J219" s="297"/>
      <c r="K219" s="31"/>
      <c r="L219" s="297"/>
      <c r="M219" s="31"/>
      <c r="N219" s="298">
        <v>1</v>
      </c>
      <c r="O219" s="31"/>
      <c r="P219" s="297"/>
      <c r="Q219" s="31"/>
      <c r="R219" s="297"/>
      <c r="S219" s="31"/>
      <c r="T219" s="297"/>
      <c r="U219" s="31"/>
      <c r="V219" s="297"/>
      <c r="W219" s="31"/>
      <c r="X219" s="297"/>
      <c r="Y219" s="31">
        <f t="shared" si="21"/>
        <v>0</v>
      </c>
      <c r="Z219" s="297"/>
      <c r="AA219" s="31"/>
      <c r="AB219" s="297"/>
      <c r="AC219" s="31">
        <f t="shared" si="22"/>
        <v>0</v>
      </c>
      <c r="AD219" s="297"/>
      <c r="AE219" s="31"/>
      <c r="AF219" s="297"/>
      <c r="AG219" s="31"/>
      <c r="AH219" s="297"/>
      <c r="AI219" s="31"/>
      <c r="AJ219" s="297"/>
      <c r="AK219" s="31"/>
      <c r="AL219" s="297"/>
      <c r="AM219" s="31"/>
      <c r="AN219" s="297"/>
      <c r="AO219" s="31"/>
      <c r="AP219" s="297"/>
      <c r="AQ219" s="31">
        <f t="shared" si="19"/>
        <v>0</v>
      </c>
      <c r="AR219" s="297"/>
      <c r="AS219" s="31"/>
      <c r="AT219" s="297"/>
      <c r="AU219" s="31"/>
      <c r="AV219" s="297"/>
      <c r="AW219" s="31">
        <f t="shared" si="20"/>
        <v>0</v>
      </c>
      <c r="AX219" s="298">
        <v>1</v>
      </c>
      <c r="AY219" s="297"/>
      <c r="AZ219" s="319"/>
      <c r="BA219" s="294">
        <f t="shared" si="18"/>
        <v>1</v>
      </c>
      <c r="BB219" s="303" t="s">
        <v>3173</v>
      </c>
      <c r="BC219" s="261">
        <v>3</v>
      </c>
      <c r="BD219" s="261" t="s">
        <v>3173</v>
      </c>
    </row>
    <row r="220" spans="1:56" x14ac:dyDescent="0.2">
      <c r="A220" s="16" t="s">
        <v>370</v>
      </c>
      <c r="B220" s="297" t="s">
        <v>3023</v>
      </c>
      <c r="C220" s="297" t="s">
        <v>2944</v>
      </c>
      <c r="D220" s="298">
        <v>206</v>
      </c>
      <c r="E220" s="297" t="s">
        <v>2945</v>
      </c>
      <c r="F220" s="297"/>
      <c r="G220" s="31"/>
      <c r="H220" s="454"/>
      <c r="I220" s="31"/>
      <c r="J220" s="297"/>
      <c r="K220" s="31"/>
      <c r="L220" s="297"/>
      <c r="M220" s="31"/>
      <c r="N220" s="298">
        <v>1</v>
      </c>
      <c r="O220" s="31"/>
      <c r="P220" s="297"/>
      <c r="Q220" s="31"/>
      <c r="R220" s="297"/>
      <c r="S220" s="31"/>
      <c r="T220" s="297"/>
      <c r="U220" s="31"/>
      <c r="V220" s="297"/>
      <c r="W220" s="31"/>
      <c r="X220" s="297"/>
      <c r="Y220" s="31">
        <f t="shared" si="21"/>
        <v>0</v>
      </c>
      <c r="Z220" s="297"/>
      <c r="AA220" s="31"/>
      <c r="AB220" s="297"/>
      <c r="AC220" s="31">
        <f t="shared" si="22"/>
        <v>0</v>
      </c>
      <c r="AD220" s="297"/>
      <c r="AE220" s="31"/>
      <c r="AF220" s="297"/>
      <c r="AG220" s="31"/>
      <c r="AH220" s="297"/>
      <c r="AI220" s="31"/>
      <c r="AJ220" s="297"/>
      <c r="AK220" s="31"/>
      <c r="AL220" s="297"/>
      <c r="AM220" s="31"/>
      <c r="AN220" s="297"/>
      <c r="AO220" s="31"/>
      <c r="AP220" s="297"/>
      <c r="AQ220" s="31">
        <f t="shared" si="19"/>
        <v>0</v>
      </c>
      <c r="AR220" s="297"/>
      <c r="AS220" s="31"/>
      <c r="AT220" s="297"/>
      <c r="AU220" s="31"/>
      <c r="AV220" s="297"/>
      <c r="AW220" s="31">
        <f t="shared" si="20"/>
        <v>0</v>
      </c>
      <c r="AX220" s="298">
        <v>1</v>
      </c>
      <c r="AY220" s="297"/>
      <c r="AZ220" s="319"/>
      <c r="BA220" s="294">
        <f t="shared" si="18"/>
        <v>1</v>
      </c>
      <c r="BB220" s="303" t="s">
        <v>3173</v>
      </c>
      <c r="BC220" s="261">
        <v>3</v>
      </c>
      <c r="BD220" s="261" t="s">
        <v>3173</v>
      </c>
    </row>
    <row r="221" spans="1:56" x14ac:dyDescent="0.2">
      <c r="A221" s="16" t="s">
        <v>371</v>
      </c>
      <c r="B221" s="17" t="s">
        <v>350</v>
      </c>
      <c r="C221" s="297" t="s">
        <v>2952</v>
      </c>
      <c r="D221" s="298">
        <v>205</v>
      </c>
      <c r="E221" s="297" t="s">
        <v>2945</v>
      </c>
      <c r="F221" s="298">
        <v>1</v>
      </c>
      <c r="G221" s="31"/>
      <c r="H221" s="454"/>
      <c r="I221" s="31"/>
      <c r="J221" s="297"/>
      <c r="K221" s="31"/>
      <c r="L221" s="297"/>
      <c r="M221" s="31"/>
      <c r="N221" s="297"/>
      <c r="O221" s="31"/>
      <c r="P221" s="297"/>
      <c r="Q221" s="31"/>
      <c r="R221" s="297"/>
      <c r="S221" s="31"/>
      <c r="T221" s="297"/>
      <c r="U221" s="31"/>
      <c r="V221" s="297"/>
      <c r="W221" s="31"/>
      <c r="X221" s="297"/>
      <c r="Y221" s="31">
        <f t="shared" si="21"/>
        <v>0</v>
      </c>
      <c r="Z221" s="297"/>
      <c r="AA221" s="31"/>
      <c r="AB221" s="297"/>
      <c r="AC221" s="31">
        <f t="shared" si="22"/>
        <v>0</v>
      </c>
      <c r="AD221" s="297"/>
      <c r="AE221" s="31"/>
      <c r="AF221" s="297"/>
      <c r="AG221" s="31"/>
      <c r="AH221" s="298">
        <v>2</v>
      </c>
      <c r="AI221" s="31"/>
      <c r="AJ221" s="297"/>
      <c r="AK221" s="31"/>
      <c r="AL221" s="297"/>
      <c r="AM221" s="31"/>
      <c r="AN221" s="297"/>
      <c r="AO221" s="31"/>
      <c r="AP221" s="297"/>
      <c r="AQ221" s="31">
        <f t="shared" si="19"/>
        <v>0</v>
      </c>
      <c r="AR221" s="297"/>
      <c r="AS221" s="31"/>
      <c r="AT221" s="298">
        <v>4</v>
      </c>
      <c r="AU221" s="31"/>
      <c r="AV221" s="297"/>
      <c r="AW221" s="31">
        <f t="shared" si="20"/>
        <v>0</v>
      </c>
      <c r="AX221" s="297"/>
      <c r="AY221" s="297"/>
      <c r="AZ221" s="319"/>
      <c r="BA221" s="294">
        <f t="shared" si="18"/>
        <v>3</v>
      </c>
      <c r="BB221" s="303" t="s">
        <v>3173</v>
      </c>
      <c r="BC221" s="261">
        <v>3</v>
      </c>
      <c r="BD221" s="261" t="s">
        <v>3173</v>
      </c>
    </row>
    <row r="222" spans="1:56" x14ac:dyDescent="0.2">
      <c r="A222" s="16" t="s">
        <v>372</v>
      </c>
      <c r="B222" s="17" t="s">
        <v>350</v>
      </c>
      <c r="C222" s="297" t="s">
        <v>2952</v>
      </c>
      <c r="D222" s="298">
        <v>205</v>
      </c>
      <c r="E222" s="297" t="s">
        <v>2945</v>
      </c>
      <c r="F222" s="298">
        <v>1</v>
      </c>
      <c r="G222" s="31"/>
      <c r="H222" s="454"/>
      <c r="I222" s="31"/>
      <c r="J222" s="297"/>
      <c r="K222" s="31"/>
      <c r="L222" s="297"/>
      <c r="M222" s="31"/>
      <c r="N222" s="297"/>
      <c r="O222" s="31"/>
      <c r="P222" s="297"/>
      <c r="Q222" s="31"/>
      <c r="R222" s="297"/>
      <c r="S222" s="31"/>
      <c r="T222" s="297"/>
      <c r="U222" s="31"/>
      <c r="V222" s="297"/>
      <c r="W222" s="31"/>
      <c r="X222" s="297"/>
      <c r="Y222" s="31">
        <f t="shared" si="21"/>
        <v>0</v>
      </c>
      <c r="Z222" s="297"/>
      <c r="AA222" s="31"/>
      <c r="AB222" s="297"/>
      <c r="AC222" s="31">
        <f t="shared" si="22"/>
        <v>0</v>
      </c>
      <c r="AD222" s="297"/>
      <c r="AE222" s="31"/>
      <c r="AF222" s="297"/>
      <c r="AG222" s="31"/>
      <c r="AH222" s="298">
        <v>2</v>
      </c>
      <c r="AI222" s="31"/>
      <c r="AJ222" s="297"/>
      <c r="AK222" s="31"/>
      <c r="AL222" s="297"/>
      <c r="AM222" s="31"/>
      <c r="AN222" s="297"/>
      <c r="AO222" s="31"/>
      <c r="AP222" s="297"/>
      <c r="AQ222" s="31">
        <f t="shared" si="19"/>
        <v>0</v>
      </c>
      <c r="AR222" s="297"/>
      <c r="AS222" s="31"/>
      <c r="AT222" s="298">
        <v>4</v>
      </c>
      <c r="AU222" s="31"/>
      <c r="AV222" s="297"/>
      <c r="AW222" s="31">
        <f t="shared" si="20"/>
        <v>0</v>
      </c>
      <c r="AX222" s="298">
        <v>1</v>
      </c>
      <c r="AY222" s="297"/>
      <c r="AZ222" s="319"/>
      <c r="BA222" s="294">
        <f t="shared" si="18"/>
        <v>3</v>
      </c>
      <c r="BB222" s="303" t="s">
        <v>3173</v>
      </c>
      <c r="BC222" s="261">
        <v>3</v>
      </c>
      <c r="BD222" s="261" t="s">
        <v>3173</v>
      </c>
    </row>
    <row r="223" spans="1:56" x14ac:dyDescent="0.2">
      <c r="A223" s="16" t="s">
        <v>373</v>
      </c>
      <c r="B223" s="17" t="s">
        <v>350</v>
      </c>
      <c r="C223" s="297" t="s">
        <v>2952</v>
      </c>
      <c r="D223" s="298">
        <v>205</v>
      </c>
      <c r="E223" s="297" t="s">
        <v>2945</v>
      </c>
      <c r="F223" s="298">
        <v>1</v>
      </c>
      <c r="G223" s="31"/>
      <c r="H223" s="454"/>
      <c r="I223" s="31"/>
      <c r="J223" s="297"/>
      <c r="K223" s="31"/>
      <c r="L223" s="297"/>
      <c r="M223" s="31"/>
      <c r="N223" s="297"/>
      <c r="O223" s="31"/>
      <c r="P223" s="297"/>
      <c r="Q223" s="31"/>
      <c r="R223" s="297"/>
      <c r="S223" s="31"/>
      <c r="T223" s="297"/>
      <c r="U223" s="31"/>
      <c r="V223" s="297"/>
      <c r="W223" s="31"/>
      <c r="X223" s="297"/>
      <c r="Y223" s="31">
        <f t="shared" si="21"/>
        <v>0</v>
      </c>
      <c r="Z223" s="297"/>
      <c r="AA223" s="31"/>
      <c r="AB223" s="297"/>
      <c r="AC223" s="31">
        <f t="shared" si="22"/>
        <v>0</v>
      </c>
      <c r="AD223" s="297"/>
      <c r="AE223" s="31"/>
      <c r="AF223" s="297"/>
      <c r="AG223" s="31"/>
      <c r="AH223" s="298">
        <v>2</v>
      </c>
      <c r="AI223" s="31"/>
      <c r="AJ223" s="297"/>
      <c r="AK223" s="31"/>
      <c r="AL223" s="297"/>
      <c r="AM223" s="31"/>
      <c r="AN223" s="297"/>
      <c r="AO223" s="31"/>
      <c r="AP223" s="297"/>
      <c r="AQ223" s="31">
        <f t="shared" si="19"/>
        <v>0</v>
      </c>
      <c r="AR223" s="297"/>
      <c r="AS223" s="31"/>
      <c r="AT223" s="298">
        <v>4</v>
      </c>
      <c r="AU223" s="31"/>
      <c r="AV223" s="297"/>
      <c r="AW223" s="31">
        <f t="shared" si="20"/>
        <v>0</v>
      </c>
      <c r="AX223" s="297"/>
      <c r="AY223" s="297"/>
      <c r="AZ223" s="319"/>
      <c r="BA223" s="294">
        <f t="shared" si="18"/>
        <v>3</v>
      </c>
      <c r="BB223" s="303" t="s">
        <v>3173</v>
      </c>
      <c r="BC223" s="261">
        <v>3</v>
      </c>
      <c r="BD223" s="261" t="s">
        <v>3173</v>
      </c>
    </row>
    <row r="224" spans="1:56" x14ac:dyDescent="0.2">
      <c r="A224" s="16" t="s">
        <v>374</v>
      </c>
      <c r="B224" s="17" t="s">
        <v>350</v>
      </c>
      <c r="C224" s="297" t="s">
        <v>2952</v>
      </c>
      <c r="D224" s="298">
        <v>205</v>
      </c>
      <c r="E224" s="297" t="s">
        <v>2945</v>
      </c>
      <c r="F224" s="298">
        <v>1</v>
      </c>
      <c r="G224" s="31"/>
      <c r="H224" s="454"/>
      <c r="I224" s="31"/>
      <c r="J224" s="297"/>
      <c r="K224" s="31"/>
      <c r="L224" s="297"/>
      <c r="M224" s="31"/>
      <c r="N224" s="297"/>
      <c r="O224" s="31"/>
      <c r="P224" s="297"/>
      <c r="Q224" s="31"/>
      <c r="R224" s="297"/>
      <c r="S224" s="31"/>
      <c r="T224" s="297"/>
      <c r="U224" s="31"/>
      <c r="V224" s="297"/>
      <c r="W224" s="31"/>
      <c r="X224" s="297"/>
      <c r="Y224" s="31">
        <f t="shared" si="21"/>
        <v>0</v>
      </c>
      <c r="Z224" s="297"/>
      <c r="AA224" s="31"/>
      <c r="AB224" s="297"/>
      <c r="AC224" s="31">
        <f t="shared" si="22"/>
        <v>0</v>
      </c>
      <c r="AD224" s="297"/>
      <c r="AE224" s="31"/>
      <c r="AF224" s="297"/>
      <c r="AG224" s="31"/>
      <c r="AH224" s="298">
        <v>2</v>
      </c>
      <c r="AI224" s="31"/>
      <c r="AJ224" s="297"/>
      <c r="AK224" s="31"/>
      <c r="AL224" s="297"/>
      <c r="AM224" s="31"/>
      <c r="AN224" s="297"/>
      <c r="AO224" s="31"/>
      <c r="AP224" s="297"/>
      <c r="AQ224" s="31">
        <f t="shared" si="19"/>
        <v>0</v>
      </c>
      <c r="AR224" s="297"/>
      <c r="AS224" s="31"/>
      <c r="AT224" s="298">
        <v>4</v>
      </c>
      <c r="AU224" s="31"/>
      <c r="AV224" s="297"/>
      <c r="AW224" s="31">
        <f t="shared" si="20"/>
        <v>0</v>
      </c>
      <c r="AX224" s="298">
        <v>1</v>
      </c>
      <c r="AY224" s="297"/>
      <c r="AZ224" s="319"/>
      <c r="BA224" s="294">
        <f t="shared" si="18"/>
        <v>3</v>
      </c>
      <c r="BB224" s="303" t="s">
        <v>3173</v>
      </c>
      <c r="BC224" s="261">
        <v>3</v>
      </c>
      <c r="BD224" s="261" t="s">
        <v>3173</v>
      </c>
    </row>
    <row r="225" spans="1:56" x14ac:dyDescent="0.2">
      <c r="A225" s="16" t="s">
        <v>375</v>
      </c>
      <c r="B225" s="17" t="s">
        <v>350</v>
      </c>
      <c r="C225" s="297" t="s">
        <v>2952</v>
      </c>
      <c r="D225" s="298">
        <v>205</v>
      </c>
      <c r="E225" s="297" t="s">
        <v>2945</v>
      </c>
      <c r="F225" s="298">
        <v>1</v>
      </c>
      <c r="G225" s="31"/>
      <c r="H225" s="454"/>
      <c r="I225" s="31"/>
      <c r="J225" s="297"/>
      <c r="K225" s="31"/>
      <c r="L225" s="297"/>
      <c r="M225" s="31"/>
      <c r="N225" s="297"/>
      <c r="O225" s="31"/>
      <c r="P225" s="297"/>
      <c r="Q225" s="31"/>
      <c r="R225" s="297"/>
      <c r="S225" s="31"/>
      <c r="T225" s="297"/>
      <c r="U225" s="31"/>
      <c r="V225" s="297"/>
      <c r="W225" s="31"/>
      <c r="X225" s="297"/>
      <c r="Y225" s="31">
        <f t="shared" si="21"/>
        <v>0</v>
      </c>
      <c r="Z225" s="297"/>
      <c r="AA225" s="31"/>
      <c r="AB225" s="297"/>
      <c r="AC225" s="31">
        <f t="shared" si="22"/>
        <v>0</v>
      </c>
      <c r="AD225" s="297"/>
      <c r="AE225" s="31"/>
      <c r="AF225" s="297"/>
      <c r="AG225" s="31"/>
      <c r="AH225" s="298">
        <v>2</v>
      </c>
      <c r="AI225" s="31"/>
      <c r="AJ225" s="297"/>
      <c r="AK225" s="31"/>
      <c r="AL225" s="297"/>
      <c r="AM225" s="31"/>
      <c r="AN225" s="297"/>
      <c r="AO225" s="31"/>
      <c r="AP225" s="297"/>
      <c r="AQ225" s="31">
        <f t="shared" si="19"/>
        <v>0</v>
      </c>
      <c r="AR225" s="297"/>
      <c r="AS225" s="31"/>
      <c r="AT225" s="298">
        <v>4</v>
      </c>
      <c r="AU225" s="31"/>
      <c r="AV225" s="297"/>
      <c r="AW225" s="31">
        <f t="shared" si="20"/>
        <v>0</v>
      </c>
      <c r="AX225" s="297"/>
      <c r="AY225" s="297"/>
      <c r="AZ225" s="319"/>
      <c r="BA225" s="294">
        <f t="shared" si="18"/>
        <v>3</v>
      </c>
      <c r="BB225" s="303" t="s">
        <v>3173</v>
      </c>
      <c r="BC225" s="261">
        <v>3</v>
      </c>
      <c r="BD225" s="261" t="s">
        <v>3173</v>
      </c>
    </row>
    <row r="226" spans="1:56" x14ac:dyDescent="0.2">
      <c r="A226" s="16" t="s">
        <v>376</v>
      </c>
      <c r="B226" s="17" t="s">
        <v>350</v>
      </c>
      <c r="C226" s="297" t="s">
        <v>2952</v>
      </c>
      <c r="D226" s="298">
        <v>205</v>
      </c>
      <c r="E226" s="297" t="s">
        <v>2945</v>
      </c>
      <c r="F226" s="298">
        <v>1</v>
      </c>
      <c r="G226" s="31"/>
      <c r="H226" s="454"/>
      <c r="I226" s="31"/>
      <c r="J226" s="297"/>
      <c r="K226" s="31"/>
      <c r="L226" s="297"/>
      <c r="M226" s="31"/>
      <c r="N226" s="297"/>
      <c r="O226" s="31"/>
      <c r="P226" s="297"/>
      <c r="Q226" s="31"/>
      <c r="R226" s="297"/>
      <c r="S226" s="31"/>
      <c r="T226" s="297"/>
      <c r="U226" s="31"/>
      <c r="V226" s="297"/>
      <c r="W226" s="31"/>
      <c r="X226" s="297"/>
      <c r="Y226" s="31">
        <f t="shared" si="21"/>
        <v>0</v>
      </c>
      <c r="Z226" s="297"/>
      <c r="AA226" s="31"/>
      <c r="AB226" s="297"/>
      <c r="AC226" s="31">
        <f t="shared" si="22"/>
        <v>0</v>
      </c>
      <c r="AD226" s="297"/>
      <c r="AE226" s="31"/>
      <c r="AF226" s="297"/>
      <c r="AG226" s="31"/>
      <c r="AH226" s="298">
        <v>2</v>
      </c>
      <c r="AI226" s="31"/>
      <c r="AJ226" s="297"/>
      <c r="AK226" s="31"/>
      <c r="AL226" s="297"/>
      <c r="AM226" s="31"/>
      <c r="AN226" s="297"/>
      <c r="AO226" s="31"/>
      <c r="AP226" s="297"/>
      <c r="AQ226" s="31">
        <f t="shared" si="19"/>
        <v>0</v>
      </c>
      <c r="AR226" s="297"/>
      <c r="AS226" s="31"/>
      <c r="AT226" s="298">
        <v>4</v>
      </c>
      <c r="AU226" s="31"/>
      <c r="AV226" s="297"/>
      <c r="AW226" s="31">
        <f t="shared" si="20"/>
        <v>0</v>
      </c>
      <c r="AX226" s="298">
        <v>1</v>
      </c>
      <c r="AY226" s="297"/>
      <c r="AZ226" s="319"/>
      <c r="BA226" s="294">
        <f t="shared" si="18"/>
        <v>3</v>
      </c>
      <c r="BB226" s="303" t="s">
        <v>3173</v>
      </c>
      <c r="BC226" s="261">
        <v>3</v>
      </c>
      <c r="BD226" s="261" t="s">
        <v>3173</v>
      </c>
    </row>
    <row r="227" spans="1:56" x14ac:dyDescent="0.2">
      <c r="A227" s="16" t="s">
        <v>377</v>
      </c>
      <c r="B227" s="17" t="s">
        <v>350</v>
      </c>
      <c r="C227" s="297" t="s">
        <v>2952</v>
      </c>
      <c r="D227" s="298">
        <v>205</v>
      </c>
      <c r="E227" s="297" t="s">
        <v>2945</v>
      </c>
      <c r="F227" s="298">
        <v>1</v>
      </c>
      <c r="G227" s="31"/>
      <c r="H227" s="454"/>
      <c r="I227" s="31"/>
      <c r="J227" s="297"/>
      <c r="K227" s="31"/>
      <c r="L227" s="297"/>
      <c r="M227" s="31"/>
      <c r="N227" s="297"/>
      <c r="O227" s="31"/>
      <c r="P227" s="297"/>
      <c r="Q227" s="31"/>
      <c r="R227" s="297"/>
      <c r="S227" s="31"/>
      <c r="T227" s="297"/>
      <c r="U227" s="31"/>
      <c r="V227" s="297"/>
      <c r="W227" s="31"/>
      <c r="X227" s="297"/>
      <c r="Y227" s="31">
        <f t="shared" si="21"/>
        <v>0</v>
      </c>
      <c r="Z227" s="297"/>
      <c r="AA227" s="31"/>
      <c r="AB227" s="297"/>
      <c r="AC227" s="31">
        <f t="shared" si="22"/>
        <v>0</v>
      </c>
      <c r="AD227" s="297"/>
      <c r="AE227" s="31"/>
      <c r="AF227" s="297"/>
      <c r="AG227" s="31"/>
      <c r="AH227" s="298">
        <v>2</v>
      </c>
      <c r="AI227" s="31"/>
      <c r="AJ227" s="297"/>
      <c r="AK227" s="31"/>
      <c r="AL227" s="297"/>
      <c r="AM227" s="31"/>
      <c r="AN227" s="297"/>
      <c r="AO227" s="31"/>
      <c r="AP227" s="297"/>
      <c r="AQ227" s="31">
        <f t="shared" si="19"/>
        <v>0</v>
      </c>
      <c r="AR227" s="297"/>
      <c r="AS227" s="31"/>
      <c r="AT227" s="298">
        <v>4</v>
      </c>
      <c r="AU227" s="31"/>
      <c r="AV227" s="297"/>
      <c r="AW227" s="31">
        <f t="shared" si="20"/>
        <v>0</v>
      </c>
      <c r="AX227" s="297"/>
      <c r="AY227" s="297"/>
      <c r="AZ227" s="319"/>
      <c r="BA227" s="294">
        <f t="shared" si="18"/>
        <v>3</v>
      </c>
      <c r="BB227" s="303" t="s">
        <v>3173</v>
      </c>
      <c r="BC227" s="261">
        <v>3</v>
      </c>
      <c r="BD227" s="261" t="s">
        <v>3173</v>
      </c>
    </row>
    <row r="228" spans="1:56" x14ac:dyDescent="0.2">
      <c r="A228" s="16" t="s">
        <v>378</v>
      </c>
      <c r="B228" s="17" t="s">
        <v>350</v>
      </c>
      <c r="C228" s="297" t="s">
        <v>2952</v>
      </c>
      <c r="D228" s="298">
        <v>205</v>
      </c>
      <c r="E228" s="297" t="s">
        <v>2945</v>
      </c>
      <c r="F228" s="298">
        <v>1</v>
      </c>
      <c r="G228" s="31"/>
      <c r="H228" s="454"/>
      <c r="I228" s="31"/>
      <c r="J228" s="297"/>
      <c r="K228" s="31"/>
      <c r="L228" s="297"/>
      <c r="M228" s="31"/>
      <c r="N228" s="297"/>
      <c r="O228" s="31"/>
      <c r="P228" s="297"/>
      <c r="Q228" s="31"/>
      <c r="R228" s="298">
        <v>1</v>
      </c>
      <c r="S228" s="31"/>
      <c r="T228" s="298">
        <v>1</v>
      </c>
      <c r="U228" s="31"/>
      <c r="V228" s="297"/>
      <c r="W228" s="31"/>
      <c r="X228" s="297"/>
      <c r="Y228" s="31">
        <f t="shared" si="21"/>
        <v>0</v>
      </c>
      <c r="Z228" s="297"/>
      <c r="AA228" s="31"/>
      <c r="AB228" s="297"/>
      <c r="AC228" s="31">
        <f t="shared" si="22"/>
        <v>0</v>
      </c>
      <c r="AD228" s="297"/>
      <c r="AE228" s="31"/>
      <c r="AF228" s="297"/>
      <c r="AG228" s="31"/>
      <c r="AH228" s="298">
        <v>2</v>
      </c>
      <c r="AI228" s="31"/>
      <c r="AJ228" s="297"/>
      <c r="AK228" s="31"/>
      <c r="AL228" s="297"/>
      <c r="AM228" s="31"/>
      <c r="AN228" s="297"/>
      <c r="AO228" s="31"/>
      <c r="AP228" s="297"/>
      <c r="AQ228" s="31">
        <f t="shared" si="19"/>
        <v>0</v>
      </c>
      <c r="AR228" s="297"/>
      <c r="AS228" s="31"/>
      <c r="AT228" s="298">
        <v>4</v>
      </c>
      <c r="AU228" s="31"/>
      <c r="AV228" s="297"/>
      <c r="AW228" s="31">
        <f t="shared" si="20"/>
        <v>0</v>
      </c>
      <c r="AX228" s="297"/>
      <c r="AY228" s="298">
        <v>1</v>
      </c>
      <c r="AZ228" s="319"/>
      <c r="BA228" s="294">
        <f t="shared" si="18"/>
        <v>5</v>
      </c>
      <c r="BB228" s="303" t="s">
        <v>3177</v>
      </c>
      <c r="BC228" s="261">
        <v>3</v>
      </c>
      <c r="BD228" s="261" t="s">
        <v>3173</v>
      </c>
    </row>
    <row r="229" spans="1:56" x14ac:dyDescent="0.2">
      <c r="A229" s="16" t="s">
        <v>380</v>
      </c>
      <c r="B229" s="297" t="s">
        <v>2943</v>
      </c>
      <c r="C229" s="297" t="s">
        <v>2952</v>
      </c>
      <c r="D229" s="298">
        <v>205</v>
      </c>
      <c r="E229" s="297" t="s">
        <v>2945</v>
      </c>
      <c r="F229" s="298">
        <v>1</v>
      </c>
      <c r="G229" s="31"/>
      <c r="H229" s="454"/>
      <c r="I229" s="31"/>
      <c r="J229" s="297"/>
      <c r="K229" s="31"/>
      <c r="L229" s="298">
        <v>1</v>
      </c>
      <c r="M229" s="31"/>
      <c r="N229" s="297"/>
      <c r="O229" s="31"/>
      <c r="P229" s="297"/>
      <c r="Q229" s="31"/>
      <c r="R229" s="298">
        <v>1</v>
      </c>
      <c r="S229" s="31"/>
      <c r="T229" s="298">
        <v>1</v>
      </c>
      <c r="U229" s="31"/>
      <c r="V229" s="297"/>
      <c r="W229" s="31"/>
      <c r="X229" s="297"/>
      <c r="Y229" s="31">
        <f t="shared" si="21"/>
        <v>0</v>
      </c>
      <c r="Z229" s="297"/>
      <c r="AA229" s="31"/>
      <c r="AB229" s="297"/>
      <c r="AC229" s="31">
        <f t="shared" si="22"/>
        <v>0</v>
      </c>
      <c r="AD229" s="297"/>
      <c r="AE229" s="31"/>
      <c r="AF229" s="297"/>
      <c r="AG229" s="31"/>
      <c r="AH229" s="297"/>
      <c r="AI229" s="31"/>
      <c r="AJ229" s="297"/>
      <c r="AK229" s="31"/>
      <c r="AL229" s="297"/>
      <c r="AM229" s="31"/>
      <c r="AN229" s="297"/>
      <c r="AO229" s="31"/>
      <c r="AP229" s="297"/>
      <c r="AQ229" s="31">
        <f t="shared" si="19"/>
        <v>0</v>
      </c>
      <c r="AR229" s="297"/>
      <c r="AS229" s="31"/>
      <c r="AT229" s="297"/>
      <c r="AU229" s="31"/>
      <c r="AV229" s="297"/>
      <c r="AW229" s="31">
        <f t="shared" si="20"/>
        <v>0</v>
      </c>
      <c r="AX229" s="297"/>
      <c r="AY229" s="298">
        <v>1</v>
      </c>
      <c r="AZ229" s="319"/>
      <c r="BA229" s="294">
        <f t="shared" si="18"/>
        <v>4</v>
      </c>
      <c r="BB229" s="303" t="s">
        <v>3173</v>
      </c>
      <c r="BC229" s="261">
        <v>3</v>
      </c>
      <c r="BD229" s="261" t="s">
        <v>3173</v>
      </c>
    </row>
    <row r="230" spans="1:56" x14ac:dyDescent="0.2">
      <c r="A230" s="16" t="s">
        <v>381</v>
      </c>
      <c r="B230" s="297" t="s">
        <v>2943</v>
      </c>
      <c r="C230" s="297" t="s">
        <v>2952</v>
      </c>
      <c r="D230" s="298">
        <v>205</v>
      </c>
      <c r="E230" s="297" t="s">
        <v>2945</v>
      </c>
      <c r="F230" s="298">
        <v>1</v>
      </c>
      <c r="G230" s="31"/>
      <c r="H230" s="454"/>
      <c r="I230" s="31"/>
      <c r="J230" s="297"/>
      <c r="K230" s="31"/>
      <c r="L230" s="298">
        <v>1</v>
      </c>
      <c r="M230" s="31"/>
      <c r="N230" s="297"/>
      <c r="O230" s="31"/>
      <c r="P230" s="297"/>
      <c r="Q230" s="31"/>
      <c r="R230" s="298">
        <v>1</v>
      </c>
      <c r="S230" s="31"/>
      <c r="T230" s="298">
        <v>1</v>
      </c>
      <c r="U230" s="31"/>
      <c r="V230" s="297"/>
      <c r="W230" s="31"/>
      <c r="X230" s="297"/>
      <c r="Y230" s="31">
        <f t="shared" si="21"/>
        <v>0</v>
      </c>
      <c r="Z230" s="297"/>
      <c r="AA230" s="31"/>
      <c r="AB230" s="297"/>
      <c r="AC230" s="31">
        <f t="shared" si="22"/>
        <v>0</v>
      </c>
      <c r="AD230" s="297"/>
      <c r="AE230" s="31"/>
      <c r="AF230" s="297"/>
      <c r="AG230" s="31"/>
      <c r="AH230" s="297"/>
      <c r="AI230" s="31"/>
      <c r="AJ230" s="297"/>
      <c r="AK230" s="31"/>
      <c r="AL230" s="297"/>
      <c r="AM230" s="31"/>
      <c r="AN230" s="297"/>
      <c r="AO230" s="31"/>
      <c r="AP230" s="297"/>
      <c r="AQ230" s="31">
        <f t="shared" si="19"/>
        <v>0</v>
      </c>
      <c r="AR230" s="297"/>
      <c r="AS230" s="31"/>
      <c r="AT230" s="297"/>
      <c r="AU230" s="31"/>
      <c r="AV230" s="297"/>
      <c r="AW230" s="31">
        <f t="shared" si="20"/>
        <v>0</v>
      </c>
      <c r="AX230" s="297"/>
      <c r="AY230" s="298">
        <v>1</v>
      </c>
      <c r="AZ230" s="319"/>
      <c r="BA230" s="294">
        <f t="shared" si="18"/>
        <v>4</v>
      </c>
      <c r="BB230" s="303" t="s">
        <v>3173</v>
      </c>
      <c r="BC230" s="261">
        <v>3</v>
      </c>
      <c r="BD230" s="261" t="s">
        <v>3173</v>
      </c>
    </row>
    <row r="231" spans="1:56" x14ac:dyDescent="0.2">
      <c r="A231" s="16" t="s">
        <v>382</v>
      </c>
      <c r="B231" s="297" t="s">
        <v>2943</v>
      </c>
      <c r="C231" s="297" t="s">
        <v>2952</v>
      </c>
      <c r="D231" s="298">
        <v>205</v>
      </c>
      <c r="E231" s="297" t="s">
        <v>2945</v>
      </c>
      <c r="F231" s="298">
        <v>1</v>
      </c>
      <c r="G231" s="31"/>
      <c r="H231" s="454"/>
      <c r="I231" s="31"/>
      <c r="J231" s="297"/>
      <c r="K231" s="31"/>
      <c r="L231" s="298">
        <v>1</v>
      </c>
      <c r="M231" s="31"/>
      <c r="N231" s="297"/>
      <c r="O231" s="31"/>
      <c r="P231" s="297"/>
      <c r="Q231" s="31"/>
      <c r="R231" s="298">
        <v>1</v>
      </c>
      <c r="S231" s="31"/>
      <c r="T231" s="298">
        <v>1</v>
      </c>
      <c r="U231" s="31"/>
      <c r="V231" s="297"/>
      <c r="W231" s="31"/>
      <c r="X231" s="297"/>
      <c r="Y231" s="31">
        <f t="shared" si="21"/>
        <v>0</v>
      </c>
      <c r="Z231" s="297"/>
      <c r="AA231" s="31"/>
      <c r="AB231" s="297"/>
      <c r="AC231" s="31">
        <f t="shared" si="22"/>
        <v>0</v>
      </c>
      <c r="AD231" s="297"/>
      <c r="AE231" s="31"/>
      <c r="AF231" s="297"/>
      <c r="AG231" s="31"/>
      <c r="AH231" s="297"/>
      <c r="AI231" s="31"/>
      <c r="AJ231" s="297"/>
      <c r="AK231" s="31"/>
      <c r="AL231" s="297"/>
      <c r="AM231" s="31"/>
      <c r="AN231" s="297"/>
      <c r="AO231" s="31"/>
      <c r="AP231" s="297"/>
      <c r="AQ231" s="31">
        <f t="shared" si="19"/>
        <v>0</v>
      </c>
      <c r="AR231" s="297"/>
      <c r="AS231" s="31"/>
      <c r="AT231" s="297"/>
      <c r="AU231" s="31"/>
      <c r="AV231" s="297"/>
      <c r="AW231" s="31">
        <f t="shared" si="20"/>
        <v>0</v>
      </c>
      <c r="AX231" s="297"/>
      <c r="AY231" s="298">
        <v>1</v>
      </c>
      <c r="AZ231" s="319"/>
      <c r="BA231" s="294">
        <f t="shared" si="18"/>
        <v>4</v>
      </c>
      <c r="BB231" s="303" t="s">
        <v>3173</v>
      </c>
      <c r="BC231" s="261">
        <v>3</v>
      </c>
      <c r="BD231" s="261" t="s">
        <v>3173</v>
      </c>
    </row>
    <row r="232" spans="1:56" x14ac:dyDescent="0.2">
      <c r="A232" s="16" t="s">
        <v>383</v>
      </c>
      <c r="B232" s="297" t="s">
        <v>2943</v>
      </c>
      <c r="C232" s="297" t="s">
        <v>2952</v>
      </c>
      <c r="D232" s="298">
        <v>205</v>
      </c>
      <c r="E232" s="297" t="s">
        <v>2945</v>
      </c>
      <c r="F232" s="298">
        <v>1</v>
      </c>
      <c r="G232" s="31"/>
      <c r="H232" s="454"/>
      <c r="I232" s="31"/>
      <c r="J232" s="297"/>
      <c r="K232" s="31"/>
      <c r="L232" s="298">
        <v>1</v>
      </c>
      <c r="M232" s="31"/>
      <c r="N232" s="297"/>
      <c r="O232" s="31"/>
      <c r="P232" s="297"/>
      <c r="Q232" s="31"/>
      <c r="R232" s="298">
        <v>1</v>
      </c>
      <c r="S232" s="31"/>
      <c r="T232" s="298">
        <v>1</v>
      </c>
      <c r="U232" s="31"/>
      <c r="V232" s="297"/>
      <c r="W232" s="31"/>
      <c r="X232" s="297"/>
      <c r="Y232" s="31">
        <f t="shared" si="21"/>
        <v>0</v>
      </c>
      <c r="Z232" s="297"/>
      <c r="AA232" s="31"/>
      <c r="AB232" s="297"/>
      <c r="AC232" s="31">
        <f t="shared" si="22"/>
        <v>0</v>
      </c>
      <c r="AD232" s="297"/>
      <c r="AE232" s="31"/>
      <c r="AF232" s="297"/>
      <c r="AG232" s="31"/>
      <c r="AH232" s="297"/>
      <c r="AI232" s="31"/>
      <c r="AJ232" s="297"/>
      <c r="AK232" s="31"/>
      <c r="AL232" s="297"/>
      <c r="AM232" s="31"/>
      <c r="AN232" s="297"/>
      <c r="AO232" s="31"/>
      <c r="AP232" s="297"/>
      <c r="AQ232" s="31">
        <f t="shared" si="19"/>
        <v>0</v>
      </c>
      <c r="AR232" s="297"/>
      <c r="AS232" s="31"/>
      <c r="AT232" s="297"/>
      <c r="AU232" s="31"/>
      <c r="AV232" s="297"/>
      <c r="AW232" s="31">
        <f t="shared" si="20"/>
        <v>0</v>
      </c>
      <c r="AX232" s="297"/>
      <c r="AY232" s="298">
        <v>1</v>
      </c>
      <c r="AZ232" s="319"/>
      <c r="BA232" s="294">
        <f t="shared" si="18"/>
        <v>4</v>
      </c>
      <c r="BB232" s="303" t="s">
        <v>3173</v>
      </c>
      <c r="BC232" s="261">
        <v>3</v>
      </c>
      <c r="BD232" s="261" t="s">
        <v>3173</v>
      </c>
    </row>
    <row r="233" spans="1:56" x14ac:dyDescent="0.2">
      <c r="A233" s="16" t="s">
        <v>384</v>
      </c>
      <c r="B233" s="17" t="s">
        <v>65</v>
      </c>
      <c r="C233" s="297" t="s">
        <v>2952</v>
      </c>
      <c r="D233" s="298">
        <v>205</v>
      </c>
      <c r="E233" s="297" t="s">
        <v>2945</v>
      </c>
      <c r="F233" s="298">
        <v>1</v>
      </c>
      <c r="G233" s="31"/>
      <c r="H233" s="454"/>
      <c r="I233" s="31"/>
      <c r="J233" s="297"/>
      <c r="K233" s="31"/>
      <c r="L233" s="298">
        <v>1</v>
      </c>
      <c r="M233" s="31"/>
      <c r="N233" s="298">
        <v>1</v>
      </c>
      <c r="O233" s="31"/>
      <c r="P233" s="297"/>
      <c r="Q233" s="31"/>
      <c r="R233" s="297"/>
      <c r="S233" s="31"/>
      <c r="T233" s="297"/>
      <c r="U233" s="31"/>
      <c r="V233" s="297"/>
      <c r="W233" s="31"/>
      <c r="X233" s="297"/>
      <c r="Y233" s="31">
        <f t="shared" si="21"/>
        <v>0</v>
      </c>
      <c r="Z233" s="297"/>
      <c r="AA233" s="31"/>
      <c r="AB233" s="297"/>
      <c r="AC233" s="31">
        <f t="shared" si="22"/>
        <v>0</v>
      </c>
      <c r="AD233" s="297"/>
      <c r="AE233" s="31"/>
      <c r="AF233" s="297"/>
      <c r="AG233" s="31"/>
      <c r="AH233" s="297"/>
      <c r="AI233" s="31"/>
      <c r="AJ233" s="297"/>
      <c r="AK233" s="31"/>
      <c r="AL233" s="297"/>
      <c r="AM233" s="31"/>
      <c r="AN233" s="297"/>
      <c r="AO233" s="31"/>
      <c r="AP233" s="297"/>
      <c r="AQ233" s="31">
        <f t="shared" si="19"/>
        <v>0</v>
      </c>
      <c r="AR233" s="297"/>
      <c r="AS233" s="31"/>
      <c r="AT233" s="297"/>
      <c r="AU233" s="31"/>
      <c r="AV233" s="297"/>
      <c r="AW233" s="31">
        <f t="shared" si="20"/>
        <v>0</v>
      </c>
      <c r="AX233" s="297"/>
      <c r="AY233" s="298">
        <v>1</v>
      </c>
      <c r="AZ233" s="319"/>
      <c r="BA233" s="294">
        <f t="shared" si="18"/>
        <v>3</v>
      </c>
      <c r="BB233" s="303" t="s">
        <v>3173</v>
      </c>
      <c r="BC233" s="261">
        <v>3</v>
      </c>
      <c r="BD233" s="261" t="s">
        <v>3173</v>
      </c>
    </row>
    <row r="234" spans="1:56" x14ac:dyDescent="0.2">
      <c r="A234" s="16" t="s">
        <v>385</v>
      </c>
      <c r="B234" s="17" t="s">
        <v>65</v>
      </c>
      <c r="C234" s="297" t="s">
        <v>2952</v>
      </c>
      <c r="D234" s="298">
        <v>205</v>
      </c>
      <c r="E234" s="297" t="s">
        <v>2945</v>
      </c>
      <c r="F234" s="298">
        <v>1</v>
      </c>
      <c r="G234" s="31"/>
      <c r="H234" s="454"/>
      <c r="I234" s="31"/>
      <c r="J234" s="297"/>
      <c r="K234" s="31"/>
      <c r="L234" s="298">
        <v>1</v>
      </c>
      <c r="M234" s="31"/>
      <c r="N234" s="298">
        <v>1</v>
      </c>
      <c r="O234" s="31"/>
      <c r="P234" s="297"/>
      <c r="Q234" s="31"/>
      <c r="R234" s="297"/>
      <c r="S234" s="31"/>
      <c r="T234" s="297"/>
      <c r="U234" s="31"/>
      <c r="V234" s="297"/>
      <c r="W234" s="31"/>
      <c r="X234" s="297"/>
      <c r="Y234" s="31">
        <f t="shared" si="21"/>
        <v>0</v>
      </c>
      <c r="Z234" s="297"/>
      <c r="AA234" s="31"/>
      <c r="AB234" s="297"/>
      <c r="AC234" s="31">
        <f t="shared" si="22"/>
        <v>0</v>
      </c>
      <c r="AD234" s="297"/>
      <c r="AE234" s="31"/>
      <c r="AF234" s="297"/>
      <c r="AG234" s="31"/>
      <c r="AH234" s="297"/>
      <c r="AI234" s="31"/>
      <c r="AJ234" s="297"/>
      <c r="AK234" s="31"/>
      <c r="AL234" s="297"/>
      <c r="AM234" s="31"/>
      <c r="AN234" s="297"/>
      <c r="AO234" s="31"/>
      <c r="AP234" s="297"/>
      <c r="AQ234" s="31">
        <f t="shared" si="19"/>
        <v>0</v>
      </c>
      <c r="AR234" s="297"/>
      <c r="AS234" s="31"/>
      <c r="AT234" s="297"/>
      <c r="AU234" s="31"/>
      <c r="AV234" s="297"/>
      <c r="AW234" s="31">
        <f t="shared" si="20"/>
        <v>0</v>
      </c>
      <c r="AX234" s="297"/>
      <c r="AY234" s="298">
        <v>1</v>
      </c>
      <c r="AZ234" s="319"/>
      <c r="BA234" s="294">
        <f t="shared" si="18"/>
        <v>3</v>
      </c>
      <c r="BB234" s="303" t="s">
        <v>3173</v>
      </c>
      <c r="BC234" s="261">
        <v>3</v>
      </c>
      <c r="BD234" s="261" t="s">
        <v>3173</v>
      </c>
    </row>
    <row r="235" spans="1:56" x14ac:dyDescent="0.2">
      <c r="A235" s="16" t="s">
        <v>386</v>
      </c>
      <c r="B235" s="297" t="s">
        <v>3023</v>
      </c>
      <c r="C235" s="297" t="s">
        <v>2952</v>
      </c>
      <c r="D235" s="298">
        <v>205</v>
      </c>
      <c r="E235" s="297" t="s">
        <v>2945</v>
      </c>
      <c r="F235" s="297"/>
      <c r="G235" s="31"/>
      <c r="H235" s="454"/>
      <c r="I235" s="31"/>
      <c r="J235" s="297"/>
      <c r="K235" s="31"/>
      <c r="L235" s="297"/>
      <c r="M235" s="31"/>
      <c r="N235" s="298">
        <v>1</v>
      </c>
      <c r="O235" s="31"/>
      <c r="P235" s="297"/>
      <c r="Q235" s="31"/>
      <c r="R235" s="297"/>
      <c r="S235" s="31"/>
      <c r="T235" s="297"/>
      <c r="U235" s="31"/>
      <c r="V235" s="297"/>
      <c r="W235" s="31"/>
      <c r="X235" s="297"/>
      <c r="Y235" s="31">
        <f t="shared" si="21"/>
        <v>0</v>
      </c>
      <c r="Z235" s="297"/>
      <c r="AA235" s="31"/>
      <c r="AB235" s="297"/>
      <c r="AC235" s="31">
        <f t="shared" si="22"/>
        <v>0</v>
      </c>
      <c r="AD235" s="297"/>
      <c r="AE235" s="31"/>
      <c r="AF235" s="297"/>
      <c r="AG235" s="31"/>
      <c r="AH235" s="297"/>
      <c r="AI235" s="31"/>
      <c r="AJ235" s="297"/>
      <c r="AK235" s="31"/>
      <c r="AL235" s="297"/>
      <c r="AM235" s="31"/>
      <c r="AN235" s="297"/>
      <c r="AO235" s="31"/>
      <c r="AP235" s="297"/>
      <c r="AQ235" s="31">
        <f t="shared" si="19"/>
        <v>0</v>
      </c>
      <c r="AR235" s="297"/>
      <c r="AS235" s="31"/>
      <c r="AT235" s="297"/>
      <c r="AU235" s="31"/>
      <c r="AV235" s="297"/>
      <c r="AW235" s="31">
        <f t="shared" si="20"/>
        <v>0</v>
      </c>
      <c r="AX235" s="298">
        <v>1</v>
      </c>
      <c r="AY235" s="297"/>
      <c r="AZ235" s="319"/>
      <c r="BA235" s="294">
        <f t="shared" si="18"/>
        <v>1</v>
      </c>
      <c r="BB235" s="303" t="s">
        <v>3173</v>
      </c>
      <c r="BC235" s="261">
        <v>3</v>
      </c>
      <c r="BD235" s="261" t="s">
        <v>3173</v>
      </c>
    </row>
    <row r="236" spans="1:56" x14ac:dyDescent="0.2">
      <c r="A236" s="16" t="s">
        <v>387</v>
      </c>
      <c r="B236" s="297" t="s">
        <v>3023</v>
      </c>
      <c r="C236" s="297" t="s">
        <v>2952</v>
      </c>
      <c r="D236" s="298">
        <v>205</v>
      </c>
      <c r="E236" s="297" t="s">
        <v>2945</v>
      </c>
      <c r="F236" s="297"/>
      <c r="G236" s="31"/>
      <c r="H236" s="454"/>
      <c r="I236" s="31"/>
      <c r="J236" s="297"/>
      <c r="K236" s="31"/>
      <c r="L236" s="297"/>
      <c r="M236" s="31"/>
      <c r="N236" s="298">
        <v>1</v>
      </c>
      <c r="O236" s="31"/>
      <c r="P236" s="297"/>
      <c r="Q236" s="31"/>
      <c r="R236" s="297"/>
      <c r="S236" s="31"/>
      <c r="T236" s="297"/>
      <c r="U236" s="31"/>
      <c r="V236" s="297"/>
      <c r="W236" s="31"/>
      <c r="X236" s="297"/>
      <c r="Y236" s="31">
        <f t="shared" si="21"/>
        <v>0</v>
      </c>
      <c r="Z236" s="297"/>
      <c r="AA236" s="31"/>
      <c r="AB236" s="297"/>
      <c r="AC236" s="31">
        <f t="shared" si="22"/>
        <v>0</v>
      </c>
      <c r="AD236" s="297"/>
      <c r="AE236" s="31"/>
      <c r="AF236" s="297"/>
      <c r="AG236" s="31"/>
      <c r="AH236" s="297"/>
      <c r="AI236" s="31"/>
      <c r="AJ236" s="297"/>
      <c r="AK236" s="31"/>
      <c r="AL236" s="297"/>
      <c r="AM236" s="31"/>
      <c r="AN236" s="297"/>
      <c r="AO236" s="31"/>
      <c r="AP236" s="297"/>
      <c r="AQ236" s="31">
        <f t="shared" si="19"/>
        <v>0</v>
      </c>
      <c r="AR236" s="297"/>
      <c r="AS236" s="31"/>
      <c r="AT236" s="297"/>
      <c r="AU236" s="31"/>
      <c r="AV236" s="297"/>
      <c r="AW236" s="31">
        <f t="shared" si="20"/>
        <v>0</v>
      </c>
      <c r="AX236" s="298">
        <v>1</v>
      </c>
      <c r="AY236" s="297"/>
      <c r="AZ236" s="319"/>
      <c r="BA236" s="294">
        <f t="shared" si="18"/>
        <v>1</v>
      </c>
      <c r="BB236" s="303" t="s">
        <v>3173</v>
      </c>
      <c r="BC236" s="261">
        <v>3</v>
      </c>
      <c r="BD236" s="261" t="s">
        <v>3173</v>
      </c>
    </row>
    <row r="237" spans="1:56" x14ac:dyDescent="0.2">
      <c r="A237" s="16" t="s">
        <v>388</v>
      </c>
      <c r="B237" s="297" t="s">
        <v>3023</v>
      </c>
      <c r="C237" s="297" t="s">
        <v>2952</v>
      </c>
      <c r="D237" s="298">
        <v>205</v>
      </c>
      <c r="E237" s="297" t="s">
        <v>2945</v>
      </c>
      <c r="F237" s="297"/>
      <c r="G237" s="31"/>
      <c r="H237" s="454"/>
      <c r="I237" s="31"/>
      <c r="J237" s="297"/>
      <c r="K237" s="31"/>
      <c r="L237" s="297"/>
      <c r="M237" s="31"/>
      <c r="N237" s="298">
        <v>1</v>
      </c>
      <c r="O237" s="31"/>
      <c r="P237" s="297"/>
      <c r="Q237" s="31"/>
      <c r="R237" s="297"/>
      <c r="S237" s="31"/>
      <c r="T237" s="297"/>
      <c r="U237" s="31"/>
      <c r="V237" s="297"/>
      <c r="W237" s="31"/>
      <c r="X237" s="297"/>
      <c r="Y237" s="31">
        <f t="shared" si="21"/>
        <v>0</v>
      </c>
      <c r="Z237" s="297"/>
      <c r="AA237" s="31"/>
      <c r="AB237" s="297"/>
      <c r="AC237" s="31">
        <f t="shared" si="22"/>
        <v>0</v>
      </c>
      <c r="AD237" s="297"/>
      <c r="AE237" s="31"/>
      <c r="AF237" s="297"/>
      <c r="AG237" s="31"/>
      <c r="AH237" s="297"/>
      <c r="AI237" s="31"/>
      <c r="AJ237" s="297"/>
      <c r="AK237" s="31"/>
      <c r="AL237" s="297"/>
      <c r="AM237" s="31"/>
      <c r="AN237" s="297"/>
      <c r="AO237" s="31"/>
      <c r="AP237" s="297"/>
      <c r="AQ237" s="31">
        <f t="shared" si="19"/>
        <v>0</v>
      </c>
      <c r="AR237" s="297"/>
      <c r="AS237" s="31"/>
      <c r="AT237" s="297"/>
      <c r="AU237" s="31"/>
      <c r="AV237" s="297"/>
      <c r="AW237" s="31">
        <f t="shared" si="20"/>
        <v>0</v>
      </c>
      <c r="AX237" s="298">
        <v>1</v>
      </c>
      <c r="AY237" s="297"/>
      <c r="AZ237" s="319"/>
      <c r="BA237" s="294">
        <f t="shared" si="18"/>
        <v>1</v>
      </c>
      <c r="BB237" s="303" t="s">
        <v>3173</v>
      </c>
      <c r="BC237" s="261">
        <v>3</v>
      </c>
      <c r="BD237" s="261" t="s">
        <v>3173</v>
      </c>
    </row>
    <row r="238" spans="1:56" x14ac:dyDescent="0.2">
      <c r="A238" s="11" t="s">
        <v>342</v>
      </c>
      <c r="B238" s="288" t="s">
        <v>2737</v>
      </c>
      <c r="C238" s="288" t="s">
        <v>3143</v>
      </c>
      <c r="D238" s="295">
        <v>209</v>
      </c>
      <c r="E238" s="288" t="s">
        <v>3137</v>
      </c>
      <c r="F238" s="288"/>
      <c r="G238" s="31"/>
      <c r="H238" s="450"/>
      <c r="I238" s="31"/>
      <c r="J238" s="288"/>
      <c r="K238" s="31"/>
      <c r="L238" s="288"/>
      <c r="M238" s="31"/>
      <c r="N238" s="288"/>
      <c r="O238" s="31"/>
      <c r="P238" s="288"/>
      <c r="Q238" s="31"/>
      <c r="R238" s="288"/>
      <c r="S238" s="31"/>
      <c r="T238" s="288"/>
      <c r="U238" s="31"/>
      <c r="V238" s="295">
        <v>1</v>
      </c>
      <c r="W238" s="31"/>
      <c r="X238" s="288"/>
      <c r="Y238" s="31">
        <f t="shared" si="21"/>
        <v>0</v>
      </c>
      <c r="Z238" s="288"/>
      <c r="AA238" s="31"/>
      <c r="AB238" s="288"/>
      <c r="AC238" s="31">
        <f t="shared" si="22"/>
        <v>0</v>
      </c>
      <c r="AD238" s="288"/>
      <c r="AE238" s="31"/>
      <c r="AF238" s="288"/>
      <c r="AG238" s="31"/>
      <c r="AH238" s="295">
        <v>4</v>
      </c>
      <c r="AI238" s="31"/>
      <c r="AJ238" s="288"/>
      <c r="AK238" s="31"/>
      <c r="AL238" s="288"/>
      <c r="AM238" s="31"/>
      <c r="AN238" s="288"/>
      <c r="AO238" s="31"/>
      <c r="AP238" s="288"/>
      <c r="AQ238" s="31">
        <f t="shared" si="19"/>
        <v>0</v>
      </c>
      <c r="AR238" s="288"/>
      <c r="AS238" s="31"/>
      <c r="AT238" s="288"/>
      <c r="AU238" s="31"/>
      <c r="AV238" s="288"/>
      <c r="AW238" s="31">
        <f t="shared" si="20"/>
        <v>0</v>
      </c>
      <c r="AX238" s="288"/>
      <c r="AY238" s="288"/>
      <c r="AZ238" s="310">
        <v>7</v>
      </c>
      <c r="BA238" s="294">
        <f t="shared" si="18"/>
        <v>5</v>
      </c>
      <c r="BB238" s="303" t="s">
        <v>3177</v>
      </c>
      <c r="BC238" s="261">
        <v>3</v>
      </c>
      <c r="BD238" s="261" t="s">
        <v>3173</v>
      </c>
    </row>
    <row r="239" spans="1:56" x14ac:dyDescent="0.2">
      <c r="A239" s="11" t="s">
        <v>339</v>
      </c>
      <c r="B239" s="13" t="s">
        <v>3114</v>
      </c>
      <c r="C239" s="13" t="s">
        <v>3143</v>
      </c>
      <c r="D239" s="295">
        <v>209</v>
      </c>
      <c r="E239" s="295">
        <v>0</v>
      </c>
      <c r="F239" s="288">
        <v>5</v>
      </c>
      <c r="G239" s="31"/>
      <c r="H239" s="449">
        <v>12</v>
      </c>
      <c r="I239" s="31"/>
      <c r="J239" s="288"/>
      <c r="K239" s="31"/>
      <c r="L239" s="288"/>
      <c r="M239" s="31"/>
      <c r="N239" s="288"/>
      <c r="O239" s="31"/>
      <c r="P239" s="288"/>
      <c r="Q239" s="31"/>
      <c r="R239" s="288"/>
      <c r="S239" s="31"/>
      <c r="T239" s="288"/>
      <c r="U239" s="31"/>
      <c r="V239" s="288"/>
      <c r="W239" s="31"/>
      <c r="X239" s="288"/>
      <c r="Y239" s="31">
        <f t="shared" si="21"/>
        <v>0</v>
      </c>
      <c r="Z239" s="288"/>
      <c r="AA239" s="31"/>
      <c r="AB239" s="288"/>
      <c r="AC239" s="31">
        <f t="shared" si="22"/>
        <v>0</v>
      </c>
      <c r="AD239" s="288"/>
      <c r="AE239" s="31"/>
      <c r="AF239" s="288"/>
      <c r="AG239" s="31"/>
      <c r="AH239" s="288"/>
      <c r="AI239" s="31"/>
      <c r="AJ239" s="288"/>
      <c r="AK239" s="31"/>
      <c r="AL239" s="288"/>
      <c r="AM239" s="31"/>
      <c r="AN239" s="288"/>
      <c r="AO239" s="31"/>
      <c r="AP239" s="288"/>
      <c r="AQ239" s="31">
        <f t="shared" si="19"/>
        <v>0</v>
      </c>
      <c r="AR239" s="288"/>
      <c r="AS239" s="31"/>
      <c r="AT239" s="288"/>
      <c r="AU239" s="31"/>
      <c r="AV239" s="288"/>
      <c r="AW239" s="31">
        <f t="shared" si="20"/>
        <v>0</v>
      </c>
      <c r="AX239" s="7" t="s">
        <v>100</v>
      </c>
      <c r="AY239" s="7" t="s">
        <v>100</v>
      </c>
      <c r="AZ239" s="293"/>
      <c r="BA239" s="294">
        <f t="shared" si="18"/>
        <v>17</v>
      </c>
      <c r="BB239" s="303" t="s">
        <v>3177</v>
      </c>
      <c r="BC239" s="261">
        <v>3</v>
      </c>
      <c r="BD239" s="261" t="s">
        <v>3173</v>
      </c>
    </row>
    <row r="240" spans="1:56" x14ac:dyDescent="0.2">
      <c r="A240" s="11" t="s">
        <v>339</v>
      </c>
      <c r="B240" s="288" t="s">
        <v>3114</v>
      </c>
      <c r="C240" s="288" t="s">
        <v>3143</v>
      </c>
      <c r="D240" s="295">
        <v>209</v>
      </c>
      <c r="E240" s="295">
        <v>0</v>
      </c>
      <c r="F240" s="288">
        <v>5</v>
      </c>
      <c r="G240" s="31"/>
      <c r="H240" s="449">
        <v>12</v>
      </c>
      <c r="I240" s="31"/>
      <c r="J240" s="288"/>
      <c r="K240" s="31"/>
      <c r="L240" s="288"/>
      <c r="M240" s="31"/>
      <c r="N240" s="288"/>
      <c r="O240" s="31"/>
      <c r="P240" s="288"/>
      <c r="Q240" s="31"/>
      <c r="R240" s="288"/>
      <c r="S240" s="31"/>
      <c r="T240" s="288"/>
      <c r="U240" s="31"/>
      <c r="V240" s="288"/>
      <c r="W240" s="31"/>
      <c r="X240" s="288"/>
      <c r="Y240" s="31">
        <f t="shared" si="21"/>
        <v>0</v>
      </c>
      <c r="Z240" s="288"/>
      <c r="AA240" s="31"/>
      <c r="AB240" s="288"/>
      <c r="AC240" s="31">
        <f t="shared" si="22"/>
        <v>0</v>
      </c>
      <c r="AD240" s="288"/>
      <c r="AE240" s="31"/>
      <c r="AF240" s="288"/>
      <c r="AG240" s="31"/>
      <c r="AH240" s="288"/>
      <c r="AI240" s="31"/>
      <c r="AJ240" s="288"/>
      <c r="AK240" s="31"/>
      <c r="AL240" s="288"/>
      <c r="AM240" s="31"/>
      <c r="AN240" s="288"/>
      <c r="AO240" s="31"/>
      <c r="AP240" s="288"/>
      <c r="AQ240" s="31">
        <f t="shared" si="19"/>
        <v>0</v>
      </c>
      <c r="AR240" s="288"/>
      <c r="AS240" s="31"/>
      <c r="AT240" s="288"/>
      <c r="AU240" s="31"/>
      <c r="AV240" s="288"/>
      <c r="AW240" s="31">
        <f t="shared" si="20"/>
        <v>0</v>
      </c>
      <c r="AX240" s="7" t="s">
        <v>100</v>
      </c>
      <c r="AY240" s="7" t="s">
        <v>100</v>
      </c>
      <c r="AZ240" s="293"/>
      <c r="BA240" s="294">
        <f t="shared" si="18"/>
        <v>17</v>
      </c>
      <c r="BB240" s="303" t="s">
        <v>3177</v>
      </c>
      <c r="BC240" s="261">
        <v>3</v>
      </c>
      <c r="BD240" s="261" t="s">
        <v>3173</v>
      </c>
    </row>
    <row r="241" spans="1:56" x14ac:dyDescent="0.2">
      <c r="A241" s="314" t="s">
        <v>3145</v>
      </c>
      <c r="B241" s="291"/>
      <c r="C241" s="291"/>
      <c r="D241" s="291"/>
      <c r="E241" s="291"/>
      <c r="F241" s="291"/>
      <c r="G241" s="31"/>
      <c r="H241" s="482"/>
      <c r="I241" s="31"/>
      <c r="J241" s="291"/>
      <c r="K241" s="31"/>
      <c r="L241" s="291"/>
      <c r="M241" s="31"/>
      <c r="N241" s="291"/>
      <c r="O241" s="31"/>
      <c r="P241" s="291"/>
      <c r="Q241" s="31"/>
      <c r="R241" s="291"/>
      <c r="S241" s="31"/>
      <c r="T241" s="291"/>
      <c r="U241" s="31"/>
      <c r="V241" s="291"/>
      <c r="W241" s="31"/>
      <c r="X241" s="291"/>
      <c r="Y241" s="31">
        <f t="shared" si="21"/>
        <v>0</v>
      </c>
      <c r="Z241" s="291"/>
      <c r="AA241" s="31"/>
      <c r="AB241" s="291"/>
      <c r="AC241" s="31">
        <f t="shared" si="22"/>
        <v>0</v>
      </c>
      <c r="AD241" s="291"/>
      <c r="AE241" s="31"/>
      <c r="AF241" s="291"/>
      <c r="AG241" s="31"/>
      <c r="AH241" s="291"/>
      <c r="AI241" s="31"/>
      <c r="AJ241" s="291"/>
      <c r="AK241" s="31"/>
      <c r="AL241" s="291"/>
      <c r="AM241" s="31"/>
      <c r="AN241" s="291"/>
      <c r="AO241" s="31"/>
      <c r="AP241" s="291"/>
      <c r="AQ241" s="31">
        <f t="shared" si="19"/>
        <v>0</v>
      </c>
      <c r="AR241" s="291"/>
      <c r="AS241" s="31"/>
      <c r="AT241" s="291"/>
      <c r="AU241" s="31"/>
      <c r="AV241" s="291"/>
      <c r="AW241" s="31">
        <f t="shared" si="20"/>
        <v>0</v>
      </c>
      <c r="AX241" s="291"/>
      <c r="AY241" s="291"/>
      <c r="AZ241" s="292"/>
      <c r="BA241" s="294">
        <f t="shared" si="18"/>
        <v>0</v>
      </c>
      <c r="BB241" s="304"/>
      <c r="BC241" s="261">
        <v>3</v>
      </c>
      <c r="BD241" s="261" t="s">
        <v>3173</v>
      </c>
    </row>
    <row r="242" spans="1:56" x14ac:dyDescent="0.2">
      <c r="A242" s="320" t="s">
        <v>393</v>
      </c>
      <c r="B242" s="321" t="s">
        <v>350</v>
      </c>
      <c r="C242" s="321" t="s">
        <v>910</v>
      </c>
      <c r="D242" s="322">
        <v>204</v>
      </c>
      <c r="E242" s="321" t="s">
        <v>151</v>
      </c>
      <c r="F242" s="322">
        <v>1</v>
      </c>
      <c r="G242" s="321"/>
      <c r="H242" s="484"/>
      <c r="I242" s="321"/>
      <c r="J242" s="321"/>
      <c r="K242" s="321"/>
      <c r="L242" s="322">
        <v>1</v>
      </c>
      <c r="M242" s="321"/>
      <c r="N242" s="321"/>
      <c r="O242" s="321"/>
      <c r="P242" s="321"/>
      <c r="Q242" s="321"/>
      <c r="R242" s="322">
        <v>2</v>
      </c>
      <c r="S242" s="321"/>
      <c r="T242" s="322">
        <v>1</v>
      </c>
      <c r="U242" s="321"/>
      <c r="V242" s="321"/>
      <c r="W242" s="321"/>
      <c r="X242" s="321"/>
      <c r="Y242" s="321">
        <f t="shared" si="21"/>
        <v>0</v>
      </c>
      <c r="Z242" s="321"/>
      <c r="AA242" s="321"/>
      <c r="AB242" s="321"/>
      <c r="AC242" s="321">
        <f t="shared" si="22"/>
        <v>0</v>
      </c>
      <c r="AD242" s="321"/>
      <c r="AE242" s="321"/>
      <c r="AF242" s="321"/>
      <c r="AG242" s="321"/>
      <c r="AH242" s="322">
        <v>2</v>
      </c>
      <c r="AI242" s="321"/>
      <c r="AJ242" s="321"/>
      <c r="AK242" s="321"/>
      <c r="AL242" s="321"/>
      <c r="AM242" s="321"/>
      <c r="AN242" s="321"/>
      <c r="AO242" s="321"/>
      <c r="AP242" s="321"/>
      <c r="AQ242" s="321">
        <f t="shared" si="19"/>
        <v>0</v>
      </c>
      <c r="AR242" s="321"/>
      <c r="AS242" s="321"/>
      <c r="AT242" s="322">
        <v>2</v>
      </c>
      <c r="AU242" s="321"/>
      <c r="AV242" s="321"/>
      <c r="AW242" s="321">
        <f t="shared" si="20"/>
        <v>0</v>
      </c>
      <c r="AX242" s="322">
        <v>1</v>
      </c>
      <c r="AY242" s="322">
        <v>1</v>
      </c>
      <c r="AZ242" s="323"/>
      <c r="BA242" s="324">
        <f t="shared" si="18"/>
        <v>7</v>
      </c>
      <c r="BB242" s="303" t="s">
        <v>3177</v>
      </c>
      <c r="BC242" s="261">
        <v>3</v>
      </c>
      <c r="BD242" s="261" t="s">
        <v>3173</v>
      </c>
    </row>
    <row r="243" spans="1:56" x14ac:dyDescent="0.2">
      <c r="A243" s="320" t="s">
        <v>395</v>
      </c>
      <c r="B243" s="321" t="s">
        <v>350</v>
      </c>
      <c r="C243" s="321" t="s">
        <v>910</v>
      </c>
      <c r="D243" s="322">
        <v>204</v>
      </c>
      <c r="E243" s="321" t="s">
        <v>151</v>
      </c>
      <c r="F243" s="322">
        <v>1</v>
      </c>
      <c r="G243" s="321"/>
      <c r="H243" s="484"/>
      <c r="I243" s="321"/>
      <c r="J243" s="321"/>
      <c r="K243" s="321"/>
      <c r="L243" s="322">
        <v>1</v>
      </c>
      <c r="M243" s="321"/>
      <c r="N243" s="321"/>
      <c r="O243" s="321"/>
      <c r="P243" s="321"/>
      <c r="Q243" s="321"/>
      <c r="R243" s="321"/>
      <c r="S243" s="321"/>
      <c r="T243" s="322">
        <v>1</v>
      </c>
      <c r="U243" s="321"/>
      <c r="V243" s="321"/>
      <c r="W243" s="321"/>
      <c r="X243" s="321"/>
      <c r="Y243" s="321">
        <f t="shared" si="21"/>
        <v>0</v>
      </c>
      <c r="Z243" s="321"/>
      <c r="AA243" s="321"/>
      <c r="AB243" s="321"/>
      <c r="AC243" s="321">
        <f t="shared" si="22"/>
        <v>0</v>
      </c>
      <c r="AD243" s="321"/>
      <c r="AE243" s="321"/>
      <c r="AF243" s="321"/>
      <c r="AG243" s="321"/>
      <c r="AH243" s="322">
        <v>2</v>
      </c>
      <c r="AI243" s="321"/>
      <c r="AJ243" s="321"/>
      <c r="AK243" s="321"/>
      <c r="AL243" s="321"/>
      <c r="AM243" s="321"/>
      <c r="AN243" s="321"/>
      <c r="AO243" s="321"/>
      <c r="AP243" s="321"/>
      <c r="AQ243" s="321">
        <f t="shared" si="19"/>
        <v>0</v>
      </c>
      <c r="AR243" s="321"/>
      <c r="AS243" s="321"/>
      <c r="AT243" s="322">
        <v>2</v>
      </c>
      <c r="AU243" s="321"/>
      <c r="AV243" s="321"/>
      <c r="AW243" s="321">
        <f t="shared" si="20"/>
        <v>0</v>
      </c>
      <c r="AX243" s="322">
        <v>1</v>
      </c>
      <c r="AY243" s="322">
        <v>1</v>
      </c>
      <c r="AZ243" s="323"/>
      <c r="BA243" s="324">
        <f t="shared" si="18"/>
        <v>5</v>
      </c>
      <c r="BB243" s="303" t="s">
        <v>3177</v>
      </c>
      <c r="BC243" s="261">
        <v>3</v>
      </c>
      <c r="BD243" s="261" t="s">
        <v>3173</v>
      </c>
    </row>
    <row r="244" spans="1:56" x14ac:dyDescent="0.2">
      <c r="A244" s="320" t="s">
        <v>396</v>
      </c>
      <c r="B244" s="321" t="s">
        <v>350</v>
      </c>
      <c r="C244" s="321" t="s">
        <v>910</v>
      </c>
      <c r="D244" s="322">
        <v>204</v>
      </c>
      <c r="E244" s="321" t="s">
        <v>151</v>
      </c>
      <c r="F244" s="322">
        <v>1</v>
      </c>
      <c r="G244" s="321"/>
      <c r="H244" s="484"/>
      <c r="I244" s="321"/>
      <c r="J244" s="321"/>
      <c r="K244" s="321"/>
      <c r="L244" s="322">
        <v>1</v>
      </c>
      <c r="M244" s="321"/>
      <c r="N244" s="321"/>
      <c r="O244" s="321"/>
      <c r="P244" s="321"/>
      <c r="Q244" s="321"/>
      <c r="R244" s="321"/>
      <c r="S244" s="321"/>
      <c r="T244" s="322">
        <v>1</v>
      </c>
      <c r="U244" s="321"/>
      <c r="V244" s="321"/>
      <c r="W244" s="321"/>
      <c r="X244" s="321"/>
      <c r="Y244" s="321">
        <f t="shared" si="21"/>
        <v>0</v>
      </c>
      <c r="Z244" s="321"/>
      <c r="AA244" s="321"/>
      <c r="AB244" s="321"/>
      <c r="AC244" s="321">
        <f t="shared" si="22"/>
        <v>0</v>
      </c>
      <c r="AD244" s="321"/>
      <c r="AE244" s="321"/>
      <c r="AF244" s="321"/>
      <c r="AG244" s="321"/>
      <c r="AH244" s="322">
        <v>2</v>
      </c>
      <c r="AI244" s="321"/>
      <c r="AJ244" s="321"/>
      <c r="AK244" s="321"/>
      <c r="AL244" s="321"/>
      <c r="AM244" s="321"/>
      <c r="AN244" s="321"/>
      <c r="AO244" s="321"/>
      <c r="AP244" s="321"/>
      <c r="AQ244" s="321">
        <f t="shared" si="19"/>
        <v>0</v>
      </c>
      <c r="AR244" s="321"/>
      <c r="AS244" s="321"/>
      <c r="AT244" s="322">
        <v>2</v>
      </c>
      <c r="AU244" s="321"/>
      <c r="AV244" s="321"/>
      <c r="AW244" s="321">
        <f t="shared" si="20"/>
        <v>0</v>
      </c>
      <c r="AX244" s="322">
        <v>1</v>
      </c>
      <c r="AY244" s="322">
        <v>1</v>
      </c>
      <c r="AZ244" s="323"/>
      <c r="BA244" s="324">
        <f t="shared" si="18"/>
        <v>5</v>
      </c>
      <c r="BB244" s="303" t="s">
        <v>3177</v>
      </c>
      <c r="BC244" s="261">
        <v>3</v>
      </c>
      <c r="BD244" s="261" t="s">
        <v>3173</v>
      </c>
    </row>
    <row r="245" spans="1:56" x14ac:dyDescent="0.2">
      <c r="A245" s="320" t="s">
        <v>397</v>
      </c>
      <c r="B245" s="321" t="s">
        <v>350</v>
      </c>
      <c r="C245" s="321" t="s">
        <v>910</v>
      </c>
      <c r="D245" s="322">
        <v>204</v>
      </c>
      <c r="E245" s="321" t="s">
        <v>151</v>
      </c>
      <c r="F245" s="322">
        <v>1</v>
      </c>
      <c r="G245" s="321"/>
      <c r="H245" s="484"/>
      <c r="I245" s="321"/>
      <c r="J245" s="321"/>
      <c r="K245" s="321"/>
      <c r="L245" s="322">
        <v>1</v>
      </c>
      <c r="M245" s="321"/>
      <c r="N245" s="321"/>
      <c r="O245" s="321"/>
      <c r="P245" s="321"/>
      <c r="Q245" s="321"/>
      <c r="R245" s="322">
        <v>2</v>
      </c>
      <c r="S245" s="321"/>
      <c r="T245" s="322">
        <v>1</v>
      </c>
      <c r="U245" s="321"/>
      <c r="V245" s="321"/>
      <c r="W245" s="321"/>
      <c r="X245" s="321"/>
      <c r="Y245" s="321">
        <f t="shared" si="21"/>
        <v>0</v>
      </c>
      <c r="Z245" s="321"/>
      <c r="AA245" s="321"/>
      <c r="AB245" s="321"/>
      <c r="AC245" s="321">
        <f t="shared" si="22"/>
        <v>0</v>
      </c>
      <c r="AD245" s="321"/>
      <c r="AE245" s="321"/>
      <c r="AF245" s="321"/>
      <c r="AG245" s="321"/>
      <c r="AH245" s="322">
        <v>2</v>
      </c>
      <c r="AI245" s="321"/>
      <c r="AJ245" s="321"/>
      <c r="AK245" s="321"/>
      <c r="AL245" s="321"/>
      <c r="AM245" s="321"/>
      <c r="AN245" s="321"/>
      <c r="AO245" s="321"/>
      <c r="AP245" s="321"/>
      <c r="AQ245" s="321">
        <f t="shared" si="19"/>
        <v>0</v>
      </c>
      <c r="AR245" s="321"/>
      <c r="AS245" s="321"/>
      <c r="AT245" s="322">
        <v>2</v>
      </c>
      <c r="AU245" s="321"/>
      <c r="AV245" s="321"/>
      <c r="AW245" s="321">
        <f t="shared" si="20"/>
        <v>0</v>
      </c>
      <c r="AX245" s="322">
        <v>1</v>
      </c>
      <c r="AY245" s="322">
        <v>1</v>
      </c>
      <c r="AZ245" s="323"/>
      <c r="BA245" s="324">
        <f t="shared" si="18"/>
        <v>7</v>
      </c>
      <c r="BB245" s="296" t="s">
        <v>3177</v>
      </c>
      <c r="BC245" s="261">
        <v>3</v>
      </c>
      <c r="BD245" s="261" t="s">
        <v>3173</v>
      </c>
    </row>
    <row r="246" spans="1:56" x14ac:dyDescent="0.2">
      <c r="A246" s="21" t="s">
        <v>398</v>
      </c>
      <c r="B246" s="22"/>
      <c r="C246" s="22"/>
      <c r="D246" s="22"/>
      <c r="E246" s="22"/>
      <c r="F246" s="291"/>
      <c r="G246" s="31"/>
      <c r="H246" s="482"/>
      <c r="I246" s="31"/>
      <c r="J246" s="291"/>
      <c r="K246" s="31"/>
      <c r="L246" s="291"/>
      <c r="M246" s="31"/>
      <c r="N246" s="291"/>
      <c r="O246" s="31"/>
      <c r="P246" s="291"/>
      <c r="Q246" s="31"/>
      <c r="R246" s="291"/>
      <c r="S246" s="31"/>
      <c r="T246" s="291"/>
      <c r="U246" s="31"/>
      <c r="V246" s="291"/>
      <c r="W246" s="31"/>
      <c r="X246" s="291"/>
      <c r="Y246" s="31">
        <f t="shared" si="21"/>
        <v>0</v>
      </c>
      <c r="Z246" s="291"/>
      <c r="AA246" s="31"/>
      <c r="AB246" s="291"/>
      <c r="AC246" s="31">
        <f t="shared" si="22"/>
        <v>0</v>
      </c>
      <c r="AD246" s="291"/>
      <c r="AE246" s="31"/>
      <c r="AF246" s="291"/>
      <c r="AG246" s="31"/>
      <c r="AH246" s="291"/>
      <c r="AI246" s="31"/>
      <c r="AJ246" s="291"/>
      <c r="AK246" s="31"/>
      <c r="AL246" s="291"/>
      <c r="AM246" s="31"/>
      <c r="AN246" s="291"/>
      <c r="AO246" s="31"/>
      <c r="AP246" s="291"/>
      <c r="AQ246" s="31">
        <f t="shared" si="19"/>
        <v>0</v>
      </c>
      <c r="AR246" s="291"/>
      <c r="AS246" s="31"/>
      <c r="AT246" s="291"/>
      <c r="AU246" s="31"/>
      <c r="AV246" s="291"/>
      <c r="AW246" s="31">
        <f t="shared" si="20"/>
        <v>0</v>
      </c>
      <c r="AX246" s="291"/>
      <c r="AY246" s="291"/>
      <c r="AZ246" s="292"/>
      <c r="BA246" s="294">
        <f t="shared" si="18"/>
        <v>0</v>
      </c>
      <c r="BC246" s="261">
        <v>3</v>
      </c>
      <c r="BD246" s="261" t="s">
        <v>3173</v>
      </c>
    </row>
    <row r="247" spans="1:56" x14ac:dyDescent="0.2">
      <c r="A247" s="11" t="s">
        <v>399</v>
      </c>
      <c r="B247" s="288" t="s">
        <v>2930</v>
      </c>
      <c r="C247" s="7" t="s">
        <v>398</v>
      </c>
      <c r="D247" s="295">
        <v>203</v>
      </c>
      <c r="E247" s="295">
        <v>1100</v>
      </c>
      <c r="F247" s="295">
        <v>1</v>
      </c>
      <c r="G247" s="31"/>
      <c r="H247" s="450"/>
      <c r="I247" s="31"/>
      <c r="J247" s="288"/>
      <c r="K247" s="31"/>
      <c r="L247" s="288"/>
      <c r="M247" s="31"/>
      <c r="N247" s="295">
        <v>1</v>
      </c>
      <c r="O247" s="31"/>
      <c r="P247" s="288"/>
      <c r="Q247" s="31"/>
      <c r="R247" s="288"/>
      <c r="S247" s="31"/>
      <c r="T247" s="288"/>
      <c r="U247" s="31"/>
      <c r="V247" s="288"/>
      <c r="W247" s="31"/>
      <c r="X247" s="288"/>
      <c r="Y247" s="31">
        <f t="shared" si="21"/>
        <v>0</v>
      </c>
      <c r="Z247" s="288"/>
      <c r="AA247" s="31"/>
      <c r="AB247" s="288"/>
      <c r="AC247" s="31">
        <f t="shared" si="22"/>
        <v>0</v>
      </c>
      <c r="AD247" s="288"/>
      <c r="AE247" s="31"/>
      <c r="AF247" s="288"/>
      <c r="AG247" s="31"/>
      <c r="AH247" s="288"/>
      <c r="AI247" s="31"/>
      <c r="AJ247" s="288"/>
      <c r="AK247" s="31"/>
      <c r="AL247" s="288"/>
      <c r="AM247" s="31"/>
      <c r="AN247" s="288"/>
      <c r="AO247" s="31"/>
      <c r="AP247" s="288"/>
      <c r="AQ247" s="31">
        <f t="shared" si="19"/>
        <v>0</v>
      </c>
      <c r="AR247" s="288"/>
      <c r="AS247" s="31"/>
      <c r="AT247" s="288"/>
      <c r="AU247" s="31"/>
      <c r="AV247" s="288"/>
      <c r="AW247" s="31">
        <f t="shared" si="20"/>
        <v>0</v>
      </c>
      <c r="AX247" s="288"/>
      <c r="AY247" s="288"/>
      <c r="AZ247" s="293"/>
      <c r="BA247" s="294">
        <f t="shared" si="18"/>
        <v>2</v>
      </c>
      <c r="BB247" s="296" t="s">
        <v>3173</v>
      </c>
      <c r="BC247" s="261">
        <v>3</v>
      </c>
      <c r="BD247" s="261" t="s">
        <v>3173</v>
      </c>
    </row>
    <row r="248" spans="1:56" x14ac:dyDescent="0.2">
      <c r="A248" s="26" t="s">
        <v>400</v>
      </c>
      <c r="B248" s="306" t="s">
        <v>2829</v>
      </c>
      <c r="C248" s="27" t="s">
        <v>398</v>
      </c>
      <c r="D248" s="307">
        <v>203</v>
      </c>
      <c r="E248" s="307">
        <v>300</v>
      </c>
      <c r="F248" s="307">
        <v>4</v>
      </c>
      <c r="G248" s="31"/>
      <c r="H248" s="440"/>
      <c r="I248" s="31"/>
      <c r="J248" s="306"/>
      <c r="K248" s="31"/>
      <c r="L248" s="307">
        <v>4</v>
      </c>
      <c r="M248" s="31"/>
      <c r="N248" s="306"/>
      <c r="O248" s="31"/>
      <c r="P248" s="307">
        <v>8</v>
      </c>
      <c r="Q248" s="31"/>
      <c r="R248" s="307">
        <v>8</v>
      </c>
      <c r="S248" s="31"/>
      <c r="T248" s="307">
        <v>2</v>
      </c>
      <c r="U248" s="31"/>
      <c r="V248" s="307">
        <v>1</v>
      </c>
      <c r="W248" s="31"/>
      <c r="X248" s="306"/>
      <c r="Y248" s="31">
        <f t="shared" si="21"/>
        <v>0</v>
      </c>
      <c r="Z248" s="306"/>
      <c r="AA248" s="31"/>
      <c r="AB248" s="306"/>
      <c r="AC248" s="31">
        <f t="shared" si="22"/>
        <v>0</v>
      </c>
      <c r="AD248" s="306"/>
      <c r="AE248" s="31"/>
      <c r="AF248" s="306"/>
      <c r="AG248" s="31"/>
      <c r="AH248" s="307">
        <v>2</v>
      </c>
      <c r="AI248" s="31"/>
      <c r="AJ248" s="306"/>
      <c r="AK248" s="31"/>
      <c r="AL248" s="306"/>
      <c r="AM248" s="31"/>
      <c r="AN248" s="306"/>
      <c r="AO248" s="31"/>
      <c r="AP248" s="306"/>
      <c r="AQ248" s="31">
        <f t="shared" si="19"/>
        <v>0</v>
      </c>
      <c r="AR248" s="306"/>
      <c r="AS248" s="31"/>
      <c r="AT248" s="307">
        <v>2</v>
      </c>
      <c r="AU248" s="31"/>
      <c r="AV248" s="306"/>
      <c r="AW248" s="31">
        <f t="shared" si="20"/>
        <v>0</v>
      </c>
      <c r="AX248" s="307">
        <v>1</v>
      </c>
      <c r="AY248" s="307">
        <v>1</v>
      </c>
      <c r="AZ248" s="308"/>
      <c r="BA248" s="294">
        <f t="shared" si="18"/>
        <v>29</v>
      </c>
      <c r="BB248" s="261" t="s">
        <v>3181</v>
      </c>
      <c r="BC248" s="261">
        <v>3</v>
      </c>
      <c r="BD248" s="261" t="s">
        <v>3173</v>
      </c>
    </row>
    <row r="249" spans="1:56" x14ac:dyDescent="0.2">
      <c r="A249" s="26" t="s">
        <v>401</v>
      </c>
      <c r="B249" s="306" t="s">
        <v>2829</v>
      </c>
      <c r="C249" s="27" t="s">
        <v>398</v>
      </c>
      <c r="D249" s="307">
        <v>203</v>
      </c>
      <c r="E249" s="307">
        <v>300</v>
      </c>
      <c r="F249" s="307">
        <v>4</v>
      </c>
      <c r="G249" s="31"/>
      <c r="H249" s="440"/>
      <c r="I249" s="31"/>
      <c r="J249" s="306"/>
      <c r="K249" s="31"/>
      <c r="L249" s="307">
        <v>4</v>
      </c>
      <c r="M249" s="31"/>
      <c r="N249" s="306"/>
      <c r="O249" s="31"/>
      <c r="P249" s="307">
        <v>8</v>
      </c>
      <c r="Q249" s="31"/>
      <c r="R249" s="307">
        <v>8</v>
      </c>
      <c r="S249" s="31"/>
      <c r="T249" s="307">
        <v>2</v>
      </c>
      <c r="U249" s="31"/>
      <c r="V249" s="307">
        <v>1</v>
      </c>
      <c r="W249" s="31"/>
      <c r="X249" s="306"/>
      <c r="Y249" s="31">
        <f t="shared" si="21"/>
        <v>0</v>
      </c>
      <c r="Z249" s="306"/>
      <c r="AA249" s="31"/>
      <c r="AB249" s="306"/>
      <c r="AC249" s="31">
        <f t="shared" si="22"/>
        <v>0</v>
      </c>
      <c r="AD249" s="306"/>
      <c r="AE249" s="31"/>
      <c r="AF249" s="306"/>
      <c r="AG249" s="31"/>
      <c r="AH249" s="307">
        <v>2</v>
      </c>
      <c r="AI249" s="31"/>
      <c r="AJ249" s="306"/>
      <c r="AK249" s="31"/>
      <c r="AL249" s="306"/>
      <c r="AM249" s="31"/>
      <c r="AN249" s="306"/>
      <c r="AO249" s="31"/>
      <c r="AP249" s="306"/>
      <c r="AQ249" s="31">
        <f t="shared" si="19"/>
        <v>0</v>
      </c>
      <c r="AR249" s="306"/>
      <c r="AS249" s="31"/>
      <c r="AT249" s="307">
        <v>2</v>
      </c>
      <c r="AU249" s="31"/>
      <c r="AV249" s="306"/>
      <c r="AW249" s="31">
        <f t="shared" si="20"/>
        <v>0</v>
      </c>
      <c r="AX249" s="307">
        <v>1</v>
      </c>
      <c r="AY249" s="307">
        <v>1</v>
      </c>
      <c r="AZ249" s="309">
        <v>1</v>
      </c>
      <c r="BA249" s="294">
        <f t="shared" si="18"/>
        <v>29</v>
      </c>
      <c r="BB249" s="261" t="s">
        <v>3181</v>
      </c>
      <c r="BC249" s="261">
        <v>3</v>
      </c>
      <c r="BD249" s="261" t="s">
        <v>3173</v>
      </c>
    </row>
    <row r="250" spans="1:56" x14ac:dyDescent="0.2">
      <c r="A250" s="26" t="s">
        <v>402</v>
      </c>
      <c r="B250" s="306" t="s">
        <v>2829</v>
      </c>
      <c r="C250" s="27" t="s">
        <v>398</v>
      </c>
      <c r="D250" s="307">
        <v>203</v>
      </c>
      <c r="E250" s="307">
        <v>0</v>
      </c>
      <c r="F250" s="307">
        <v>4</v>
      </c>
      <c r="G250" s="31"/>
      <c r="H250" s="440"/>
      <c r="I250" s="31"/>
      <c r="J250" s="306"/>
      <c r="K250" s="31"/>
      <c r="L250" s="307">
        <v>4</v>
      </c>
      <c r="M250" s="31"/>
      <c r="N250" s="306"/>
      <c r="O250" s="31"/>
      <c r="P250" s="307">
        <v>8</v>
      </c>
      <c r="Q250" s="31"/>
      <c r="R250" s="307">
        <v>8</v>
      </c>
      <c r="S250" s="31"/>
      <c r="T250" s="307">
        <v>2</v>
      </c>
      <c r="U250" s="31"/>
      <c r="V250" s="307">
        <v>1</v>
      </c>
      <c r="W250" s="31"/>
      <c r="X250" s="306"/>
      <c r="Y250" s="31">
        <f t="shared" si="21"/>
        <v>0</v>
      </c>
      <c r="Z250" s="306"/>
      <c r="AA250" s="31"/>
      <c r="AB250" s="306"/>
      <c r="AC250" s="31">
        <f t="shared" si="22"/>
        <v>0</v>
      </c>
      <c r="AD250" s="306"/>
      <c r="AE250" s="31"/>
      <c r="AF250" s="306"/>
      <c r="AG250" s="31"/>
      <c r="AH250" s="307">
        <v>2</v>
      </c>
      <c r="AI250" s="31"/>
      <c r="AJ250" s="306"/>
      <c r="AK250" s="31"/>
      <c r="AL250" s="306"/>
      <c r="AM250" s="31"/>
      <c r="AN250" s="306"/>
      <c r="AO250" s="31"/>
      <c r="AP250" s="306"/>
      <c r="AQ250" s="31">
        <f t="shared" si="19"/>
        <v>0</v>
      </c>
      <c r="AR250" s="306"/>
      <c r="AS250" s="31"/>
      <c r="AT250" s="307">
        <v>2</v>
      </c>
      <c r="AU250" s="31"/>
      <c r="AV250" s="306"/>
      <c r="AW250" s="31">
        <f t="shared" si="20"/>
        <v>0</v>
      </c>
      <c r="AX250" s="307">
        <v>1</v>
      </c>
      <c r="AY250" s="307">
        <v>1</v>
      </c>
      <c r="AZ250" s="308"/>
      <c r="BA250" s="294">
        <f t="shared" si="18"/>
        <v>29</v>
      </c>
      <c r="BB250" s="261" t="s">
        <v>3181</v>
      </c>
      <c r="BC250" s="261">
        <v>3</v>
      </c>
      <c r="BD250" s="261" t="s">
        <v>3173</v>
      </c>
    </row>
    <row r="251" spans="1:56" x14ac:dyDescent="0.2">
      <c r="A251" s="16" t="s">
        <v>403</v>
      </c>
      <c r="B251" s="17" t="s">
        <v>1341</v>
      </c>
      <c r="C251" s="17" t="s">
        <v>398</v>
      </c>
      <c r="D251" s="298">
        <v>203</v>
      </c>
      <c r="E251" s="297" t="s">
        <v>2945</v>
      </c>
      <c r="F251" s="298">
        <v>1</v>
      </c>
      <c r="G251" s="31"/>
      <c r="H251" s="454"/>
      <c r="I251" s="31"/>
      <c r="J251" s="297"/>
      <c r="K251" s="31"/>
      <c r="L251" s="297"/>
      <c r="M251" s="31"/>
      <c r="N251" s="297"/>
      <c r="O251" s="31"/>
      <c r="P251" s="297"/>
      <c r="Q251" s="31"/>
      <c r="R251" s="297"/>
      <c r="S251" s="31"/>
      <c r="T251" s="297"/>
      <c r="U251" s="31"/>
      <c r="V251" s="297"/>
      <c r="W251" s="31"/>
      <c r="X251" s="297"/>
      <c r="Y251" s="31">
        <f t="shared" si="21"/>
        <v>0</v>
      </c>
      <c r="Z251" s="297"/>
      <c r="AA251" s="31"/>
      <c r="AB251" s="297"/>
      <c r="AC251" s="31">
        <f t="shared" si="22"/>
        <v>0</v>
      </c>
      <c r="AD251" s="297"/>
      <c r="AE251" s="31"/>
      <c r="AF251" s="297"/>
      <c r="AG251" s="31"/>
      <c r="AH251" s="298">
        <v>2</v>
      </c>
      <c r="AI251" s="31"/>
      <c r="AJ251" s="297"/>
      <c r="AK251" s="31"/>
      <c r="AL251" s="297"/>
      <c r="AM251" s="31"/>
      <c r="AN251" s="297"/>
      <c r="AO251" s="31"/>
      <c r="AP251" s="297"/>
      <c r="AQ251" s="31">
        <f t="shared" si="19"/>
        <v>0</v>
      </c>
      <c r="AR251" s="297"/>
      <c r="AS251" s="31"/>
      <c r="AT251" s="298">
        <v>4</v>
      </c>
      <c r="AU251" s="31"/>
      <c r="AV251" s="297"/>
      <c r="AW251" s="31">
        <f t="shared" si="20"/>
        <v>0</v>
      </c>
      <c r="AX251" s="297"/>
      <c r="AY251" s="297"/>
      <c r="AZ251" s="299"/>
      <c r="BA251" s="294">
        <f t="shared" si="18"/>
        <v>3</v>
      </c>
      <c r="BB251" s="296" t="s">
        <v>3173</v>
      </c>
      <c r="BC251" s="261">
        <v>4</v>
      </c>
      <c r="BD251" s="261" t="s">
        <v>3173</v>
      </c>
    </row>
    <row r="252" spans="1:56" x14ac:dyDescent="0.2">
      <c r="A252" s="16" t="s">
        <v>404</v>
      </c>
      <c r="B252" s="17" t="s">
        <v>1341</v>
      </c>
      <c r="C252" s="17" t="s">
        <v>398</v>
      </c>
      <c r="D252" s="298">
        <v>203</v>
      </c>
      <c r="E252" s="297" t="s">
        <v>2945</v>
      </c>
      <c r="F252" s="298">
        <v>1</v>
      </c>
      <c r="G252" s="31"/>
      <c r="H252" s="454"/>
      <c r="I252" s="31"/>
      <c r="J252" s="297"/>
      <c r="K252" s="31"/>
      <c r="L252" s="297"/>
      <c r="M252" s="31"/>
      <c r="N252" s="297"/>
      <c r="O252" s="31"/>
      <c r="P252" s="297"/>
      <c r="Q252" s="31"/>
      <c r="R252" s="297"/>
      <c r="S252" s="31"/>
      <c r="T252" s="297"/>
      <c r="U252" s="31"/>
      <c r="V252" s="297"/>
      <c r="W252" s="31"/>
      <c r="X252" s="297"/>
      <c r="Y252" s="31">
        <f t="shared" si="21"/>
        <v>0</v>
      </c>
      <c r="Z252" s="297"/>
      <c r="AA252" s="31"/>
      <c r="AB252" s="297"/>
      <c r="AC252" s="31">
        <f t="shared" si="22"/>
        <v>0</v>
      </c>
      <c r="AD252" s="297"/>
      <c r="AE252" s="31"/>
      <c r="AF252" s="297"/>
      <c r="AG252" s="31"/>
      <c r="AH252" s="298">
        <v>2</v>
      </c>
      <c r="AI252" s="31"/>
      <c r="AJ252" s="297"/>
      <c r="AK252" s="31"/>
      <c r="AL252" s="297"/>
      <c r="AM252" s="31"/>
      <c r="AN252" s="297"/>
      <c r="AO252" s="31"/>
      <c r="AP252" s="297"/>
      <c r="AQ252" s="31">
        <f t="shared" si="19"/>
        <v>0</v>
      </c>
      <c r="AR252" s="297"/>
      <c r="AS252" s="31"/>
      <c r="AT252" s="298">
        <v>4</v>
      </c>
      <c r="AU252" s="31"/>
      <c r="AV252" s="297"/>
      <c r="AW252" s="31">
        <f t="shared" si="20"/>
        <v>0</v>
      </c>
      <c r="AX252" s="298">
        <v>1</v>
      </c>
      <c r="AY252" s="297"/>
      <c r="AZ252" s="299"/>
      <c r="BA252" s="294">
        <f t="shared" si="18"/>
        <v>3</v>
      </c>
      <c r="BB252" s="296" t="s">
        <v>3173</v>
      </c>
      <c r="BC252" s="261">
        <v>4</v>
      </c>
      <c r="BD252" s="261" t="s">
        <v>3173</v>
      </c>
    </row>
    <row r="253" spans="1:56" x14ac:dyDescent="0.2">
      <c r="A253" s="16" t="s">
        <v>405</v>
      </c>
      <c r="B253" s="17" t="s">
        <v>1341</v>
      </c>
      <c r="C253" s="17" t="s">
        <v>398</v>
      </c>
      <c r="D253" s="298">
        <v>203</v>
      </c>
      <c r="E253" s="297" t="s">
        <v>2945</v>
      </c>
      <c r="F253" s="298">
        <v>1</v>
      </c>
      <c r="G253" s="31"/>
      <c r="H253" s="454"/>
      <c r="I253" s="31"/>
      <c r="J253" s="297"/>
      <c r="K253" s="31"/>
      <c r="L253" s="297"/>
      <c r="M253" s="31"/>
      <c r="N253" s="297"/>
      <c r="O253" s="31"/>
      <c r="P253" s="297"/>
      <c r="Q253" s="31"/>
      <c r="R253" s="297"/>
      <c r="S253" s="31"/>
      <c r="T253" s="297"/>
      <c r="U253" s="31"/>
      <c r="V253" s="297"/>
      <c r="W253" s="31"/>
      <c r="X253" s="297"/>
      <c r="Y253" s="31">
        <f t="shared" si="21"/>
        <v>0</v>
      </c>
      <c r="Z253" s="297"/>
      <c r="AA253" s="31"/>
      <c r="AB253" s="297"/>
      <c r="AC253" s="31">
        <f t="shared" si="22"/>
        <v>0</v>
      </c>
      <c r="AD253" s="297"/>
      <c r="AE253" s="31"/>
      <c r="AF253" s="297"/>
      <c r="AG253" s="31"/>
      <c r="AH253" s="298">
        <v>2</v>
      </c>
      <c r="AI253" s="31"/>
      <c r="AJ253" s="297"/>
      <c r="AK253" s="31"/>
      <c r="AL253" s="297"/>
      <c r="AM253" s="31"/>
      <c r="AN253" s="297"/>
      <c r="AO253" s="31"/>
      <c r="AP253" s="297"/>
      <c r="AQ253" s="31">
        <f t="shared" si="19"/>
        <v>0</v>
      </c>
      <c r="AR253" s="297"/>
      <c r="AS253" s="31"/>
      <c r="AT253" s="298">
        <v>4</v>
      </c>
      <c r="AU253" s="31"/>
      <c r="AV253" s="297"/>
      <c r="AW253" s="31">
        <f t="shared" si="20"/>
        <v>0</v>
      </c>
      <c r="AX253" s="297"/>
      <c r="AY253" s="297"/>
      <c r="AZ253" s="299"/>
      <c r="BA253" s="294">
        <f t="shared" si="18"/>
        <v>3</v>
      </c>
      <c r="BB253" s="296" t="s">
        <v>3173</v>
      </c>
      <c r="BC253" s="261">
        <v>4</v>
      </c>
      <c r="BD253" s="261" t="s">
        <v>3173</v>
      </c>
    </row>
    <row r="254" spans="1:56" x14ac:dyDescent="0.2">
      <c r="A254" s="16" t="s">
        <v>406</v>
      </c>
      <c r="B254" s="17" t="s">
        <v>1341</v>
      </c>
      <c r="C254" s="17" t="s">
        <v>398</v>
      </c>
      <c r="D254" s="298">
        <v>203</v>
      </c>
      <c r="E254" s="297" t="s">
        <v>2945</v>
      </c>
      <c r="F254" s="298">
        <v>1</v>
      </c>
      <c r="G254" s="31"/>
      <c r="H254" s="454"/>
      <c r="I254" s="31"/>
      <c r="J254" s="297"/>
      <c r="K254" s="31"/>
      <c r="L254" s="297"/>
      <c r="M254" s="31"/>
      <c r="N254" s="297"/>
      <c r="O254" s="31"/>
      <c r="P254" s="297"/>
      <c r="Q254" s="31"/>
      <c r="R254" s="297"/>
      <c r="S254" s="31"/>
      <c r="T254" s="297"/>
      <c r="U254" s="31"/>
      <c r="V254" s="297"/>
      <c r="W254" s="31"/>
      <c r="X254" s="297"/>
      <c r="Y254" s="31">
        <f t="shared" si="21"/>
        <v>0</v>
      </c>
      <c r="Z254" s="297"/>
      <c r="AA254" s="31"/>
      <c r="AB254" s="297"/>
      <c r="AC254" s="31">
        <f t="shared" si="22"/>
        <v>0</v>
      </c>
      <c r="AD254" s="297"/>
      <c r="AE254" s="31"/>
      <c r="AF254" s="297"/>
      <c r="AG254" s="31"/>
      <c r="AH254" s="298">
        <v>2</v>
      </c>
      <c r="AI254" s="31"/>
      <c r="AJ254" s="297"/>
      <c r="AK254" s="31"/>
      <c r="AL254" s="297"/>
      <c r="AM254" s="31"/>
      <c r="AN254" s="297"/>
      <c r="AO254" s="31"/>
      <c r="AP254" s="297"/>
      <c r="AQ254" s="31">
        <f t="shared" si="19"/>
        <v>0</v>
      </c>
      <c r="AR254" s="297"/>
      <c r="AS254" s="31"/>
      <c r="AT254" s="298">
        <v>4</v>
      </c>
      <c r="AU254" s="31"/>
      <c r="AV254" s="297"/>
      <c r="AW254" s="31">
        <f t="shared" si="20"/>
        <v>0</v>
      </c>
      <c r="AX254" s="298">
        <v>1</v>
      </c>
      <c r="AY254" s="297"/>
      <c r="AZ254" s="299"/>
      <c r="BA254" s="294">
        <f t="shared" si="18"/>
        <v>3</v>
      </c>
      <c r="BB254" s="296" t="s">
        <v>3173</v>
      </c>
      <c r="BC254" s="261">
        <v>4</v>
      </c>
      <c r="BD254" s="261" t="s">
        <v>3173</v>
      </c>
    </row>
    <row r="255" spans="1:56" x14ac:dyDescent="0.2">
      <c r="A255" s="16" t="s">
        <v>407</v>
      </c>
      <c r="B255" s="17" t="s">
        <v>1341</v>
      </c>
      <c r="C255" s="17" t="s">
        <v>398</v>
      </c>
      <c r="D255" s="298">
        <v>203</v>
      </c>
      <c r="E255" s="297" t="s">
        <v>2945</v>
      </c>
      <c r="F255" s="298">
        <v>1</v>
      </c>
      <c r="G255" s="31"/>
      <c r="H255" s="454"/>
      <c r="I255" s="31"/>
      <c r="J255" s="297"/>
      <c r="K255" s="31"/>
      <c r="L255" s="297"/>
      <c r="M255" s="31"/>
      <c r="N255" s="297"/>
      <c r="O255" s="31"/>
      <c r="P255" s="297"/>
      <c r="Q255" s="31"/>
      <c r="R255" s="297"/>
      <c r="S255" s="31"/>
      <c r="T255" s="297"/>
      <c r="U255" s="31"/>
      <c r="V255" s="297"/>
      <c r="W255" s="31"/>
      <c r="X255" s="297"/>
      <c r="Y255" s="31">
        <f t="shared" si="21"/>
        <v>0</v>
      </c>
      <c r="Z255" s="297"/>
      <c r="AA255" s="31"/>
      <c r="AB255" s="297"/>
      <c r="AC255" s="31">
        <f t="shared" si="22"/>
        <v>0</v>
      </c>
      <c r="AD255" s="297"/>
      <c r="AE255" s="31"/>
      <c r="AF255" s="297"/>
      <c r="AG255" s="31"/>
      <c r="AH255" s="298">
        <v>2</v>
      </c>
      <c r="AI255" s="31"/>
      <c r="AJ255" s="297"/>
      <c r="AK255" s="31"/>
      <c r="AL255" s="297"/>
      <c r="AM255" s="31"/>
      <c r="AN255" s="297"/>
      <c r="AO255" s="31"/>
      <c r="AP255" s="297"/>
      <c r="AQ255" s="31">
        <f t="shared" si="19"/>
        <v>0</v>
      </c>
      <c r="AR255" s="297"/>
      <c r="AS255" s="31"/>
      <c r="AT255" s="298">
        <v>4</v>
      </c>
      <c r="AU255" s="31"/>
      <c r="AV255" s="297"/>
      <c r="AW255" s="31">
        <f t="shared" si="20"/>
        <v>0</v>
      </c>
      <c r="AX255" s="297"/>
      <c r="AY255" s="297"/>
      <c r="AZ255" s="299"/>
      <c r="BA255" s="294">
        <f t="shared" si="18"/>
        <v>3</v>
      </c>
      <c r="BB255" s="296" t="s">
        <v>3173</v>
      </c>
      <c r="BC255" s="261">
        <v>4</v>
      </c>
      <c r="BD255" s="261" t="s">
        <v>3173</v>
      </c>
    </row>
    <row r="256" spans="1:56" x14ac:dyDescent="0.2">
      <c r="A256" s="16" t="s">
        <v>408</v>
      </c>
      <c r="B256" s="17" t="s">
        <v>1341</v>
      </c>
      <c r="C256" s="17" t="s">
        <v>398</v>
      </c>
      <c r="D256" s="298">
        <v>203</v>
      </c>
      <c r="E256" s="297" t="s">
        <v>2945</v>
      </c>
      <c r="F256" s="298">
        <v>1</v>
      </c>
      <c r="G256" s="31"/>
      <c r="H256" s="454"/>
      <c r="I256" s="31"/>
      <c r="J256" s="297"/>
      <c r="K256" s="31"/>
      <c r="L256" s="297"/>
      <c r="M256" s="31"/>
      <c r="N256" s="297"/>
      <c r="O256" s="31"/>
      <c r="P256" s="297"/>
      <c r="Q256" s="31"/>
      <c r="R256" s="297"/>
      <c r="S256" s="31"/>
      <c r="T256" s="297"/>
      <c r="U256" s="31"/>
      <c r="V256" s="297"/>
      <c r="W256" s="31"/>
      <c r="X256" s="297"/>
      <c r="Y256" s="31">
        <f t="shared" si="21"/>
        <v>0</v>
      </c>
      <c r="Z256" s="297"/>
      <c r="AA256" s="31"/>
      <c r="AB256" s="297"/>
      <c r="AC256" s="31">
        <f t="shared" si="22"/>
        <v>0</v>
      </c>
      <c r="AD256" s="297"/>
      <c r="AE256" s="31"/>
      <c r="AF256" s="297"/>
      <c r="AG256" s="31"/>
      <c r="AH256" s="298">
        <v>2</v>
      </c>
      <c r="AI256" s="31"/>
      <c r="AJ256" s="297"/>
      <c r="AK256" s="31"/>
      <c r="AL256" s="297"/>
      <c r="AM256" s="31"/>
      <c r="AN256" s="297"/>
      <c r="AO256" s="31"/>
      <c r="AP256" s="297"/>
      <c r="AQ256" s="31">
        <f t="shared" si="19"/>
        <v>0</v>
      </c>
      <c r="AR256" s="297"/>
      <c r="AS256" s="31"/>
      <c r="AT256" s="298">
        <v>4</v>
      </c>
      <c r="AU256" s="31"/>
      <c r="AV256" s="297"/>
      <c r="AW256" s="31">
        <f t="shared" si="20"/>
        <v>0</v>
      </c>
      <c r="AX256" s="298">
        <v>1</v>
      </c>
      <c r="AY256" s="297"/>
      <c r="AZ256" s="299"/>
      <c r="BA256" s="294">
        <f t="shared" si="18"/>
        <v>3</v>
      </c>
      <c r="BB256" s="296" t="s">
        <v>3173</v>
      </c>
      <c r="BC256" s="261">
        <v>4</v>
      </c>
      <c r="BD256" s="261" t="s">
        <v>3173</v>
      </c>
    </row>
    <row r="257" spans="1:56" x14ac:dyDescent="0.2">
      <c r="A257" s="16" t="s">
        <v>409</v>
      </c>
      <c r="B257" s="17" t="s">
        <v>1341</v>
      </c>
      <c r="C257" s="17" t="s">
        <v>398</v>
      </c>
      <c r="D257" s="298">
        <v>203</v>
      </c>
      <c r="E257" s="297" t="s">
        <v>2945</v>
      </c>
      <c r="F257" s="298">
        <v>1</v>
      </c>
      <c r="G257" s="31"/>
      <c r="H257" s="454"/>
      <c r="I257" s="31"/>
      <c r="J257" s="297"/>
      <c r="K257" s="31"/>
      <c r="L257" s="297"/>
      <c r="M257" s="31"/>
      <c r="N257" s="297"/>
      <c r="O257" s="31"/>
      <c r="P257" s="297"/>
      <c r="Q257" s="31"/>
      <c r="R257" s="297"/>
      <c r="S257" s="31"/>
      <c r="T257" s="297"/>
      <c r="U257" s="31"/>
      <c r="V257" s="297"/>
      <c r="W257" s="31"/>
      <c r="X257" s="297"/>
      <c r="Y257" s="31">
        <f t="shared" si="21"/>
        <v>0</v>
      </c>
      <c r="Z257" s="297"/>
      <c r="AA257" s="31"/>
      <c r="AB257" s="297"/>
      <c r="AC257" s="31">
        <f t="shared" si="22"/>
        <v>0</v>
      </c>
      <c r="AD257" s="297"/>
      <c r="AE257" s="31"/>
      <c r="AF257" s="297"/>
      <c r="AG257" s="31"/>
      <c r="AH257" s="298">
        <v>2</v>
      </c>
      <c r="AI257" s="31"/>
      <c r="AJ257" s="297"/>
      <c r="AK257" s="31"/>
      <c r="AL257" s="297"/>
      <c r="AM257" s="31"/>
      <c r="AN257" s="297"/>
      <c r="AO257" s="31"/>
      <c r="AP257" s="297"/>
      <c r="AQ257" s="31">
        <f t="shared" si="19"/>
        <v>0</v>
      </c>
      <c r="AR257" s="297"/>
      <c r="AS257" s="31"/>
      <c r="AT257" s="298">
        <v>4</v>
      </c>
      <c r="AU257" s="31"/>
      <c r="AV257" s="297"/>
      <c r="AW257" s="31">
        <f t="shared" si="20"/>
        <v>0</v>
      </c>
      <c r="AX257" s="297"/>
      <c r="AY257" s="297"/>
      <c r="AZ257" s="299"/>
      <c r="BA257" s="294">
        <f t="shared" si="18"/>
        <v>3</v>
      </c>
      <c r="BB257" s="296" t="s">
        <v>3173</v>
      </c>
      <c r="BC257" s="261">
        <v>4</v>
      </c>
      <c r="BD257" s="261" t="s">
        <v>3173</v>
      </c>
    </row>
    <row r="258" spans="1:56" x14ac:dyDescent="0.2">
      <c r="A258" s="16" t="s">
        <v>410</v>
      </c>
      <c r="B258" s="17" t="s">
        <v>1341</v>
      </c>
      <c r="C258" s="17" t="s">
        <v>398</v>
      </c>
      <c r="D258" s="298">
        <v>203</v>
      </c>
      <c r="E258" s="297" t="s">
        <v>2945</v>
      </c>
      <c r="F258" s="298">
        <v>1</v>
      </c>
      <c r="G258" s="31"/>
      <c r="H258" s="454"/>
      <c r="I258" s="31"/>
      <c r="J258" s="297"/>
      <c r="K258" s="31"/>
      <c r="L258" s="297"/>
      <c r="M258" s="31"/>
      <c r="N258" s="297"/>
      <c r="O258" s="31"/>
      <c r="P258" s="297"/>
      <c r="Q258" s="31"/>
      <c r="R258" s="298">
        <v>1</v>
      </c>
      <c r="S258" s="31"/>
      <c r="T258" s="298">
        <v>1</v>
      </c>
      <c r="U258" s="31"/>
      <c r="V258" s="297"/>
      <c r="W258" s="31"/>
      <c r="X258" s="297"/>
      <c r="Y258" s="31">
        <f t="shared" si="21"/>
        <v>0</v>
      </c>
      <c r="Z258" s="297"/>
      <c r="AA258" s="31"/>
      <c r="AB258" s="297"/>
      <c r="AC258" s="31">
        <f t="shared" si="22"/>
        <v>0</v>
      </c>
      <c r="AD258" s="297"/>
      <c r="AE258" s="31"/>
      <c r="AF258" s="297"/>
      <c r="AG258" s="31"/>
      <c r="AH258" s="298">
        <v>2</v>
      </c>
      <c r="AI258" s="31"/>
      <c r="AJ258" s="297"/>
      <c r="AK258" s="31"/>
      <c r="AL258" s="297"/>
      <c r="AM258" s="31"/>
      <c r="AN258" s="297"/>
      <c r="AO258" s="31"/>
      <c r="AP258" s="297"/>
      <c r="AQ258" s="31">
        <f t="shared" si="19"/>
        <v>0</v>
      </c>
      <c r="AR258" s="297"/>
      <c r="AS258" s="31"/>
      <c r="AT258" s="298">
        <v>4</v>
      </c>
      <c r="AU258" s="31"/>
      <c r="AV258" s="297"/>
      <c r="AW258" s="31">
        <f t="shared" si="20"/>
        <v>0</v>
      </c>
      <c r="AX258" s="297"/>
      <c r="AY258" s="298">
        <v>1</v>
      </c>
      <c r="AZ258" s="299"/>
      <c r="BA258" s="294">
        <f t="shared" si="18"/>
        <v>5</v>
      </c>
      <c r="BB258" s="296" t="s">
        <v>3177</v>
      </c>
      <c r="BC258" s="261">
        <v>4</v>
      </c>
      <c r="BD258" s="261" t="s">
        <v>3173</v>
      </c>
    </row>
    <row r="259" spans="1:56" x14ac:dyDescent="0.2">
      <c r="A259" s="16" t="s">
        <v>411</v>
      </c>
      <c r="B259" s="297" t="s">
        <v>2943</v>
      </c>
      <c r="C259" s="17" t="s">
        <v>398</v>
      </c>
      <c r="D259" s="298">
        <v>203</v>
      </c>
      <c r="E259" s="297" t="s">
        <v>2945</v>
      </c>
      <c r="F259" s="298">
        <v>1</v>
      </c>
      <c r="G259" s="31"/>
      <c r="H259" s="454"/>
      <c r="I259" s="31"/>
      <c r="J259" s="297"/>
      <c r="K259" s="31"/>
      <c r="L259" s="298">
        <v>1</v>
      </c>
      <c r="M259" s="31"/>
      <c r="N259" s="297"/>
      <c r="O259" s="31"/>
      <c r="P259" s="297"/>
      <c r="Q259" s="31"/>
      <c r="R259" s="298">
        <v>1</v>
      </c>
      <c r="S259" s="31"/>
      <c r="T259" s="298">
        <v>1</v>
      </c>
      <c r="U259" s="31"/>
      <c r="V259" s="297"/>
      <c r="W259" s="31"/>
      <c r="X259" s="297"/>
      <c r="Y259" s="31">
        <f t="shared" si="21"/>
        <v>0</v>
      </c>
      <c r="Z259" s="297"/>
      <c r="AA259" s="31"/>
      <c r="AB259" s="297"/>
      <c r="AC259" s="31">
        <f t="shared" si="22"/>
        <v>0</v>
      </c>
      <c r="AD259" s="297"/>
      <c r="AE259" s="31"/>
      <c r="AF259" s="297"/>
      <c r="AG259" s="31"/>
      <c r="AH259" s="297"/>
      <c r="AI259" s="31"/>
      <c r="AJ259" s="297"/>
      <c r="AK259" s="31"/>
      <c r="AL259" s="297"/>
      <c r="AM259" s="31"/>
      <c r="AN259" s="297"/>
      <c r="AO259" s="31"/>
      <c r="AP259" s="297"/>
      <c r="AQ259" s="31">
        <f t="shared" si="19"/>
        <v>0</v>
      </c>
      <c r="AR259" s="297"/>
      <c r="AS259" s="31"/>
      <c r="AT259" s="297"/>
      <c r="AU259" s="31"/>
      <c r="AV259" s="297"/>
      <c r="AW259" s="31">
        <f t="shared" si="20"/>
        <v>0</v>
      </c>
      <c r="AX259" s="297"/>
      <c r="AY259" s="298">
        <v>1</v>
      </c>
      <c r="AZ259" s="299"/>
      <c r="BA259" s="294">
        <f t="shared" si="18"/>
        <v>4</v>
      </c>
      <c r="BB259" s="296" t="s">
        <v>3173</v>
      </c>
      <c r="BC259" s="261">
        <v>4</v>
      </c>
      <c r="BD259" s="261" t="s">
        <v>3173</v>
      </c>
    </row>
    <row r="260" spans="1:56" x14ac:dyDescent="0.2">
      <c r="A260" s="16" t="s">
        <v>412</v>
      </c>
      <c r="B260" s="297" t="s">
        <v>2943</v>
      </c>
      <c r="C260" s="17" t="s">
        <v>398</v>
      </c>
      <c r="D260" s="298">
        <v>203</v>
      </c>
      <c r="E260" s="297" t="s">
        <v>2945</v>
      </c>
      <c r="F260" s="298">
        <v>1</v>
      </c>
      <c r="G260" s="31"/>
      <c r="H260" s="454"/>
      <c r="I260" s="31"/>
      <c r="J260" s="297"/>
      <c r="K260" s="31"/>
      <c r="L260" s="298">
        <v>1</v>
      </c>
      <c r="M260" s="31"/>
      <c r="N260" s="297"/>
      <c r="O260" s="31"/>
      <c r="P260" s="297"/>
      <c r="Q260" s="31"/>
      <c r="R260" s="298">
        <v>1</v>
      </c>
      <c r="S260" s="31"/>
      <c r="T260" s="298">
        <v>1</v>
      </c>
      <c r="U260" s="31"/>
      <c r="V260" s="297"/>
      <c r="W260" s="31"/>
      <c r="X260" s="297"/>
      <c r="Y260" s="31">
        <f t="shared" si="21"/>
        <v>0</v>
      </c>
      <c r="Z260" s="297"/>
      <c r="AA260" s="31"/>
      <c r="AB260" s="297"/>
      <c r="AC260" s="31">
        <f t="shared" si="22"/>
        <v>0</v>
      </c>
      <c r="AD260" s="297"/>
      <c r="AE260" s="31"/>
      <c r="AF260" s="297"/>
      <c r="AG260" s="31"/>
      <c r="AH260" s="297"/>
      <c r="AI260" s="31"/>
      <c r="AJ260" s="297"/>
      <c r="AK260" s="31"/>
      <c r="AL260" s="297"/>
      <c r="AM260" s="31"/>
      <c r="AN260" s="297"/>
      <c r="AO260" s="31"/>
      <c r="AP260" s="297"/>
      <c r="AQ260" s="31">
        <f t="shared" si="19"/>
        <v>0</v>
      </c>
      <c r="AR260" s="297"/>
      <c r="AS260" s="31"/>
      <c r="AT260" s="297"/>
      <c r="AU260" s="31"/>
      <c r="AV260" s="297"/>
      <c r="AW260" s="31">
        <f t="shared" si="20"/>
        <v>0</v>
      </c>
      <c r="AX260" s="297"/>
      <c r="AY260" s="298">
        <v>1</v>
      </c>
      <c r="AZ260" s="299"/>
      <c r="BA260" s="294">
        <f t="shared" ref="BA260:BA318" si="23">AR260+AP260+AN260+AL260+AJ260+AH260+AF260+AD260+AB260+Z260+X260+V260+T260+R260+P260+N260+L260+J260+H260+F260</f>
        <v>4</v>
      </c>
      <c r="BB260" s="296" t="s">
        <v>3173</v>
      </c>
      <c r="BC260" s="261">
        <v>4</v>
      </c>
      <c r="BD260" s="261" t="s">
        <v>3173</v>
      </c>
    </row>
    <row r="261" spans="1:56" x14ac:dyDescent="0.2">
      <c r="A261" s="16" t="s">
        <v>413</v>
      </c>
      <c r="B261" s="297" t="s">
        <v>2943</v>
      </c>
      <c r="C261" s="17" t="s">
        <v>398</v>
      </c>
      <c r="D261" s="298">
        <v>203</v>
      </c>
      <c r="E261" s="297" t="s">
        <v>2945</v>
      </c>
      <c r="F261" s="298">
        <v>1</v>
      </c>
      <c r="G261" s="31"/>
      <c r="H261" s="454"/>
      <c r="I261" s="31"/>
      <c r="J261" s="297"/>
      <c r="K261" s="31"/>
      <c r="L261" s="298">
        <v>1</v>
      </c>
      <c r="M261" s="31"/>
      <c r="N261" s="297"/>
      <c r="O261" s="31"/>
      <c r="P261" s="297"/>
      <c r="Q261" s="31"/>
      <c r="R261" s="298">
        <v>1</v>
      </c>
      <c r="S261" s="31"/>
      <c r="T261" s="298">
        <v>1</v>
      </c>
      <c r="U261" s="31"/>
      <c r="V261" s="297"/>
      <c r="W261" s="31"/>
      <c r="X261" s="297"/>
      <c r="Y261" s="31">
        <f t="shared" si="21"/>
        <v>0</v>
      </c>
      <c r="Z261" s="297"/>
      <c r="AA261" s="31"/>
      <c r="AB261" s="297"/>
      <c r="AC261" s="31">
        <f t="shared" si="22"/>
        <v>0</v>
      </c>
      <c r="AD261" s="297"/>
      <c r="AE261" s="31"/>
      <c r="AF261" s="297"/>
      <c r="AG261" s="31"/>
      <c r="AH261" s="297"/>
      <c r="AI261" s="31"/>
      <c r="AJ261" s="297"/>
      <c r="AK261" s="31"/>
      <c r="AL261" s="297"/>
      <c r="AM261" s="31"/>
      <c r="AN261" s="297"/>
      <c r="AO261" s="31"/>
      <c r="AP261" s="297"/>
      <c r="AQ261" s="31">
        <f t="shared" si="19"/>
        <v>0</v>
      </c>
      <c r="AR261" s="297"/>
      <c r="AS261" s="31"/>
      <c r="AT261" s="297"/>
      <c r="AU261" s="31"/>
      <c r="AV261" s="297"/>
      <c r="AW261" s="31">
        <f t="shared" si="20"/>
        <v>0</v>
      </c>
      <c r="AX261" s="297"/>
      <c r="AY261" s="298">
        <v>1</v>
      </c>
      <c r="AZ261" s="299"/>
      <c r="BA261" s="294">
        <f t="shared" si="23"/>
        <v>4</v>
      </c>
      <c r="BB261" s="296" t="s">
        <v>3173</v>
      </c>
      <c r="BC261" s="261">
        <v>4</v>
      </c>
      <c r="BD261" s="261" t="s">
        <v>3173</v>
      </c>
    </row>
    <row r="262" spans="1:56" x14ac:dyDescent="0.2">
      <c r="A262" s="16" t="s">
        <v>414</v>
      </c>
      <c r="B262" s="297" t="s">
        <v>2943</v>
      </c>
      <c r="C262" s="17" t="s">
        <v>398</v>
      </c>
      <c r="D262" s="298">
        <v>203</v>
      </c>
      <c r="E262" s="297" t="s">
        <v>2945</v>
      </c>
      <c r="F262" s="298">
        <v>1</v>
      </c>
      <c r="G262" s="31"/>
      <c r="H262" s="454"/>
      <c r="I262" s="31"/>
      <c r="J262" s="297"/>
      <c r="K262" s="31"/>
      <c r="L262" s="298">
        <v>1</v>
      </c>
      <c r="M262" s="31"/>
      <c r="N262" s="297"/>
      <c r="O262" s="31"/>
      <c r="P262" s="297"/>
      <c r="Q262" s="31"/>
      <c r="R262" s="298">
        <v>1</v>
      </c>
      <c r="S262" s="31"/>
      <c r="T262" s="298">
        <v>1</v>
      </c>
      <c r="U262" s="31"/>
      <c r="V262" s="297"/>
      <c r="W262" s="31"/>
      <c r="X262" s="297"/>
      <c r="Y262" s="31">
        <f t="shared" si="21"/>
        <v>0</v>
      </c>
      <c r="Z262" s="297"/>
      <c r="AA262" s="31"/>
      <c r="AB262" s="297"/>
      <c r="AC262" s="31">
        <f t="shared" si="22"/>
        <v>0</v>
      </c>
      <c r="AD262" s="297"/>
      <c r="AE262" s="31"/>
      <c r="AF262" s="297"/>
      <c r="AG262" s="31"/>
      <c r="AH262" s="297"/>
      <c r="AI262" s="31"/>
      <c r="AJ262" s="297"/>
      <c r="AK262" s="31"/>
      <c r="AL262" s="297"/>
      <c r="AM262" s="31"/>
      <c r="AN262" s="297"/>
      <c r="AO262" s="31"/>
      <c r="AP262" s="297"/>
      <c r="AQ262" s="31">
        <f t="shared" si="19"/>
        <v>0</v>
      </c>
      <c r="AR262" s="297"/>
      <c r="AS262" s="31"/>
      <c r="AT262" s="297"/>
      <c r="AU262" s="31"/>
      <c r="AV262" s="297"/>
      <c r="AW262" s="31">
        <f t="shared" si="20"/>
        <v>0</v>
      </c>
      <c r="AX262" s="297"/>
      <c r="AY262" s="298">
        <v>1</v>
      </c>
      <c r="AZ262" s="299"/>
      <c r="BA262" s="294">
        <f t="shared" si="23"/>
        <v>4</v>
      </c>
      <c r="BB262" s="296" t="s">
        <v>3173</v>
      </c>
      <c r="BC262" s="261">
        <v>4</v>
      </c>
      <c r="BD262" s="261" t="s">
        <v>3173</v>
      </c>
    </row>
    <row r="263" spans="1:56" x14ac:dyDescent="0.2">
      <c r="A263" s="16" t="s">
        <v>415</v>
      </c>
      <c r="B263" s="17" t="s">
        <v>65</v>
      </c>
      <c r="C263" s="17" t="s">
        <v>398</v>
      </c>
      <c r="D263" s="298">
        <v>203</v>
      </c>
      <c r="E263" s="297" t="s">
        <v>2945</v>
      </c>
      <c r="F263" s="298">
        <v>1</v>
      </c>
      <c r="G263" s="31"/>
      <c r="H263" s="454"/>
      <c r="I263" s="31"/>
      <c r="J263" s="297"/>
      <c r="K263" s="31"/>
      <c r="L263" s="298">
        <v>1</v>
      </c>
      <c r="M263" s="31"/>
      <c r="N263" s="298">
        <v>1</v>
      </c>
      <c r="O263" s="31"/>
      <c r="P263" s="297"/>
      <c r="Q263" s="31"/>
      <c r="R263" s="297"/>
      <c r="S263" s="31"/>
      <c r="T263" s="297"/>
      <c r="U263" s="31"/>
      <c r="V263" s="297"/>
      <c r="W263" s="31"/>
      <c r="X263" s="297"/>
      <c r="Y263" s="31">
        <f t="shared" si="21"/>
        <v>0</v>
      </c>
      <c r="Z263" s="297"/>
      <c r="AA263" s="31"/>
      <c r="AB263" s="297"/>
      <c r="AC263" s="31">
        <f t="shared" si="22"/>
        <v>0</v>
      </c>
      <c r="AD263" s="297"/>
      <c r="AE263" s="31"/>
      <c r="AF263" s="297"/>
      <c r="AG263" s="31"/>
      <c r="AH263" s="297"/>
      <c r="AI263" s="31"/>
      <c r="AJ263" s="297"/>
      <c r="AK263" s="31"/>
      <c r="AL263" s="297"/>
      <c r="AM263" s="31"/>
      <c r="AN263" s="297"/>
      <c r="AO263" s="31"/>
      <c r="AP263" s="297"/>
      <c r="AQ263" s="31">
        <f t="shared" ref="AQ263:AQ318" si="24">AP263*$BA263</f>
        <v>0</v>
      </c>
      <c r="AR263" s="297"/>
      <c r="AS263" s="31"/>
      <c r="AT263" s="297"/>
      <c r="AU263" s="31"/>
      <c r="AV263" s="297"/>
      <c r="AW263" s="31">
        <f t="shared" ref="AW263:AW318" si="25">AV263*$BA263</f>
        <v>0</v>
      </c>
      <c r="AX263" s="297"/>
      <c r="AY263" s="298">
        <v>1</v>
      </c>
      <c r="AZ263" s="299"/>
      <c r="BA263" s="294">
        <f t="shared" si="23"/>
        <v>3</v>
      </c>
      <c r="BB263" s="296" t="s">
        <v>3173</v>
      </c>
      <c r="BC263" s="261">
        <v>4</v>
      </c>
      <c r="BD263" s="261" t="s">
        <v>3173</v>
      </c>
    </row>
    <row r="264" spans="1:56" x14ac:dyDescent="0.2">
      <c r="A264" s="16" t="s">
        <v>416</v>
      </c>
      <c r="B264" s="17" t="s">
        <v>65</v>
      </c>
      <c r="C264" s="17" t="s">
        <v>398</v>
      </c>
      <c r="D264" s="298">
        <v>203</v>
      </c>
      <c r="E264" s="297" t="s">
        <v>2945</v>
      </c>
      <c r="F264" s="298">
        <v>1</v>
      </c>
      <c r="G264" s="31"/>
      <c r="H264" s="454"/>
      <c r="I264" s="31"/>
      <c r="J264" s="297"/>
      <c r="K264" s="31"/>
      <c r="L264" s="298">
        <v>1</v>
      </c>
      <c r="M264" s="31"/>
      <c r="N264" s="298">
        <v>1</v>
      </c>
      <c r="O264" s="31"/>
      <c r="P264" s="297"/>
      <c r="Q264" s="31"/>
      <c r="R264" s="297"/>
      <c r="S264" s="31"/>
      <c r="T264" s="297"/>
      <c r="U264" s="31"/>
      <c r="V264" s="297"/>
      <c r="W264" s="31"/>
      <c r="X264" s="297"/>
      <c r="Y264" s="31">
        <f t="shared" si="21"/>
        <v>0</v>
      </c>
      <c r="Z264" s="297"/>
      <c r="AA264" s="31"/>
      <c r="AB264" s="297"/>
      <c r="AC264" s="31">
        <f t="shared" si="22"/>
        <v>0</v>
      </c>
      <c r="AD264" s="297"/>
      <c r="AE264" s="31"/>
      <c r="AF264" s="297"/>
      <c r="AG264" s="31"/>
      <c r="AH264" s="297"/>
      <c r="AI264" s="31"/>
      <c r="AJ264" s="297"/>
      <c r="AK264" s="31"/>
      <c r="AL264" s="297"/>
      <c r="AM264" s="31"/>
      <c r="AN264" s="297"/>
      <c r="AO264" s="31"/>
      <c r="AP264" s="297"/>
      <c r="AQ264" s="31">
        <f t="shared" si="24"/>
        <v>0</v>
      </c>
      <c r="AR264" s="297"/>
      <c r="AS264" s="31"/>
      <c r="AT264" s="297"/>
      <c r="AU264" s="31"/>
      <c r="AV264" s="297"/>
      <c r="AW264" s="31">
        <f t="shared" si="25"/>
        <v>0</v>
      </c>
      <c r="AX264" s="297"/>
      <c r="AY264" s="298">
        <v>1</v>
      </c>
      <c r="AZ264" s="299"/>
      <c r="BA264" s="294">
        <f t="shared" si="23"/>
        <v>3</v>
      </c>
      <c r="BB264" s="296" t="s">
        <v>3173</v>
      </c>
      <c r="BC264" s="261">
        <v>4</v>
      </c>
      <c r="BD264" s="261" t="s">
        <v>3173</v>
      </c>
    </row>
    <row r="265" spans="1:56" x14ac:dyDescent="0.2">
      <c r="A265" s="16" t="s">
        <v>417</v>
      </c>
      <c r="B265" s="297" t="s">
        <v>3023</v>
      </c>
      <c r="C265" s="17" t="s">
        <v>398</v>
      </c>
      <c r="D265" s="298">
        <v>203</v>
      </c>
      <c r="E265" s="297" t="s">
        <v>2945</v>
      </c>
      <c r="F265" s="297"/>
      <c r="G265" s="31"/>
      <c r="H265" s="454"/>
      <c r="I265" s="31"/>
      <c r="J265" s="297"/>
      <c r="K265" s="31"/>
      <c r="L265" s="297"/>
      <c r="M265" s="31"/>
      <c r="N265" s="298">
        <v>1</v>
      </c>
      <c r="O265" s="31"/>
      <c r="P265" s="297"/>
      <c r="Q265" s="31"/>
      <c r="R265" s="297"/>
      <c r="S265" s="31"/>
      <c r="T265" s="297"/>
      <c r="U265" s="31"/>
      <c r="V265" s="297"/>
      <c r="W265" s="31"/>
      <c r="X265" s="297"/>
      <c r="Y265" s="31">
        <f t="shared" si="21"/>
        <v>0</v>
      </c>
      <c r="Z265" s="297"/>
      <c r="AA265" s="31"/>
      <c r="AB265" s="297"/>
      <c r="AC265" s="31">
        <f t="shared" si="22"/>
        <v>0</v>
      </c>
      <c r="AD265" s="297"/>
      <c r="AE265" s="31"/>
      <c r="AF265" s="297"/>
      <c r="AG265" s="31"/>
      <c r="AH265" s="297"/>
      <c r="AI265" s="31"/>
      <c r="AJ265" s="297"/>
      <c r="AK265" s="31"/>
      <c r="AL265" s="297"/>
      <c r="AM265" s="31"/>
      <c r="AN265" s="297"/>
      <c r="AO265" s="31"/>
      <c r="AP265" s="297"/>
      <c r="AQ265" s="31">
        <f t="shared" si="24"/>
        <v>0</v>
      </c>
      <c r="AR265" s="297"/>
      <c r="AS265" s="31"/>
      <c r="AT265" s="297"/>
      <c r="AU265" s="31"/>
      <c r="AV265" s="297"/>
      <c r="AW265" s="31">
        <f t="shared" si="25"/>
        <v>0</v>
      </c>
      <c r="AX265" s="298">
        <v>1</v>
      </c>
      <c r="AY265" s="297"/>
      <c r="AZ265" s="299"/>
      <c r="BA265" s="294">
        <f t="shared" si="23"/>
        <v>1</v>
      </c>
      <c r="BB265" s="296" t="s">
        <v>3173</v>
      </c>
      <c r="BC265" s="261">
        <v>4</v>
      </c>
      <c r="BD265" s="261" t="s">
        <v>3173</v>
      </c>
    </row>
    <row r="266" spans="1:56" x14ac:dyDescent="0.2">
      <c r="A266" s="16" t="s">
        <v>418</v>
      </c>
      <c r="B266" s="297" t="s">
        <v>3023</v>
      </c>
      <c r="C266" s="17" t="s">
        <v>398</v>
      </c>
      <c r="D266" s="298">
        <v>203</v>
      </c>
      <c r="E266" s="297" t="s">
        <v>2945</v>
      </c>
      <c r="F266" s="297"/>
      <c r="G266" s="31"/>
      <c r="H266" s="454"/>
      <c r="I266" s="31"/>
      <c r="J266" s="297"/>
      <c r="K266" s="31"/>
      <c r="L266" s="297"/>
      <c r="M266" s="31"/>
      <c r="N266" s="298">
        <v>1</v>
      </c>
      <c r="O266" s="31"/>
      <c r="P266" s="297"/>
      <c r="Q266" s="31"/>
      <c r="R266" s="297"/>
      <c r="S266" s="31"/>
      <c r="T266" s="297"/>
      <c r="U266" s="31"/>
      <c r="V266" s="297"/>
      <c r="W266" s="31"/>
      <c r="X266" s="297"/>
      <c r="Y266" s="31">
        <f t="shared" si="21"/>
        <v>0</v>
      </c>
      <c r="Z266" s="297"/>
      <c r="AA266" s="31"/>
      <c r="AB266" s="297"/>
      <c r="AC266" s="31">
        <f t="shared" si="22"/>
        <v>0</v>
      </c>
      <c r="AD266" s="297"/>
      <c r="AE266" s="31"/>
      <c r="AF266" s="297"/>
      <c r="AG266" s="31"/>
      <c r="AH266" s="297"/>
      <c r="AI266" s="31"/>
      <c r="AJ266" s="297"/>
      <c r="AK266" s="31"/>
      <c r="AL266" s="297"/>
      <c r="AM266" s="31"/>
      <c r="AN266" s="297"/>
      <c r="AO266" s="31"/>
      <c r="AP266" s="297"/>
      <c r="AQ266" s="31">
        <f t="shared" si="24"/>
        <v>0</v>
      </c>
      <c r="AR266" s="297"/>
      <c r="AS266" s="31"/>
      <c r="AT266" s="297"/>
      <c r="AU266" s="31"/>
      <c r="AV266" s="297"/>
      <c r="AW266" s="31">
        <f t="shared" si="25"/>
        <v>0</v>
      </c>
      <c r="AX266" s="298">
        <v>1</v>
      </c>
      <c r="AY266" s="297"/>
      <c r="AZ266" s="299"/>
      <c r="BA266" s="294">
        <f t="shared" si="23"/>
        <v>1</v>
      </c>
      <c r="BB266" s="296" t="s">
        <v>3173</v>
      </c>
      <c r="BC266" s="261">
        <v>4</v>
      </c>
      <c r="BD266" s="261" t="s">
        <v>3173</v>
      </c>
    </row>
    <row r="267" spans="1:56" x14ac:dyDescent="0.2">
      <c r="A267" s="16" t="s">
        <v>419</v>
      </c>
      <c r="B267" s="297" t="s">
        <v>3023</v>
      </c>
      <c r="C267" s="17" t="s">
        <v>398</v>
      </c>
      <c r="D267" s="298">
        <v>203</v>
      </c>
      <c r="E267" s="297" t="s">
        <v>2945</v>
      </c>
      <c r="F267" s="297"/>
      <c r="G267" s="31"/>
      <c r="H267" s="454"/>
      <c r="I267" s="31"/>
      <c r="J267" s="297"/>
      <c r="K267" s="31"/>
      <c r="L267" s="297"/>
      <c r="M267" s="31"/>
      <c r="N267" s="298">
        <v>1</v>
      </c>
      <c r="O267" s="31"/>
      <c r="P267" s="297"/>
      <c r="Q267" s="31"/>
      <c r="R267" s="297"/>
      <c r="S267" s="31"/>
      <c r="T267" s="297"/>
      <c r="U267" s="31"/>
      <c r="V267" s="297"/>
      <c r="W267" s="31"/>
      <c r="X267" s="297"/>
      <c r="Y267" s="31">
        <f t="shared" si="21"/>
        <v>0</v>
      </c>
      <c r="Z267" s="297"/>
      <c r="AA267" s="31"/>
      <c r="AB267" s="297"/>
      <c r="AC267" s="31">
        <f t="shared" si="22"/>
        <v>0</v>
      </c>
      <c r="AD267" s="297"/>
      <c r="AE267" s="31"/>
      <c r="AF267" s="297"/>
      <c r="AG267" s="31"/>
      <c r="AH267" s="297"/>
      <c r="AI267" s="31"/>
      <c r="AJ267" s="297"/>
      <c r="AK267" s="31"/>
      <c r="AL267" s="297"/>
      <c r="AM267" s="31"/>
      <c r="AN267" s="297"/>
      <c r="AO267" s="31"/>
      <c r="AP267" s="297"/>
      <c r="AQ267" s="31">
        <f t="shared" si="24"/>
        <v>0</v>
      </c>
      <c r="AR267" s="297"/>
      <c r="AS267" s="31"/>
      <c r="AT267" s="297"/>
      <c r="AU267" s="31"/>
      <c r="AV267" s="297"/>
      <c r="AW267" s="31">
        <f t="shared" si="25"/>
        <v>0</v>
      </c>
      <c r="AX267" s="298">
        <v>1</v>
      </c>
      <c r="AY267" s="297"/>
      <c r="AZ267" s="299"/>
      <c r="BA267" s="294">
        <f t="shared" si="23"/>
        <v>1</v>
      </c>
      <c r="BB267" s="296" t="s">
        <v>3173</v>
      </c>
      <c r="BC267" s="261">
        <v>4</v>
      </c>
      <c r="BD267" s="261" t="s">
        <v>3173</v>
      </c>
    </row>
    <row r="268" spans="1:56" x14ac:dyDescent="0.2">
      <c r="A268" s="314" t="s">
        <v>3146</v>
      </c>
      <c r="B268" s="291"/>
      <c r="C268" s="291"/>
      <c r="D268" s="291"/>
      <c r="E268" s="291"/>
      <c r="F268" s="291"/>
      <c r="G268" s="31"/>
      <c r="H268" s="482"/>
      <c r="I268" s="31"/>
      <c r="J268" s="291"/>
      <c r="K268" s="31"/>
      <c r="L268" s="291"/>
      <c r="M268" s="31"/>
      <c r="N268" s="291"/>
      <c r="O268" s="31"/>
      <c r="P268" s="291"/>
      <c r="Q268" s="31"/>
      <c r="R268" s="291"/>
      <c r="S268" s="31"/>
      <c r="T268" s="291"/>
      <c r="U268" s="31"/>
      <c r="V268" s="291"/>
      <c r="W268" s="31"/>
      <c r="X268" s="291"/>
      <c r="Y268" s="31">
        <f t="shared" si="21"/>
        <v>0</v>
      </c>
      <c r="Z268" s="291"/>
      <c r="AA268" s="31"/>
      <c r="AB268" s="291"/>
      <c r="AC268" s="31">
        <f t="shared" si="22"/>
        <v>0</v>
      </c>
      <c r="AD268" s="291"/>
      <c r="AE268" s="31"/>
      <c r="AF268" s="291"/>
      <c r="AG268" s="31"/>
      <c r="AH268" s="291"/>
      <c r="AI268" s="31"/>
      <c r="AJ268" s="291"/>
      <c r="AK268" s="31"/>
      <c r="AL268" s="291"/>
      <c r="AM268" s="31"/>
      <c r="AN268" s="291"/>
      <c r="AO268" s="31"/>
      <c r="AP268" s="291"/>
      <c r="AQ268" s="31">
        <f t="shared" si="24"/>
        <v>0</v>
      </c>
      <c r="AR268" s="291"/>
      <c r="AS268" s="31"/>
      <c r="AT268" s="291"/>
      <c r="AU268" s="31"/>
      <c r="AV268" s="291"/>
      <c r="AW268" s="31">
        <f t="shared" si="25"/>
        <v>0</v>
      </c>
      <c r="AX268" s="291"/>
      <c r="AY268" s="291"/>
      <c r="AZ268" s="292"/>
      <c r="BA268" s="294">
        <f t="shared" si="23"/>
        <v>0</v>
      </c>
      <c r="BC268" s="261">
        <v>4</v>
      </c>
      <c r="BD268" s="261" t="s">
        <v>3173</v>
      </c>
    </row>
    <row r="269" spans="1:56" x14ac:dyDescent="0.2">
      <c r="A269" s="11" t="s">
        <v>421</v>
      </c>
      <c r="B269" s="288" t="s">
        <v>3147</v>
      </c>
      <c r="C269" s="288" t="s">
        <v>3148</v>
      </c>
      <c r="D269" s="7" t="s">
        <v>424</v>
      </c>
      <c r="E269" s="295">
        <v>0</v>
      </c>
      <c r="F269" s="295">
        <v>5</v>
      </c>
      <c r="G269" s="31"/>
      <c r="H269" s="449">
        <v>12</v>
      </c>
      <c r="I269" s="31"/>
      <c r="J269" s="288"/>
      <c r="K269" s="31"/>
      <c r="L269" s="288"/>
      <c r="M269" s="31"/>
      <c r="N269" s="288"/>
      <c r="O269" s="31"/>
      <c r="P269" s="288"/>
      <c r="Q269" s="31"/>
      <c r="R269" s="288"/>
      <c r="S269" s="31"/>
      <c r="T269" s="288"/>
      <c r="U269" s="31"/>
      <c r="V269" s="288"/>
      <c r="W269" s="31"/>
      <c r="X269" s="288"/>
      <c r="Y269" s="31">
        <f t="shared" si="21"/>
        <v>0</v>
      </c>
      <c r="Z269" s="288"/>
      <c r="AA269" s="31"/>
      <c r="AB269" s="288"/>
      <c r="AC269" s="31">
        <f t="shared" si="22"/>
        <v>0</v>
      </c>
      <c r="AD269" s="288"/>
      <c r="AE269" s="31"/>
      <c r="AF269" s="288"/>
      <c r="AG269" s="31"/>
      <c r="AH269" s="288"/>
      <c r="AI269" s="31"/>
      <c r="AJ269" s="288"/>
      <c r="AK269" s="31"/>
      <c r="AL269" s="288"/>
      <c r="AM269" s="31"/>
      <c r="AN269" s="288"/>
      <c r="AO269" s="31"/>
      <c r="AP269" s="288"/>
      <c r="AQ269" s="31">
        <f t="shared" si="24"/>
        <v>0</v>
      </c>
      <c r="AR269" s="288"/>
      <c r="AS269" s="31"/>
      <c r="AT269" s="288"/>
      <c r="AU269" s="31"/>
      <c r="AV269" s="288"/>
      <c r="AW269" s="31">
        <f t="shared" si="25"/>
        <v>0</v>
      </c>
      <c r="AX269" s="7" t="s">
        <v>100</v>
      </c>
      <c r="AY269" s="7" t="s">
        <v>100</v>
      </c>
      <c r="AZ269" s="293"/>
      <c r="BA269" s="294">
        <f t="shared" si="23"/>
        <v>17</v>
      </c>
      <c r="BB269" s="296" t="s">
        <v>3177</v>
      </c>
      <c r="BC269" s="261">
        <v>4</v>
      </c>
      <c r="BD269" s="261" t="s">
        <v>3173</v>
      </c>
    </row>
    <row r="270" spans="1:56" x14ac:dyDescent="0.2">
      <c r="A270" s="11" t="s">
        <v>421</v>
      </c>
      <c r="B270" s="288" t="s">
        <v>3147</v>
      </c>
      <c r="C270" s="288" t="s">
        <v>3148</v>
      </c>
      <c r="D270" s="7" t="s">
        <v>424</v>
      </c>
      <c r="E270" s="295">
        <v>0</v>
      </c>
      <c r="F270" s="295">
        <v>5</v>
      </c>
      <c r="G270" s="31"/>
      <c r="H270" s="449">
        <v>12</v>
      </c>
      <c r="I270" s="31"/>
      <c r="J270" s="288"/>
      <c r="K270" s="31"/>
      <c r="L270" s="288"/>
      <c r="M270" s="31"/>
      <c r="N270" s="288"/>
      <c r="O270" s="31"/>
      <c r="P270" s="288"/>
      <c r="Q270" s="31"/>
      <c r="R270" s="288"/>
      <c r="S270" s="31"/>
      <c r="T270" s="288"/>
      <c r="U270" s="31"/>
      <c r="V270" s="288"/>
      <c r="W270" s="31"/>
      <c r="X270" s="288"/>
      <c r="Y270" s="31">
        <f t="shared" si="21"/>
        <v>0</v>
      </c>
      <c r="Z270" s="288"/>
      <c r="AA270" s="31"/>
      <c r="AB270" s="288"/>
      <c r="AC270" s="31">
        <f t="shared" si="22"/>
        <v>0</v>
      </c>
      <c r="AD270" s="288"/>
      <c r="AE270" s="31"/>
      <c r="AF270" s="288"/>
      <c r="AG270" s="31"/>
      <c r="AH270" s="288"/>
      <c r="AI270" s="31"/>
      <c r="AJ270" s="288"/>
      <c r="AK270" s="31"/>
      <c r="AL270" s="288"/>
      <c r="AM270" s="31"/>
      <c r="AN270" s="288"/>
      <c r="AO270" s="31"/>
      <c r="AP270" s="288"/>
      <c r="AQ270" s="31">
        <f t="shared" si="24"/>
        <v>0</v>
      </c>
      <c r="AR270" s="288"/>
      <c r="AS270" s="31"/>
      <c r="AT270" s="288"/>
      <c r="AU270" s="31"/>
      <c r="AV270" s="288"/>
      <c r="AW270" s="31">
        <f t="shared" si="25"/>
        <v>0</v>
      </c>
      <c r="AX270" s="7" t="s">
        <v>100</v>
      </c>
      <c r="AY270" s="7" t="s">
        <v>100</v>
      </c>
      <c r="AZ270" s="293"/>
      <c r="BA270" s="294">
        <f t="shared" si="23"/>
        <v>17</v>
      </c>
      <c r="BB270" s="296" t="s">
        <v>3177</v>
      </c>
      <c r="BC270" s="261">
        <v>4</v>
      </c>
      <c r="BD270" s="261" t="s">
        <v>3173</v>
      </c>
    </row>
    <row r="271" spans="1:56" x14ac:dyDescent="0.2">
      <c r="A271" s="26" t="s">
        <v>425</v>
      </c>
      <c r="B271" s="306" t="s">
        <v>2829</v>
      </c>
      <c r="C271" s="27" t="s">
        <v>426</v>
      </c>
      <c r="D271" s="27" t="s">
        <v>427</v>
      </c>
      <c r="E271" s="307">
        <v>0</v>
      </c>
      <c r="F271" s="307">
        <v>2</v>
      </c>
      <c r="G271" s="31"/>
      <c r="H271" s="440"/>
      <c r="I271" s="31"/>
      <c r="J271" s="306"/>
      <c r="K271" s="31"/>
      <c r="L271" s="307">
        <v>2</v>
      </c>
      <c r="M271" s="31"/>
      <c r="N271" s="307">
        <v>1</v>
      </c>
      <c r="O271" s="31"/>
      <c r="P271" s="307">
        <v>2</v>
      </c>
      <c r="Q271" s="31"/>
      <c r="R271" s="307">
        <v>2</v>
      </c>
      <c r="S271" s="31"/>
      <c r="T271" s="307">
        <v>1</v>
      </c>
      <c r="U271" s="31"/>
      <c r="V271" s="306"/>
      <c r="W271" s="31"/>
      <c r="X271" s="306"/>
      <c r="Y271" s="31">
        <f t="shared" si="21"/>
        <v>0</v>
      </c>
      <c r="Z271" s="306"/>
      <c r="AA271" s="31"/>
      <c r="AB271" s="306"/>
      <c r="AC271" s="31">
        <f t="shared" si="22"/>
        <v>0</v>
      </c>
      <c r="AD271" s="306"/>
      <c r="AE271" s="31"/>
      <c r="AF271" s="306"/>
      <c r="AG271" s="31"/>
      <c r="AH271" s="306"/>
      <c r="AI271" s="31"/>
      <c r="AJ271" s="306"/>
      <c r="AK271" s="31"/>
      <c r="AL271" s="306"/>
      <c r="AM271" s="31"/>
      <c r="AN271" s="306"/>
      <c r="AO271" s="31"/>
      <c r="AP271" s="306"/>
      <c r="AQ271" s="31">
        <f t="shared" si="24"/>
        <v>0</v>
      </c>
      <c r="AR271" s="306"/>
      <c r="AS271" s="31"/>
      <c r="AT271" s="306"/>
      <c r="AU271" s="31"/>
      <c r="AV271" s="306"/>
      <c r="AW271" s="31">
        <f t="shared" si="25"/>
        <v>0</v>
      </c>
      <c r="AX271" s="307">
        <v>1</v>
      </c>
      <c r="AY271" s="307">
        <v>1</v>
      </c>
      <c r="AZ271" s="308"/>
      <c r="BA271" s="294">
        <f t="shared" si="23"/>
        <v>10</v>
      </c>
      <c r="BB271" s="325" t="s">
        <v>3180</v>
      </c>
      <c r="BC271" s="261">
        <v>4</v>
      </c>
      <c r="BD271" s="261" t="s">
        <v>3173</v>
      </c>
    </row>
    <row r="272" spans="1:56" x14ac:dyDescent="0.2">
      <c r="A272" s="26" t="s">
        <v>428</v>
      </c>
      <c r="B272" s="306" t="s">
        <v>2829</v>
      </c>
      <c r="C272" s="27" t="s">
        <v>426</v>
      </c>
      <c r="D272" s="27" t="s">
        <v>427</v>
      </c>
      <c r="E272" s="307">
        <v>300</v>
      </c>
      <c r="F272" s="307">
        <v>2</v>
      </c>
      <c r="G272" s="31"/>
      <c r="H272" s="440"/>
      <c r="I272" s="31"/>
      <c r="J272" s="306"/>
      <c r="K272" s="31"/>
      <c r="L272" s="307">
        <v>2</v>
      </c>
      <c r="M272" s="31"/>
      <c r="N272" s="307">
        <v>1</v>
      </c>
      <c r="O272" s="31"/>
      <c r="P272" s="307">
        <v>2</v>
      </c>
      <c r="Q272" s="31"/>
      <c r="R272" s="307">
        <v>2</v>
      </c>
      <c r="S272" s="31"/>
      <c r="T272" s="307">
        <v>1</v>
      </c>
      <c r="U272" s="31"/>
      <c r="V272" s="306"/>
      <c r="W272" s="31"/>
      <c r="X272" s="306"/>
      <c r="Y272" s="31">
        <f t="shared" si="21"/>
        <v>0</v>
      </c>
      <c r="Z272" s="306"/>
      <c r="AA272" s="31"/>
      <c r="AB272" s="306"/>
      <c r="AC272" s="31">
        <f t="shared" si="22"/>
        <v>0</v>
      </c>
      <c r="AD272" s="306"/>
      <c r="AE272" s="31"/>
      <c r="AF272" s="306"/>
      <c r="AG272" s="31"/>
      <c r="AH272" s="306"/>
      <c r="AI272" s="31"/>
      <c r="AJ272" s="306"/>
      <c r="AK272" s="31"/>
      <c r="AL272" s="306"/>
      <c r="AM272" s="31"/>
      <c r="AN272" s="306"/>
      <c r="AO272" s="31"/>
      <c r="AP272" s="306"/>
      <c r="AQ272" s="31">
        <f t="shared" si="24"/>
        <v>0</v>
      </c>
      <c r="AR272" s="306"/>
      <c r="AS272" s="31"/>
      <c r="AT272" s="306"/>
      <c r="AU272" s="31"/>
      <c r="AV272" s="306"/>
      <c r="AW272" s="31">
        <f t="shared" si="25"/>
        <v>0</v>
      </c>
      <c r="AX272" s="307">
        <v>1</v>
      </c>
      <c r="AY272" s="307">
        <v>1</v>
      </c>
      <c r="AZ272" s="308"/>
      <c r="BA272" s="294">
        <f t="shared" si="23"/>
        <v>10</v>
      </c>
      <c r="BB272" s="325" t="s">
        <v>3180</v>
      </c>
      <c r="BC272" s="261">
        <v>4</v>
      </c>
      <c r="BD272" s="261" t="s">
        <v>3173</v>
      </c>
    </row>
    <row r="273" spans="1:57" x14ac:dyDescent="0.2">
      <c r="A273" s="26" t="s">
        <v>429</v>
      </c>
      <c r="B273" s="306" t="s">
        <v>2829</v>
      </c>
      <c r="C273" s="27" t="s">
        <v>426</v>
      </c>
      <c r="D273" s="27" t="s">
        <v>427</v>
      </c>
      <c r="E273" s="307">
        <v>0</v>
      </c>
      <c r="F273" s="307">
        <v>2</v>
      </c>
      <c r="G273" s="31"/>
      <c r="H273" s="440"/>
      <c r="I273" s="31"/>
      <c r="J273" s="306"/>
      <c r="K273" s="31"/>
      <c r="L273" s="307">
        <v>2</v>
      </c>
      <c r="M273" s="31"/>
      <c r="N273" s="307">
        <v>1</v>
      </c>
      <c r="O273" s="31"/>
      <c r="P273" s="307">
        <v>2</v>
      </c>
      <c r="Q273" s="31"/>
      <c r="R273" s="307">
        <v>4</v>
      </c>
      <c r="S273" s="31"/>
      <c r="T273" s="307">
        <v>2</v>
      </c>
      <c r="U273" s="31"/>
      <c r="V273" s="306"/>
      <c r="W273" s="31"/>
      <c r="X273" s="306"/>
      <c r="Y273" s="31">
        <f t="shared" si="21"/>
        <v>0</v>
      </c>
      <c r="Z273" s="306"/>
      <c r="AA273" s="31"/>
      <c r="AB273" s="306"/>
      <c r="AC273" s="31">
        <f t="shared" si="22"/>
        <v>0</v>
      </c>
      <c r="AD273" s="306"/>
      <c r="AE273" s="31"/>
      <c r="AF273" s="306"/>
      <c r="AG273" s="31"/>
      <c r="AH273" s="306"/>
      <c r="AI273" s="31"/>
      <c r="AJ273" s="306"/>
      <c r="AK273" s="31"/>
      <c r="AL273" s="306"/>
      <c r="AM273" s="31"/>
      <c r="AN273" s="306"/>
      <c r="AO273" s="31"/>
      <c r="AP273" s="306"/>
      <c r="AQ273" s="31">
        <f t="shared" si="24"/>
        <v>0</v>
      </c>
      <c r="AR273" s="306"/>
      <c r="AS273" s="31"/>
      <c r="AT273" s="306"/>
      <c r="AU273" s="31"/>
      <c r="AV273" s="306"/>
      <c r="AW273" s="31">
        <f t="shared" si="25"/>
        <v>0</v>
      </c>
      <c r="AX273" s="307">
        <v>1</v>
      </c>
      <c r="AY273" s="307">
        <v>1</v>
      </c>
      <c r="AZ273" s="309">
        <v>1</v>
      </c>
      <c r="BA273" s="294">
        <f t="shared" si="23"/>
        <v>13</v>
      </c>
      <c r="BB273" s="261" t="s">
        <v>3176</v>
      </c>
      <c r="BC273" s="261">
        <v>4</v>
      </c>
      <c r="BD273" s="261" t="s">
        <v>3173</v>
      </c>
    </row>
    <row r="274" spans="1:57" x14ac:dyDescent="0.2">
      <c r="A274" s="11" t="s">
        <v>430</v>
      </c>
      <c r="B274" s="288" t="s">
        <v>3108</v>
      </c>
      <c r="C274" s="288"/>
      <c r="D274" s="288"/>
      <c r="E274" s="288"/>
      <c r="F274" s="288"/>
      <c r="G274" s="31"/>
      <c r="H274" s="450"/>
      <c r="I274" s="31"/>
      <c r="J274" s="288"/>
      <c r="K274" s="31"/>
      <c r="L274" s="288"/>
      <c r="M274" s="31"/>
      <c r="N274" s="288"/>
      <c r="O274" s="31"/>
      <c r="P274" s="288"/>
      <c r="Q274" s="31"/>
      <c r="R274" s="288"/>
      <c r="S274" s="31"/>
      <c r="T274" s="288"/>
      <c r="U274" s="31"/>
      <c r="V274" s="288"/>
      <c r="W274" s="31"/>
      <c r="X274" s="288"/>
      <c r="Y274" s="31">
        <f t="shared" si="21"/>
        <v>0</v>
      </c>
      <c r="Z274" s="288"/>
      <c r="AA274" s="31"/>
      <c r="AB274" s="288"/>
      <c r="AC274" s="31">
        <f t="shared" si="22"/>
        <v>0</v>
      </c>
      <c r="AD274" s="288"/>
      <c r="AE274" s="31"/>
      <c r="AF274" s="288"/>
      <c r="AG274" s="31"/>
      <c r="AH274" s="288"/>
      <c r="AI274" s="31"/>
      <c r="AJ274" s="288"/>
      <c r="AK274" s="31"/>
      <c r="AL274" s="288"/>
      <c r="AM274" s="31"/>
      <c r="AN274" s="288"/>
      <c r="AO274" s="31"/>
      <c r="AP274" s="288"/>
      <c r="AQ274" s="31">
        <f t="shared" si="24"/>
        <v>0</v>
      </c>
      <c r="AR274" s="288"/>
      <c r="AS274" s="31"/>
      <c r="AT274" s="288"/>
      <c r="AU274" s="31"/>
      <c r="AV274" s="288"/>
      <c r="AW274" s="31">
        <f t="shared" si="25"/>
        <v>0</v>
      </c>
      <c r="AX274" s="288"/>
      <c r="AY274" s="288"/>
      <c r="AZ274" s="293"/>
      <c r="BA274" s="294">
        <f t="shared" si="23"/>
        <v>0</v>
      </c>
      <c r="BC274" s="261">
        <v>4</v>
      </c>
      <c r="BD274" s="261" t="s">
        <v>3173</v>
      </c>
    </row>
    <row r="275" spans="1:57" x14ac:dyDescent="0.2">
      <c r="A275" s="26" t="s">
        <v>431</v>
      </c>
      <c r="B275" s="306" t="s">
        <v>2829</v>
      </c>
      <c r="C275" s="27" t="s">
        <v>426</v>
      </c>
      <c r="D275" s="27" t="s">
        <v>427</v>
      </c>
      <c r="E275" s="307">
        <v>0</v>
      </c>
      <c r="F275" s="307">
        <v>2</v>
      </c>
      <c r="G275" s="31"/>
      <c r="H275" s="440"/>
      <c r="I275" s="31"/>
      <c r="J275" s="306"/>
      <c r="K275" s="31"/>
      <c r="L275" s="307">
        <v>2</v>
      </c>
      <c r="M275" s="31"/>
      <c r="N275" s="307">
        <v>1</v>
      </c>
      <c r="O275" s="31"/>
      <c r="P275" s="307">
        <v>2</v>
      </c>
      <c r="Q275" s="31"/>
      <c r="R275" s="307">
        <v>4</v>
      </c>
      <c r="S275" s="31"/>
      <c r="T275" s="307">
        <v>2</v>
      </c>
      <c r="U275" s="31"/>
      <c r="V275" s="306"/>
      <c r="W275" s="31"/>
      <c r="X275" s="306"/>
      <c r="Y275" s="31">
        <f t="shared" si="21"/>
        <v>0</v>
      </c>
      <c r="Z275" s="306"/>
      <c r="AA275" s="31"/>
      <c r="AB275" s="306"/>
      <c r="AC275" s="31">
        <f t="shared" si="22"/>
        <v>0</v>
      </c>
      <c r="AD275" s="306"/>
      <c r="AE275" s="31"/>
      <c r="AF275" s="306"/>
      <c r="AG275" s="31"/>
      <c r="AH275" s="306"/>
      <c r="AI275" s="31"/>
      <c r="AJ275" s="306"/>
      <c r="AK275" s="31"/>
      <c r="AL275" s="306"/>
      <c r="AM275" s="31"/>
      <c r="AN275" s="306"/>
      <c r="AO275" s="31"/>
      <c r="AP275" s="306"/>
      <c r="AQ275" s="31">
        <f t="shared" si="24"/>
        <v>0</v>
      </c>
      <c r="AR275" s="306"/>
      <c r="AS275" s="31"/>
      <c r="AT275" s="306"/>
      <c r="AU275" s="31"/>
      <c r="AV275" s="306"/>
      <c r="AW275" s="31">
        <f t="shared" si="25"/>
        <v>0</v>
      </c>
      <c r="AX275" s="307">
        <v>1</v>
      </c>
      <c r="AY275" s="307">
        <v>1</v>
      </c>
      <c r="AZ275" s="309">
        <v>1</v>
      </c>
      <c r="BA275" s="294">
        <f t="shared" si="23"/>
        <v>13</v>
      </c>
      <c r="BB275" s="261" t="s">
        <v>3176</v>
      </c>
      <c r="BC275" s="261">
        <v>4</v>
      </c>
      <c r="BD275" s="261" t="s">
        <v>3173</v>
      </c>
    </row>
    <row r="276" spans="1:57" s="446" customFormat="1" x14ac:dyDescent="0.2">
      <c r="A276" s="439" t="s">
        <v>432</v>
      </c>
      <c r="B276" s="440" t="s">
        <v>3182</v>
      </c>
      <c r="C276" s="441" t="s">
        <v>426</v>
      </c>
      <c r="D276" s="441" t="s">
        <v>427</v>
      </c>
      <c r="E276" s="442">
        <v>0</v>
      </c>
      <c r="F276" s="442">
        <v>2</v>
      </c>
      <c r="G276" s="443"/>
      <c r="H276" s="440"/>
      <c r="I276" s="443"/>
      <c r="J276" s="440"/>
      <c r="K276" s="443"/>
      <c r="L276" s="442">
        <v>2</v>
      </c>
      <c r="M276" s="443"/>
      <c r="N276" s="442">
        <v>1</v>
      </c>
      <c r="O276" s="443"/>
      <c r="P276" s="442">
        <v>2</v>
      </c>
      <c r="Q276" s="443"/>
      <c r="R276" s="442">
        <v>4</v>
      </c>
      <c r="S276" s="443"/>
      <c r="T276" s="442">
        <v>2</v>
      </c>
      <c r="U276" s="443"/>
      <c r="V276" s="440"/>
      <c r="W276" s="443"/>
      <c r="X276" s="440"/>
      <c r="Y276" s="443">
        <f t="shared" si="21"/>
        <v>0</v>
      </c>
      <c r="Z276" s="440"/>
      <c r="AA276" s="443"/>
      <c r="AB276" s="440"/>
      <c r="AC276" s="443">
        <f t="shared" si="22"/>
        <v>0</v>
      </c>
      <c r="AD276" s="440"/>
      <c r="AE276" s="443"/>
      <c r="AF276" s="440"/>
      <c r="AG276" s="443"/>
      <c r="AH276" s="440"/>
      <c r="AI276" s="443"/>
      <c r="AJ276" s="440"/>
      <c r="AK276" s="443"/>
      <c r="AL276" s="440"/>
      <c r="AM276" s="443"/>
      <c r="AN276" s="440"/>
      <c r="AO276" s="443"/>
      <c r="AP276" s="440"/>
      <c r="AQ276" s="443">
        <f t="shared" si="24"/>
        <v>0</v>
      </c>
      <c r="AR276" s="440"/>
      <c r="AS276" s="443"/>
      <c r="AT276" s="440"/>
      <c r="AU276" s="443"/>
      <c r="AV276" s="440"/>
      <c r="AW276" s="443">
        <f t="shared" si="25"/>
        <v>0</v>
      </c>
      <c r="AX276" s="442">
        <v>1</v>
      </c>
      <c r="AY276" s="442">
        <v>1</v>
      </c>
      <c r="AZ276" s="444"/>
      <c r="BA276" s="445">
        <f t="shared" si="23"/>
        <v>13</v>
      </c>
      <c r="BB276" s="446" t="s">
        <v>3176</v>
      </c>
      <c r="BC276" s="446">
        <v>4</v>
      </c>
      <c r="BD276" s="446" t="s">
        <v>3173</v>
      </c>
    </row>
    <row r="277" spans="1:57" x14ac:dyDescent="0.2">
      <c r="A277" s="11" t="s">
        <v>433</v>
      </c>
      <c r="B277" s="7" t="s">
        <v>301</v>
      </c>
      <c r="C277" s="7" t="s">
        <v>426</v>
      </c>
      <c r="D277" s="7" t="s">
        <v>427</v>
      </c>
      <c r="E277" s="295">
        <v>2200</v>
      </c>
      <c r="F277" s="295">
        <v>1</v>
      </c>
      <c r="G277" s="31"/>
      <c r="H277" s="450"/>
      <c r="I277" s="31"/>
      <c r="J277" s="288"/>
      <c r="K277" s="31"/>
      <c r="L277" s="295">
        <v>2</v>
      </c>
      <c r="M277" s="31"/>
      <c r="N277" s="288"/>
      <c r="O277" s="31"/>
      <c r="P277" s="288"/>
      <c r="Q277" s="31"/>
      <c r="R277" s="288"/>
      <c r="S277" s="31"/>
      <c r="T277" s="288"/>
      <c r="U277" s="31"/>
      <c r="V277" s="288"/>
      <c r="W277" s="31"/>
      <c r="X277" s="288"/>
      <c r="Y277" s="31">
        <f t="shared" si="21"/>
        <v>0</v>
      </c>
      <c r="Z277" s="288"/>
      <c r="AA277" s="31"/>
      <c r="AB277" s="288"/>
      <c r="AC277" s="31">
        <f t="shared" si="22"/>
        <v>0</v>
      </c>
      <c r="AD277" s="288"/>
      <c r="AE277" s="31"/>
      <c r="AF277" s="288"/>
      <c r="AG277" s="31"/>
      <c r="AH277" s="288"/>
      <c r="AI277" s="31"/>
      <c r="AJ277" s="288"/>
      <c r="AK277" s="31"/>
      <c r="AL277" s="288"/>
      <c r="AM277" s="31"/>
      <c r="AN277" s="288"/>
      <c r="AO277" s="31"/>
      <c r="AP277" s="288"/>
      <c r="AQ277" s="31">
        <f t="shared" si="24"/>
        <v>0</v>
      </c>
      <c r="AR277" s="288"/>
      <c r="AS277" s="31"/>
      <c r="AT277" s="288"/>
      <c r="AU277" s="31"/>
      <c r="AV277" s="288"/>
      <c r="AW277" s="31">
        <f t="shared" si="25"/>
        <v>0</v>
      </c>
      <c r="AX277" s="295">
        <v>1</v>
      </c>
      <c r="AY277" s="288"/>
      <c r="AZ277" s="293"/>
      <c r="BA277" s="294">
        <f t="shared" si="23"/>
        <v>3</v>
      </c>
      <c r="BB277" s="296" t="s">
        <v>3173</v>
      </c>
      <c r="BC277" s="261">
        <v>4</v>
      </c>
      <c r="BD277" s="261" t="s">
        <v>3173</v>
      </c>
    </row>
    <row r="278" spans="1:57" x14ac:dyDescent="0.2">
      <c r="A278" s="11" t="s">
        <v>434</v>
      </c>
      <c r="B278" s="7" t="s">
        <v>301</v>
      </c>
      <c r="C278" s="7" t="s">
        <v>426</v>
      </c>
      <c r="D278" s="7" t="s">
        <v>427</v>
      </c>
      <c r="E278" s="295">
        <v>2200</v>
      </c>
      <c r="F278" s="295">
        <v>1</v>
      </c>
      <c r="G278" s="31"/>
      <c r="H278" s="450"/>
      <c r="I278" s="31"/>
      <c r="J278" s="288"/>
      <c r="K278" s="31"/>
      <c r="L278" s="295">
        <v>2</v>
      </c>
      <c r="M278" s="31"/>
      <c r="N278" s="288"/>
      <c r="O278" s="31"/>
      <c r="P278" s="288"/>
      <c r="Q278" s="31"/>
      <c r="R278" s="288"/>
      <c r="S278" s="31"/>
      <c r="T278" s="288"/>
      <c r="U278" s="31"/>
      <c r="V278" s="288"/>
      <c r="W278" s="31"/>
      <c r="X278" s="288"/>
      <c r="Y278" s="31">
        <f t="shared" si="21"/>
        <v>0</v>
      </c>
      <c r="Z278" s="288"/>
      <c r="AA278" s="31"/>
      <c r="AB278" s="288"/>
      <c r="AC278" s="31">
        <f t="shared" si="22"/>
        <v>0</v>
      </c>
      <c r="AD278" s="288"/>
      <c r="AE278" s="31"/>
      <c r="AF278" s="288"/>
      <c r="AG278" s="31"/>
      <c r="AH278" s="288"/>
      <c r="AI278" s="31"/>
      <c r="AJ278" s="288"/>
      <c r="AK278" s="31"/>
      <c r="AL278" s="288"/>
      <c r="AM278" s="31"/>
      <c r="AN278" s="288"/>
      <c r="AO278" s="31"/>
      <c r="AP278" s="288"/>
      <c r="AQ278" s="31">
        <f t="shared" si="24"/>
        <v>0</v>
      </c>
      <c r="AR278" s="288"/>
      <c r="AS278" s="31"/>
      <c r="AT278" s="288"/>
      <c r="AU278" s="31"/>
      <c r="AV278" s="288"/>
      <c r="AW278" s="31">
        <f t="shared" si="25"/>
        <v>0</v>
      </c>
      <c r="AX278" s="295">
        <v>1</v>
      </c>
      <c r="AY278" s="288"/>
      <c r="AZ278" s="293"/>
      <c r="BA278" s="294">
        <f t="shared" si="23"/>
        <v>3</v>
      </c>
      <c r="BB278" s="296" t="s">
        <v>3173</v>
      </c>
      <c r="BC278" s="261">
        <v>4</v>
      </c>
      <c r="BD278" s="261" t="s">
        <v>3173</v>
      </c>
    </row>
    <row r="279" spans="1:57" x14ac:dyDescent="0.2">
      <c r="A279" s="11" t="s">
        <v>435</v>
      </c>
      <c r="B279" s="288" t="s">
        <v>3108</v>
      </c>
      <c r="C279" s="288"/>
      <c r="D279" s="288"/>
      <c r="E279" s="288"/>
      <c r="F279" s="288"/>
      <c r="G279" s="31"/>
      <c r="H279" s="450"/>
      <c r="I279" s="31"/>
      <c r="J279" s="288"/>
      <c r="K279" s="31"/>
      <c r="L279" s="288"/>
      <c r="M279" s="31"/>
      <c r="N279" s="288"/>
      <c r="O279" s="31"/>
      <c r="P279" s="288"/>
      <c r="Q279" s="31"/>
      <c r="R279" s="288"/>
      <c r="S279" s="31"/>
      <c r="T279" s="288"/>
      <c r="U279" s="31"/>
      <c r="V279" s="288"/>
      <c r="W279" s="31"/>
      <c r="X279" s="288"/>
      <c r="Y279" s="31">
        <f t="shared" si="21"/>
        <v>0</v>
      </c>
      <c r="Z279" s="288"/>
      <c r="AA279" s="31"/>
      <c r="AB279" s="288"/>
      <c r="AC279" s="31">
        <f t="shared" si="22"/>
        <v>0</v>
      </c>
      <c r="AD279" s="288"/>
      <c r="AE279" s="31"/>
      <c r="AF279" s="288"/>
      <c r="AG279" s="31"/>
      <c r="AH279" s="288"/>
      <c r="AI279" s="31"/>
      <c r="AJ279" s="288"/>
      <c r="AK279" s="31"/>
      <c r="AL279" s="288"/>
      <c r="AM279" s="31"/>
      <c r="AN279" s="288"/>
      <c r="AO279" s="31"/>
      <c r="AP279" s="288"/>
      <c r="AQ279" s="31">
        <f t="shared" si="24"/>
        <v>0</v>
      </c>
      <c r="AR279" s="288"/>
      <c r="AS279" s="31"/>
      <c r="AT279" s="288"/>
      <c r="AU279" s="31"/>
      <c r="AV279" s="288"/>
      <c r="AW279" s="31">
        <f t="shared" si="25"/>
        <v>0</v>
      </c>
      <c r="AX279" s="288"/>
      <c r="AY279" s="288"/>
      <c r="AZ279" s="293"/>
      <c r="BA279" s="294">
        <f t="shared" si="23"/>
        <v>0</v>
      </c>
      <c r="BC279" s="261">
        <v>4</v>
      </c>
      <c r="BD279" s="261" t="s">
        <v>3173</v>
      </c>
    </row>
    <row r="280" spans="1:57" x14ac:dyDescent="0.2">
      <c r="A280" s="11" t="s">
        <v>436</v>
      </c>
      <c r="B280" s="288" t="s">
        <v>3108</v>
      </c>
      <c r="C280" s="288"/>
      <c r="D280" s="288"/>
      <c r="E280" s="288"/>
      <c r="F280" s="288"/>
      <c r="G280" s="31"/>
      <c r="H280" s="450"/>
      <c r="I280" s="31"/>
      <c r="J280" s="288"/>
      <c r="K280" s="31"/>
      <c r="L280" s="288"/>
      <c r="M280" s="31"/>
      <c r="N280" s="288"/>
      <c r="O280" s="31"/>
      <c r="P280" s="288"/>
      <c r="Q280" s="31"/>
      <c r="R280" s="288"/>
      <c r="S280" s="31"/>
      <c r="T280" s="288"/>
      <c r="U280" s="31"/>
      <c r="V280" s="288"/>
      <c r="W280" s="31"/>
      <c r="X280" s="288"/>
      <c r="Y280" s="31">
        <f t="shared" ref="Y280:Y318" si="26">X280*$BA280</f>
        <v>0</v>
      </c>
      <c r="Z280" s="288"/>
      <c r="AA280" s="31"/>
      <c r="AB280" s="288"/>
      <c r="AC280" s="31">
        <f t="shared" ref="AC280:AC318" si="27">AB280*$BA280</f>
        <v>0</v>
      </c>
      <c r="AD280" s="288"/>
      <c r="AE280" s="31"/>
      <c r="AF280" s="288"/>
      <c r="AG280" s="31"/>
      <c r="AH280" s="288"/>
      <c r="AI280" s="31"/>
      <c r="AJ280" s="288"/>
      <c r="AK280" s="31"/>
      <c r="AL280" s="288"/>
      <c r="AM280" s="31"/>
      <c r="AN280" s="288"/>
      <c r="AO280" s="31"/>
      <c r="AP280" s="288"/>
      <c r="AQ280" s="31">
        <f t="shared" si="24"/>
        <v>0</v>
      </c>
      <c r="AR280" s="288"/>
      <c r="AS280" s="31"/>
      <c r="AT280" s="288"/>
      <c r="AU280" s="31"/>
      <c r="AV280" s="288"/>
      <c r="AW280" s="31">
        <f t="shared" si="25"/>
        <v>0</v>
      </c>
      <c r="AX280" s="288"/>
      <c r="AY280" s="288"/>
      <c r="AZ280" s="293"/>
      <c r="BA280" s="294">
        <f t="shared" si="23"/>
        <v>0</v>
      </c>
      <c r="BC280" s="261">
        <v>4</v>
      </c>
      <c r="BD280" s="261" t="s">
        <v>3173</v>
      </c>
    </row>
    <row r="281" spans="1:57" x14ac:dyDescent="0.2">
      <c r="A281" s="11" t="s">
        <v>437</v>
      </c>
      <c r="B281" s="288" t="s">
        <v>3108</v>
      </c>
      <c r="C281" s="288"/>
      <c r="D281" s="288"/>
      <c r="E281" s="288"/>
      <c r="F281" s="288"/>
      <c r="G281" s="31"/>
      <c r="H281" s="450"/>
      <c r="I281" s="31"/>
      <c r="J281" s="288"/>
      <c r="K281" s="31"/>
      <c r="L281" s="288"/>
      <c r="M281" s="31"/>
      <c r="N281" s="288"/>
      <c r="O281" s="31"/>
      <c r="P281" s="288"/>
      <c r="Q281" s="31"/>
      <c r="R281" s="288"/>
      <c r="S281" s="31"/>
      <c r="T281" s="288"/>
      <c r="U281" s="31"/>
      <c r="V281" s="288"/>
      <c r="W281" s="31"/>
      <c r="X281" s="288"/>
      <c r="Y281" s="31">
        <f t="shared" si="26"/>
        <v>0</v>
      </c>
      <c r="Z281" s="288"/>
      <c r="AA281" s="31"/>
      <c r="AB281" s="288"/>
      <c r="AC281" s="31">
        <f t="shared" si="27"/>
        <v>0</v>
      </c>
      <c r="AD281" s="288"/>
      <c r="AE281" s="31"/>
      <c r="AF281" s="288"/>
      <c r="AG281" s="31"/>
      <c r="AH281" s="288"/>
      <c r="AI281" s="31"/>
      <c r="AJ281" s="288"/>
      <c r="AK281" s="31"/>
      <c r="AL281" s="288"/>
      <c r="AM281" s="31"/>
      <c r="AN281" s="288"/>
      <c r="AO281" s="31"/>
      <c r="AP281" s="288"/>
      <c r="AQ281" s="31">
        <f t="shared" si="24"/>
        <v>0</v>
      </c>
      <c r="AR281" s="288"/>
      <c r="AS281" s="31"/>
      <c r="AT281" s="288"/>
      <c r="AU281" s="31"/>
      <c r="AV281" s="288"/>
      <c r="AW281" s="31">
        <f t="shared" si="25"/>
        <v>0</v>
      </c>
      <c r="AX281" s="288"/>
      <c r="AY281" s="288"/>
      <c r="AZ281" s="293"/>
      <c r="BA281" s="294">
        <f t="shared" si="23"/>
        <v>0</v>
      </c>
      <c r="BC281" s="261">
        <v>4</v>
      </c>
      <c r="BD281" s="261" t="s">
        <v>3173</v>
      </c>
    </row>
    <row r="282" spans="1:57" x14ac:dyDescent="0.2">
      <c r="A282" s="11" t="s">
        <v>438</v>
      </c>
      <c r="B282" s="7" t="s">
        <v>301</v>
      </c>
      <c r="C282" s="7" t="s">
        <v>426</v>
      </c>
      <c r="D282" s="7" t="s">
        <v>427</v>
      </c>
      <c r="E282" s="295">
        <v>2200</v>
      </c>
      <c r="F282" s="295">
        <v>1</v>
      </c>
      <c r="G282" s="31"/>
      <c r="H282" s="450"/>
      <c r="I282" s="31"/>
      <c r="J282" s="288"/>
      <c r="K282" s="31"/>
      <c r="L282" s="295">
        <v>2</v>
      </c>
      <c r="M282" s="31"/>
      <c r="N282" s="288"/>
      <c r="O282" s="31"/>
      <c r="P282" s="288"/>
      <c r="Q282" s="31"/>
      <c r="R282" s="288"/>
      <c r="S282" s="31"/>
      <c r="T282" s="288"/>
      <c r="U282" s="31"/>
      <c r="V282" s="288"/>
      <c r="W282" s="31"/>
      <c r="X282" s="288"/>
      <c r="Y282" s="31">
        <f t="shared" si="26"/>
        <v>0</v>
      </c>
      <c r="Z282" s="288"/>
      <c r="AA282" s="31"/>
      <c r="AB282" s="288"/>
      <c r="AC282" s="31">
        <f t="shared" si="27"/>
        <v>0</v>
      </c>
      <c r="AD282" s="288"/>
      <c r="AE282" s="31"/>
      <c r="AF282" s="288"/>
      <c r="AG282" s="31"/>
      <c r="AH282" s="288"/>
      <c r="AI282" s="31"/>
      <c r="AJ282" s="288"/>
      <c r="AK282" s="31"/>
      <c r="AL282" s="288"/>
      <c r="AM282" s="31"/>
      <c r="AN282" s="288"/>
      <c r="AO282" s="31"/>
      <c r="AP282" s="288"/>
      <c r="AQ282" s="31">
        <f t="shared" si="24"/>
        <v>0</v>
      </c>
      <c r="AR282" s="288"/>
      <c r="AS282" s="31"/>
      <c r="AT282" s="288"/>
      <c r="AU282" s="31"/>
      <c r="AV282" s="288"/>
      <c r="AW282" s="31">
        <f t="shared" si="25"/>
        <v>0</v>
      </c>
      <c r="AX282" s="295">
        <v>1</v>
      </c>
      <c r="AY282" s="288"/>
      <c r="AZ282" s="293"/>
      <c r="BA282" s="294">
        <f t="shared" si="23"/>
        <v>3</v>
      </c>
      <c r="BB282" s="296" t="s">
        <v>3173</v>
      </c>
      <c r="BC282" s="261">
        <v>5</v>
      </c>
      <c r="BD282" s="261" t="s">
        <v>3177</v>
      </c>
    </row>
    <row r="283" spans="1:57" x14ac:dyDescent="0.2">
      <c r="A283" s="11" t="s">
        <v>439</v>
      </c>
      <c r="B283" s="7" t="s">
        <v>301</v>
      </c>
      <c r="C283" s="7" t="s">
        <v>426</v>
      </c>
      <c r="D283" s="7" t="s">
        <v>427</v>
      </c>
      <c r="E283" s="295">
        <v>2200</v>
      </c>
      <c r="F283" s="295">
        <v>1</v>
      </c>
      <c r="G283" s="31"/>
      <c r="H283" s="450"/>
      <c r="I283" s="31"/>
      <c r="J283" s="288"/>
      <c r="K283" s="31"/>
      <c r="L283" s="295">
        <v>2</v>
      </c>
      <c r="M283" s="31"/>
      <c r="N283" s="288"/>
      <c r="O283" s="31"/>
      <c r="P283" s="288"/>
      <c r="Q283" s="31"/>
      <c r="R283" s="288"/>
      <c r="S283" s="31"/>
      <c r="T283" s="288"/>
      <c r="U283" s="31"/>
      <c r="V283" s="288"/>
      <c r="W283" s="31"/>
      <c r="X283" s="288"/>
      <c r="Y283" s="31">
        <f t="shared" si="26"/>
        <v>0</v>
      </c>
      <c r="Z283" s="288"/>
      <c r="AA283" s="31"/>
      <c r="AB283" s="288"/>
      <c r="AC283" s="31">
        <f t="shared" si="27"/>
        <v>0</v>
      </c>
      <c r="AD283" s="288"/>
      <c r="AE283" s="31"/>
      <c r="AF283" s="288"/>
      <c r="AG283" s="31"/>
      <c r="AH283" s="288"/>
      <c r="AI283" s="31"/>
      <c r="AJ283" s="288"/>
      <c r="AK283" s="31"/>
      <c r="AL283" s="288"/>
      <c r="AM283" s="31"/>
      <c r="AN283" s="288"/>
      <c r="AO283" s="31"/>
      <c r="AP283" s="288"/>
      <c r="AQ283" s="31">
        <f t="shared" si="24"/>
        <v>0</v>
      </c>
      <c r="AR283" s="288"/>
      <c r="AS283" s="31"/>
      <c r="AT283" s="288"/>
      <c r="AU283" s="31"/>
      <c r="AV283" s="288"/>
      <c r="AW283" s="31">
        <f t="shared" si="25"/>
        <v>0</v>
      </c>
      <c r="AX283" s="295">
        <v>1</v>
      </c>
      <c r="AY283" s="288"/>
      <c r="AZ283" s="293"/>
      <c r="BA283" s="294">
        <f t="shared" si="23"/>
        <v>3</v>
      </c>
      <c r="BB283" s="296" t="s">
        <v>3173</v>
      </c>
      <c r="BC283" s="261">
        <v>5</v>
      </c>
      <c r="BD283" s="261" t="s">
        <v>3177</v>
      </c>
    </row>
    <row r="284" spans="1:57" x14ac:dyDescent="0.2">
      <c r="A284" s="11" t="s">
        <v>440</v>
      </c>
      <c r="B284" s="7" t="s">
        <v>301</v>
      </c>
      <c r="C284" s="7" t="s">
        <v>426</v>
      </c>
      <c r="D284" s="7" t="s">
        <v>427</v>
      </c>
      <c r="E284" s="295">
        <v>2200</v>
      </c>
      <c r="F284" s="295">
        <v>1</v>
      </c>
      <c r="G284" s="31"/>
      <c r="H284" s="450"/>
      <c r="I284" s="31"/>
      <c r="J284" s="288"/>
      <c r="K284" s="31"/>
      <c r="L284" s="295">
        <v>2</v>
      </c>
      <c r="M284" s="31"/>
      <c r="N284" s="288"/>
      <c r="O284" s="31"/>
      <c r="P284" s="288"/>
      <c r="Q284" s="31"/>
      <c r="R284" s="288"/>
      <c r="S284" s="31"/>
      <c r="T284" s="288"/>
      <c r="U284" s="31"/>
      <c r="V284" s="288"/>
      <c r="W284" s="31"/>
      <c r="X284" s="288"/>
      <c r="Y284" s="31">
        <f t="shared" si="26"/>
        <v>0</v>
      </c>
      <c r="Z284" s="288"/>
      <c r="AA284" s="31"/>
      <c r="AB284" s="288"/>
      <c r="AC284" s="31">
        <f t="shared" si="27"/>
        <v>0</v>
      </c>
      <c r="AD284" s="288"/>
      <c r="AE284" s="31"/>
      <c r="AF284" s="288"/>
      <c r="AG284" s="31"/>
      <c r="AH284" s="288"/>
      <c r="AI284" s="31"/>
      <c r="AJ284" s="288"/>
      <c r="AK284" s="31"/>
      <c r="AL284" s="288"/>
      <c r="AM284" s="31"/>
      <c r="AN284" s="288"/>
      <c r="AO284" s="31"/>
      <c r="AP284" s="288"/>
      <c r="AQ284" s="31">
        <f t="shared" si="24"/>
        <v>0</v>
      </c>
      <c r="AR284" s="288"/>
      <c r="AS284" s="31"/>
      <c r="AT284" s="288"/>
      <c r="AU284" s="31"/>
      <c r="AV284" s="288"/>
      <c r="AW284" s="31">
        <f t="shared" si="25"/>
        <v>0</v>
      </c>
      <c r="AX284" s="295">
        <v>1</v>
      </c>
      <c r="AY284" s="288"/>
      <c r="AZ284" s="293"/>
      <c r="BA284" s="294">
        <f t="shared" si="23"/>
        <v>3</v>
      </c>
      <c r="BB284" s="296" t="s">
        <v>3173</v>
      </c>
      <c r="BC284" s="261">
        <v>5</v>
      </c>
      <c r="BD284" s="261" t="s">
        <v>3177</v>
      </c>
    </row>
    <row r="285" spans="1:57" x14ac:dyDescent="0.2">
      <c r="A285" s="11" t="s">
        <v>441</v>
      </c>
      <c r="B285" s="7" t="s">
        <v>301</v>
      </c>
      <c r="C285" s="7" t="s">
        <v>426</v>
      </c>
      <c r="D285" s="7" t="s">
        <v>427</v>
      </c>
      <c r="E285" s="295">
        <v>2200</v>
      </c>
      <c r="F285" s="295">
        <v>1</v>
      </c>
      <c r="G285" s="31"/>
      <c r="H285" s="450"/>
      <c r="I285" s="31"/>
      <c r="J285" s="288"/>
      <c r="K285" s="31"/>
      <c r="L285" s="295">
        <v>2</v>
      </c>
      <c r="M285" s="31"/>
      <c r="N285" s="288"/>
      <c r="O285" s="31"/>
      <c r="P285" s="288"/>
      <c r="Q285" s="31"/>
      <c r="R285" s="288"/>
      <c r="S285" s="31"/>
      <c r="T285" s="288"/>
      <c r="U285" s="31"/>
      <c r="V285" s="288"/>
      <c r="W285" s="31"/>
      <c r="X285" s="288"/>
      <c r="Y285" s="31">
        <f t="shared" si="26"/>
        <v>0</v>
      </c>
      <c r="Z285" s="288"/>
      <c r="AA285" s="31"/>
      <c r="AB285" s="288"/>
      <c r="AC285" s="31">
        <f t="shared" si="27"/>
        <v>0</v>
      </c>
      <c r="AD285" s="288"/>
      <c r="AE285" s="31"/>
      <c r="AF285" s="288"/>
      <c r="AG285" s="31"/>
      <c r="AH285" s="288"/>
      <c r="AI285" s="31"/>
      <c r="AJ285" s="288"/>
      <c r="AK285" s="31"/>
      <c r="AL285" s="288"/>
      <c r="AM285" s="31"/>
      <c r="AN285" s="288"/>
      <c r="AO285" s="31"/>
      <c r="AP285" s="288"/>
      <c r="AQ285" s="31">
        <f t="shared" si="24"/>
        <v>0</v>
      </c>
      <c r="AR285" s="288"/>
      <c r="AS285" s="31"/>
      <c r="AT285" s="288"/>
      <c r="AU285" s="31"/>
      <c r="AV285" s="288"/>
      <c r="AW285" s="31">
        <f t="shared" si="25"/>
        <v>0</v>
      </c>
      <c r="AX285" s="295">
        <v>1</v>
      </c>
      <c r="AY285" s="288"/>
      <c r="AZ285" s="293"/>
      <c r="BA285" s="294">
        <f t="shared" si="23"/>
        <v>3</v>
      </c>
      <c r="BB285" s="296" t="s">
        <v>3173</v>
      </c>
      <c r="BC285" s="261">
        <v>5</v>
      </c>
      <c r="BD285" s="261" t="s">
        <v>3177</v>
      </c>
    </row>
    <row r="286" spans="1:57" x14ac:dyDescent="0.2">
      <c r="A286" s="11" t="s">
        <v>442</v>
      </c>
      <c r="B286" s="288" t="s">
        <v>3149</v>
      </c>
      <c r="C286" s="7" t="s">
        <v>426</v>
      </c>
      <c r="D286" s="7" t="s">
        <v>427</v>
      </c>
      <c r="E286" s="295">
        <v>1100</v>
      </c>
      <c r="F286" s="295">
        <v>1</v>
      </c>
      <c r="G286" s="31"/>
      <c r="H286" s="450"/>
      <c r="I286" s="31"/>
      <c r="J286" s="288"/>
      <c r="K286" s="31"/>
      <c r="L286" s="288"/>
      <c r="M286" s="31"/>
      <c r="N286" s="295">
        <v>1</v>
      </c>
      <c r="O286" s="31"/>
      <c r="P286" s="288"/>
      <c r="Q286" s="31"/>
      <c r="R286" s="288"/>
      <c r="S286" s="31"/>
      <c r="T286" s="295">
        <v>1</v>
      </c>
      <c r="U286" s="31"/>
      <c r="V286" s="288"/>
      <c r="W286" s="31"/>
      <c r="X286" s="288"/>
      <c r="Y286" s="31">
        <f t="shared" si="26"/>
        <v>0</v>
      </c>
      <c r="Z286" s="295">
        <v>1</v>
      </c>
      <c r="AA286" s="31"/>
      <c r="AB286" s="288"/>
      <c r="AC286" s="31">
        <f t="shared" si="27"/>
        <v>0</v>
      </c>
      <c r="AD286" s="288"/>
      <c r="AE286" s="31"/>
      <c r="AF286" s="288"/>
      <c r="AG286" s="31"/>
      <c r="AH286" s="288"/>
      <c r="AI286" s="31"/>
      <c r="AJ286" s="288"/>
      <c r="AK286" s="31"/>
      <c r="AL286" s="288"/>
      <c r="AM286" s="31"/>
      <c r="AN286" s="288"/>
      <c r="AO286" s="31"/>
      <c r="AP286" s="288"/>
      <c r="AQ286" s="31">
        <f t="shared" si="24"/>
        <v>0</v>
      </c>
      <c r="AR286" s="288"/>
      <c r="AS286" s="31"/>
      <c r="AT286" s="288"/>
      <c r="AU286" s="31"/>
      <c r="AV286" s="288"/>
      <c r="AW286" s="31">
        <f t="shared" si="25"/>
        <v>0</v>
      </c>
      <c r="AX286" s="295">
        <v>1</v>
      </c>
      <c r="AY286" s="288"/>
      <c r="AZ286" s="293"/>
      <c r="BA286" s="294">
        <f t="shared" si="23"/>
        <v>4</v>
      </c>
      <c r="BB286" s="296" t="s">
        <v>3173</v>
      </c>
      <c r="BC286" s="261">
        <v>5</v>
      </c>
      <c r="BD286" s="261" t="s">
        <v>3177</v>
      </c>
      <c r="BE286" s="261">
        <f>68*2</f>
        <v>136</v>
      </c>
    </row>
    <row r="287" spans="1:57" x14ac:dyDescent="0.2">
      <c r="A287" s="11" t="s">
        <v>444</v>
      </c>
      <c r="B287" s="288" t="s">
        <v>3108</v>
      </c>
      <c r="C287" s="288"/>
      <c r="D287" s="288"/>
      <c r="E287" s="288"/>
      <c r="F287" s="288"/>
      <c r="G287" s="31"/>
      <c r="H287" s="450"/>
      <c r="I287" s="31"/>
      <c r="J287" s="288"/>
      <c r="K287" s="31"/>
      <c r="L287" s="288"/>
      <c r="M287" s="31"/>
      <c r="N287" s="288"/>
      <c r="O287" s="31"/>
      <c r="P287" s="288"/>
      <c r="Q287" s="31"/>
      <c r="R287" s="288"/>
      <c r="S287" s="31"/>
      <c r="T287" s="288"/>
      <c r="U287" s="31"/>
      <c r="V287" s="288"/>
      <c r="W287" s="31"/>
      <c r="X287" s="288"/>
      <c r="Y287" s="31">
        <f t="shared" si="26"/>
        <v>0</v>
      </c>
      <c r="Z287" s="288"/>
      <c r="AA287" s="31"/>
      <c r="AB287" s="288"/>
      <c r="AC287" s="31">
        <f t="shared" si="27"/>
        <v>0</v>
      </c>
      <c r="AD287" s="288"/>
      <c r="AE287" s="31"/>
      <c r="AF287" s="288"/>
      <c r="AG287" s="31"/>
      <c r="AH287" s="288"/>
      <c r="AI287" s="31"/>
      <c r="AJ287" s="288"/>
      <c r="AK287" s="31"/>
      <c r="AL287" s="288"/>
      <c r="AM287" s="31"/>
      <c r="AN287" s="288"/>
      <c r="AO287" s="31"/>
      <c r="AP287" s="288"/>
      <c r="AQ287" s="31">
        <f t="shared" si="24"/>
        <v>0</v>
      </c>
      <c r="AR287" s="288"/>
      <c r="AS287" s="31"/>
      <c r="AT287" s="288"/>
      <c r="AU287" s="31"/>
      <c r="AV287" s="288"/>
      <c r="AW287" s="31">
        <f t="shared" si="25"/>
        <v>0</v>
      </c>
      <c r="AX287" s="288"/>
      <c r="AY287" s="288"/>
      <c r="AZ287" s="293"/>
      <c r="BA287" s="294">
        <f t="shared" si="23"/>
        <v>0</v>
      </c>
      <c r="BC287" s="261">
        <v>5</v>
      </c>
      <c r="BD287" s="261" t="s">
        <v>3177</v>
      </c>
    </row>
    <row r="288" spans="1:57" x14ac:dyDescent="0.2">
      <c r="A288" s="26" t="s">
        <v>445</v>
      </c>
      <c r="B288" s="306" t="s">
        <v>2829</v>
      </c>
      <c r="C288" s="27" t="s">
        <v>426</v>
      </c>
      <c r="D288" s="27" t="s">
        <v>427</v>
      </c>
      <c r="E288" s="27" t="s">
        <v>151</v>
      </c>
      <c r="F288" s="307">
        <v>4</v>
      </c>
      <c r="G288" s="31"/>
      <c r="H288" s="440"/>
      <c r="I288" s="31"/>
      <c r="J288" s="306"/>
      <c r="K288" s="31"/>
      <c r="L288" s="306"/>
      <c r="M288" s="31"/>
      <c r="N288" s="306"/>
      <c r="O288" s="31"/>
      <c r="P288" s="306"/>
      <c r="Q288" s="31"/>
      <c r="R288" s="306"/>
      <c r="S288" s="31"/>
      <c r="T288" s="306"/>
      <c r="U288" s="31"/>
      <c r="V288" s="306"/>
      <c r="W288" s="31"/>
      <c r="X288" s="306"/>
      <c r="Y288" s="31">
        <f t="shared" si="26"/>
        <v>0</v>
      </c>
      <c r="Z288" s="306"/>
      <c r="AA288" s="31"/>
      <c r="AB288" s="306"/>
      <c r="AC288" s="31">
        <f t="shared" si="27"/>
        <v>0</v>
      </c>
      <c r="AD288" s="306"/>
      <c r="AE288" s="31"/>
      <c r="AF288" s="306"/>
      <c r="AG288" s="31"/>
      <c r="AH288" s="306"/>
      <c r="AI288" s="31"/>
      <c r="AJ288" s="306"/>
      <c r="AK288" s="31"/>
      <c r="AL288" s="306"/>
      <c r="AM288" s="31"/>
      <c r="AN288" s="306"/>
      <c r="AO288" s="31"/>
      <c r="AP288" s="306"/>
      <c r="AQ288" s="31">
        <f t="shared" si="24"/>
        <v>0</v>
      </c>
      <c r="AR288" s="306"/>
      <c r="AS288" s="31"/>
      <c r="AT288" s="306"/>
      <c r="AU288" s="31"/>
      <c r="AV288" s="306"/>
      <c r="AW288" s="31">
        <f t="shared" si="25"/>
        <v>0</v>
      </c>
      <c r="AX288" s="307">
        <v>2</v>
      </c>
      <c r="AY288" s="306"/>
      <c r="AZ288" s="308"/>
      <c r="BA288" s="294">
        <f t="shared" si="23"/>
        <v>4</v>
      </c>
      <c r="BB288" s="296" t="s">
        <v>3173</v>
      </c>
      <c r="BC288" s="261">
        <v>6</v>
      </c>
      <c r="BD288" s="261" t="s">
        <v>3177</v>
      </c>
    </row>
    <row r="289" spans="1:57" x14ac:dyDescent="0.2">
      <c r="A289" s="26" t="s">
        <v>446</v>
      </c>
      <c r="B289" s="306" t="s">
        <v>2829</v>
      </c>
      <c r="C289" s="27" t="s">
        <v>426</v>
      </c>
      <c r="D289" s="27" t="s">
        <v>427</v>
      </c>
      <c r="E289" s="27" t="s">
        <v>151</v>
      </c>
      <c r="F289" s="307">
        <v>4</v>
      </c>
      <c r="G289" s="31"/>
      <c r="H289" s="440"/>
      <c r="I289" s="31"/>
      <c r="J289" s="306"/>
      <c r="K289" s="31"/>
      <c r="L289" s="306"/>
      <c r="M289" s="31"/>
      <c r="N289" s="306"/>
      <c r="O289" s="31"/>
      <c r="P289" s="306"/>
      <c r="Q289" s="31"/>
      <c r="R289" s="306"/>
      <c r="S289" s="31"/>
      <c r="T289" s="306"/>
      <c r="U289" s="31"/>
      <c r="V289" s="306"/>
      <c r="W289" s="31"/>
      <c r="X289" s="306"/>
      <c r="Y289" s="31">
        <f t="shared" si="26"/>
        <v>0</v>
      </c>
      <c r="Z289" s="306"/>
      <c r="AA289" s="31"/>
      <c r="AB289" s="306"/>
      <c r="AC289" s="31">
        <f t="shared" si="27"/>
        <v>0</v>
      </c>
      <c r="AD289" s="306"/>
      <c r="AE289" s="31"/>
      <c r="AF289" s="306"/>
      <c r="AG289" s="31"/>
      <c r="AH289" s="306"/>
      <c r="AI289" s="31"/>
      <c r="AJ289" s="306"/>
      <c r="AK289" s="31"/>
      <c r="AL289" s="306"/>
      <c r="AM289" s="31"/>
      <c r="AN289" s="306"/>
      <c r="AO289" s="31"/>
      <c r="AP289" s="306"/>
      <c r="AQ289" s="31">
        <f t="shared" si="24"/>
        <v>0</v>
      </c>
      <c r="AR289" s="306"/>
      <c r="AS289" s="31"/>
      <c r="AT289" s="306"/>
      <c r="AU289" s="31"/>
      <c r="AV289" s="306"/>
      <c r="AW289" s="31">
        <f t="shared" si="25"/>
        <v>0</v>
      </c>
      <c r="AX289" s="307">
        <v>2</v>
      </c>
      <c r="AY289" s="306"/>
      <c r="AZ289" s="308"/>
      <c r="BA289" s="294">
        <f t="shared" si="23"/>
        <v>4</v>
      </c>
      <c r="BB289" s="296" t="s">
        <v>3173</v>
      </c>
      <c r="BC289" s="261">
        <v>6</v>
      </c>
      <c r="BD289" s="261" t="s">
        <v>3177</v>
      </c>
    </row>
    <row r="290" spans="1:57" x14ac:dyDescent="0.2">
      <c r="A290" s="26" t="s">
        <v>447</v>
      </c>
      <c r="B290" s="306" t="s">
        <v>2829</v>
      </c>
      <c r="C290" s="27" t="s">
        <v>426</v>
      </c>
      <c r="D290" s="27" t="s">
        <v>427</v>
      </c>
      <c r="E290" s="27" t="s">
        <v>151</v>
      </c>
      <c r="F290" s="307">
        <v>4</v>
      </c>
      <c r="G290" s="31"/>
      <c r="H290" s="440"/>
      <c r="I290" s="31"/>
      <c r="J290" s="306"/>
      <c r="K290" s="31"/>
      <c r="L290" s="306"/>
      <c r="M290" s="31"/>
      <c r="N290" s="306"/>
      <c r="O290" s="31"/>
      <c r="P290" s="306"/>
      <c r="Q290" s="31"/>
      <c r="R290" s="306"/>
      <c r="S290" s="31"/>
      <c r="T290" s="306"/>
      <c r="U290" s="31"/>
      <c r="V290" s="306"/>
      <c r="W290" s="31"/>
      <c r="X290" s="306"/>
      <c r="Y290" s="31">
        <f t="shared" si="26"/>
        <v>0</v>
      </c>
      <c r="Z290" s="306"/>
      <c r="AA290" s="31"/>
      <c r="AB290" s="306"/>
      <c r="AC290" s="31">
        <f t="shared" si="27"/>
        <v>0</v>
      </c>
      <c r="AD290" s="306"/>
      <c r="AE290" s="31"/>
      <c r="AF290" s="306"/>
      <c r="AG290" s="31"/>
      <c r="AH290" s="306"/>
      <c r="AI290" s="31"/>
      <c r="AJ290" s="306"/>
      <c r="AK290" s="31"/>
      <c r="AL290" s="306"/>
      <c r="AM290" s="31"/>
      <c r="AN290" s="306"/>
      <c r="AO290" s="31"/>
      <c r="AP290" s="306"/>
      <c r="AQ290" s="31">
        <f t="shared" si="24"/>
        <v>0</v>
      </c>
      <c r="AR290" s="306"/>
      <c r="AS290" s="31"/>
      <c r="AT290" s="306"/>
      <c r="AU290" s="31"/>
      <c r="AV290" s="306"/>
      <c r="AW290" s="31">
        <f t="shared" si="25"/>
        <v>0</v>
      </c>
      <c r="AX290" s="307">
        <v>2</v>
      </c>
      <c r="AY290" s="306"/>
      <c r="AZ290" s="308"/>
      <c r="BA290" s="294">
        <f t="shared" si="23"/>
        <v>4</v>
      </c>
      <c r="BB290" s="296" t="s">
        <v>3173</v>
      </c>
      <c r="BC290" s="261">
        <v>6</v>
      </c>
      <c r="BD290" s="261" t="s">
        <v>3177</v>
      </c>
    </row>
    <row r="291" spans="1:57" x14ac:dyDescent="0.2">
      <c r="A291" s="26" t="s">
        <v>448</v>
      </c>
      <c r="B291" s="306" t="s">
        <v>2829</v>
      </c>
      <c r="C291" s="27" t="s">
        <v>426</v>
      </c>
      <c r="D291" s="27" t="s">
        <v>427</v>
      </c>
      <c r="E291" s="27" t="s">
        <v>151</v>
      </c>
      <c r="F291" s="307">
        <v>4</v>
      </c>
      <c r="G291" s="31"/>
      <c r="H291" s="440"/>
      <c r="I291" s="31"/>
      <c r="J291" s="306"/>
      <c r="K291" s="31"/>
      <c r="L291" s="306"/>
      <c r="M291" s="31"/>
      <c r="N291" s="306"/>
      <c r="O291" s="31"/>
      <c r="P291" s="306"/>
      <c r="Q291" s="31"/>
      <c r="R291" s="306"/>
      <c r="S291" s="31"/>
      <c r="T291" s="306"/>
      <c r="U291" s="31"/>
      <c r="V291" s="306"/>
      <c r="W291" s="31"/>
      <c r="X291" s="306"/>
      <c r="Y291" s="31">
        <f t="shared" si="26"/>
        <v>0</v>
      </c>
      <c r="Z291" s="306"/>
      <c r="AA291" s="31"/>
      <c r="AB291" s="306"/>
      <c r="AC291" s="31">
        <f t="shared" si="27"/>
        <v>0</v>
      </c>
      <c r="AD291" s="306"/>
      <c r="AE291" s="31"/>
      <c r="AF291" s="306"/>
      <c r="AG291" s="31"/>
      <c r="AH291" s="306"/>
      <c r="AI291" s="31"/>
      <c r="AJ291" s="306"/>
      <c r="AK291" s="31"/>
      <c r="AL291" s="306"/>
      <c r="AM291" s="31"/>
      <c r="AN291" s="306"/>
      <c r="AO291" s="31"/>
      <c r="AP291" s="306"/>
      <c r="AQ291" s="31">
        <f t="shared" si="24"/>
        <v>0</v>
      </c>
      <c r="AR291" s="306"/>
      <c r="AS291" s="31"/>
      <c r="AT291" s="306"/>
      <c r="AU291" s="31"/>
      <c r="AV291" s="306"/>
      <c r="AW291" s="31">
        <f t="shared" si="25"/>
        <v>0</v>
      </c>
      <c r="AX291" s="307">
        <v>2</v>
      </c>
      <c r="AY291" s="306"/>
      <c r="AZ291" s="308"/>
      <c r="BA291" s="294">
        <f t="shared" si="23"/>
        <v>4</v>
      </c>
      <c r="BB291" s="296" t="s">
        <v>3173</v>
      </c>
      <c r="BC291" s="261">
        <v>6</v>
      </c>
      <c r="BD291" s="261" t="s">
        <v>3177</v>
      </c>
    </row>
    <row r="292" spans="1:57" x14ac:dyDescent="0.2">
      <c r="A292" s="26" t="s">
        <v>449</v>
      </c>
      <c r="B292" s="306" t="s">
        <v>2829</v>
      </c>
      <c r="C292" s="27" t="s">
        <v>426</v>
      </c>
      <c r="D292" s="27" t="s">
        <v>427</v>
      </c>
      <c r="E292" s="27" t="s">
        <v>151</v>
      </c>
      <c r="F292" s="307">
        <v>4</v>
      </c>
      <c r="G292" s="31"/>
      <c r="H292" s="440"/>
      <c r="I292" s="31"/>
      <c r="J292" s="306"/>
      <c r="K292" s="31"/>
      <c r="L292" s="306"/>
      <c r="M292" s="31"/>
      <c r="N292" s="306"/>
      <c r="O292" s="31"/>
      <c r="P292" s="306"/>
      <c r="Q292" s="31"/>
      <c r="R292" s="306"/>
      <c r="S292" s="31"/>
      <c r="T292" s="306"/>
      <c r="U292" s="31"/>
      <c r="V292" s="306"/>
      <c r="W292" s="31"/>
      <c r="X292" s="306"/>
      <c r="Y292" s="31">
        <f t="shared" si="26"/>
        <v>0</v>
      </c>
      <c r="Z292" s="306"/>
      <c r="AA292" s="31"/>
      <c r="AB292" s="306"/>
      <c r="AC292" s="31">
        <f t="shared" si="27"/>
        <v>0</v>
      </c>
      <c r="AD292" s="306"/>
      <c r="AE292" s="31"/>
      <c r="AF292" s="306"/>
      <c r="AG292" s="31"/>
      <c r="AH292" s="306"/>
      <c r="AI292" s="31"/>
      <c r="AJ292" s="306"/>
      <c r="AK292" s="31"/>
      <c r="AL292" s="306"/>
      <c r="AM292" s="31"/>
      <c r="AN292" s="306"/>
      <c r="AO292" s="31"/>
      <c r="AP292" s="306"/>
      <c r="AQ292" s="31">
        <f t="shared" si="24"/>
        <v>0</v>
      </c>
      <c r="AR292" s="306"/>
      <c r="AS292" s="31"/>
      <c r="AT292" s="306"/>
      <c r="AU292" s="31"/>
      <c r="AV292" s="306"/>
      <c r="AW292" s="31">
        <f t="shared" si="25"/>
        <v>0</v>
      </c>
      <c r="AX292" s="307">
        <v>2</v>
      </c>
      <c r="AY292" s="306"/>
      <c r="AZ292" s="308"/>
      <c r="BA292" s="294">
        <f t="shared" si="23"/>
        <v>4</v>
      </c>
      <c r="BB292" s="296" t="s">
        <v>3173</v>
      </c>
      <c r="BC292" s="261">
        <v>7</v>
      </c>
      <c r="BD292" s="261" t="s">
        <v>3177</v>
      </c>
    </row>
    <row r="293" spans="1:57" x14ac:dyDescent="0.2">
      <c r="A293" s="26" t="s">
        <v>450</v>
      </c>
      <c r="B293" s="306" t="s">
        <v>2829</v>
      </c>
      <c r="C293" s="27" t="s">
        <v>426</v>
      </c>
      <c r="D293" s="27" t="s">
        <v>427</v>
      </c>
      <c r="E293" s="27" t="s">
        <v>151</v>
      </c>
      <c r="F293" s="307">
        <v>4</v>
      </c>
      <c r="G293" s="31"/>
      <c r="H293" s="440"/>
      <c r="I293" s="31"/>
      <c r="J293" s="306"/>
      <c r="K293" s="31"/>
      <c r="L293" s="306"/>
      <c r="M293" s="31"/>
      <c r="N293" s="306"/>
      <c r="O293" s="31"/>
      <c r="P293" s="306"/>
      <c r="Q293" s="31"/>
      <c r="R293" s="306"/>
      <c r="S293" s="31"/>
      <c r="T293" s="306"/>
      <c r="U293" s="31"/>
      <c r="V293" s="306"/>
      <c r="W293" s="31"/>
      <c r="X293" s="306"/>
      <c r="Y293" s="31">
        <f t="shared" si="26"/>
        <v>0</v>
      </c>
      <c r="Z293" s="306"/>
      <c r="AA293" s="31"/>
      <c r="AB293" s="306"/>
      <c r="AC293" s="31">
        <f t="shared" si="27"/>
        <v>0</v>
      </c>
      <c r="AD293" s="306"/>
      <c r="AE293" s="31"/>
      <c r="AF293" s="306"/>
      <c r="AG293" s="31"/>
      <c r="AH293" s="306"/>
      <c r="AI293" s="31"/>
      <c r="AJ293" s="306"/>
      <c r="AK293" s="31"/>
      <c r="AL293" s="306"/>
      <c r="AM293" s="31"/>
      <c r="AN293" s="306"/>
      <c r="AO293" s="31"/>
      <c r="AP293" s="306"/>
      <c r="AQ293" s="31">
        <f t="shared" si="24"/>
        <v>0</v>
      </c>
      <c r="AR293" s="306"/>
      <c r="AS293" s="31"/>
      <c r="AT293" s="306"/>
      <c r="AU293" s="31"/>
      <c r="AV293" s="306"/>
      <c r="AW293" s="31">
        <f t="shared" si="25"/>
        <v>0</v>
      </c>
      <c r="AX293" s="307">
        <v>2</v>
      </c>
      <c r="AY293" s="306"/>
      <c r="AZ293" s="308"/>
      <c r="BA293" s="294">
        <f t="shared" si="23"/>
        <v>4</v>
      </c>
      <c r="BB293" s="296" t="s">
        <v>3173</v>
      </c>
      <c r="BC293" s="261">
        <v>7</v>
      </c>
      <c r="BD293" s="261" t="s">
        <v>3177</v>
      </c>
    </row>
    <row r="294" spans="1:57" x14ac:dyDescent="0.2">
      <c r="A294" s="26" t="s">
        <v>451</v>
      </c>
      <c r="B294" s="306" t="s">
        <v>2829</v>
      </c>
      <c r="C294" s="27" t="s">
        <v>426</v>
      </c>
      <c r="D294" s="27" t="s">
        <v>427</v>
      </c>
      <c r="E294" s="27" t="s">
        <v>151</v>
      </c>
      <c r="F294" s="307">
        <v>4</v>
      </c>
      <c r="G294" s="31"/>
      <c r="H294" s="440"/>
      <c r="I294" s="31"/>
      <c r="J294" s="306"/>
      <c r="K294" s="31"/>
      <c r="L294" s="306"/>
      <c r="M294" s="31"/>
      <c r="N294" s="306"/>
      <c r="O294" s="31"/>
      <c r="P294" s="306"/>
      <c r="Q294" s="31"/>
      <c r="R294" s="306"/>
      <c r="S294" s="31"/>
      <c r="T294" s="306"/>
      <c r="U294" s="31"/>
      <c r="V294" s="306"/>
      <c r="W294" s="31"/>
      <c r="X294" s="306"/>
      <c r="Y294" s="31">
        <f t="shared" si="26"/>
        <v>0</v>
      </c>
      <c r="Z294" s="306"/>
      <c r="AA294" s="31"/>
      <c r="AB294" s="306"/>
      <c r="AC294" s="31">
        <f t="shared" si="27"/>
        <v>0</v>
      </c>
      <c r="AD294" s="306"/>
      <c r="AE294" s="31"/>
      <c r="AF294" s="306"/>
      <c r="AG294" s="31"/>
      <c r="AH294" s="306"/>
      <c r="AI294" s="31"/>
      <c r="AJ294" s="306"/>
      <c r="AK294" s="31"/>
      <c r="AL294" s="306"/>
      <c r="AM294" s="31"/>
      <c r="AN294" s="306"/>
      <c r="AO294" s="31"/>
      <c r="AP294" s="306"/>
      <c r="AQ294" s="31">
        <f t="shared" si="24"/>
        <v>0</v>
      </c>
      <c r="AR294" s="306"/>
      <c r="AS294" s="31"/>
      <c r="AT294" s="306"/>
      <c r="AU294" s="31"/>
      <c r="AV294" s="306"/>
      <c r="AW294" s="31">
        <f t="shared" si="25"/>
        <v>0</v>
      </c>
      <c r="AX294" s="307">
        <v>2</v>
      </c>
      <c r="AY294" s="306"/>
      <c r="AZ294" s="308"/>
      <c r="BA294" s="294">
        <f t="shared" si="23"/>
        <v>4</v>
      </c>
      <c r="BB294" s="296" t="s">
        <v>3173</v>
      </c>
      <c r="BC294" s="261">
        <v>11</v>
      </c>
      <c r="BD294" s="261" t="s">
        <v>3176</v>
      </c>
    </row>
    <row r="295" spans="1:57" x14ac:dyDescent="0.2">
      <c r="A295" s="26" t="s">
        <v>452</v>
      </c>
      <c r="B295" s="306" t="s">
        <v>2829</v>
      </c>
      <c r="C295" s="27" t="s">
        <v>426</v>
      </c>
      <c r="D295" s="27" t="s">
        <v>427</v>
      </c>
      <c r="E295" s="27" t="s">
        <v>151</v>
      </c>
      <c r="F295" s="307">
        <v>4</v>
      </c>
      <c r="G295" s="31"/>
      <c r="H295" s="440"/>
      <c r="I295" s="31"/>
      <c r="J295" s="306"/>
      <c r="K295" s="31"/>
      <c r="L295" s="306"/>
      <c r="M295" s="31"/>
      <c r="N295" s="306"/>
      <c r="O295" s="31"/>
      <c r="P295" s="306"/>
      <c r="Q295" s="31"/>
      <c r="R295" s="306"/>
      <c r="S295" s="31"/>
      <c r="T295" s="306"/>
      <c r="U295" s="31"/>
      <c r="V295" s="306"/>
      <c r="W295" s="31"/>
      <c r="X295" s="306"/>
      <c r="Y295" s="31">
        <f t="shared" si="26"/>
        <v>0</v>
      </c>
      <c r="Z295" s="306"/>
      <c r="AA295" s="31"/>
      <c r="AB295" s="306"/>
      <c r="AC295" s="31">
        <f t="shared" si="27"/>
        <v>0</v>
      </c>
      <c r="AD295" s="306"/>
      <c r="AE295" s="31"/>
      <c r="AF295" s="306"/>
      <c r="AG295" s="31"/>
      <c r="AH295" s="306"/>
      <c r="AI295" s="31"/>
      <c r="AJ295" s="306"/>
      <c r="AK295" s="31"/>
      <c r="AL295" s="306"/>
      <c r="AM295" s="31"/>
      <c r="AN295" s="306"/>
      <c r="AO295" s="31"/>
      <c r="AP295" s="306"/>
      <c r="AQ295" s="31">
        <f t="shared" si="24"/>
        <v>0</v>
      </c>
      <c r="AR295" s="306"/>
      <c r="AS295" s="31"/>
      <c r="AT295" s="306"/>
      <c r="AU295" s="31"/>
      <c r="AV295" s="306"/>
      <c r="AW295" s="31">
        <f t="shared" si="25"/>
        <v>0</v>
      </c>
      <c r="AX295" s="307">
        <v>2</v>
      </c>
      <c r="AY295" s="306"/>
      <c r="AZ295" s="308"/>
      <c r="BA295" s="294">
        <f t="shared" si="23"/>
        <v>4</v>
      </c>
      <c r="BB295" s="296" t="s">
        <v>3173</v>
      </c>
      <c r="BC295" s="261">
        <v>11</v>
      </c>
      <c r="BD295" s="261" t="s">
        <v>3176</v>
      </c>
    </row>
    <row r="296" spans="1:57" x14ac:dyDescent="0.2">
      <c r="A296" s="26" t="s">
        <v>453</v>
      </c>
      <c r="B296" s="306" t="s">
        <v>2829</v>
      </c>
      <c r="C296" s="27" t="s">
        <v>426</v>
      </c>
      <c r="D296" s="27" t="s">
        <v>427</v>
      </c>
      <c r="E296" s="27" t="s">
        <v>151</v>
      </c>
      <c r="F296" s="307">
        <v>4</v>
      </c>
      <c r="G296" s="31"/>
      <c r="H296" s="440"/>
      <c r="I296" s="31"/>
      <c r="J296" s="306"/>
      <c r="K296" s="31"/>
      <c r="L296" s="306"/>
      <c r="M296" s="31"/>
      <c r="N296" s="306"/>
      <c r="O296" s="31"/>
      <c r="P296" s="306"/>
      <c r="Q296" s="31"/>
      <c r="R296" s="306"/>
      <c r="S296" s="31"/>
      <c r="T296" s="306"/>
      <c r="U296" s="31"/>
      <c r="V296" s="306"/>
      <c r="W296" s="31"/>
      <c r="X296" s="306"/>
      <c r="Y296" s="31">
        <f t="shared" si="26"/>
        <v>0</v>
      </c>
      <c r="Z296" s="306"/>
      <c r="AA296" s="31"/>
      <c r="AB296" s="306"/>
      <c r="AC296" s="31">
        <f t="shared" si="27"/>
        <v>0</v>
      </c>
      <c r="AD296" s="306"/>
      <c r="AE296" s="31"/>
      <c r="AF296" s="306"/>
      <c r="AG296" s="31"/>
      <c r="AH296" s="306"/>
      <c r="AI296" s="31"/>
      <c r="AJ296" s="306"/>
      <c r="AK296" s="31"/>
      <c r="AL296" s="306"/>
      <c r="AM296" s="31"/>
      <c r="AN296" s="306"/>
      <c r="AO296" s="31"/>
      <c r="AP296" s="306"/>
      <c r="AQ296" s="31">
        <f t="shared" si="24"/>
        <v>0</v>
      </c>
      <c r="AR296" s="306"/>
      <c r="AS296" s="31"/>
      <c r="AT296" s="306"/>
      <c r="AU296" s="31"/>
      <c r="AV296" s="306"/>
      <c r="AW296" s="31">
        <f t="shared" si="25"/>
        <v>0</v>
      </c>
      <c r="AX296" s="307">
        <v>2</v>
      </c>
      <c r="AY296" s="306"/>
      <c r="AZ296" s="308"/>
      <c r="BA296" s="294">
        <f t="shared" si="23"/>
        <v>4</v>
      </c>
      <c r="BB296" s="296" t="s">
        <v>3173</v>
      </c>
      <c r="BC296" s="261">
        <v>11</v>
      </c>
      <c r="BD296" s="261" t="s">
        <v>3176</v>
      </c>
    </row>
    <row r="297" spans="1:57" x14ac:dyDescent="0.2">
      <c r="A297" s="26" t="s">
        <v>454</v>
      </c>
      <c r="B297" s="306" t="s">
        <v>2829</v>
      </c>
      <c r="C297" s="27" t="s">
        <v>426</v>
      </c>
      <c r="D297" s="27" t="s">
        <v>427</v>
      </c>
      <c r="E297" s="27" t="s">
        <v>151</v>
      </c>
      <c r="F297" s="307">
        <v>4</v>
      </c>
      <c r="G297" s="31"/>
      <c r="H297" s="440"/>
      <c r="I297" s="31"/>
      <c r="J297" s="306"/>
      <c r="K297" s="31"/>
      <c r="L297" s="306"/>
      <c r="M297" s="31"/>
      <c r="N297" s="306"/>
      <c r="O297" s="31"/>
      <c r="P297" s="306"/>
      <c r="Q297" s="31"/>
      <c r="R297" s="306"/>
      <c r="S297" s="31"/>
      <c r="T297" s="306"/>
      <c r="U297" s="31"/>
      <c r="V297" s="306"/>
      <c r="W297" s="31"/>
      <c r="X297" s="306"/>
      <c r="Y297" s="31">
        <f t="shared" si="26"/>
        <v>0</v>
      </c>
      <c r="Z297" s="306"/>
      <c r="AA297" s="31"/>
      <c r="AB297" s="306"/>
      <c r="AC297" s="31">
        <f t="shared" si="27"/>
        <v>0</v>
      </c>
      <c r="AD297" s="306"/>
      <c r="AE297" s="31"/>
      <c r="AF297" s="306"/>
      <c r="AG297" s="31"/>
      <c r="AH297" s="306"/>
      <c r="AI297" s="31"/>
      <c r="AJ297" s="306"/>
      <c r="AK297" s="31"/>
      <c r="AL297" s="306"/>
      <c r="AM297" s="31"/>
      <c r="AN297" s="306"/>
      <c r="AO297" s="31"/>
      <c r="AP297" s="306"/>
      <c r="AQ297" s="31">
        <f t="shared" si="24"/>
        <v>0</v>
      </c>
      <c r="AR297" s="306"/>
      <c r="AS297" s="31"/>
      <c r="AT297" s="306"/>
      <c r="AU297" s="31"/>
      <c r="AV297" s="306"/>
      <c r="AW297" s="31">
        <f t="shared" si="25"/>
        <v>0</v>
      </c>
      <c r="AX297" s="307">
        <v>2</v>
      </c>
      <c r="AY297" s="306"/>
      <c r="AZ297" s="308"/>
      <c r="BA297" s="294">
        <f t="shared" si="23"/>
        <v>4</v>
      </c>
      <c r="BB297" s="296" t="s">
        <v>3173</v>
      </c>
      <c r="BC297" s="261">
        <v>11</v>
      </c>
      <c r="BD297" s="261" t="s">
        <v>3176</v>
      </c>
    </row>
    <row r="298" spans="1:57" x14ac:dyDescent="0.2">
      <c r="A298" s="26" t="s">
        <v>455</v>
      </c>
      <c r="B298" s="306" t="s">
        <v>2829</v>
      </c>
      <c r="C298" s="27" t="s">
        <v>426</v>
      </c>
      <c r="D298" s="27" t="s">
        <v>427</v>
      </c>
      <c r="E298" s="27" t="s">
        <v>151</v>
      </c>
      <c r="F298" s="307">
        <v>4</v>
      </c>
      <c r="G298" s="31"/>
      <c r="H298" s="440"/>
      <c r="I298" s="31"/>
      <c r="J298" s="306"/>
      <c r="K298" s="31"/>
      <c r="L298" s="306"/>
      <c r="M298" s="31"/>
      <c r="N298" s="306"/>
      <c r="O298" s="31"/>
      <c r="P298" s="306"/>
      <c r="Q298" s="31"/>
      <c r="R298" s="306"/>
      <c r="S298" s="31"/>
      <c r="T298" s="306"/>
      <c r="U298" s="31"/>
      <c r="V298" s="306"/>
      <c r="W298" s="31"/>
      <c r="X298" s="306"/>
      <c r="Y298" s="31">
        <f t="shared" si="26"/>
        <v>0</v>
      </c>
      <c r="Z298" s="306"/>
      <c r="AA298" s="31"/>
      <c r="AB298" s="306"/>
      <c r="AC298" s="31">
        <f t="shared" si="27"/>
        <v>0</v>
      </c>
      <c r="AD298" s="306"/>
      <c r="AE298" s="31"/>
      <c r="AF298" s="306"/>
      <c r="AG298" s="31"/>
      <c r="AH298" s="306"/>
      <c r="AI298" s="31"/>
      <c r="AJ298" s="306"/>
      <c r="AK298" s="31"/>
      <c r="AL298" s="306"/>
      <c r="AM298" s="31"/>
      <c r="AN298" s="306"/>
      <c r="AO298" s="31"/>
      <c r="AP298" s="306"/>
      <c r="AQ298" s="31">
        <f t="shared" si="24"/>
        <v>0</v>
      </c>
      <c r="AR298" s="306"/>
      <c r="AS298" s="31"/>
      <c r="AT298" s="306"/>
      <c r="AU298" s="31"/>
      <c r="AV298" s="306"/>
      <c r="AW298" s="31">
        <f t="shared" si="25"/>
        <v>0</v>
      </c>
      <c r="AX298" s="307">
        <v>2</v>
      </c>
      <c r="AY298" s="306"/>
      <c r="AZ298" s="308"/>
      <c r="BA298" s="294">
        <f t="shared" si="23"/>
        <v>4</v>
      </c>
      <c r="BB298" s="296" t="s">
        <v>3173</v>
      </c>
      <c r="BC298" s="261">
        <v>11</v>
      </c>
      <c r="BD298" s="261" t="s">
        <v>3176</v>
      </c>
    </row>
    <row r="299" spans="1:57" x14ac:dyDescent="0.2">
      <c r="A299" s="26" t="s">
        <v>456</v>
      </c>
      <c r="B299" s="306" t="s">
        <v>2829</v>
      </c>
      <c r="C299" s="27" t="s">
        <v>426</v>
      </c>
      <c r="D299" s="27" t="s">
        <v>427</v>
      </c>
      <c r="E299" s="27" t="s">
        <v>151</v>
      </c>
      <c r="F299" s="307">
        <v>4</v>
      </c>
      <c r="G299" s="31"/>
      <c r="H299" s="440"/>
      <c r="I299" s="31"/>
      <c r="J299" s="306"/>
      <c r="K299" s="31"/>
      <c r="L299" s="306"/>
      <c r="M299" s="31"/>
      <c r="N299" s="306"/>
      <c r="O299" s="31"/>
      <c r="P299" s="306"/>
      <c r="Q299" s="31"/>
      <c r="R299" s="306"/>
      <c r="S299" s="31"/>
      <c r="T299" s="306"/>
      <c r="U299" s="31"/>
      <c r="V299" s="306"/>
      <c r="W299" s="31"/>
      <c r="X299" s="306"/>
      <c r="Y299" s="31">
        <f t="shared" si="26"/>
        <v>0</v>
      </c>
      <c r="Z299" s="306"/>
      <c r="AA299" s="31"/>
      <c r="AB299" s="306"/>
      <c r="AC299" s="31">
        <f t="shared" si="27"/>
        <v>0</v>
      </c>
      <c r="AD299" s="306"/>
      <c r="AE299" s="31"/>
      <c r="AF299" s="306"/>
      <c r="AG299" s="31"/>
      <c r="AH299" s="306"/>
      <c r="AI299" s="31"/>
      <c r="AJ299" s="306"/>
      <c r="AK299" s="31"/>
      <c r="AL299" s="306"/>
      <c r="AM299" s="31"/>
      <c r="AN299" s="306"/>
      <c r="AO299" s="31"/>
      <c r="AP299" s="306"/>
      <c r="AQ299" s="31">
        <f t="shared" si="24"/>
        <v>0</v>
      </c>
      <c r="AR299" s="306"/>
      <c r="AS299" s="31"/>
      <c r="AT299" s="306"/>
      <c r="AU299" s="31"/>
      <c r="AV299" s="306"/>
      <c r="AW299" s="31">
        <f t="shared" si="25"/>
        <v>0</v>
      </c>
      <c r="AX299" s="307">
        <v>2</v>
      </c>
      <c r="AY299" s="306"/>
      <c r="AZ299" s="308"/>
      <c r="BA299" s="294">
        <f t="shared" si="23"/>
        <v>4</v>
      </c>
      <c r="BB299" s="296" t="s">
        <v>3173</v>
      </c>
      <c r="BC299" s="261">
        <v>13</v>
      </c>
      <c r="BD299" s="261" t="s">
        <v>3176</v>
      </c>
    </row>
    <row r="300" spans="1:57" x14ac:dyDescent="0.2">
      <c r="A300" s="26" t="s">
        <v>457</v>
      </c>
      <c r="B300" s="306" t="s">
        <v>2829</v>
      </c>
      <c r="C300" s="27" t="s">
        <v>426</v>
      </c>
      <c r="D300" s="27" t="s">
        <v>427</v>
      </c>
      <c r="E300" s="27" t="s">
        <v>151</v>
      </c>
      <c r="F300" s="307">
        <v>4</v>
      </c>
      <c r="G300" s="31"/>
      <c r="H300" s="440"/>
      <c r="I300" s="31"/>
      <c r="J300" s="306"/>
      <c r="K300" s="31"/>
      <c r="L300" s="306"/>
      <c r="M300" s="31"/>
      <c r="N300" s="306"/>
      <c r="O300" s="31"/>
      <c r="P300" s="306"/>
      <c r="Q300" s="31"/>
      <c r="R300" s="306"/>
      <c r="S300" s="31"/>
      <c r="T300" s="306"/>
      <c r="U300" s="31"/>
      <c r="V300" s="306"/>
      <c r="W300" s="31"/>
      <c r="X300" s="306"/>
      <c r="Y300" s="31">
        <f t="shared" si="26"/>
        <v>0</v>
      </c>
      <c r="Z300" s="306"/>
      <c r="AA300" s="31"/>
      <c r="AB300" s="306"/>
      <c r="AC300" s="31">
        <f t="shared" si="27"/>
        <v>0</v>
      </c>
      <c r="AD300" s="306"/>
      <c r="AE300" s="31"/>
      <c r="AF300" s="306"/>
      <c r="AG300" s="31"/>
      <c r="AH300" s="306"/>
      <c r="AI300" s="31"/>
      <c r="AJ300" s="306"/>
      <c r="AK300" s="31"/>
      <c r="AL300" s="306"/>
      <c r="AM300" s="31"/>
      <c r="AN300" s="306"/>
      <c r="AO300" s="31"/>
      <c r="AP300" s="306"/>
      <c r="AQ300" s="31">
        <f t="shared" si="24"/>
        <v>0</v>
      </c>
      <c r="AR300" s="306"/>
      <c r="AS300" s="31"/>
      <c r="AT300" s="306"/>
      <c r="AU300" s="31"/>
      <c r="AV300" s="306"/>
      <c r="AW300" s="31">
        <f t="shared" si="25"/>
        <v>0</v>
      </c>
      <c r="AX300" s="307">
        <v>2</v>
      </c>
      <c r="AY300" s="306"/>
      <c r="AZ300" s="308"/>
      <c r="BA300" s="294">
        <f t="shared" si="23"/>
        <v>4</v>
      </c>
      <c r="BB300" s="296" t="s">
        <v>3173</v>
      </c>
      <c r="BC300" s="261">
        <v>13</v>
      </c>
      <c r="BD300" s="261" t="s">
        <v>3176</v>
      </c>
    </row>
    <row r="301" spans="1:57" x14ac:dyDescent="0.2">
      <c r="A301" s="26" t="s">
        <v>458</v>
      </c>
      <c r="B301" s="306" t="s">
        <v>2829</v>
      </c>
      <c r="C301" s="27" t="s">
        <v>426</v>
      </c>
      <c r="D301" s="27" t="s">
        <v>427</v>
      </c>
      <c r="E301" s="27" t="s">
        <v>151</v>
      </c>
      <c r="F301" s="307">
        <v>4</v>
      </c>
      <c r="G301" s="31"/>
      <c r="H301" s="440"/>
      <c r="I301" s="31"/>
      <c r="J301" s="306"/>
      <c r="K301" s="31"/>
      <c r="L301" s="306"/>
      <c r="M301" s="31"/>
      <c r="N301" s="306"/>
      <c r="O301" s="31"/>
      <c r="P301" s="306"/>
      <c r="Q301" s="31"/>
      <c r="R301" s="306"/>
      <c r="S301" s="31"/>
      <c r="T301" s="306"/>
      <c r="U301" s="31"/>
      <c r="V301" s="306"/>
      <c r="W301" s="31"/>
      <c r="X301" s="306"/>
      <c r="Y301" s="31">
        <f t="shared" si="26"/>
        <v>0</v>
      </c>
      <c r="Z301" s="306"/>
      <c r="AA301" s="31"/>
      <c r="AB301" s="306"/>
      <c r="AC301" s="31">
        <f t="shared" si="27"/>
        <v>0</v>
      </c>
      <c r="AD301" s="306"/>
      <c r="AE301" s="31"/>
      <c r="AF301" s="306"/>
      <c r="AG301" s="31"/>
      <c r="AH301" s="306"/>
      <c r="AI301" s="31"/>
      <c r="AJ301" s="306"/>
      <c r="AK301" s="31"/>
      <c r="AL301" s="306"/>
      <c r="AM301" s="31"/>
      <c r="AN301" s="306"/>
      <c r="AO301" s="31"/>
      <c r="AP301" s="306"/>
      <c r="AQ301" s="31">
        <f t="shared" si="24"/>
        <v>0</v>
      </c>
      <c r="AR301" s="306"/>
      <c r="AS301" s="31"/>
      <c r="AT301" s="306"/>
      <c r="AU301" s="31"/>
      <c r="AV301" s="306"/>
      <c r="AW301" s="31">
        <f t="shared" si="25"/>
        <v>0</v>
      </c>
      <c r="AX301" s="307">
        <v>2</v>
      </c>
      <c r="AY301" s="306"/>
      <c r="AZ301" s="308"/>
      <c r="BA301" s="294">
        <f t="shared" si="23"/>
        <v>4</v>
      </c>
      <c r="BB301" s="296" t="s">
        <v>3173</v>
      </c>
      <c r="BC301" s="261">
        <v>13</v>
      </c>
      <c r="BD301" s="261" t="s">
        <v>3176</v>
      </c>
      <c r="BE301" s="261">
        <f>(8*2)</f>
        <v>16</v>
      </c>
    </row>
    <row r="302" spans="1:57" x14ac:dyDescent="0.2">
      <c r="A302" s="26" t="s">
        <v>459</v>
      </c>
      <c r="B302" s="306" t="s">
        <v>2829</v>
      </c>
      <c r="C302" s="27" t="s">
        <v>460</v>
      </c>
      <c r="D302" s="307">
        <v>113</v>
      </c>
      <c r="E302" s="307">
        <v>0</v>
      </c>
      <c r="F302" s="307">
        <v>2</v>
      </c>
      <c r="G302" s="31"/>
      <c r="H302" s="440"/>
      <c r="I302" s="31"/>
      <c r="J302" s="306"/>
      <c r="K302" s="31"/>
      <c r="L302" s="307">
        <v>2</v>
      </c>
      <c r="M302" s="31"/>
      <c r="N302" s="307">
        <v>1</v>
      </c>
      <c r="O302" s="31"/>
      <c r="P302" s="307">
        <v>2</v>
      </c>
      <c r="Q302" s="31"/>
      <c r="R302" s="307">
        <v>2</v>
      </c>
      <c r="S302" s="31"/>
      <c r="T302" s="307">
        <v>2</v>
      </c>
      <c r="U302" s="31"/>
      <c r="V302" s="306"/>
      <c r="W302" s="31"/>
      <c r="X302" s="306"/>
      <c r="Y302" s="31">
        <f t="shared" si="26"/>
        <v>0</v>
      </c>
      <c r="Z302" s="306"/>
      <c r="AA302" s="31"/>
      <c r="AB302" s="306"/>
      <c r="AC302" s="31">
        <f t="shared" si="27"/>
        <v>0</v>
      </c>
      <c r="AD302" s="306"/>
      <c r="AE302" s="31"/>
      <c r="AF302" s="306"/>
      <c r="AG302" s="31"/>
      <c r="AH302" s="306"/>
      <c r="AI302" s="31"/>
      <c r="AJ302" s="306"/>
      <c r="AK302" s="31"/>
      <c r="AL302" s="306"/>
      <c r="AM302" s="31"/>
      <c r="AN302" s="306"/>
      <c r="AO302" s="31"/>
      <c r="AP302" s="306"/>
      <c r="AQ302" s="31">
        <f t="shared" si="24"/>
        <v>0</v>
      </c>
      <c r="AR302" s="306"/>
      <c r="AS302" s="31"/>
      <c r="AT302" s="306"/>
      <c r="AU302" s="31"/>
      <c r="AV302" s="306"/>
      <c r="AW302" s="31">
        <f t="shared" si="25"/>
        <v>0</v>
      </c>
      <c r="AX302" s="307">
        <v>1</v>
      </c>
      <c r="AY302" s="307">
        <v>1</v>
      </c>
      <c r="AZ302" s="308"/>
      <c r="BA302" s="294">
        <f t="shared" si="23"/>
        <v>11</v>
      </c>
      <c r="BB302" s="261" t="s">
        <v>3183</v>
      </c>
      <c r="BC302" s="261">
        <v>29</v>
      </c>
      <c r="BD302" s="261" t="s">
        <v>3181</v>
      </c>
    </row>
    <row r="303" spans="1:57" s="463" customFormat="1" ht="14.25" x14ac:dyDescent="0.2">
      <c r="A303" s="456" t="s">
        <v>461</v>
      </c>
      <c r="B303" s="457" t="s">
        <v>693</v>
      </c>
      <c r="C303" s="457" t="s">
        <v>460</v>
      </c>
      <c r="D303" s="458">
        <v>113</v>
      </c>
      <c r="E303" s="458">
        <v>300</v>
      </c>
      <c r="F303" s="458">
        <v>2</v>
      </c>
      <c r="G303" s="459"/>
      <c r="H303" s="457"/>
      <c r="I303" s="459"/>
      <c r="J303" s="457"/>
      <c r="K303" s="459"/>
      <c r="L303" s="458">
        <v>2</v>
      </c>
      <c r="M303" s="459"/>
      <c r="N303" s="458">
        <v>1</v>
      </c>
      <c r="O303" s="459"/>
      <c r="P303" s="458">
        <v>2</v>
      </c>
      <c r="Q303" s="459"/>
      <c r="R303" s="458">
        <v>2</v>
      </c>
      <c r="S303" s="459"/>
      <c r="T303" s="458">
        <v>2</v>
      </c>
      <c r="U303" s="459"/>
      <c r="V303" s="457"/>
      <c r="W303" s="459"/>
      <c r="X303" s="457"/>
      <c r="Y303" s="459">
        <f t="shared" si="26"/>
        <v>0</v>
      </c>
      <c r="Z303" s="457"/>
      <c r="AA303" s="459"/>
      <c r="AB303" s="457"/>
      <c r="AC303" s="459">
        <f t="shared" si="27"/>
        <v>0</v>
      </c>
      <c r="AD303" s="457"/>
      <c r="AE303" s="459"/>
      <c r="AF303" s="457"/>
      <c r="AG303" s="459"/>
      <c r="AH303" s="457"/>
      <c r="AI303" s="459"/>
      <c r="AJ303" s="457"/>
      <c r="AK303" s="459"/>
      <c r="AL303" s="457"/>
      <c r="AM303" s="459"/>
      <c r="AN303" s="457"/>
      <c r="AO303" s="459"/>
      <c r="AP303" s="457"/>
      <c r="AQ303" s="459">
        <f t="shared" si="24"/>
        <v>0</v>
      </c>
      <c r="AR303" s="457"/>
      <c r="AS303" s="459"/>
      <c r="AT303" s="457"/>
      <c r="AU303" s="459"/>
      <c r="AV303" s="457"/>
      <c r="AW303" s="459">
        <f t="shared" si="25"/>
        <v>0</v>
      </c>
      <c r="AX303" s="458">
        <v>1</v>
      </c>
      <c r="AY303" s="458">
        <v>1</v>
      </c>
      <c r="AZ303" s="460"/>
      <c r="BA303" s="461">
        <f t="shared" si="23"/>
        <v>11</v>
      </c>
      <c r="BB303" s="462" t="s">
        <v>3183</v>
      </c>
      <c r="BC303" s="462">
        <v>29</v>
      </c>
      <c r="BD303" s="462" t="s">
        <v>3181</v>
      </c>
      <c r="BE303" s="462"/>
    </row>
    <row r="304" spans="1:57" x14ac:dyDescent="0.2">
      <c r="A304" s="26" t="s">
        <v>462</v>
      </c>
      <c r="B304" s="306" t="s">
        <v>2829</v>
      </c>
      <c r="C304" s="27" t="s">
        <v>460</v>
      </c>
      <c r="D304" s="307">
        <v>113</v>
      </c>
      <c r="E304" s="307">
        <v>0</v>
      </c>
      <c r="F304" s="307">
        <v>2</v>
      </c>
      <c r="G304" s="31"/>
      <c r="H304" s="440"/>
      <c r="I304" s="31"/>
      <c r="J304" s="306"/>
      <c r="K304" s="31"/>
      <c r="L304" s="307">
        <v>2</v>
      </c>
      <c r="M304" s="31"/>
      <c r="N304" s="307">
        <v>1</v>
      </c>
      <c r="O304" s="31"/>
      <c r="P304" s="307">
        <v>2</v>
      </c>
      <c r="Q304" s="31"/>
      <c r="R304" s="307">
        <v>2</v>
      </c>
      <c r="S304" s="31"/>
      <c r="T304" s="307">
        <v>2</v>
      </c>
      <c r="U304" s="31"/>
      <c r="V304" s="306"/>
      <c r="W304" s="31"/>
      <c r="X304" s="306"/>
      <c r="Y304" s="31">
        <f t="shared" si="26"/>
        <v>0</v>
      </c>
      <c r="Z304" s="306"/>
      <c r="AA304" s="31"/>
      <c r="AB304" s="306"/>
      <c r="AC304" s="31">
        <f t="shared" si="27"/>
        <v>0</v>
      </c>
      <c r="AD304" s="306"/>
      <c r="AE304" s="31"/>
      <c r="AF304" s="306"/>
      <c r="AG304" s="31"/>
      <c r="AH304" s="306"/>
      <c r="AI304" s="31"/>
      <c r="AJ304" s="306"/>
      <c r="AK304" s="31"/>
      <c r="AL304" s="306"/>
      <c r="AM304" s="31"/>
      <c r="AN304" s="306"/>
      <c r="AO304" s="31"/>
      <c r="AP304" s="306"/>
      <c r="AQ304" s="31">
        <f t="shared" si="24"/>
        <v>0</v>
      </c>
      <c r="AR304" s="306"/>
      <c r="AS304" s="31"/>
      <c r="AT304" s="306"/>
      <c r="AU304" s="31"/>
      <c r="AV304" s="306"/>
      <c r="AW304" s="31">
        <f t="shared" si="25"/>
        <v>0</v>
      </c>
      <c r="AX304" s="307">
        <v>1</v>
      </c>
      <c r="AY304" s="307">
        <v>1</v>
      </c>
      <c r="AZ304" s="308"/>
      <c r="BA304" s="294">
        <f t="shared" si="23"/>
        <v>11</v>
      </c>
      <c r="BB304" s="261" t="s">
        <v>3183</v>
      </c>
      <c r="BC304" s="261">
        <v>29</v>
      </c>
      <c r="BD304" s="261" t="s">
        <v>3181</v>
      </c>
    </row>
    <row r="305" spans="1:57" x14ac:dyDescent="0.2">
      <c r="A305" s="11" t="s">
        <v>463</v>
      </c>
      <c r="B305" s="7" t="s">
        <v>301</v>
      </c>
      <c r="C305" s="7" t="s">
        <v>460</v>
      </c>
      <c r="D305" s="295">
        <v>113</v>
      </c>
      <c r="E305" s="295">
        <v>2200</v>
      </c>
      <c r="F305" s="295">
        <v>1</v>
      </c>
      <c r="G305" s="31"/>
      <c r="H305" s="450"/>
      <c r="I305" s="31"/>
      <c r="J305" s="288"/>
      <c r="K305" s="31"/>
      <c r="L305" s="295">
        <v>2</v>
      </c>
      <c r="M305" s="31"/>
      <c r="N305" s="288"/>
      <c r="O305" s="31"/>
      <c r="P305" s="288"/>
      <c r="Q305" s="31"/>
      <c r="R305" s="288"/>
      <c r="S305" s="31"/>
      <c r="T305" s="288"/>
      <c r="U305" s="31"/>
      <c r="V305" s="288"/>
      <c r="W305" s="31"/>
      <c r="X305" s="288"/>
      <c r="Y305" s="31">
        <f t="shared" si="26"/>
        <v>0</v>
      </c>
      <c r="Z305" s="288"/>
      <c r="AA305" s="31"/>
      <c r="AB305" s="288"/>
      <c r="AC305" s="31">
        <f t="shared" si="27"/>
        <v>0</v>
      </c>
      <c r="AD305" s="288"/>
      <c r="AE305" s="31"/>
      <c r="AF305" s="288"/>
      <c r="AG305" s="31"/>
      <c r="AH305" s="288"/>
      <c r="AI305" s="31"/>
      <c r="AJ305" s="288"/>
      <c r="AK305" s="31"/>
      <c r="AL305" s="288"/>
      <c r="AM305" s="31"/>
      <c r="AN305" s="288"/>
      <c r="AO305" s="31"/>
      <c r="AP305" s="288"/>
      <c r="AQ305" s="31">
        <f t="shared" si="24"/>
        <v>0</v>
      </c>
      <c r="AR305" s="288"/>
      <c r="AS305" s="31"/>
      <c r="AT305" s="288"/>
      <c r="AU305" s="31"/>
      <c r="AV305" s="288"/>
      <c r="AW305" s="31">
        <f t="shared" si="25"/>
        <v>0</v>
      </c>
      <c r="AX305" s="295">
        <v>1</v>
      </c>
      <c r="AY305" s="288"/>
      <c r="AZ305" s="293"/>
      <c r="BA305" s="294">
        <f t="shared" si="23"/>
        <v>3</v>
      </c>
      <c r="BB305" s="296" t="s">
        <v>3173</v>
      </c>
      <c r="BC305" s="261">
        <v>29</v>
      </c>
      <c r="BD305" s="261" t="s">
        <v>3181</v>
      </c>
    </row>
    <row r="306" spans="1:57" s="462" customFormat="1" ht="14.25" x14ac:dyDescent="0.2">
      <c r="A306" s="464" t="s">
        <v>464</v>
      </c>
      <c r="B306" s="465" t="s">
        <v>301</v>
      </c>
      <c r="C306" s="465" t="s">
        <v>460</v>
      </c>
      <c r="D306" s="466">
        <v>113</v>
      </c>
      <c r="E306" s="466">
        <v>2200</v>
      </c>
      <c r="F306" s="466">
        <v>1</v>
      </c>
      <c r="G306" s="459"/>
      <c r="H306" s="465"/>
      <c r="I306" s="459"/>
      <c r="J306" s="465"/>
      <c r="K306" s="459"/>
      <c r="L306" s="466">
        <v>2</v>
      </c>
      <c r="M306" s="459"/>
      <c r="N306" s="465"/>
      <c r="O306" s="459"/>
      <c r="P306" s="465"/>
      <c r="Q306" s="459"/>
      <c r="R306" s="465"/>
      <c r="S306" s="459"/>
      <c r="T306" s="465"/>
      <c r="U306" s="459"/>
      <c r="V306" s="465"/>
      <c r="W306" s="459"/>
      <c r="X306" s="465"/>
      <c r="Y306" s="459">
        <f t="shared" si="26"/>
        <v>0</v>
      </c>
      <c r="Z306" s="465"/>
      <c r="AA306" s="459"/>
      <c r="AB306" s="465"/>
      <c r="AC306" s="459">
        <f t="shared" si="27"/>
        <v>0</v>
      </c>
      <c r="AD306" s="465"/>
      <c r="AE306" s="459"/>
      <c r="AF306" s="465"/>
      <c r="AG306" s="459"/>
      <c r="AH306" s="465"/>
      <c r="AI306" s="459"/>
      <c r="AJ306" s="465"/>
      <c r="AK306" s="459"/>
      <c r="AL306" s="465"/>
      <c r="AM306" s="459"/>
      <c r="AN306" s="465"/>
      <c r="AO306" s="459"/>
      <c r="AP306" s="465"/>
      <c r="AQ306" s="459">
        <f t="shared" si="24"/>
        <v>0</v>
      </c>
      <c r="AR306" s="465"/>
      <c r="AS306" s="459"/>
      <c r="AT306" s="465"/>
      <c r="AU306" s="459"/>
      <c r="AV306" s="465"/>
      <c r="AW306" s="459">
        <f t="shared" si="25"/>
        <v>0</v>
      </c>
      <c r="AX306" s="466">
        <v>1</v>
      </c>
      <c r="AY306" s="465"/>
      <c r="AZ306" s="467"/>
      <c r="BA306" s="461">
        <f t="shared" si="23"/>
        <v>3</v>
      </c>
      <c r="BB306" s="468" t="s">
        <v>3173</v>
      </c>
      <c r="BC306" s="462">
        <v>29</v>
      </c>
      <c r="BD306" s="462" t="s">
        <v>3181</v>
      </c>
    </row>
    <row r="307" spans="1:57" x14ac:dyDescent="0.2">
      <c r="A307" s="11" t="s">
        <v>465</v>
      </c>
      <c r="B307" s="7" t="s">
        <v>301</v>
      </c>
      <c r="C307" s="7" t="s">
        <v>460</v>
      </c>
      <c r="D307" s="295">
        <v>113</v>
      </c>
      <c r="E307" s="7" t="s">
        <v>151</v>
      </c>
      <c r="F307" s="295">
        <v>1</v>
      </c>
      <c r="G307" s="31"/>
      <c r="H307" s="450"/>
      <c r="I307" s="31"/>
      <c r="J307" s="288"/>
      <c r="K307" s="31"/>
      <c r="L307" s="295">
        <v>2</v>
      </c>
      <c r="M307" s="31"/>
      <c r="N307" s="288"/>
      <c r="O307" s="31"/>
      <c r="P307" s="288"/>
      <c r="Q307" s="31"/>
      <c r="R307" s="288"/>
      <c r="S307" s="31"/>
      <c r="T307" s="288"/>
      <c r="U307" s="31"/>
      <c r="V307" s="288"/>
      <c r="W307" s="31"/>
      <c r="X307" s="288"/>
      <c r="Y307" s="31">
        <f t="shared" si="26"/>
        <v>0</v>
      </c>
      <c r="Z307" s="288"/>
      <c r="AA307" s="31"/>
      <c r="AB307" s="288"/>
      <c r="AC307" s="31">
        <f t="shared" si="27"/>
        <v>0</v>
      </c>
      <c r="AD307" s="288"/>
      <c r="AE307" s="31"/>
      <c r="AF307" s="288"/>
      <c r="AG307" s="31"/>
      <c r="AH307" s="288"/>
      <c r="AI307" s="31"/>
      <c r="AJ307" s="288"/>
      <c r="AK307" s="31"/>
      <c r="AL307" s="288"/>
      <c r="AM307" s="31"/>
      <c r="AN307" s="288"/>
      <c r="AO307" s="31"/>
      <c r="AP307" s="288"/>
      <c r="AQ307" s="31">
        <f t="shared" si="24"/>
        <v>0</v>
      </c>
      <c r="AR307" s="288"/>
      <c r="AS307" s="31"/>
      <c r="AT307" s="288"/>
      <c r="AU307" s="31"/>
      <c r="AV307" s="288"/>
      <c r="AW307" s="31">
        <f t="shared" si="25"/>
        <v>0</v>
      </c>
      <c r="AX307" s="295">
        <v>1</v>
      </c>
      <c r="AY307" s="288"/>
      <c r="AZ307" s="293"/>
      <c r="BA307" s="294">
        <f t="shared" si="23"/>
        <v>3</v>
      </c>
      <c r="BB307" s="296" t="s">
        <v>3173</v>
      </c>
      <c r="BC307" s="261">
        <v>29</v>
      </c>
      <c r="BD307" s="261" t="s">
        <v>3181</v>
      </c>
    </row>
    <row r="308" spans="1:57" s="462" customFormat="1" ht="14.25" x14ac:dyDescent="0.2">
      <c r="A308" s="464" t="s">
        <v>466</v>
      </c>
      <c r="B308" s="465" t="s">
        <v>301</v>
      </c>
      <c r="C308" s="465" t="s">
        <v>460</v>
      </c>
      <c r="D308" s="466">
        <v>113</v>
      </c>
      <c r="E308" s="465" t="s">
        <v>151</v>
      </c>
      <c r="F308" s="466">
        <v>1</v>
      </c>
      <c r="G308" s="459"/>
      <c r="H308" s="465"/>
      <c r="I308" s="459"/>
      <c r="J308" s="465"/>
      <c r="K308" s="459"/>
      <c r="L308" s="466">
        <v>2</v>
      </c>
      <c r="M308" s="459"/>
      <c r="N308" s="465"/>
      <c r="O308" s="459"/>
      <c r="P308" s="465"/>
      <c r="Q308" s="459"/>
      <c r="R308" s="465"/>
      <c r="S308" s="459"/>
      <c r="T308" s="465"/>
      <c r="U308" s="459"/>
      <c r="V308" s="465"/>
      <c r="W308" s="459"/>
      <c r="X308" s="465"/>
      <c r="Y308" s="459">
        <f t="shared" si="26"/>
        <v>0</v>
      </c>
      <c r="Z308" s="465"/>
      <c r="AA308" s="459"/>
      <c r="AB308" s="465"/>
      <c r="AC308" s="459">
        <f t="shared" si="27"/>
        <v>0</v>
      </c>
      <c r="AD308" s="465"/>
      <c r="AE308" s="459"/>
      <c r="AF308" s="465"/>
      <c r="AG308" s="459"/>
      <c r="AH308" s="465"/>
      <c r="AI308" s="459"/>
      <c r="AJ308" s="465"/>
      <c r="AK308" s="459"/>
      <c r="AL308" s="465"/>
      <c r="AM308" s="459"/>
      <c r="AN308" s="465"/>
      <c r="AO308" s="459"/>
      <c r="AP308" s="465"/>
      <c r="AQ308" s="459">
        <f t="shared" si="24"/>
        <v>0</v>
      </c>
      <c r="AR308" s="465"/>
      <c r="AS308" s="459"/>
      <c r="AT308" s="465"/>
      <c r="AU308" s="459"/>
      <c r="AV308" s="465"/>
      <c r="AW308" s="459">
        <f t="shared" si="25"/>
        <v>0</v>
      </c>
      <c r="AX308" s="466">
        <v>1</v>
      </c>
      <c r="AY308" s="465"/>
      <c r="AZ308" s="467"/>
      <c r="BA308" s="461">
        <f t="shared" si="23"/>
        <v>3</v>
      </c>
      <c r="BB308" s="468" t="s">
        <v>3173</v>
      </c>
      <c r="BC308" s="462">
        <v>29</v>
      </c>
      <c r="BD308" s="462" t="s">
        <v>3181</v>
      </c>
      <c r="BE308" s="462">
        <f>7*3</f>
        <v>21</v>
      </c>
    </row>
    <row r="309" spans="1:57" x14ac:dyDescent="0.2">
      <c r="A309" s="26" t="s">
        <v>467</v>
      </c>
      <c r="B309" s="306" t="s">
        <v>2829</v>
      </c>
      <c r="C309" s="27" t="s">
        <v>460</v>
      </c>
      <c r="D309" s="307">
        <v>207</v>
      </c>
      <c r="E309" s="307">
        <v>300</v>
      </c>
      <c r="F309" s="307">
        <v>2</v>
      </c>
      <c r="G309" s="31"/>
      <c r="H309" s="440"/>
      <c r="I309" s="31"/>
      <c r="J309" s="306"/>
      <c r="K309" s="31"/>
      <c r="L309" s="307">
        <v>2</v>
      </c>
      <c r="M309" s="31"/>
      <c r="N309" s="307">
        <v>1</v>
      </c>
      <c r="O309" s="31"/>
      <c r="P309" s="307">
        <v>2</v>
      </c>
      <c r="Q309" s="31"/>
      <c r="R309" s="307">
        <v>2</v>
      </c>
      <c r="S309" s="31"/>
      <c r="T309" s="307">
        <v>2</v>
      </c>
      <c r="U309" s="31"/>
      <c r="V309" s="306"/>
      <c r="W309" s="31"/>
      <c r="X309" s="306"/>
      <c r="Y309" s="31">
        <f t="shared" si="26"/>
        <v>0</v>
      </c>
      <c r="Z309" s="306"/>
      <c r="AA309" s="31"/>
      <c r="AB309" s="306"/>
      <c r="AC309" s="31">
        <f t="shared" si="27"/>
        <v>0</v>
      </c>
      <c r="AD309" s="306"/>
      <c r="AE309" s="31"/>
      <c r="AF309" s="306"/>
      <c r="AG309" s="31"/>
      <c r="AH309" s="306"/>
      <c r="AI309" s="31"/>
      <c r="AJ309" s="306"/>
      <c r="AK309" s="31"/>
      <c r="AL309" s="306"/>
      <c r="AM309" s="31"/>
      <c r="AN309" s="306"/>
      <c r="AO309" s="31"/>
      <c r="AP309" s="306"/>
      <c r="AQ309" s="31">
        <f t="shared" si="24"/>
        <v>0</v>
      </c>
      <c r="AR309" s="306"/>
      <c r="AS309" s="31"/>
      <c r="AT309" s="306"/>
      <c r="AU309" s="31"/>
      <c r="AV309" s="306"/>
      <c r="AW309" s="31">
        <f t="shared" si="25"/>
        <v>0</v>
      </c>
      <c r="AX309" s="307">
        <v>1</v>
      </c>
      <c r="AY309" s="307">
        <v>1</v>
      </c>
      <c r="AZ309" s="308"/>
      <c r="BA309" s="294">
        <f t="shared" si="23"/>
        <v>11</v>
      </c>
      <c r="BB309" s="261" t="s">
        <v>3176</v>
      </c>
      <c r="BC309" s="261">
        <v>10</v>
      </c>
      <c r="BD309" s="261" t="s">
        <v>3180</v>
      </c>
    </row>
    <row r="310" spans="1:57" x14ac:dyDescent="0.2">
      <c r="A310" s="26" t="s">
        <v>468</v>
      </c>
      <c r="B310" s="306" t="s">
        <v>2829</v>
      </c>
      <c r="C310" s="27" t="s">
        <v>460</v>
      </c>
      <c r="D310" s="307">
        <v>207</v>
      </c>
      <c r="E310" s="307">
        <v>300</v>
      </c>
      <c r="F310" s="307">
        <v>2</v>
      </c>
      <c r="G310" s="31"/>
      <c r="H310" s="440"/>
      <c r="I310" s="31"/>
      <c r="J310" s="306"/>
      <c r="K310" s="31"/>
      <c r="L310" s="307">
        <v>2</v>
      </c>
      <c r="M310" s="31"/>
      <c r="N310" s="307">
        <v>1</v>
      </c>
      <c r="O310" s="31"/>
      <c r="P310" s="307">
        <v>2</v>
      </c>
      <c r="Q310" s="31"/>
      <c r="R310" s="307">
        <v>2</v>
      </c>
      <c r="S310" s="31"/>
      <c r="T310" s="307">
        <v>2</v>
      </c>
      <c r="U310" s="31"/>
      <c r="V310" s="306"/>
      <c r="W310" s="31"/>
      <c r="X310" s="306"/>
      <c r="Y310" s="31">
        <f t="shared" si="26"/>
        <v>0</v>
      </c>
      <c r="Z310" s="306"/>
      <c r="AA310" s="31"/>
      <c r="AB310" s="306"/>
      <c r="AC310" s="31">
        <f t="shared" si="27"/>
        <v>0</v>
      </c>
      <c r="AD310" s="306"/>
      <c r="AE310" s="31"/>
      <c r="AF310" s="306"/>
      <c r="AG310" s="31"/>
      <c r="AH310" s="306"/>
      <c r="AI310" s="31"/>
      <c r="AJ310" s="306"/>
      <c r="AK310" s="31"/>
      <c r="AL310" s="306"/>
      <c r="AM310" s="31"/>
      <c r="AN310" s="306"/>
      <c r="AO310" s="31"/>
      <c r="AP310" s="306"/>
      <c r="AQ310" s="31">
        <f t="shared" si="24"/>
        <v>0</v>
      </c>
      <c r="AR310" s="306"/>
      <c r="AS310" s="31"/>
      <c r="AT310" s="306"/>
      <c r="AU310" s="31"/>
      <c r="AV310" s="306"/>
      <c r="AW310" s="31">
        <f t="shared" si="25"/>
        <v>0</v>
      </c>
      <c r="AX310" s="307">
        <v>1</v>
      </c>
      <c r="AY310" s="307">
        <v>1</v>
      </c>
      <c r="AZ310" s="308"/>
      <c r="BA310" s="294">
        <f t="shared" si="23"/>
        <v>11</v>
      </c>
      <c r="BB310" s="261" t="s">
        <v>3176</v>
      </c>
      <c r="BC310" s="261">
        <v>10</v>
      </c>
      <c r="BD310" s="261" t="s">
        <v>3180</v>
      </c>
      <c r="BE310" s="261">
        <v>2</v>
      </c>
    </row>
    <row r="311" spans="1:57" x14ac:dyDescent="0.2">
      <c r="A311" s="11" t="s">
        <v>469</v>
      </c>
      <c r="B311" s="7" t="s">
        <v>301</v>
      </c>
      <c r="C311" s="7" t="s">
        <v>460</v>
      </c>
      <c r="D311" s="295">
        <v>207</v>
      </c>
      <c r="E311" s="295">
        <v>2200</v>
      </c>
      <c r="F311" s="295">
        <v>1</v>
      </c>
      <c r="G311" s="31"/>
      <c r="H311" s="450"/>
      <c r="I311" s="31"/>
      <c r="J311" s="288"/>
      <c r="K311" s="31"/>
      <c r="L311" s="295">
        <v>2</v>
      </c>
      <c r="M311" s="31"/>
      <c r="N311" s="288"/>
      <c r="O311" s="31"/>
      <c r="P311" s="288"/>
      <c r="Q311" s="31"/>
      <c r="R311" s="288"/>
      <c r="S311" s="31"/>
      <c r="T311" s="288"/>
      <c r="U311" s="31"/>
      <c r="V311" s="288"/>
      <c r="W311" s="31"/>
      <c r="X311" s="288"/>
      <c r="Y311" s="31">
        <f t="shared" si="26"/>
        <v>0</v>
      </c>
      <c r="Z311" s="288"/>
      <c r="AA311" s="31"/>
      <c r="AB311" s="288"/>
      <c r="AC311" s="31">
        <f t="shared" si="27"/>
        <v>0</v>
      </c>
      <c r="AD311" s="288"/>
      <c r="AE311" s="31"/>
      <c r="AF311" s="288"/>
      <c r="AG311" s="31"/>
      <c r="AH311" s="288"/>
      <c r="AI311" s="31"/>
      <c r="AJ311" s="288"/>
      <c r="AK311" s="31"/>
      <c r="AL311" s="288"/>
      <c r="AM311" s="31"/>
      <c r="AN311" s="288"/>
      <c r="AO311" s="31"/>
      <c r="AP311" s="288"/>
      <c r="AQ311" s="31">
        <f t="shared" si="24"/>
        <v>0</v>
      </c>
      <c r="AR311" s="288"/>
      <c r="AS311" s="31"/>
      <c r="AT311" s="288"/>
      <c r="AU311" s="31"/>
      <c r="AV311" s="288"/>
      <c r="AW311" s="31">
        <f t="shared" si="25"/>
        <v>0</v>
      </c>
      <c r="AX311" s="295">
        <v>1</v>
      </c>
      <c r="AY311" s="288"/>
      <c r="AZ311" s="293"/>
      <c r="BA311" s="294">
        <f t="shared" si="23"/>
        <v>3</v>
      </c>
      <c r="BB311" s="296" t="s">
        <v>3173</v>
      </c>
      <c r="BC311" s="261">
        <v>0</v>
      </c>
    </row>
    <row r="312" spans="1:57" x14ac:dyDescent="0.2">
      <c r="A312" s="11" t="s">
        <v>470</v>
      </c>
      <c r="B312" s="7" t="s">
        <v>301</v>
      </c>
      <c r="C312" s="7" t="s">
        <v>460</v>
      </c>
      <c r="D312" s="295">
        <v>207</v>
      </c>
      <c r="E312" s="295">
        <v>2200</v>
      </c>
      <c r="F312" s="295">
        <v>1</v>
      </c>
      <c r="G312" s="31"/>
      <c r="H312" s="450"/>
      <c r="I312" s="31"/>
      <c r="J312" s="288"/>
      <c r="K312" s="31"/>
      <c r="L312" s="295">
        <v>2</v>
      </c>
      <c r="M312" s="31"/>
      <c r="N312" s="288"/>
      <c r="O312" s="31"/>
      <c r="P312" s="288"/>
      <c r="Q312" s="31"/>
      <c r="R312" s="288"/>
      <c r="S312" s="31"/>
      <c r="T312" s="288"/>
      <c r="U312" s="31"/>
      <c r="V312" s="288"/>
      <c r="W312" s="31"/>
      <c r="X312" s="288"/>
      <c r="Y312" s="31">
        <f t="shared" si="26"/>
        <v>0</v>
      </c>
      <c r="Z312" s="288"/>
      <c r="AA312" s="31"/>
      <c r="AB312" s="288"/>
      <c r="AC312" s="31">
        <f t="shared" si="27"/>
        <v>0</v>
      </c>
      <c r="AD312" s="288"/>
      <c r="AE312" s="31"/>
      <c r="AF312" s="288"/>
      <c r="AG312" s="31"/>
      <c r="AH312" s="288"/>
      <c r="AI312" s="31"/>
      <c r="AJ312" s="288"/>
      <c r="AK312" s="31"/>
      <c r="AL312" s="288"/>
      <c r="AM312" s="31"/>
      <c r="AN312" s="288"/>
      <c r="AO312" s="31"/>
      <c r="AP312" s="288"/>
      <c r="AQ312" s="31">
        <f t="shared" si="24"/>
        <v>0</v>
      </c>
      <c r="AR312" s="288"/>
      <c r="AS312" s="31"/>
      <c r="AT312" s="288"/>
      <c r="AU312" s="31"/>
      <c r="AV312" s="288"/>
      <c r="AW312" s="31">
        <f t="shared" si="25"/>
        <v>0</v>
      </c>
      <c r="AX312" s="295">
        <v>1</v>
      </c>
      <c r="AY312" s="288"/>
      <c r="AZ312" s="293"/>
      <c r="BA312" s="294">
        <f t="shared" si="23"/>
        <v>3</v>
      </c>
      <c r="BB312" s="296" t="s">
        <v>3173</v>
      </c>
      <c r="BC312" s="261">
        <v>0</v>
      </c>
    </row>
    <row r="313" spans="1:57" x14ac:dyDescent="0.2">
      <c r="A313" s="11" t="s">
        <v>471</v>
      </c>
      <c r="B313" s="7" t="s">
        <v>301</v>
      </c>
      <c r="C313" s="7" t="s">
        <v>460</v>
      </c>
      <c r="D313" s="295">
        <v>207</v>
      </c>
      <c r="E313" s="295">
        <v>2200</v>
      </c>
      <c r="F313" s="295">
        <v>1</v>
      </c>
      <c r="G313" s="31"/>
      <c r="H313" s="450"/>
      <c r="I313" s="31"/>
      <c r="J313" s="288"/>
      <c r="K313" s="31"/>
      <c r="L313" s="295">
        <v>2</v>
      </c>
      <c r="M313" s="31"/>
      <c r="N313" s="288"/>
      <c r="O313" s="31"/>
      <c r="P313" s="288"/>
      <c r="Q313" s="31"/>
      <c r="R313" s="288"/>
      <c r="S313" s="31"/>
      <c r="T313" s="288"/>
      <c r="U313" s="31"/>
      <c r="V313" s="288"/>
      <c r="W313" s="31"/>
      <c r="X313" s="288"/>
      <c r="Y313" s="31">
        <f t="shared" si="26"/>
        <v>0</v>
      </c>
      <c r="Z313" s="288"/>
      <c r="AA313" s="31"/>
      <c r="AB313" s="288"/>
      <c r="AC313" s="31">
        <f t="shared" si="27"/>
        <v>0</v>
      </c>
      <c r="AD313" s="288"/>
      <c r="AE313" s="31"/>
      <c r="AF313" s="288"/>
      <c r="AG313" s="31"/>
      <c r="AH313" s="288"/>
      <c r="AI313" s="31"/>
      <c r="AJ313" s="288"/>
      <c r="AK313" s="31"/>
      <c r="AL313" s="288"/>
      <c r="AM313" s="31"/>
      <c r="AN313" s="288"/>
      <c r="AO313" s="31"/>
      <c r="AP313" s="288"/>
      <c r="AQ313" s="31">
        <f t="shared" si="24"/>
        <v>0</v>
      </c>
      <c r="AR313" s="288"/>
      <c r="AS313" s="31"/>
      <c r="AT313" s="288"/>
      <c r="AU313" s="31"/>
      <c r="AV313" s="288"/>
      <c r="AW313" s="31">
        <f t="shared" si="25"/>
        <v>0</v>
      </c>
      <c r="AX313" s="295">
        <v>1</v>
      </c>
      <c r="AY313" s="288"/>
      <c r="AZ313" s="293"/>
      <c r="BA313" s="294">
        <f t="shared" si="23"/>
        <v>3</v>
      </c>
      <c r="BB313" s="296" t="s">
        <v>3173</v>
      </c>
      <c r="BC313" s="261">
        <v>0</v>
      </c>
    </row>
    <row r="314" spans="1:57" x14ac:dyDescent="0.2">
      <c r="A314" s="11" t="s">
        <v>472</v>
      </c>
      <c r="B314" s="7" t="s">
        <v>301</v>
      </c>
      <c r="C314" s="7" t="s">
        <v>460</v>
      </c>
      <c r="D314" s="295">
        <v>207</v>
      </c>
      <c r="E314" s="295">
        <v>2200</v>
      </c>
      <c r="F314" s="295">
        <v>1</v>
      </c>
      <c r="G314" s="31"/>
      <c r="H314" s="450"/>
      <c r="I314" s="31"/>
      <c r="J314" s="288"/>
      <c r="K314" s="31"/>
      <c r="L314" s="295">
        <v>2</v>
      </c>
      <c r="M314" s="31"/>
      <c r="N314" s="288"/>
      <c r="O314" s="31"/>
      <c r="P314" s="288"/>
      <c r="Q314" s="31"/>
      <c r="R314" s="288"/>
      <c r="S314" s="31"/>
      <c r="T314" s="288"/>
      <c r="U314" s="31"/>
      <c r="V314" s="288"/>
      <c r="W314" s="31"/>
      <c r="X314" s="288"/>
      <c r="Y314" s="31">
        <f t="shared" si="26"/>
        <v>0</v>
      </c>
      <c r="Z314" s="288"/>
      <c r="AA314" s="31"/>
      <c r="AB314" s="288"/>
      <c r="AC314" s="31">
        <f t="shared" si="27"/>
        <v>0</v>
      </c>
      <c r="AD314" s="288"/>
      <c r="AE314" s="31"/>
      <c r="AF314" s="288"/>
      <c r="AG314" s="31"/>
      <c r="AH314" s="288"/>
      <c r="AI314" s="31"/>
      <c r="AJ314" s="288"/>
      <c r="AK314" s="31"/>
      <c r="AL314" s="288"/>
      <c r="AM314" s="31"/>
      <c r="AN314" s="288"/>
      <c r="AO314" s="31"/>
      <c r="AP314" s="288"/>
      <c r="AQ314" s="31">
        <f t="shared" si="24"/>
        <v>0</v>
      </c>
      <c r="AR314" s="288"/>
      <c r="AS314" s="31"/>
      <c r="AT314" s="288"/>
      <c r="AU314" s="31"/>
      <c r="AV314" s="288"/>
      <c r="AW314" s="31">
        <f t="shared" si="25"/>
        <v>0</v>
      </c>
      <c r="AX314" s="295">
        <v>1</v>
      </c>
      <c r="AY314" s="288"/>
      <c r="AZ314" s="293"/>
      <c r="BA314" s="294">
        <f t="shared" si="23"/>
        <v>3</v>
      </c>
      <c r="BB314" s="296" t="s">
        <v>3173</v>
      </c>
      <c r="BC314" s="261">
        <v>0</v>
      </c>
    </row>
    <row r="315" spans="1:57" x14ac:dyDescent="0.2">
      <c r="A315" s="11" t="s">
        <v>473</v>
      </c>
      <c r="B315" s="288" t="s">
        <v>3092</v>
      </c>
      <c r="C315" s="7" t="s">
        <v>460</v>
      </c>
      <c r="D315" s="295">
        <v>207</v>
      </c>
      <c r="E315" s="7" t="s">
        <v>151</v>
      </c>
      <c r="F315" s="295">
        <v>4</v>
      </c>
      <c r="G315" s="31"/>
      <c r="H315" s="450"/>
      <c r="I315" s="31"/>
      <c r="J315" s="288"/>
      <c r="K315" s="31"/>
      <c r="L315" s="288"/>
      <c r="M315" s="31"/>
      <c r="N315" s="288"/>
      <c r="O315" s="31"/>
      <c r="P315" s="288"/>
      <c r="Q315" s="31"/>
      <c r="R315" s="288"/>
      <c r="S315" s="31"/>
      <c r="T315" s="288"/>
      <c r="U315" s="31"/>
      <c r="V315" s="288"/>
      <c r="W315" s="31"/>
      <c r="X315" s="288"/>
      <c r="Y315" s="31">
        <f t="shared" si="26"/>
        <v>0</v>
      </c>
      <c r="Z315" s="288"/>
      <c r="AA315" s="31"/>
      <c r="AB315" s="288"/>
      <c r="AC315" s="31">
        <f t="shared" si="27"/>
        <v>0</v>
      </c>
      <c r="AD315" s="288"/>
      <c r="AE315" s="31"/>
      <c r="AF315" s="288"/>
      <c r="AG315" s="31"/>
      <c r="AH315" s="288"/>
      <c r="AI315" s="31"/>
      <c r="AJ315" s="288"/>
      <c r="AK315" s="31"/>
      <c r="AL315" s="288"/>
      <c r="AM315" s="31"/>
      <c r="AN315" s="288"/>
      <c r="AO315" s="31"/>
      <c r="AP315" s="288"/>
      <c r="AQ315" s="31">
        <f t="shared" si="24"/>
        <v>0</v>
      </c>
      <c r="AR315" s="288"/>
      <c r="AS315" s="31"/>
      <c r="AT315" s="288"/>
      <c r="AU315" s="31"/>
      <c r="AV315" s="288"/>
      <c r="AW315" s="31">
        <f t="shared" si="25"/>
        <v>0</v>
      </c>
      <c r="AX315" s="295">
        <v>2</v>
      </c>
      <c r="AY315" s="288"/>
      <c r="AZ315" s="293"/>
      <c r="BA315" s="294">
        <f t="shared" si="23"/>
        <v>4</v>
      </c>
      <c r="BB315" s="296" t="s">
        <v>3173</v>
      </c>
      <c r="BC315" s="261">
        <v>0</v>
      </c>
    </row>
    <row r="316" spans="1:57" x14ac:dyDescent="0.2">
      <c r="A316" s="11" t="s">
        <v>475</v>
      </c>
      <c r="B316" s="288" t="s">
        <v>3092</v>
      </c>
      <c r="C316" s="7" t="s">
        <v>460</v>
      </c>
      <c r="D316" s="295">
        <v>207</v>
      </c>
      <c r="E316" s="7" t="s">
        <v>151</v>
      </c>
      <c r="F316" s="295">
        <v>4</v>
      </c>
      <c r="G316" s="31"/>
      <c r="H316" s="450"/>
      <c r="I316" s="31"/>
      <c r="J316" s="288"/>
      <c r="K316" s="31"/>
      <c r="L316" s="288"/>
      <c r="M316" s="31"/>
      <c r="N316" s="288"/>
      <c r="O316" s="31"/>
      <c r="P316" s="288"/>
      <c r="Q316" s="31"/>
      <c r="R316" s="288"/>
      <c r="S316" s="31"/>
      <c r="T316" s="288"/>
      <c r="U316" s="31"/>
      <c r="V316" s="288"/>
      <c r="W316" s="31"/>
      <c r="X316" s="288"/>
      <c r="Y316" s="31">
        <f t="shared" si="26"/>
        <v>0</v>
      </c>
      <c r="Z316" s="288"/>
      <c r="AA316" s="31"/>
      <c r="AB316" s="288"/>
      <c r="AC316" s="31">
        <f t="shared" si="27"/>
        <v>0</v>
      </c>
      <c r="AD316" s="288"/>
      <c r="AE316" s="31"/>
      <c r="AF316" s="288"/>
      <c r="AG316" s="31"/>
      <c r="AH316" s="288"/>
      <c r="AI316" s="31"/>
      <c r="AJ316" s="288"/>
      <c r="AK316" s="31"/>
      <c r="AL316" s="288"/>
      <c r="AM316" s="31"/>
      <c r="AN316" s="288"/>
      <c r="AO316" s="31"/>
      <c r="AP316" s="288"/>
      <c r="AQ316" s="31">
        <f t="shared" si="24"/>
        <v>0</v>
      </c>
      <c r="AR316" s="288"/>
      <c r="AS316" s="31"/>
      <c r="AT316" s="288"/>
      <c r="AU316" s="31"/>
      <c r="AV316" s="288"/>
      <c r="AW316" s="31">
        <f t="shared" si="25"/>
        <v>0</v>
      </c>
      <c r="AX316" s="295">
        <v>2</v>
      </c>
      <c r="AY316" s="288"/>
      <c r="AZ316" s="293"/>
      <c r="BA316" s="294">
        <f t="shared" si="23"/>
        <v>4</v>
      </c>
      <c r="BB316" s="296" t="s">
        <v>3173</v>
      </c>
      <c r="BC316" s="261">
        <v>0</v>
      </c>
    </row>
    <row r="317" spans="1:57" x14ac:dyDescent="0.2">
      <c r="A317" s="11" t="s">
        <v>476</v>
      </c>
      <c r="B317" s="288" t="s">
        <v>3092</v>
      </c>
      <c r="C317" s="7" t="s">
        <v>460</v>
      </c>
      <c r="D317" s="295">
        <v>207</v>
      </c>
      <c r="E317" s="7" t="s">
        <v>151</v>
      </c>
      <c r="F317" s="295">
        <v>4</v>
      </c>
      <c r="G317" s="31"/>
      <c r="H317" s="450"/>
      <c r="I317" s="31"/>
      <c r="J317" s="288"/>
      <c r="K317" s="31"/>
      <c r="L317" s="288"/>
      <c r="M317" s="31"/>
      <c r="N317" s="288"/>
      <c r="O317" s="31"/>
      <c r="P317" s="288"/>
      <c r="Q317" s="31"/>
      <c r="R317" s="288"/>
      <c r="S317" s="31"/>
      <c r="T317" s="288"/>
      <c r="U317" s="31"/>
      <c r="V317" s="288"/>
      <c r="W317" s="31"/>
      <c r="X317" s="288"/>
      <c r="Y317" s="31">
        <f t="shared" si="26"/>
        <v>0</v>
      </c>
      <c r="Z317" s="288"/>
      <c r="AA317" s="31"/>
      <c r="AB317" s="288"/>
      <c r="AC317" s="31">
        <f t="shared" si="27"/>
        <v>0</v>
      </c>
      <c r="AD317" s="288"/>
      <c r="AE317" s="31"/>
      <c r="AF317" s="288"/>
      <c r="AG317" s="31"/>
      <c r="AH317" s="288"/>
      <c r="AI317" s="31"/>
      <c r="AJ317" s="288"/>
      <c r="AK317" s="31"/>
      <c r="AL317" s="288"/>
      <c r="AM317" s="31"/>
      <c r="AN317" s="288"/>
      <c r="AO317" s="31"/>
      <c r="AP317" s="288"/>
      <c r="AQ317" s="31">
        <f t="shared" si="24"/>
        <v>0</v>
      </c>
      <c r="AR317" s="288"/>
      <c r="AS317" s="31"/>
      <c r="AT317" s="288"/>
      <c r="AU317" s="31"/>
      <c r="AV317" s="288"/>
      <c r="AW317" s="31">
        <f t="shared" si="25"/>
        <v>0</v>
      </c>
      <c r="AX317" s="295">
        <v>2</v>
      </c>
      <c r="AY317" s="288"/>
      <c r="AZ317" s="293"/>
      <c r="BA317" s="294">
        <f t="shared" si="23"/>
        <v>4</v>
      </c>
      <c r="BB317" s="296" t="s">
        <v>3173</v>
      </c>
      <c r="BC317" s="261">
        <v>0</v>
      </c>
    </row>
    <row r="318" spans="1:57" x14ac:dyDescent="0.2">
      <c r="A318" s="11" t="s">
        <v>477</v>
      </c>
      <c r="B318" s="288" t="s">
        <v>3092</v>
      </c>
      <c r="C318" s="7" t="s">
        <v>460</v>
      </c>
      <c r="D318" s="295">
        <v>207</v>
      </c>
      <c r="E318" s="7" t="s">
        <v>151</v>
      </c>
      <c r="F318" s="295">
        <v>4</v>
      </c>
      <c r="G318" s="31"/>
      <c r="H318" s="450"/>
      <c r="I318" s="31"/>
      <c r="J318" s="288"/>
      <c r="K318" s="31"/>
      <c r="L318" s="288"/>
      <c r="M318" s="288"/>
      <c r="N318" s="288"/>
      <c r="O318" s="288"/>
      <c r="P318" s="288"/>
      <c r="Q318" s="31"/>
      <c r="R318" s="288"/>
      <c r="S318" s="31"/>
      <c r="T318" s="288"/>
      <c r="U318" s="31"/>
      <c r="V318" s="288"/>
      <c r="W318" s="31"/>
      <c r="X318" s="288"/>
      <c r="Y318" s="31">
        <f t="shared" si="26"/>
        <v>0</v>
      </c>
      <c r="Z318" s="288"/>
      <c r="AA318" s="31"/>
      <c r="AB318" s="288"/>
      <c r="AC318" s="31">
        <f t="shared" si="27"/>
        <v>0</v>
      </c>
      <c r="AD318" s="288"/>
      <c r="AE318" s="31"/>
      <c r="AF318" s="288"/>
      <c r="AG318" s="31"/>
      <c r="AH318" s="288"/>
      <c r="AI318" s="31"/>
      <c r="AJ318" s="288"/>
      <c r="AK318" s="31"/>
      <c r="AL318" s="288"/>
      <c r="AM318" s="31"/>
      <c r="AN318" s="288"/>
      <c r="AO318" s="31"/>
      <c r="AP318" s="288"/>
      <c r="AQ318" s="31">
        <f t="shared" si="24"/>
        <v>0</v>
      </c>
      <c r="AR318" s="288"/>
      <c r="AS318" s="31"/>
      <c r="AT318" s="288"/>
      <c r="AU318" s="31"/>
      <c r="AV318" s="288"/>
      <c r="AW318" s="31">
        <f t="shared" si="25"/>
        <v>0</v>
      </c>
      <c r="AX318" s="295">
        <v>2</v>
      </c>
      <c r="AY318" s="288"/>
      <c r="AZ318" s="293"/>
      <c r="BA318" s="294">
        <f t="shared" si="23"/>
        <v>4</v>
      </c>
      <c r="BB318" s="296" t="s">
        <v>3173</v>
      </c>
      <c r="BC318" s="261">
        <v>0</v>
      </c>
    </row>
    <row r="319" spans="1:57" ht="47.45" customHeight="1" thickBot="1" x14ac:dyDescent="0.25">
      <c r="A319" s="326" t="s">
        <v>3150</v>
      </c>
      <c r="B319" s="327"/>
      <c r="C319" s="23" t="s">
        <v>61</v>
      </c>
      <c r="D319" s="23"/>
      <c r="E319" s="23"/>
      <c r="F319" s="288"/>
      <c r="G319" s="328"/>
      <c r="H319" s="23" t="s">
        <v>479</v>
      </c>
      <c r="I319" s="23"/>
      <c r="J319" s="288"/>
      <c r="K319" s="288"/>
      <c r="L319" s="23" t="s">
        <v>45</v>
      </c>
      <c r="M319" s="23"/>
      <c r="N319" s="288"/>
      <c r="O319" s="288"/>
      <c r="P319" s="288"/>
      <c r="Q319" s="288"/>
      <c r="R319" s="23" t="s">
        <v>480</v>
      </c>
      <c r="S319" s="23"/>
      <c r="T319" s="23" t="s">
        <v>481</v>
      </c>
      <c r="U319" s="23"/>
      <c r="V319" s="23" t="s">
        <v>482</v>
      </c>
      <c r="W319" s="23"/>
      <c r="X319" s="23" t="s">
        <v>483</v>
      </c>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329" t="s">
        <v>3151</v>
      </c>
      <c r="AU319" s="329"/>
      <c r="AV319" s="329"/>
      <c r="AW319" s="329"/>
      <c r="AX319" s="329"/>
      <c r="AY319" s="329"/>
      <c r="AZ319" s="330"/>
      <c r="BA319" s="294"/>
    </row>
    <row r="320" spans="1:57" ht="24.75" customHeight="1" thickBot="1" x14ac:dyDescent="0.25">
      <c r="A320" s="331"/>
      <c r="B320" s="332"/>
      <c r="C320" s="333" t="s">
        <v>3152</v>
      </c>
      <c r="D320" s="334" t="s">
        <v>56</v>
      </c>
      <c r="E320" s="333"/>
      <c r="F320" s="335"/>
      <c r="G320" s="335"/>
      <c r="H320" s="33" t="s">
        <v>486</v>
      </c>
      <c r="I320" s="33"/>
      <c r="J320" s="335"/>
      <c r="K320" s="335"/>
      <c r="L320" s="333" t="s">
        <v>3152</v>
      </c>
      <c r="M320" s="333"/>
      <c r="N320" s="335"/>
      <c r="O320" s="335"/>
      <c r="P320" s="335"/>
      <c r="Q320" s="335"/>
      <c r="R320" s="336">
        <v>44503</v>
      </c>
      <c r="S320" s="336"/>
      <c r="T320" s="33" t="s">
        <v>487</v>
      </c>
      <c r="U320" s="33"/>
      <c r="V320" s="33" t="s">
        <v>488</v>
      </c>
      <c r="W320" s="33"/>
      <c r="X320" s="333" t="s">
        <v>3153</v>
      </c>
      <c r="Y320" s="333"/>
      <c r="Z320" s="333"/>
      <c r="AA320" s="333"/>
      <c r="AB320" s="333"/>
      <c r="AC320" s="333"/>
      <c r="AD320" s="333"/>
      <c r="AE320" s="333"/>
      <c r="AF320" s="333"/>
      <c r="AG320" s="333"/>
      <c r="AH320" s="333"/>
      <c r="AI320" s="333"/>
      <c r="AJ320" s="333"/>
      <c r="AK320" s="333"/>
      <c r="AL320" s="333"/>
      <c r="AM320" s="333"/>
      <c r="AN320" s="333"/>
      <c r="AO320" s="333"/>
      <c r="AP320" s="333"/>
      <c r="AQ320" s="333"/>
      <c r="AR320" s="333"/>
      <c r="AS320" s="333"/>
      <c r="AT320" s="333"/>
      <c r="AU320" s="333"/>
      <c r="AV320" s="333"/>
      <c r="AW320" s="333"/>
      <c r="AX320" s="333"/>
      <c r="AY320" s="333"/>
      <c r="AZ320" s="337"/>
      <c r="BA320" s="294"/>
      <c r="BB320" s="1098" t="s">
        <v>3184</v>
      </c>
      <c r="BC320" s="1099"/>
      <c r="BD320" s="1099"/>
      <c r="BE320" s="1100"/>
    </row>
    <row r="321" spans="4:58" ht="60.75" thickBot="1" x14ac:dyDescent="0.3">
      <c r="D321" s="338" t="s">
        <v>3185</v>
      </c>
      <c r="E321" s="339" t="s">
        <v>3186</v>
      </c>
      <c r="F321" s="340" t="s">
        <v>3006</v>
      </c>
      <c r="G321" s="340"/>
      <c r="H321" s="340" t="s">
        <v>3105</v>
      </c>
      <c r="I321" s="340"/>
      <c r="J321" s="340" t="s">
        <v>3106</v>
      </c>
      <c r="K321" s="340"/>
      <c r="L321" s="340" t="s">
        <v>3006</v>
      </c>
      <c r="M321" s="340"/>
      <c r="N321" s="340" t="s">
        <v>3006</v>
      </c>
      <c r="O321" s="340"/>
      <c r="P321" s="340" t="s">
        <v>3007</v>
      </c>
      <c r="Q321" s="340"/>
      <c r="R321" s="340"/>
      <c r="S321" s="340"/>
      <c r="T321" s="340" t="s">
        <v>3006</v>
      </c>
      <c r="U321" s="340"/>
      <c r="V321" s="340" t="s">
        <v>3008</v>
      </c>
      <c r="W321" s="340"/>
      <c r="X321" s="340" t="s">
        <v>3008</v>
      </c>
      <c r="Y321" s="340"/>
      <c r="Z321" s="340" t="s">
        <v>3011</v>
      </c>
      <c r="AA321" s="340"/>
      <c r="AB321" s="340" t="s">
        <v>3011</v>
      </c>
      <c r="AC321" s="340"/>
      <c r="AD321" s="340" t="s">
        <v>3009</v>
      </c>
      <c r="AE321" s="340"/>
      <c r="AF321" s="340" t="s">
        <v>3010</v>
      </c>
      <c r="AG321" s="340"/>
      <c r="AH321" s="340" t="s">
        <v>3011</v>
      </c>
      <c r="AI321" s="340"/>
      <c r="AJ321" s="340" t="s">
        <v>3006</v>
      </c>
      <c r="AK321" s="340"/>
      <c r="AL321" s="340" t="s">
        <v>3012</v>
      </c>
      <c r="AM321" s="340"/>
      <c r="AN321" s="340" t="s">
        <v>3012</v>
      </c>
      <c r="AO321" s="340"/>
      <c r="AP321" s="340" t="s">
        <v>3012</v>
      </c>
      <c r="AQ321" s="340"/>
      <c r="AR321" s="340" t="s">
        <v>3012</v>
      </c>
      <c r="AS321" s="340"/>
      <c r="AT321" s="341" t="s">
        <v>3013</v>
      </c>
      <c r="AU321" s="342"/>
      <c r="AV321" s="343" t="s">
        <v>3107</v>
      </c>
      <c r="AW321" s="343"/>
      <c r="AX321" s="289"/>
      <c r="AY321" s="289" t="s">
        <v>3014</v>
      </c>
      <c r="AZ321" s="34" t="s">
        <v>43</v>
      </c>
      <c r="BA321" s="344"/>
      <c r="BB321" s="345" t="s">
        <v>3187</v>
      </c>
      <c r="BC321" s="346">
        <v>12.5</v>
      </c>
      <c r="BD321" s="345" t="s">
        <v>3188</v>
      </c>
      <c r="BE321" s="347"/>
      <c r="BF321" s="469">
        <v>1.3</v>
      </c>
    </row>
    <row r="322" spans="4:58" ht="15.75" x14ac:dyDescent="0.25">
      <c r="D322" s="348" t="s">
        <v>3189</v>
      </c>
      <c r="E322" s="349" t="s">
        <v>3190</v>
      </c>
      <c r="F322" s="350">
        <f>SUM(F$7:G$196)</f>
        <v>238</v>
      </c>
      <c r="G322" s="351"/>
      <c r="H322" s="351"/>
      <c r="I322" s="351"/>
      <c r="J322" s="351">
        <f t="shared" ref="J322:J332" si="28">SUM(J$7:J$318)</f>
        <v>0</v>
      </c>
      <c r="K322" s="351"/>
      <c r="L322" s="351">
        <f t="shared" ref="L322:N322" si="29">SUM(L$7:M$196)</f>
        <v>99</v>
      </c>
      <c r="M322" s="351">
        <f t="shared" si="29"/>
        <v>37</v>
      </c>
      <c r="N322" s="351">
        <f t="shared" si="29"/>
        <v>37</v>
      </c>
      <c r="O322" s="351"/>
      <c r="P322" s="351"/>
      <c r="Q322" s="351"/>
      <c r="R322" s="351"/>
      <c r="S322" s="351"/>
      <c r="T322" s="351">
        <f>SUM(T$7:U$196)</f>
        <v>155</v>
      </c>
      <c r="U322" s="351"/>
      <c r="V322" s="351"/>
      <c r="W322" s="351"/>
      <c r="X322" s="351">
        <f t="shared" ref="X322:Y332" si="30">SUM(X$7:X$318)</f>
        <v>0</v>
      </c>
      <c r="Y322" s="351">
        <f t="shared" si="30"/>
        <v>0</v>
      </c>
      <c r="Z322" s="351"/>
      <c r="AA322" s="351"/>
      <c r="AB322" s="351">
        <f t="shared" ref="AB322:AC332" si="31">SUM(AB$7:AB$318)</f>
        <v>0</v>
      </c>
      <c r="AC322" s="351">
        <f t="shared" si="31"/>
        <v>0</v>
      </c>
      <c r="AD322" s="351"/>
      <c r="AE322" s="351"/>
      <c r="AF322" s="351"/>
      <c r="AG322" s="351"/>
      <c r="AH322" s="351">
        <f t="shared" ref="AH322:AJ322" si="32">SUM(AH$7:AI$196)</f>
        <v>231</v>
      </c>
      <c r="AI322" s="351">
        <f t="shared" si="32"/>
        <v>3</v>
      </c>
      <c r="AJ322" s="351">
        <f t="shared" si="32"/>
        <v>3</v>
      </c>
      <c r="AK322" s="351"/>
      <c r="AL322" s="351"/>
      <c r="AM322" s="351"/>
      <c r="AN322" s="351">
        <f t="shared" ref="AN322:AR322" si="33">SUM(AN$7:AO$196)</f>
        <v>5</v>
      </c>
      <c r="AO322" s="351">
        <f t="shared" si="33"/>
        <v>0</v>
      </c>
      <c r="AP322" s="351">
        <f t="shared" si="33"/>
        <v>0</v>
      </c>
      <c r="AQ322" s="351">
        <f t="shared" si="33"/>
        <v>5</v>
      </c>
      <c r="AR322" s="351">
        <f t="shared" si="33"/>
        <v>5</v>
      </c>
      <c r="AS322" s="351"/>
      <c r="AT322" s="352"/>
      <c r="AU322" s="294"/>
      <c r="AV322" s="294">
        <f t="shared" ref="AV322:AW332" si="34">SUM(AV$7:AV$318)</f>
        <v>0</v>
      </c>
      <c r="AW322" s="294">
        <f t="shared" si="34"/>
        <v>0</v>
      </c>
      <c r="AX322" s="294"/>
      <c r="AY322" s="294"/>
      <c r="AZ322" s="294"/>
      <c r="BA322" s="353">
        <f>AR322+AP322+AN322+AL322+AJ322+AH322+AF322+AD322+AB322+Z322+X322+V322+T322+R322+P322+N322+L322+J322+H322+F322</f>
        <v>773</v>
      </c>
      <c r="BB322" s="354">
        <v>16.690000000000001</v>
      </c>
      <c r="BC322" s="354">
        <f>BA322*BC$321</f>
        <v>9662.5</v>
      </c>
      <c r="BD322" s="354">
        <f>BA322*BB322</f>
        <v>12901.37</v>
      </c>
      <c r="BE322" s="354">
        <f>BD322+BC322</f>
        <v>22563.870000000003</v>
      </c>
      <c r="BF322" s="354">
        <f>BE322*BF$321</f>
        <v>29333.031000000003</v>
      </c>
    </row>
    <row r="323" spans="4:58" ht="15.75" x14ac:dyDescent="0.25">
      <c r="D323" s="348" t="s">
        <v>3189</v>
      </c>
      <c r="E323" s="349" t="s">
        <v>3191</v>
      </c>
      <c r="F323" s="356">
        <f>SUM(F$7:G$196)</f>
        <v>238</v>
      </c>
      <c r="G323" s="357"/>
      <c r="H323" s="357"/>
      <c r="I323" s="357"/>
      <c r="J323" s="357">
        <f t="shared" si="28"/>
        <v>0</v>
      </c>
      <c r="K323" s="357"/>
      <c r="L323" s="357">
        <f t="shared" ref="L323:N323" si="35">SUM(L$7:M$196)</f>
        <v>99</v>
      </c>
      <c r="M323" s="357">
        <f t="shared" si="35"/>
        <v>37</v>
      </c>
      <c r="N323" s="357">
        <f t="shared" si="35"/>
        <v>37</v>
      </c>
      <c r="O323" s="357"/>
      <c r="P323" s="357"/>
      <c r="Q323" s="357"/>
      <c r="R323" s="357"/>
      <c r="S323" s="357"/>
      <c r="T323" s="357">
        <f>SUM(T$7:U$196)</f>
        <v>155</v>
      </c>
      <c r="U323" s="357"/>
      <c r="V323" s="357"/>
      <c r="W323" s="357"/>
      <c r="X323" s="357">
        <f t="shared" si="30"/>
        <v>0</v>
      </c>
      <c r="Y323" s="357">
        <f t="shared" si="30"/>
        <v>0</v>
      </c>
      <c r="Z323" s="357"/>
      <c r="AA323" s="357"/>
      <c r="AB323" s="357">
        <f t="shared" si="31"/>
        <v>0</v>
      </c>
      <c r="AC323" s="357">
        <f t="shared" si="31"/>
        <v>0</v>
      </c>
      <c r="AD323" s="357"/>
      <c r="AE323" s="357"/>
      <c r="AF323" s="357"/>
      <c r="AG323" s="357"/>
      <c r="AH323" s="357">
        <f t="shared" ref="AH323:AJ323" si="36">SUM(AH$7:AI$196)</f>
        <v>231</v>
      </c>
      <c r="AI323" s="357">
        <f t="shared" si="36"/>
        <v>3</v>
      </c>
      <c r="AJ323" s="357">
        <f t="shared" si="36"/>
        <v>3</v>
      </c>
      <c r="AK323" s="357"/>
      <c r="AL323" s="423">
        <f>SUM(AL$7:AM$196)</f>
        <v>53</v>
      </c>
      <c r="AM323" s="357"/>
      <c r="AN323" s="357">
        <f t="shared" ref="AN323:AR323" si="37">SUM(AN$7:AO$196)</f>
        <v>5</v>
      </c>
      <c r="AO323" s="357">
        <f t="shared" si="37"/>
        <v>0</v>
      </c>
      <c r="AP323" s="357">
        <f t="shared" si="37"/>
        <v>0</v>
      </c>
      <c r="AQ323" s="357">
        <f t="shared" si="37"/>
        <v>5</v>
      </c>
      <c r="AR323" s="357">
        <f t="shared" si="37"/>
        <v>5</v>
      </c>
      <c r="AS323" s="357"/>
      <c r="AT323" s="358"/>
      <c r="AU323" s="294"/>
      <c r="AV323" s="294">
        <f t="shared" si="34"/>
        <v>0</v>
      </c>
      <c r="AW323" s="294">
        <f t="shared" si="34"/>
        <v>0</v>
      </c>
      <c r="AX323" s="294"/>
      <c r="AY323" s="294"/>
      <c r="AZ323" s="294"/>
      <c r="BA323" s="353">
        <f t="shared" ref="BA323:BA331" si="38">AR323+AP323+AN323+AL323+AJ323+AH323+AF323+AD323+AB323+Z323+X323+V323+T323+R323+P323+N323+L323+J323+H323+F323</f>
        <v>826</v>
      </c>
      <c r="BB323" s="354">
        <v>25</v>
      </c>
      <c r="BC323" s="354">
        <f t="shared" ref="BC323:BC333" si="39">BA323*BC$321</f>
        <v>10325</v>
      </c>
      <c r="BD323" s="354">
        <f t="shared" ref="BD323:BD332" si="40">BA323*BB323</f>
        <v>20650</v>
      </c>
      <c r="BE323" s="354">
        <f t="shared" ref="BE323:BE332" si="41">BD323+BC323</f>
        <v>30975</v>
      </c>
      <c r="BF323" s="354">
        <f t="shared" ref="BF323:BF332" si="42">BE323*BF$321</f>
        <v>40267.5</v>
      </c>
    </row>
    <row r="324" spans="4:58" ht="15.75" x14ac:dyDescent="0.25">
      <c r="D324" s="348" t="s">
        <v>3192</v>
      </c>
      <c r="E324" s="359" t="s">
        <v>3193</v>
      </c>
      <c r="F324" s="356"/>
      <c r="G324" s="357"/>
      <c r="H324" s="357"/>
      <c r="I324" s="357"/>
      <c r="J324" s="357">
        <f t="shared" si="28"/>
        <v>0</v>
      </c>
      <c r="K324" s="357"/>
      <c r="L324" s="357"/>
      <c r="M324" s="357"/>
      <c r="N324" s="357"/>
      <c r="O324" s="357"/>
      <c r="P324" s="357"/>
      <c r="Q324" s="357"/>
      <c r="R324" s="357"/>
      <c r="S324" s="357"/>
      <c r="T324" s="357"/>
      <c r="U324" s="357"/>
      <c r="V324" s="357"/>
      <c r="W324" s="357"/>
      <c r="X324" s="357">
        <f t="shared" si="30"/>
        <v>0</v>
      </c>
      <c r="Y324" s="357">
        <f t="shared" si="30"/>
        <v>0</v>
      </c>
      <c r="Z324" s="357"/>
      <c r="AA324" s="357"/>
      <c r="AB324" s="357">
        <f t="shared" si="31"/>
        <v>0</v>
      </c>
      <c r="AC324" s="357">
        <f t="shared" si="31"/>
        <v>0</v>
      </c>
      <c r="AD324" s="357"/>
      <c r="AE324" s="357"/>
      <c r="AF324" s="357"/>
      <c r="AG324" s="357"/>
      <c r="AH324" s="357"/>
      <c r="AI324" s="357"/>
      <c r="AJ324" s="357"/>
      <c r="AK324" s="357"/>
      <c r="AL324" s="357"/>
      <c r="AM324" s="357"/>
      <c r="AN324" s="357"/>
      <c r="AO324" s="357"/>
      <c r="AP324" s="357">
        <f t="shared" ref="AP324:AQ332" si="43">SUM(AP$7:AP$318)</f>
        <v>0</v>
      </c>
      <c r="AQ324" s="357">
        <f t="shared" si="43"/>
        <v>0</v>
      </c>
      <c r="AR324" s="357"/>
      <c r="AS324" s="357"/>
      <c r="AT324" s="358"/>
      <c r="AU324" s="294"/>
      <c r="AV324" s="294">
        <f t="shared" si="34"/>
        <v>0</v>
      </c>
      <c r="AW324" s="294">
        <f t="shared" si="34"/>
        <v>0</v>
      </c>
      <c r="AX324" s="294"/>
      <c r="AY324" s="294"/>
      <c r="AZ324" s="294"/>
      <c r="BA324" s="353">
        <f t="shared" si="38"/>
        <v>0</v>
      </c>
      <c r="BB324" s="354">
        <v>19</v>
      </c>
      <c r="BC324" s="354">
        <f t="shared" si="39"/>
        <v>0</v>
      </c>
      <c r="BD324" s="354">
        <f t="shared" si="40"/>
        <v>0</v>
      </c>
      <c r="BE324" s="354">
        <f t="shared" si="41"/>
        <v>0</v>
      </c>
      <c r="BF324" s="354">
        <f t="shared" si="42"/>
        <v>0</v>
      </c>
    </row>
    <row r="325" spans="4:58" ht="15.75" x14ac:dyDescent="0.25">
      <c r="D325" s="348" t="s">
        <v>3192</v>
      </c>
      <c r="E325" s="359" t="s">
        <v>3193</v>
      </c>
      <c r="F325" s="356"/>
      <c r="G325" s="357"/>
      <c r="H325" s="357"/>
      <c r="I325" s="357"/>
      <c r="J325" s="357">
        <f t="shared" si="28"/>
        <v>0</v>
      </c>
      <c r="K325" s="357"/>
      <c r="L325" s="357"/>
      <c r="M325" s="357"/>
      <c r="N325" s="357"/>
      <c r="O325" s="357"/>
      <c r="P325" s="357"/>
      <c r="Q325" s="357"/>
      <c r="R325" s="357"/>
      <c r="S325" s="357"/>
      <c r="T325" s="357"/>
      <c r="U325" s="357"/>
      <c r="V325" s="357"/>
      <c r="W325" s="357"/>
      <c r="X325" s="357">
        <f t="shared" si="30"/>
        <v>0</v>
      </c>
      <c r="Y325" s="357">
        <f t="shared" si="30"/>
        <v>0</v>
      </c>
      <c r="Z325" s="357"/>
      <c r="AA325" s="357"/>
      <c r="AB325" s="357">
        <f t="shared" si="31"/>
        <v>0</v>
      </c>
      <c r="AC325" s="357">
        <f t="shared" si="31"/>
        <v>0</v>
      </c>
      <c r="AD325" s="357"/>
      <c r="AE325" s="357"/>
      <c r="AF325" s="357"/>
      <c r="AG325" s="357"/>
      <c r="AH325" s="357"/>
      <c r="AI325" s="357"/>
      <c r="AJ325" s="357"/>
      <c r="AK325" s="357"/>
      <c r="AL325" s="357"/>
      <c r="AM325" s="357"/>
      <c r="AN325" s="357"/>
      <c r="AO325" s="357"/>
      <c r="AP325" s="357">
        <f t="shared" si="43"/>
        <v>0</v>
      </c>
      <c r="AQ325" s="357">
        <f t="shared" si="43"/>
        <v>0</v>
      </c>
      <c r="AR325" s="357"/>
      <c r="AS325" s="357"/>
      <c r="AT325" s="358"/>
      <c r="AU325" s="294"/>
      <c r="AV325" s="294">
        <f t="shared" si="34"/>
        <v>0</v>
      </c>
      <c r="AW325" s="294">
        <f t="shared" si="34"/>
        <v>0</v>
      </c>
      <c r="AX325" s="294"/>
      <c r="AY325" s="294"/>
      <c r="AZ325" s="294"/>
      <c r="BA325" s="353">
        <f t="shared" si="38"/>
        <v>0</v>
      </c>
      <c r="BB325" s="354">
        <v>19</v>
      </c>
      <c r="BC325" s="354">
        <f t="shared" si="39"/>
        <v>0</v>
      </c>
      <c r="BD325" s="354">
        <f t="shared" si="40"/>
        <v>0</v>
      </c>
      <c r="BE325" s="354">
        <f t="shared" si="41"/>
        <v>0</v>
      </c>
      <c r="BF325" s="354">
        <f t="shared" si="42"/>
        <v>0</v>
      </c>
    </row>
    <row r="326" spans="4:58" ht="15.75" x14ac:dyDescent="0.25">
      <c r="D326" s="348" t="s">
        <v>3194</v>
      </c>
      <c r="E326" s="359" t="s">
        <v>3195</v>
      </c>
      <c r="F326" s="356"/>
      <c r="G326" s="357"/>
      <c r="H326" s="357"/>
      <c r="I326" s="357"/>
      <c r="J326" s="357">
        <f t="shared" si="28"/>
        <v>0</v>
      </c>
      <c r="K326" s="357"/>
      <c r="L326" s="357"/>
      <c r="M326" s="357"/>
      <c r="N326" s="357"/>
      <c r="O326" s="357"/>
      <c r="P326" s="357">
        <f t="shared" ref="P326:R327" si="44">SUM(P$7:Q$196)</f>
        <v>194</v>
      </c>
      <c r="Q326" s="357">
        <f t="shared" si="44"/>
        <v>185</v>
      </c>
      <c r="R326" s="357">
        <f t="shared" si="44"/>
        <v>185</v>
      </c>
      <c r="S326" s="357"/>
      <c r="T326" s="357"/>
      <c r="U326" s="357"/>
      <c r="V326" s="357">
        <f t="shared" ref="V326:Z327" si="45">SUM(V$7:W$196)</f>
        <v>37</v>
      </c>
      <c r="W326" s="357">
        <f t="shared" si="45"/>
        <v>0</v>
      </c>
      <c r="X326" s="357">
        <f t="shared" si="45"/>
        <v>0</v>
      </c>
      <c r="Y326" s="357">
        <f t="shared" si="45"/>
        <v>4</v>
      </c>
      <c r="Z326" s="357">
        <f t="shared" si="45"/>
        <v>4</v>
      </c>
      <c r="AA326" s="357"/>
      <c r="AB326" s="357">
        <f t="shared" si="31"/>
        <v>0</v>
      </c>
      <c r="AC326" s="357">
        <f t="shared" si="31"/>
        <v>0</v>
      </c>
      <c r="AD326" s="357"/>
      <c r="AE326" s="357"/>
      <c r="AF326" s="357"/>
      <c r="AG326" s="357"/>
      <c r="AH326" s="357"/>
      <c r="AI326" s="357"/>
      <c r="AJ326" s="357"/>
      <c r="AK326" s="357"/>
      <c r="AL326" s="357"/>
      <c r="AM326" s="357"/>
      <c r="AN326" s="357"/>
      <c r="AO326" s="357"/>
      <c r="AP326" s="357">
        <f t="shared" si="43"/>
        <v>0</v>
      </c>
      <c r="AQ326" s="357">
        <f t="shared" si="43"/>
        <v>0</v>
      </c>
      <c r="AR326" s="357"/>
      <c r="AS326" s="357"/>
      <c r="AT326" s="358"/>
      <c r="AU326" s="294"/>
      <c r="AV326" s="294">
        <f t="shared" si="34"/>
        <v>0</v>
      </c>
      <c r="AW326" s="294">
        <f t="shared" si="34"/>
        <v>0</v>
      </c>
      <c r="AX326" s="294"/>
      <c r="AY326" s="294"/>
      <c r="AZ326" s="294"/>
      <c r="BA326" s="353">
        <f t="shared" si="38"/>
        <v>420</v>
      </c>
      <c r="BB326" s="354">
        <v>9.41</v>
      </c>
      <c r="BC326" s="354">
        <f t="shared" si="39"/>
        <v>5250</v>
      </c>
      <c r="BD326" s="354">
        <f t="shared" si="40"/>
        <v>3952.2000000000003</v>
      </c>
      <c r="BE326" s="354">
        <f t="shared" si="41"/>
        <v>9202.2000000000007</v>
      </c>
      <c r="BF326" s="354">
        <f t="shared" si="42"/>
        <v>11962.86</v>
      </c>
    </row>
    <row r="327" spans="4:58" ht="15.75" x14ac:dyDescent="0.25">
      <c r="D327" s="348" t="s">
        <v>3196</v>
      </c>
      <c r="E327" s="359" t="s">
        <v>3195</v>
      </c>
      <c r="F327" s="356"/>
      <c r="G327" s="357"/>
      <c r="H327" s="357"/>
      <c r="I327" s="357"/>
      <c r="J327" s="357">
        <f t="shared" si="28"/>
        <v>0</v>
      </c>
      <c r="K327" s="357"/>
      <c r="L327" s="357"/>
      <c r="M327" s="357"/>
      <c r="N327" s="357"/>
      <c r="O327" s="357"/>
      <c r="P327" s="357">
        <f t="shared" si="44"/>
        <v>194</v>
      </c>
      <c r="Q327" s="357">
        <f t="shared" si="44"/>
        <v>185</v>
      </c>
      <c r="R327" s="357">
        <f t="shared" si="44"/>
        <v>185</v>
      </c>
      <c r="S327" s="357"/>
      <c r="T327" s="357"/>
      <c r="U327" s="357"/>
      <c r="V327" s="357">
        <f t="shared" si="45"/>
        <v>37</v>
      </c>
      <c r="W327" s="357">
        <f t="shared" si="45"/>
        <v>0</v>
      </c>
      <c r="X327" s="357">
        <f t="shared" si="45"/>
        <v>0</v>
      </c>
      <c r="Y327" s="357">
        <f t="shared" si="45"/>
        <v>4</v>
      </c>
      <c r="Z327" s="357">
        <f t="shared" si="45"/>
        <v>4</v>
      </c>
      <c r="AA327" s="357"/>
      <c r="AB327" s="357">
        <f t="shared" si="31"/>
        <v>0</v>
      </c>
      <c r="AC327" s="357">
        <f t="shared" si="31"/>
        <v>0</v>
      </c>
      <c r="AD327" s="357"/>
      <c r="AE327" s="357"/>
      <c r="AF327" s="357"/>
      <c r="AG327" s="357"/>
      <c r="AH327" s="357"/>
      <c r="AI327" s="357"/>
      <c r="AJ327" s="357"/>
      <c r="AK327" s="357"/>
      <c r="AL327" s="357"/>
      <c r="AM327" s="357"/>
      <c r="AN327" s="357"/>
      <c r="AO327" s="357"/>
      <c r="AP327" s="357">
        <f t="shared" si="43"/>
        <v>0</v>
      </c>
      <c r="AQ327" s="357">
        <f t="shared" si="43"/>
        <v>0</v>
      </c>
      <c r="AR327" s="357"/>
      <c r="AS327" s="357"/>
      <c r="AT327" s="358"/>
      <c r="AU327" s="294"/>
      <c r="AV327" s="294">
        <f t="shared" si="34"/>
        <v>0</v>
      </c>
      <c r="AW327" s="294">
        <f t="shared" si="34"/>
        <v>0</v>
      </c>
      <c r="AX327" s="294"/>
      <c r="AY327" s="294"/>
      <c r="AZ327" s="294"/>
      <c r="BA327" s="353">
        <f t="shared" si="38"/>
        <v>420</v>
      </c>
      <c r="BB327" s="354">
        <v>9</v>
      </c>
      <c r="BC327" s="354">
        <f t="shared" si="39"/>
        <v>5250</v>
      </c>
      <c r="BD327" s="354">
        <f t="shared" si="40"/>
        <v>3780</v>
      </c>
      <c r="BE327" s="354">
        <f t="shared" si="41"/>
        <v>9030</v>
      </c>
      <c r="BF327" s="354">
        <f t="shared" si="42"/>
        <v>11739</v>
      </c>
    </row>
    <row r="328" spans="4:58" ht="15.75" x14ac:dyDescent="0.25">
      <c r="D328" s="348"/>
      <c r="E328" s="359" t="s">
        <v>3197</v>
      </c>
      <c r="F328" s="356"/>
      <c r="G328" s="357"/>
      <c r="H328" s="357">
        <f>SUM(H$7:I$196)</f>
        <v>56</v>
      </c>
      <c r="I328" s="357"/>
      <c r="J328" s="357">
        <f t="shared" si="28"/>
        <v>0</v>
      </c>
      <c r="K328" s="357"/>
      <c r="L328" s="357"/>
      <c r="M328" s="357"/>
      <c r="N328" s="357"/>
      <c r="O328" s="357"/>
      <c r="P328" s="357"/>
      <c r="Q328" s="357"/>
      <c r="R328" s="357"/>
      <c r="S328" s="357"/>
      <c r="T328" s="357"/>
      <c r="U328" s="357"/>
      <c r="V328" s="357"/>
      <c r="W328" s="357"/>
      <c r="X328" s="357">
        <f t="shared" si="30"/>
        <v>0</v>
      </c>
      <c r="Y328" s="357">
        <f t="shared" si="30"/>
        <v>0</v>
      </c>
      <c r="Z328" s="357"/>
      <c r="AA328" s="357"/>
      <c r="AB328" s="357">
        <f t="shared" si="31"/>
        <v>0</v>
      </c>
      <c r="AC328" s="357">
        <f t="shared" si="31"/>
        <v>0</v>
      </c>
      <c r="AD328" s="357"/>
      <c r="AE328" s="357"/>
      <c r="AF328" s="357"/>
      <c r="AG328" s="357"/>
      <c r="AH328" s="357"/>
      <c r="AI328" s="357"/>
      <c r="AJ328" s="357"/>
      <c r="AK328" s="357"/>
      <c r="AL328" s="357"/>
      <c r="AM328" s="357"/>
      <c r="AN328" s="357"/>
      <c r="AO328" s="357"/>
      <c r="AP328" s="357">
        <f t="shared" si="43"/>
        <v>0</v>
      </c>
      <c r="AQ328" s="357">
        <f t="shared" si="43"/>
        <v>0</v>
      </c>
      <c r="AR328" s="357"/>
      <c r="AS328" s="357"/>
      <c r="AT328" s="358"/>
      <c r="AU328" s="294"/>
      <c r="AV328" s="294">
        <f t="shared" si="34"/>
        <v>0</v>
      </c>
      <c r="AW328" s="294">
        <f t="shared" si="34"/>
        <v>0</v>
      </c>
      <c r="AX328" s="294"/>
      <c r="AY328" s="294"/>
      <c r="AZ328" s="294"/>
      <c r="BA328" s="353">
        <f>(AR328+AP328+AN328+AL328+AJ328+AH328+AF328+AD328+AB328+Z328+X328+V328+T328+R328+P328+N328+L328+J328+H328+F328)*12</f>
        <v>672</v>
      </c>
      <c r="BB328" s="354">
        <v>30</v>
      </c>
      <c r="BC328" s="354">
        <f t="shared" si="39"/>
        <v>8400</v>
      </c>
      <c r="BD328" s="354">
        <f t="shared" si="40"/>
        <v>20160</v>
      </c>
      <c r="BE328" s="354">
        <f t="shared" si="41"/>
        <v>28560</v>
      </c>
      <c r="BF328" s="354">
        <f t="shared" si="42"/>
        <v>37128</v>
      </c>
    </row>
    <row r="329" spans="4:58" ht="15.75" x14ac:dyDescent="0.25">
      <c r="D329" s="348"/>
      <c r="E329" s="359" t="s">
        <v>3197</v>
      </c>
      <c r="F329" s="356"/>
      <c r="G329" s="357"/>
      <c r="H329" s="357">
        <f>SUM(H$7:I$196)</f>
        <v>56</v>
      </c>
      <c r="I329" s="357"/>
      <c r="J329" s="357">
        <f t="shared" si="28"/>
        <v>0</v>
      </c>
      <c r="K329" s="357"/>
      <c r="L329" s="357"/>
      <c r="M329" s="357"/>
      <c r="N329" s="357"/>
      <c r="O329" s="357"/>
      <c r="P329" s="357"/>
      <c r="Q329" s="357"/>
      <c r="R329" s="357"/>
      <c r="S329" s="357"/>
      <c r="T329" s="357"/>
      <c r="U329" s="357"/>
      <c r="V329" s="357"/>
      <c r="W329" s="357"/>
      <c r="X329" s="357">
        <f t="shared" si="30"/>
        <v>0</v>
      </c>
      <c r="Y329" s="357">
        <f t="shared" si="30"/>
        <v>0</v>
      </c>
      <c r="Z329" s="357"/>
      <c r="AA329" s="357"/>
      <c r="AB329" s="357">
        <f t="shared" si="31"/>
        <v>0</v>
      </c>
      <c r="AC329" s="357">
        <f t="shared" si="31"/>
        <v>0</v>
      </c>
      <c r="AD329" s="357"/>
      <c r="AE329" s="357"/>
      <c r="AF329" s="357"/>
      <c r="AG329" s="357"/>
      <c r="AH329" s="357"/>
      <c r="AI329" s="357"/>
      <c r="AJ329" s="357"/>
      <c r="AK329" s="357"/>
      <c r="AL329" s="357"/>
      <c r="AM329" s="357"/>
      <c r="AN329" s="357"/>
      <c r="AO329" s="357"/>
      <c r="AP329" s="357">
        <f t="shared" si="43"/>
        <v>0</v>
      </c>
      <c r="AQ329" s="357">
        <f t="shared" si="43"/>
        <v>0</v>
      </c>
      <c r="AR329" s="357"/>
      <c r="AS329" s="357"/>
      <c r="AT329" s="358"/>
      <c r="AU329" s="294"/>
      <c r="AV329" s="294">
        <f t="shared" si="34"/>
        <v>0</v>
      </c>
      <c r="AW329" s="294">
        <f t="shared" si="34"/>
        <v>0</v>
      </c>
      <c r="AX329" s="294"/>
      <c r="AY329" s="294"/>
      <c r="AZ329" s="294"/>
      <c r="BA329" s="353">
        <f>(AR329+AP329+AN329+AL329+AJ329+AH329+AF329+AD329+AB329+Z329+X329+V329+T329+R329+P329+N329+L329+J329+H329+F329)*12</f>
        <v>672</v>
      </c>
      <c r="BB329" s="354">
        <v>30</v>
      </c>
      <c r="BC329" s="354">
        <f t="shared" si="39"/>
        <v>8400</v>
      </c>
      <c r="BD329" s="354">
        <f t="shared" si="40"/>
        <v>20160</v>
      </c>
      <c r="BE329" s="354">
        <f t="shared" si="41"/>
        <v>28560</v>
      </c>
      <c r="BF329" s="354">
        <f t="shared" si="42"/>
        <v>37128</v>
      </c>
    </row>
    <row r="330" spans="4:58" ht="15.75" x14ac:dyDescent="0.25">
      <c r="D330" s="348" t="s">
        <v>3198</v>
      </c>
      <c r="E330" s="359" t="s">
        <v>3199</v>
      </c>
      <c r="F330" s="356"/>
      <c r="G330" s="357"/>
      <c r="H330" s="357"/>
      <c r="I330" s="357"/>
      <c r="J330" s="357">
        <f t="shared" si="28"/>
        <v>0</v>
      </c>
      <c r="K330" s="357"/>
      <c r="L330" s="357"/>
      <c r="M330" s="357"/>
      <c r="N330" s="357"/>
      <c r="O330" s="357"/>
      <c r="P330" s="357"/>
      <c r="Q330" s="357"/>
      <c r="R330" s="357"/>
      <c r="S330" s="357"/>
      <c r="T330" s="357"/>
      <c r="U330" s="357"/>
      <c r="V330" s="357"/>
      <c r="W330" s="357"/>
      <c r="X330" s="357">
        <f t="shared" si="30"/>
        <v>0</v>
      </c>
      <c r="Y330" s="357">
        <f t="shared" si="30"/>
        <v>0</v>
      </c>
      <c r="Z330" s="357"/>
      <c r="AA330" s="357"/>
      <c r="AB330" s="357">
        <f t="shared" si="31"/>
        <v>0</v>
      </c>
      <c r="AC330" s="357">
        <f t="shared" si="31"/>
        <v>0</v>
      </c>
      <c r="AD330" s="357">
        <f t="shared" ref="AD330:AF331" si="46">SUM(AD$7:AE$196)</f>
        <v>8</v>
      </c>
      <c r="AE330" s="357">
        <f t="shared" si="46"/>
        <v>95</v>
      </c>
      <c r="AF330" s="357">
        <f t="shared" si="46"/>
        <v>95</v>
      </c>
      <c r="AG330" s="357"/>
      <c r="AH330" s="357"/>
      <c r="AI330" s="357"/>
      <c r="AJ330" s="357"/>
      <c r="AK330" s="357"/>
      <c r="AL330" s="357"/>
      <c r="AM330" s="357"/>
      <c r="AN330" s="357"/>
      <c r="AO330" s="357"/>
      <c r="AP330" s="357">
        <f t="shared" si="43"/>
        <v>0</v>
      </c>
      <c r="AQ330" s="357">
        <f t="shared" si="43"/>
        <v>0</v>
      </c>
      <c r="AR330" s="357"/>
      <c r="AS330" s="357"/>
      <c r="AT330" s="358"/>
      <c r="AU330" s="294"/>
      <c r="AV330" s="294">
        <f t="shared" si="34"/>
        <v>0</v>
      </c>
      <c r="AW330" s="294">
        <f t="shared" si="34"/>
        <v>0</v>
      </c>
      <c r="AX330" s="294"/>
      <c r="AY330" s="294"/>
      <c r="AZ330" s="294"/>
      <c r="BA330" s="353">
        <f t="shared" si="38"/>
        <v>103</v>
      </c>
      <c r="BB330" s="354">
        <v>4.41</v>
      </c>
      <c r="BC330" s="354">
        <f t="shared" si="39"/>
        <v>1287.5</v>
      </c>
      <c r="BD330" s="354">
        <f t="shared" si="40"/>
        <v>454.23</v>
      </c>
      <c r="BE330" s="354">
        <f t="shared" si="41"/>
        <v>1741.73</v>
      </c>
      <c r="BF330" s="354">
        <f t="shared" si="42"/>
        <v>2264.2490000000003</v>
      </c>
    </row>
    <row r="331" spans="4:58" ht="15.75" x14ac:dyDescent="0.25">
      <c r="D331" s="348" t="s">
        <v>3198</v>
      </c>
      <c r="E331" s="359" t="s">
        <v>3199</v>
      </c>
      <c r="F331" s="356"/>
      <c r="G331" s="357"/>
      <c r="H331" s="357"/>
      <c r="I331" s="357"/>
      <c r="J331" s="357">
        <f t="shared" si="28"/>
        <v>0</v>
      </c>
      <c r="K331" s="357"/>
      <c r="L331" s="357"/>
      <c r="M331" s="357"/>
      <c r="N331" s="357"/>
      <c r="O331" s="357"/>
      <c r="P331" s="357"/>
      <c r="Q331" s="357"/>
      <c r="R331" s="357"/>
      <c r="S331" s="357"/>
      <c r="T331" s="357"/>
      <c r="U331" s="357"/>
      <c r="V331" s="357"/>
      <c r="W331" s="357"/>
      <c r="X331" s="357">
        <f t="shared" si="30"/>
        <v>0</v>
      </c>
      <c r="Y331" s="357">
        <f t="shared" si="30"/>
        <v>0</v>
      </c>
      <c r="Z331" s="357"/>
      <c r="AA331" s="357"/>
      <c r="AB331" s="357">
        <f t="shared" si="31"/>
        <v>0</v>
      </c>
      <c r="AC331" s="357">
        <f t="shared" si="31"/>
        <v>0</v>
      </c>
      <c r="AD331" s="357">
        <f t="shared" si="46"/>
        <v>8</v>
      </c>
      <c r="AE331" s="357">
        <f t="shared" si="46"/>
        <v>95</v>
      </c>
      <c r="AF331" s="357">
        <f t="shared" si="46"/>
        <v>95</v>
      </c>
      <c r="AG331" s="357"/>
      <c r="AH331" s="357"/>
      <c r="AI331" s="357"/>
      <c r="AJ331" s="357"/>
      <c r="AK331" s="357"/>
      <c r="AL331" s="357"/>
      <c r="AM331" s="357"/>
      <c r="AN331" s="357"/>
      <c r="AO331" s="357"/>
      <c r="AP331" s="357">
        <f t="shared" si="43"/>
        <v>0</v>
      </c>
      <c r="AQ331" s="357">
        <f t="shared" si="43"/>
        <v>0</v>
      </c>
      <c r="AR331" s="357"/>
      <c r="AS331" s="357"/>
      <c r="AT331" s="358"/>
      <c r="AU331" s="294"/>
      <c r="AV331" s="294">
        <f t="shared" si="34"/>
        <v>0</v>
      </c>
      <c r="AW331" s="294">
        <f t="shared" si="34"/>
        <v>0</v>
      </c>
      <c r="AX331" s="294"/>
      <c r="AY331" s="294"/>
      <c r="AZ331" s="294"/>
      <c r="BA331" s="353">
        <f t="shared" si="38"/>
        <v>103</v>
      </c>
      <c r="BB331" s="354">
        <v>4.41</v>
      </c>
      <c r="BC331" s="354">
        <f t="shared" si="39"/>
        <v>1287.5</v>
      </c>
      <c r="BD331" s="354">
        <f t="shared" si="40"/>
        <v>454.23</v>
      </c>
      <c r="BE331" s="354">
        <f t="shared" si="41"/>
        <v>1741.73</v>
      </c>
      <c r="BF331" s="354">
        <f t="shared" si="42"/>
        <v>2264.2490000000003</v>
      </c>
    </row>
    <row r="332" spans="4:58" ht="16.5" thickBot="1" x14ac:dyDescent="0.3">
      <c r="D332" s="348"/>
      <c r="E332" s="360" t="s">
        <v>3200</v>
      </c>
      <c r="F332" s="361"/>
      <c r="G332" s="362"/>
      <c r="H332" s="362"/>
      <c r="I332" s="362"/>
      <c r="J332" s="362">
        <f t="shared" si="28"/>
        <v>0</v>
      </c>
      <c r="K332" s="362"/>
      <c r="L332" s="362"/>
      <c r="M332" s="362"/>
      <c r="N332" s="362"/>
      <c r="O332" s="362"/>
      <c r="P332" s="362"/>
      <c r="Q332" s="362"/>
      <c r="R332" s="362"/>
      <c r="S332" s="362"/>
      <c r="T332" s="362"/>
      <c r="U332" s="362"/>
      <c r="V332" s="362"/>
      <c r="W332" s="362"/>
      <c r="X332" s="362">
        <f t="shared" si="30"/>
        <v>0</v>
      </c>
      <c r="Y332" s="362">
        <f t="shared" si="30"/>
        <v>0</v>
      </c>
      <c r="Z332" s="362"/>
      <c r="AA332" s="362"/>
      <c r="AB332" s="362">
        <f t="shared" si="31"/>
        <v>0</v>
      </c>
      <c r="AC332" s="362">
        <f t="shared" si="31"/>
        <v>0</v>
      </c>
      <c r="AD332" s="362"/>
      <c r="AE332" s="362"/>
      <c r="AF332" s="362"/>
      <c r="AG332" s="362"/>
      <c r="AH332" s="363"/>
      <c r="AI332" s="362"/>
      <c r="AJ332" s="362"/>
      <c r="AK332" s="362"/>
      <c r="AL332" s="362"/>
      <c r="AM332" s="362"/>
      <c r="AN332" s="362"/>
      <c r="AO332" s="362"/>
      <c r="AP332" s="362">
        <f t="shared" si="43"/>
        <v>0</v>
      </c>
      <c r="AQ332" s="362">
        <f t="shared" si="43"/>
        <v>0</v>
      </c>
      <c r="AR332" s="362"/>
      <c r="AS332" s="362"/>
      <c r="AT332" s="364">
        <f>SUM(AT$7:AT$196)</f>
        <v>529</v>
      </c>
      <c r="AU332" s="294"/>
      <c r="AV332" s="294">
        <f t="shared" si="34"/>
        <v>0</v>
      </c>
      <c r="AW332" s="294">
        <f t="shared" si="34"/>
        <v>0</v>
      </c>
      <c r="AX332" s="294"/>
      <c r="AY332" s="294"/>
      <c r="AZ332" s="294"/>
      <c r="BA332" s="365">
        <f>AT332+AP332+AN332+AL332+AJ332+AH332+AF332+AD332+AB332+Z332+X332+V332+T332+R332+P332+N332+L332+J332+H332+F332</f>
        <v>529</v>
      </c>
      <c r="BB332" s="354">
        <v>14</v>
      </c>
      <c r="BC332" s="354">
        <f t="shared" si="39"/>
        <v>6612.5</v>
      </c>
      <c r="BD332" s="354">
        <f t="shared" si="40"/>
        <v>7406</v>
      </c>
      <c r="BE332" s="354">
        <f t="shared" si="41"/>
        <v>14018.5</v>
      </c>
      <c r="BF332" s="354">
        <f t="shared" si="42"/>
        <v>18224.05</v>
      </c>
    </row>
    <row r="333" spans="4:58" ht="16.5" thickBot="1" x14ac:dyDescent="0.3">
      <c r="D333" s="368" t="s">
        <v>3160</v>
      </c>
      <c r="E333" s="369"/>
      <c r="F333" s="370">
        <f t="shared" ref="F333:AY333" si="47">SUM(F322:F332)</f>
        <v>476</v>
      </c>
      <c r="G333" s="370">
        <f t="shared" si="47"/>
        <v>0</v>
      </c>
      <c r="H333" s="370">
        <f t="shared" si="47"/>
        <v>112</v>
      </c>
      <c r="I333" s="370">
        <f t="shared" si="47"/>
        <v>0</v>
      </c>
      <c r="J333" s="370">
        <f t="shared" si="47"/>
        <v>0</v>
      </c>
      <c r="K333" s="370">
        <f t="shared" si="47"/>
        <v>0</v>
      </c>
      <c r="L333" s="370">
        <f t="shared" si="47"/>
        <v>198</v>
      </c>
      <c r="M333" s="370">
        <f t="shared" si="47"/>
        <v>74</v>
      </c>
      <c r="N333" s="370">
        <f>SUM(N322:N332)</f>
        <v>74</v>
      </c>
      <c r="O333" s="370">
        <f t="shared" si="47"/>
        <v>0</v>
      </c>
      <c r="P333" s="370">
        <f t="shared" si="47"/>
        <v>388</v>
      </c>
      <c r="Q333" s="370">
        <f t="shared" si="47"/>
        <v>370</v>
      </c>
      <c r="R333" s="370">
        <f t="shared" si="47"/>
        <v>370</v>
      </c>
      <c r="S333" s="370">
        <f t="shared" si="47"/>
        <v>0</v>
      </c>
      <c r="T333" s="370">
        <f t="shared" si="47"/>
        <v>310</v>
      </c>
      <c r="U333" s="370">
        <f t="shared" si="47"/>
        <v>0</v>
      </c>
      <c r="V333" s="370">
        <f t="shared" si="47"/>
        <v>74</v>
      </c>
      <c r="W333" s="370">
        <f t="shared" si="47"/>
        <v>0</v>
      </c>
      <c r="X333" s="370">
        <f t="shared" si="47"/>
        <v>0</v>
      </c>
      <c r="Y333" s="370">
        <f t="shared" si="47"/>
        <v>8</v>
      </c>
      <c r="Z333" s="370">
        <f t="shared" si="47"/>
        <v>8</v>
      </c>
      <c r="AA333" s="370">
        <f t="shared" si="47"/>
        <v>0</v>
      </c>
      <c r="AB333" s="370">
        <f t="shared" si="47"/>
        <v>0</v>
      </c>
      <c r="AC333" s="370">
        <f t="shared" si="47"/>
        <v>0</v>
      </c>
      <c r="AD333" s="370">
        <f t="shared" si="47"/>
        <v>16</v>
      </c>
      <c r="AE333" s="370">
        <f t="shared" si="47"/>
        <v>190</v>
      </c>
      <c r="AF333" s="370">
        <f t="shared" si="47"/>
        <v>190</v>
      </c>
      <c r="AG333" s="370">
        <f t="shared" si="47"/>
        <v>0</v>
      </c>
      <c r="AH333" s="370">
        <f t="shared" si="47"/>
        <v>462</v>
      </c>
      <c r="AI333" s="370">
        <f t="shared" si="47"/>
        <v>6</v>
      </c>
      <c r="AJ333" s="370">
        <f t="shared" si="47"/>
        <v>6</v>
      </c>
      <c r="AK333" s="370">
        <f t="shared" si="47"/>
        <v>0</v>
      </c>
      <c r="AL333" s="370">
        <f t="shared" si="47"/>
        <v>53</v>
      </c>
      <c r="AM333" s="370">
        <f t="shared" si="47"/>
        <v>0</v>
      </c>
      <c r="AN333" s="370">
        <f>SUM(AN322:AN332)</f>
        <v>10</v>
      </c>
      <c r="AO333" s="370">
        <f t="shared" ref="AO333:AT333" si="48">SUM(AO322:AO332)</f>
        <v>0</v>
      </c>
      <c r="AP333" s="370">
        <f t="shared" si="48"/>
        <v>0</v>
      </c>
      <c r="AQ333" s="370">
        <f t="shared" si="48"/>
        <v>10</v>
      </c>
      <c r="AR333" s="370">
        <f t="shared" si="48"/>
        <v>10</v>
      </c>
      <c r="AS333" s="370">
        <f t="shared" si="48"/>
        <v>0</v>
      </c>
      <c r="AT333" s="370">
        <f t="shared" si="48"/>
        <v>529</v>
      </c>
      <c r="AU333" s="294">
        <f t="shared" si="47"/>
        <v>0</v>
      </c>
      <c r="AV333" s="294">
        <f t="shared" si="47"/>
        <v>0</v>
      </c>
      <c r="AW333" s="294">
        <f t="shared" si="47"/>
        <v>0</v>
      </c>
      <c r="AX333" s="294">
        <f t="shared" si="47"/>
        <v>0</v>
      </c>
      <c r="AY333" s="294">
        <f t="shared" si="47"/>
        <v>0</v>
      </c>
      <c r="AZ333" s="294"/>
      <c r="BA333" s="371">
        <f>SUM(BA322:BA332)</f>
        <v>4518</v>
      </c>
      <c r="BB333" s="372"/>
      <c r="BC333" s="372">
        <f t="shared" si="39"/>
        <v>56475</v>
      </c>
      <c r="BD333" s="372">
        <f>SUM(BD322:BD332)</f>
        <v>89918.03</v>
      </c>
      <c r="BE333" s="373">
        <f>SUM(BE322:BE332)</f>
        <v>146393.03</v>
      </c>
      <c r="BF333" s="373">
        <f>SUM(BF322:BF332)</f>
        <v>190310.93900000001</v>
      </c>
    </row>
    <row r="334" spans="4:58" ht="15.75" thickBot="1" x14ac:dyDescent="0.25">
      <c r="F334" s="294"/>
      <c r="G334" s="294"/>
      <c r="H334" s="294"/>
      <c r="I334" s="294"/>
      <c r="J334" s="294"/>
      <c r="K334" s="294"/>
      <c r="L334" s="294"/>
      <c r="M334" s="294"/>
      <c r="N334" s="294"/>
      <c r="O334" s="294"/>
      <c r="P334" s="294"/>
      <c r="Q334" s="294"/>
      <c r="R334" s="294"/>
      <c r="S334" s="294"/>
      <c r="T334" s="294"/>
      <c r="U334" s="294"/>
      <c r="V334" s="294"/>
      <c r="W334" s="294"/>
      <c r="X334" s="294"/>
      <c r="Y334" s="294"/>
      <c r="Z334" s="294"/>
      <c r="AA334" s="294"/>
      <c r="AB334" s="294"/>
      <c r="AC334" s="294"/>
      <c r="AD334" s="294"/>
      <c r="AE334" s="294"/>
      <c r="AF334" s="294"/>
      <c r="AG334" s="294"/>
      <c r="AH334" s="294"/>
      <c r="AI334" s="294"/>
      <c r="AJ334" s="294"/>
      <c r="AK334" s="294"/>
      <c r="AL334" s="294"/>
      <c r="AM334" s="294"/>
      <c r="AN334" s="294"/>
      <c r="AO334" s="294"/>
      <c r="AP334" s="294"/>
      <c r="AQ334" s="294"/>
      <c r="AR334" s="294"/>
      <c r="AS334" s="294"/>
      <c r="AT334" s="294"/>
      <c r="AU334" s="294"/>
      <c r="AV334" s="294"/>
      <c r="AW334" s="294"/>
      <c r="AX334" s="294"/>
      <c r="AY334" s="294"/>
      <c r="AZ334" s="294"/>
      <c r="BA334" s="294"/>
    </row>
    <row r="335" spans="4:58" ht="16.5" thickBot="1" x14ac:dyDescent="0.3">
      <c r="D335" s="374" t="s">
        <v>336</v>
      </c>
      <c r="F335" s="294"/>
      <c r="G335" s="294"/>
      <c r="H335" s="294"/>
      <c r="I335" s="294"/>
      <c r="J335" s="294"/>
      <c r="K335" s="294"/>
      <c r="L335" s="294"/>
      <c r="M335" s="294"/>
      <c r="N335" s="294"/>
      <c r="O335" s="294"/>
      <c r="P335" s="294"/>
      <c r="Q335" s="294"/>
      <c r="R335" s="294"/>
      <c r="S335" s="294"/>
      <c r="T335" s="294"/>
      <c r="U335" s="294"/>
      <c r="V335" s="294"/>
      <c r="W335" s="294"/>
      <c r="X335" s="294"/>
      <c r="Y335" s="294"/>
      <c r="Z335" s="294"/>
      <c r="AA335" s="294"/>
      <c r="AB335" s="294"/>
      <c r="AC335" s="294"/>
      <c r="AD335" s="294"/>
      <c r="AE335" s="294"/>
      <c r="AF335" s="294"/>
      <c r="AG335" s="294"/>
      <c r="AH335" s="294"/>
      <c r="AI335" s="294"/>
      <c r="AJ335" s="294"/>
      <c r="AK335" s="294"/>
      <c r="AL335" s="294"/>
      <c r="AM335" s="294"/>
      <c r="AN335" s="294"/>
      <c r="AO335" s="294"/>
      <c r="AP335" s="294"/>
      <c r="AQ335" s="294"/>
      <c r="AR335" s="294"/>
      <c r="AS335" s="294"/>
      <c r="AT335" s="294"/>
      <c r="AU335" s="294"/>
      <c r="AV335" s="294"/>
      <c r="AW335" s="294"/>
      <c r="AX335" s="294"/>
      <c r="AY335" s="294"/>
      <c r="AZ335" s="294"/>
      <c r="BA335" s="344"/>
      <c r="BB335" s="345" t="s">
        <v>3187</v>
      </c>
      <c r="BC335" s="346">
        <v>12.5</v>
      </c>
      <c r="BD335" s="345" t="s">
        <v>3188</v>
      </c>
      <c r="BE335" s="347"/>
      <c r="BF335" s="469">
        <v>1.3</v>
      </c>
    </row>
    <row r="336" spans="4:58" ht="15.75" x14ac:dyDescent="0.25">
      <c r="D336" s="265" t="s">
        <v>3189</v>
      </c>
      <c r="E336" s="375" t="s">
        <v>3190</v>
      </c>
      <c r="F336" s="350">
        <f>SUM(F$198:F$318)</f>
        <v>204</v>
      </c>
      <c r="G336" s="351"/>
      <c r="H336" s="351"/>
      <c r="I336" s="351"/>
      <c r="J336" s="351">
        <f t="shared" ref="J336:J346" si="49">SUM(J$7:J$318)</f>
        <v>0</v>
      </c>
      <c r="K336" s="351"/>
      <c r="L336" s="351">
        <f t="shared" ref="L336:N337" si="50">SUM(L$198:L$318)</f>
        <v>98</v>
      </c>
      <c r="M336" s="351">
        <f t="shared" si="50"/>
        <v>0</v>
      </c>
      <c r="N336" s="351">
        <f t="shared" si="50"/>
        <v>29</v>
      </c>
      <c r="O336" s="351"/>
      <c r="P336" s="351"/>
      <c r="Q336" s="351"/>
      <c r="R336" s="351"/>
      <c r="S336" s="351"/>
      <c r="T336" s="351">
        <f>SUM(T$198:T$318)</f>
        <v>52</v>
      </c>
      <c r="U336" s="351"/>
      <c r="V336" s="351"/>
      <c r="W336" s="351"/>
      <c r="X336" s="351">
        <f t="shared" ref="X336:Y346" si="51">SUM(X$7:X$318)</f>
        <v>0</v>
      </c>
      <c r="Y336" s="351">
        <f t="shared" si="51"/>
        <v>0</v>
      </c>
      <c r="Z336" s="351"/>
      <c r="AA336" s="351"/>
      <c r="AB336" s="351">
        <f t="shared" ref="AB336:AC346" si="52">SUM(AB$7:AB$318)</f>
        <v>0</v>
      </c>
      <c r="AC336" s="351">
        <f t="shared" si="52"/>
        <v>0</v>
      </c>
      <c r="AD336" s="351"/>
      <c r="AE336" s="351"/>
      <c r="AF336" s="351"/>
      <c r="AG336" s="351"/>
      <c r="AH336" s="351">
        <f t="shared" ref="AH336:AJ337" si="53">SUM(AH$198:AH$318)</f>
        <v>74</v>
      </c>
      <c r="AI336" s="351">
        <f t="shared" si="53"/>
        <v>0</v>
      </c>
      <c r="AJ336" s="351">
        <f t="shared" si="53"/>
        <v>0</v>
      </c>
      <c r="AK336" s="351"/>
      <c r="AL336" s="351"/>
      <c r="AM336" s="351"/>
      <c r="AN336" s="351">
        <f t="shared" ref="AN336:AR337" si="54">SUM(AN$198:AN$318)</f>
        <v>0</v>
      </c>
      <c r="AO336" s="351">
        <f t="shared" si="54"/>
        <v>0</v>
      </c>
      <c r="AP336" s="351">
        <f t="shared" si="54"/>
        <v>0</v>
      </c>
      <c r="AQ336" s="351">
        <f t="shared" si="54"/>
        <v>0</v>
      </c>
      <c r="AR336" s="351">
        <f t="shared" si="54"/>
        <v>0</v>
      </c>
      <c r="AS336" s="351"/>
      <c r="AT336" s="352"/>
      <c r="AU336" s="294"/>
      <c r="AV336" s="294">
        <f t="shared" ref="AV336:AW347" si="55">SUM(AV$7:AV$318)</f>
        <v>0</v>
      </c>
      <c r="AW336" s="294">
        <f t="shared" si="55"/>
        <v>0</v>
      </c>
      <c r="AX336" s="294"/>
      <c r="AY336" s="294"/>
      <c r="AZ336" s="294"/>
      <c r="BA336" s="353">
        <f>AR336+AP336+AN336+AL336+AJ336+AH336+AF336+AD336+AB336+Z336+X336+V336+T336+R336+P336+N336+L336+J336+H336+F336</f>
        <v>457</v>
      </c>
      <c r="BB336" s="354">
        <v>16.899999999999999</v>
      </c>
      <c r="BC336" s="354">
        <f>BA336*BC$335</f>
        <v>5712.5</v>
      </c>
      <c r="BD336" s="354">
        <f>BA336*BB336</f>
        <v>7723.2999999999993</v>
      </c>
      <c r="BE336" s="354">
        <f>BD336+BC336</f>
        <v>13435.8</v>
      </c>
      <c r="BF336" s="354">
        <f>BE336*BF$335</f>
        <v>17466.54</v>
      </c>
    </row>
    <row r="337" spans="3:61" ht="15.75" x14ac:dyDescent="0.25">
      <c r="D337" s="265" t="s">
        <v>3189</v>
      </c>
      <c r="E337" s="375" t="s">
        <v>3191</v>
      </c>
      <c r="F337" s="356">
        <f>SUM(F$198:F$318)</f>
        <v>204</v>
      </c>
      <c r="G337" s="357"/>
      <c r="H337" s="357"/>
      <c r="I337" s="357"/>
      <c r="J337" s="357">
        <f t="shared" si="49"/>
        <v>0</v>
      </c>
      <c r="K337" s="357"/>
      <c r="L337" s="357">
        <f t="shared" si="50"/>
        <v>98</v>
      </c>
      <c r="M337" s="357">
        <f t="shared" si="50"/>
        <v>0</v>
      </c>
      <c r="N337" s="357">
        <f t="shared" si="50"/>
        <v>29</v>
      </c>
      <c r="O337" s="357"/>
      <c r="P337" s="357"/>
      <c r="Q337" s="357"/>
      <c r="R337" s="357"/>
      <c r="S337" s="357"/>
      <c r="T337" s="357">
        <f>SUM(T$198:T$318)</f>
        <v>52</v>
      </c>
      <c r="U337" s="357"/>
      <c r="V337" s="357"/>
      <c r="W337" s="357"/>
      <c r="X337" s="357">
        <f t="shared" si="51"/>
        <v>0</v>
      </c>
      <c r="Y337" s="357">
        <f t="shared" si="51"/>
        <v>0</v>
      </c>
      <c r="Z337" s="357"/>
      <c r="AA337" s="357"/>
      <c r="AB337" s="357">
        <f t="shared" si="52"/>
        <v>0</v>
      </c>
      <c r="AC337" s="357">
        <f t="shared" si="52"/>
        <v>0</v>
      </c>
      <c r="AD337" s="357"/>
      <c r="AE337" s="357"/>
      <c r="AF337" s="357"/>
      <c r="AG337" s="357"/>
      <c r="AH337" s="357">
        <f t="shared" si="53"/>
        <v>74</v>
      </c>
      <c r="AI337" s="357">
        <f t="shared" si="53"/>
        <v>0</v>
      </c>
      <c r="AJ337" s="357">
        <f t="shared" si="53"/>
        <v>0</v>
      </c>
      <c r="AK337" s="357"/>
      <c r="AL337" s="357">
        <f>SUM(AL$198:AL$318)</f>
        <v>0</v>
      </c>
      <c r="AM337" s="357"/>
      <c r="AN337" s="357">
        <f t="shared" si="54"/>
        <v>0</v>
      </c>
      <c r="AO337" s="357">
        <f t="shared" si="54"/>
        <v>0</v>
      </c>
      <c r="AP337" s="357">
        <f t="shared" si="54"/>
        <v>0</v>
      </c>
      <c r="AQ337" s="357">
        <f t="shared" si="54"/>
        <v>0</v>
      </c>
      <c r="AR337" s="357">
        <f t="shared" si="54"/>
        <v>0</v>
      </c>
      <c r="AS337" s="357"/>
      <c r="AT337" s="358"/>
      <c r="AU337" s="294"/>
      <c r="AV337" s="294">
        <f t="shared" si="55"/>
        <v>0</v>
      </c>
      <c r="AW337" s="294">
        <f t="shared" si="55"/>
        <v>0</v>
      </c>
      <c r="AX337" s="294"/>
      <c r="AY337" s="294"/>
      <c r="AZ337" s="294"/>
      <c r="BA337" s="353">
        <f t="shared" ref="BA337:BA345" si="56">AR337+AP337+AN337+AL337+AJ337+AH337+AF337+AD337+AB337+Z337+X337+V337+T337+R337+P337+N337+L337+J337+H337+F337</f>
        <v>457</v>
      </c>
      <c r="BB337" s="354">
        <v>25</v>
      </c>
      <c r="BC337" s="354">
        <f t="shared" ref="BC337:BC347" si="57">BA337*BC$335</f>
        <v>5712.5</v>
      </c>
      <c r="BD337" s="354">
        <f t="shared" ref="BD337:BD346" si="58">BA337*BB337</f>
        <v>11425</v>
      </c>
      <c r="BE337" s="354">
        <f t="shared" ref="BE337:BE346" si="59">BD337+BC337</f>
        <v>17137.5</v>
      </c>
      <c r="BF337" s="354">
        <f t="shared" ref="BF337:BF346" si="60">BE337*BF$335</f>
        <v>22278.75</v>
      </c>
      <c r="BI337" s="354"/>
    </row>
    <row r="338" spans="3:61" ht="15.75" x14ac:dyDescent="0.25">
      <c r="D338" s="265" t="s">
        <v>3192</v>
      </c>
      <c r="E338" s="348" t="s">
        <v>3193</v>
      </c>
      <c r="F338" s="356"/>
      <c r="G338" s="357"/>
      <c r="H338" s="357"/>
      <c r="I338" s="357"/>
      <c r="J338" s="357">
        <f t="shared" si="49"/>
        <v>0</v>
      </c>
      <c r="K338" s="357"/>
      <c r="L338" s="357"/>
      <c r="M338" s="357"/>
      <c r="N338" s="357"/>
      <c r="O338" s="357"/>
      <c r="P338" s="357"/>
      <c r="Q338" s="357"/>
      <c r="R338" s="357"/>
      <c r="S338" s="357"/>
      <c r="T338" s="357"/>
      <c r="U338" s="357"/>
      <c r="V338" s="357"/>
      <c r="W338" s="357"/>
      <c r="X338" s="357">
        <f t="shared" si="51"/>
        <v>0</v>
      </c>
      <c r="Y338" s="357">
        <f t="shared" si="51"/>
        <v>0</v>
      </c>
      <c r="Z338" s="357"/>
      <c r="AA338" s="357"/>
      <c r="AB338" s="357">
        <f t="shared" si="52"/>
        <v>0</v>
      </c>
      <c r="AC338" s="357">
        <f t="shared" si="52"/>
        <v>0</v>
      </c>
      <c r="AD338" s="357"/>
      <c r="AE338" s="357"/>
      <c r="AF338" s="357"/>
      <c r="AG338" s="357"/>
      <c r="AH338" s="357"/>
      <c r="AI338" s="357"/>
      <c r="AJ338" s="357"/>
      <c r="AK338" s="357"/>
      <c r="AL338" s="357"/>
      <c r="AM338" s="357"/>
      <c r="AN338" s="357"/>
      <c r="AO338" s="357"/>
      <c r="AP338" s="357">
        <f t="shared" ref="AP338:AQ346" si="61">SUM(AP$7:AP$318)</f>
        <v>0</v>
      </c>
      <c r="AQ338" s="357">
        <f t="shared" si="61"/>
        <v>0</v>
      </c>
      <c r="AR338" s="357"/>
      <c r="AS338" s="357"/>
      <c r="AT338" s="358"/>
      <c r="AU338" s="294"/>
      <c r="AV338" s="294">
        <f t="shared" si="55"/>
        <v>0</v>
      </c>
      <c r="AW338" s="294">
        <f t="shared" si="55"/>
        <v>0</v>
      </c>
      <c r="AX338" s="294"/>
      <c r="AY338" s="294"/>
      <c r="AZ338" s="294"/>
      <c r="BA338" s="353">
        <f t="shared" si="56"/>
        <v>0</v>
      </c>
      <c r="BB338" s="354">
        <v>19</v>
      </c>
      <c r="BC338" s="354">
        <f t="shared" si="57"/>
        <v>0</v>
      </c>
      <c r="BD338" s="354">
        <f t="shared" si="58"/>
        <v>0</v>
      </c>
      <c r="BE338" s="354">
        <f t="shared" si="59"/>
        <v>0</v>
      </c>
      <c r="BF338" s="354">
        <f t="shared" si="60"/>
        <v>0</v>
      </c>
    </row>
    <row r="339" spans="3:61" ht="15.75" x14ac:dyDescent="0.25">
      <c r="D339" s="265" t="s">
        <v>3192</v>
      </c>
      <c r="E339" s="348" t="s">
        <v>3193</v>
      </c>
      <c r="F339" s="356"/>
      <c r="G339" s="357"/>
      <c r="H339" s="357"/>
      <c r="I339" s="357"/>
      <c r="J339" s="357">
        <f t="shared" si="49"/>
        <v>0</v>
      </c>
      <c r="K339" s="357"/>
      <c r="L339" s="357"/>
      <c r="M339" s="357"/>
      <c r="N339" s="357"/>
      <c r="O339" s="357"/>
      <c r="P339" s="357"/>
      <c r="Q339" s="357"/>
      <c r="R339" s="357"/>
      <c r="S339" s="357"/>
      <c r="T339" s="357"/>
      <c r="U339" s="357"/>
      <c r="V339" s="357"/>
      <c r="W339" s="357"/>
      <c r="X339" s="357">
        <f t="shared" si="51"/>
        <v>0</v>
      </c>
      <c r="Y339" s="357">
        <f t="shared" si="51"/>
        <v>0</v>
      </c>
      <c r="Z339" s="357"/>
      <c r="AA339" s="357"/>
      <c r="AB339" s="357">
        <f t="shared" si="52"/>
        <v>0</v>
      </c>
      <c r="AC339" s="357">
        <f t="shared" si="52"/>
        <v>0</v>
      </c>
      <c r="AD339" s="357"/>
      <c r="AE339" s="357"/>
      <c r="AF339" s="357"/>
      <c r="AG339" s="357"/>
      <c r="AH339" s="357"/>
      <c r="AI339" s="357"/>
      <c r="AJ339" s="357"/>
      <c r="AK339" s="357"/>
      <c r="AL339" s="357"/>
      <c r="AM339" s="357"/>
      <c r="AN339" s="357"/>
      <c r="AO339" s="357"/>
      <c r="AP339" s="357">
        <f t="shared" si="61"/>
        <v>0</v>
      </c>
      <c r="AQ339" s="357">
        <f t="shared" si="61"/>
        <v>0</v>
      </c>
      <c r="AR339" s="357"/>
      <c r="AS339" s="357"/>
      <c r="AT339" s="358"/>
      <c r="AU339" s="294"/>
      <c r="AV339" s="294">
        <f t="shared" si="55"/>
        <v>0</v>
      </c>
      <c r="AW339" s="294">
        <f t="shared" si="55"/>
        <v>0</v>
      </c>
      <c r="AX339" s="294"/>
      <c r="AY339" s="294"/>
      <c r="AZ339" s="294"/>
      <c r="BA339" s="353">
        <f t="shared" si="56"/>
        <v>0</v>
      </c>
      <c r="BB339" s="354">
        <v>19</v>
      </c>
      <c r="BC339" s="354">
        <f t="shared" si="57"/>
        <v>0</v>
      </c>
      <c r="BD339" s="354">
        <f t="shared" si="58"/>
        <v>0</v>
      </c>
      <c r="BE339" s="354">
        <f t="shared" si="59"/>
        <v>0</v>
      </c>
      <c r="BF339" s="354">
        <f t="shared" si="60"/>
        <v>0</v>
      </c>
    </row>
    <row r="340" spans="3:61" ht="15.75" x14ac:dyDescent="0.25">
      <c r="D340" s="265" t="s">
        <v>3194</v>
      </c>
      <c r="E340" s="348" t="s">
        <v>3195</v>
      </c>
      <c r="F340" s="356"/>
      <c r="G340" s="357"/>
      <c r="H340" s="357"/>
      <c r="I340" s="357"/>
      <c r="J340" s="357">
        <f t="shared" si="49"/>
        <v>0</v>
      </c>
      <c r="K340" s="357"/>
      <c r="L340" s="357"/>
      <c r="M340" s="357"/>
      <c r="N340" s="357"/>
      <c r="O340" s="357"/>
      <c r="P340" s="357">
        <f t="shared" ref="P340:R341" si="62">SUM(P$198:P$318)</f>
        <v>76</v>
      </c>
      <c r="Q340" s="357">
        <f t="shared" si="62"/>
        <v>0</v>
      </c>
      <c r="R340" s="357">
        <f t="shared" si="62"/>
        <v>101</v>
      </c>
      <c r="S340" s="357"/>
      <c r="T340" s="357"/>
      <c r="U340" s="357"/>
      <c r="V340" s="357">
        <f t="shared" ref="V340:Z341" si="63">SUM(V$198:V$318)</f>
        <v>8</v>
      </c>
      <c r="W340" s="357">
        <f t="shared" si="63"/>
        <v>0</v>
      </c>
      <c r="X340" s="357">
        <f t="shared" si="63"/>
        <v>0</v>
      </c>
      <c r="Y340" s="357">
        <f t="shared" si="63"/>
        <v>0</v>
      </c>
      <c r="Z340" s="357">
        <f t="shared" si="63"/>
        <v>1</v>
      </c>
      <c r="AA340" s="357"/>
      <c r="AB340" s="357">
        <f t="shared" si="52"/>
        <v>0</v>
      </c>
      <c r="AC340" s="357">
        <f t="shared" si="52"/>
        <v>0</v>
      </c>
      <c r="AD340" s="357"/>
      <c r="AE340" s="357"/>
      <c r="AF340" s="357"/>
      <c r="AG340" s="357"/>
      <c r="AH340" s="357"/>
      <c r="AI340" s="357"/>
      <c r="AJ340" s="357"/>
      <c r="AK340" s="357"/>
      <c r="AL340" s="357"/>
      <c r="AM340" s="357"/>
      <c r="AN340" s="357"/>
      <c r="AO340" s="357"/>
      <c r="AP340" s="357">
        <f t="shared" si="61"/>
        <v>0</v>
      </c>
      <c r="AQ340" s="357">
        <f t="shared" si="61"/>
        <v>0</v>
      </c>
      <c r="AR340" s="357"/>
      <c r="AS340" s="357"/>
      <c r="AT340" s="358"/>
      <c r="AU340" s="294"/>
      <c r="AV340" s="294">
        <f t="shared" si="55"/>
        <v>0</v>
      </c>
      <c r="AW340" s="294">
        <f t="shared" si="55"/>
        <v>0</v>
      </c>
      <c r="AX340" s="294"/>
      <c r="AY340" s="294"/>
      <c r="AZ340" s="294"/>
      <c r="BA340" s="353">
        <f t="shared" si="56"/>
        <v>186</v>
      </c>
      <c r="BB340" s="354">
        <v>9.41</v>
      </c>
      <c r="BC340" s="354">
        <f t="shared" si="57"/>
        <v>2325</v>
      </c>
      <c r="BD340" s="354">
        <f t="shared" si="58"/>
        <v>1750.26</v>
      </c>
      <c r="BE340" s="354">
        <f t="shared" si="59"/>
        <v>4075.26</v>
      </c>
      <c r="BF340" s="354">
        <f t="shared" si="60"/>
        <v>5297.8380000000006</v>
      </c>
    </row>
    <row r="341" spans="3:61" ht="15.75" x14ac:dyDescent="0.25">
      <c r="D341" s="265" t="s">
        <v>3196</v>
      </c>
      <c r="E341" s="348" t="s">
        <v>3195</v>
      </c>
      <c r="F341" s="356"/>
      <c r="G341" s="357"/>
      <c r="H341" s="357"/>
      <c r="I341" s="357"/>
      <c r="J341" s="357">
        <f t="shared" si="49"/>
        <v>0</v>
      </c>
      <c r="K341" s="357"/>
      <c r="L341" s="357"/>
      <c r="M341" s="357"/>
      <c r="N341" s="357"/>
      <c r="O341" s="357"/>
      <c r="P341" s="357">
        <f t="shared" si="62"/>
        <v>76</v>
      </c>
      <c r="Q341" s="357">
        <f t="shared" si="62"/>
        <v>0</v>
      </c>
      <c r="R341" s="357">
        <f t="shared" si="62"/>
        <v>101</v>
      </c>
      <c r="S341" s="357"/>
      <c r="T341" s="357"/>
      <c r="U341" s="357"/>
      <c r="V341" s="357">
        <f t="shared" si="63"/>
        <v>8</v>
      </c>
      <c r="W341" s="357">
        <f t="shared" si="63"/>
        <v>0</v>
      </c>
      <c r="X341" s="357">
        <f t="shared" si="63"/>
        <v>0</v>
      </c>
      <c r="Y341" s="357">
        <f t="shared" si="63"/>
        <v>0</v>
      </c>
      <c r="Z341" s="357">
        <f t="shared" si="63"/>
        <v>1</v>
      </c>
      <c r="AA341" s="357"/>
      <c r="AB341" s="357">
        <f t="shared" si="52"/>
        <v>0</v>
      </c>
      <c r="AC341" s="357">
        <f t="shared" si="52"/>
        <v>0</v>
      </c>
      <c r="AD341" s="357"/>
      <c r="AE341" s="357"/>
      <c r="AF341" s="357"/>
      <c r="AG341" s="357"/>
      <c r="AH341" s="357"/>
      <c r="AI341" s="357"/>
      <c r="AJ341" s="357"/>
      <c r="AK341" s="357"/>
      <c r="AL341" s="357"/>
      <c r="AM341" s="357"/>
      <c r="AN341" s="357"/>
      <c r="AO341" s="357"/>
      <c r="AP341" s="357">
        <f t="shared" si="61"/>
        <v>0</v>
      </c>
      <c r="AQ341" s="357">
        <f t="shared" si="61"/>
        <v>0</v>
      </c>
      <c r="AR341" s="357"/>
      <c r="AS341" s="357"/>
      <c r="AT341" s="358"/>
      <c r="AU341" s="294"/>
      <c r="AV341" s="294">
        <f t="shared" si="55"/>
        <v>0</v>
      </c>
      <c r="AW341" s="294">
        <f t="shared" si="55"/>
        <v>0</v>
      </c>
      <c r="AX341" s="294"/>
      <c r="AY341" s="294"/>
      <c r="AZ341" s="294"/>
      <c r="BA341" s="353">
        <f t="shared" si="56"/>
        <v>186</v>
      </c>
      <c r="BB341" s="354">
        <v>9</v>
      </c>
      <c r="BC341" s="354">
        <f t="shared" si="57"/>
        <v>2325</v>
      </c>
      <c r="BD341" s="354">
        <f t="shared" si="58"/>
        <v>1674</v>
      </c>
      <c r="BE341" s="354">
        <f t="shared" si="59"/>
        <v>3999</v>
      </c>
      <c r="BF341" s="354">
        <f t="shared" si="60"/>
        <v>5198.7</v>
      </c>
    </row>
    <row r="342" spans="3:61" ht="15.75" x14ac:dyDescent="0.25">
      <c r="D342" s="265"/>
      <c r="E342" s="348" t="s">
        <v>3197</v>
      </c>
      <c r="F342" s="356"/>
      <c r="G342" s="357"/>
      <c r="H342" s="357">
        <f>SUM(H$198:H$318)</f>
        <v>48</v>
      </c>
      <c r="I342" s="357"/>
      <c r="J342" s="357">
        <f t="shared" si="49"/>
        <v>0</v>
      </c>
      <c r="K342" s="357"/>
      <c r="L342" s="357"/>
      <c r="M342" s="357"/>
      <c r="N342" s="357"/>
      <c r="O342" s="357"/>
      <c r="P342" s="357"/>
      <c r="Q342" s="357"/>
      <c r="R342" s="357"/>
      <c r="S342" s="357"/>
      <c r="T342" s="357"/>
      <c r="U342" s="357"/>
      <c r="V342" s="357"/>
      <c r="W342" s="357"/>
      <c r="X342" s="357">
        <f t="shared" si="51"/>
        <v>0</v>
      </c>
      <c r="Y342" s="357">
        <f t="shared" si="51"/>
        <v>0</v>
      </c>
      <c r="Z342" s="357"/>
      <c r="AA342" s="357"/>
      <c r="AB342" s="357">
        <f t="shared" si="52"/>
        <v>0</v>
      </c>
      <c r="AC342" s="357">
        <f t="shared" si="52"/>
        <v>0</v>
      </c>
      <c r="AD342" s="357"/>
      <c r="AE342" s="357"/>
      <c r="AF342" s="357"/>
      <c r="AG342" s="357"/>
      <c r="AH342" s="357"/>
      <c r="AI342" s="357"/>
      <c r="AJ342" s="357"/>
      <c r="AK342" s="357"/>
      <c r="AL342" s="357"/>
      <c r="AM342" s="357"/>
      <c r="AN342" s="357"/>
      <c r="AO342" s="357"/>
      <c r="AP342" s="357">
        <f t="shared" si="61"/>
        <v>0</v>
      </c>
      <c r="AQ342" s="357">
        <f t="shared" si="61"/>
        <v>0</v>
      </c>
      <c r="AR342" s="357"/>
      <c r="AS342" s="357"/>
      <c r="AT342" s="358"/>
      <c r="AU342" s="294"/>
      <c r="AV342" s="294">
        <f t="shared" si="55"/>
        <v>0</v>
      </c>
      <c r="AW342" s="294">
        <f t="shared" si="55"/>
        <v>0</v>
      </c>
      <c r="AX342" s="294"/>
      <c r="AY342" s="294"/>
      <c r="AZ342" s="294"/>
      <c r="BA342" s="353">
        <f>(AR342+AP342+AN342+AL342+AJ342+AH342+AF342+AD342+AB342+Z342+X342+V342+T342+R342+P342+N342+L342+J342+H342+F342)*12</f>
        <v>576</v>
      </c>
      <c r="BB342" s="354">
        <v>30</v>
      </c>
      <c r="BC342" s="354">
        <f t="shared" si="57"/>
        <v>7200</v>
      </c>
      <c r="BD342" s="354">
        <f t="shared" si="58"/>
        <v>17280</v>
      </c>
      <c r="BE342" s="354">
        <f t="shared" si="59"/>
        <v>24480</v>
      </c>
      <c r="BF342" s="354">
        <f t="shared" si="60"/>
        <v>31824</v>
      </c>
    </row>
    <row r="343" spans="3:61" ht="15.75" x14ac:dyDescent="0.25">
      <c r="D343" s="265"/>
      <c r="E343" s="348" t="s">
        <v>3197</v>
      </c>
      <c r="F343" s="356"/>
      <c r="G343" s="357"/>
      <c r="H343" s="357">
        <f>SUM(H$198:H$318)</f>
        <v>48</v>
      </c>
      <c r="I343" s="357"/>
      <c r="J343" s="357">
        <f t="shared" si="49"/>
        <v>0</v>
      </c>
      <c r="K343" s="357"/>
      <c r="L343" s="357"/>
      <c r="M343" s="357"/>
      <c r="N343" s="357"/>
      <c r="O343" s="357"/>
      <c r="P343" s="357"/>
      <c r="Q343" s="357"/>
      <c r="R343" s="357"/>
      <c r="S343" s="357"/>
      <c r="T343" s="357"/>
      <c r="U343" s="357"/>
      <c r="V343" s="357"/>
      <c r="W343" s="357"/>
      <c r="X343" s="357">
        <f t="shared" si="51"/>
        <v>0</v>
      </c>
      <c r="Y343" s="357">
        <f t="shared" si="51"/>
        <v>0</v>
      </c>
      <c r="Z343" s="357"/>
      <c r="AA343" s="357"/>
      <c r="AB343" s="357">
        <f t="shared" si="52"/>
        <v>0</v>
      </c>
      <c r="AC343" s="357">
        <f t="shared" si="52"/>
        <v>0</v>
      </c>
      <c r="AD343" s="357"/>
      <c r="AE343" s="357"/>
      <c r="AF343" s="357"/>
      <c r="AG343" s="357"/>
      <c r="AH343" s="357"/>
      <c r="AI343" s="357"/>
      <c r="AJ343" s="357"/>
      <c r="AK343" s="357"/>
      <c r="AL343" s="357"/>
      <c r="AM343" s="357"/>
      <c r="AN343" s="357"/>
      <c r="AO343" s="357"/>
      <c r="AP343" s="357">
        <f t="shared" si="61"/>
        <v>0</v>
      </c>
      <c r="AQ343" s="357">
        <f t="shared" si="61"/>
        <v>0</v>
      </c>
      <c r="AR343" s="357"/>
      <c r="AS343" s="357"/>
      <c r="AT343" s="358"/>
      <c r="AU343" s="294"/>
      <c r="AV343" s="294">
        <f t="shared" si="55"/>
        <v>0</v>
      </c>
      <c r="AW343" s="294">
        <f t="shared" si="55"/>
        <v>0</v>
      </c>
      <c r="AX343" s="294"/>
      <c r="AY343" s="294"/>
      <c r="AZ343" s="294"/>
      <c r="BA343" s="353">
        <f>(AR343+AP343+AN343+AL343+AJ343+AH343+AF343+AD343+AB343+Z343+X343+V343+T343+R343+P343+N343+L343+J343+H343+F343)*12</f>
        <v>576</v>
      </c>
      <c r="BB343" s="354">
        <v>30</v>
      </c>
      <c r="BC343" s="354">
        <f t="shared" si="57"/>
        <v>7200</v>
      </c>
      <c r="BD343" s="354">
        <f t="shared" si="58"/>
        <v>17280</v>
      </c>
      <c r="BE343" s="354">
        <f t="shared" si="59"/>
        <v>24480</v>
      </c>
      <c r="BF343" s="354">
        <f t="shared" si="60"/>
        <v>31824</v>
      </c>
    </row>
    <row r="344" spans="3:61" ht="15.75" x14ac:dyDescent="0.25">
      <c r="D344" s="265" t="s">
        <v>3198</v>
      </c>
      <c r="E344" s="348" t="s">
        <v>3199</v>
      </c>
      <c r="F344" s="356"/>
      <c r="G344" s="357"/>
      <c r="H344" s="357"/>
      <c r="I344" s="357"/>
      <c r="J344" s="357">
        <f t="shared" si="49"/>
        <v>0</v>
      </c>
      <c r="K344" s="357"/>
      <c r="L344" s="357"/>
      <c r="M344" s="357"/>
      <c r="N344" s="357"/>
      <c r="O344" s="357"/>
      <c r="P344" s="357"/>
      <c r="Q344" s="357"/>
      <c r="R344" s="357"/>
      <c r="S344" s="357"/>
      <c r="T344" s="357"/>
      <c r="U344" s="357"/>
      <c r="V344" s="357"/>
      <c r="W344" s="357"/>
      <c r="X344" s="357">
        <f t="shared" si="51"/>
        <v>0</v>
      </c>
      <c r="Y344" s="357">
        <f t="shared" si="51"/>
        <v>0</v>
      </c>
      <c r="Z344" s="357"/>
      <c r="AA344" s="357"/>
      <c r="AB344" s="357">
        <f t="shared" si="52"/>
        <v>0</v>
      </c>
      <c r="AC344" s="357">
        <f t="shared" si="52"/>
        <v>0</v>
      </c>
      <c r="AD344" s="357">
        <f t="shared" ref="AD344:AF345" si="64">SUM(AD$198:AD$318)</f>
        <v>0</v>
      </c>
      <c r="AE344" s="357">
        <f t="shared" si="64"/>
        <v>0</v>
      </c>
      <c r="AF344" s="357">
        <f t="shared" si="64"/>
        <v>0</v>
      </c>
      <c r="AG344" s="357"/>
      <c r="AH344" s="357"/>
      <c r="AI344" s="357"/>
      <c r="AJ344" s="357"/>
      <c r="AK344" s="357"/>
      <c r="AL344" s="357"/>
      <c r="AM344" s="357"/>
      <c r="AN344" s="357"/>
      <c r="AO344" s="357"/>
      <c r="AP344" s="357">
        <f t="shared" si="61"/>
        <v>0</v>
      </c>
      <c r="AQ344" s="357">
        <f t="shared" si="61"/>
        <v>0</v>
      </c>
      <c r="AR344" s="357"/>
      <c r="AS344" s="357"/>
      <c r="AT344" s="358"/>
      <c r="AU344" s="294"/>
      <c r="AV344" s="294">
        <f t="shared" si="55"/>
        <v>0</v>
      </c>
      <c r="AW344" s="294">
        <f t="shared" si="55"/>
        <v>0</v>
      </c>
      <c r="AX344" s="294"/>
      <c r="AY344" s="294"/>
      <c r="AZ344" s="294"/>
      <c r="BA344" s="353">
        <f t="shared" si="56"/>
        <v>0</v>
      </c>
      <c r="BB344" s="354">
        <v>8</v>
      </c>
      <c r="BC344" s="354">
        <v>4.41</v>
      </c>
      <c r="BD344" s="354">
        <f t="shared" si="58"/>
        <v>0</v>
      </c>
      <c r="BE344" s="354">
        <f t="shared" si="59"/>
        <v>4.41</v>
      </c>
      <c r="BF344" s="354">
        <f t="shared" si="60"/>
        <v>5.7330000000000005</v>
      </c>
    </row>
    <row r="345" spans="3:61" ht="15.75" x14ac:dyDescent="0.25">
      <c r="D345" s="265" t="s">
        <v>3198</v>
      </c>
      <c r="E345" s="348" t="s">
        <v>3199</v>
      </c>
      <c r="F345" s="356"/>
      <c r="G345" s="357"/>
      <c r="H345" s="357"/>
      <c r="I345" s="357"/>
      <c r="J345" s="357">
        <f t="shared" si="49"/>
        <v>0</v>
      </c>
      <c r="K345" s="357"/>
      <c r="L345" s="357"/>
      <c r="M345" s="357"/>
      <c r="N345" s="357"/>
      <c r="O345" s="357"/>
      <c r="P345" s="357"/>
      <c r="Q345" s="357"/>
      <c r="R345" s="357"/>
      <c r="S345" s="357"/>
      <c r="T345" s="357"/>
      <c r="U345" s="357"/>
      <c r="V345" s="357"/>
      <c r="W345" s="357"/>
      <c r="X345" s="357">
        <f t="shared" si="51"/>
        <v>0</v>
      </c>
      <c r="Y345" s="357">
        <f t="shared" si="51"/>
        <v>0</v>
      </c>
      <c r="Z345" s="357"/>
      <c r="AA345" s="357"/>
      <c r="AB345" s="357">
        <f t="shared" si="52"/>
        <v>0</v>
      </c>
      <c r="AC345" s="357">
        <f t="shared" si="52"/>
        <v>0</v>
      </c>
      <c r="AD345" s="357">
        <f t="shared" si="64"/>
        <v>0</v>
      </c>
      <c r="AE345" s="357">
        <f t="shared" si="64"/>
        <v>0</v>
      </c>
      <c r="AF345" s="357">
        <f t="shared" si="64"/>
        <v>0</v>
      </c>
      <c r="AG345" s="357"/>
      <c r="AH345" s="357"/>
      <c r="AI345" s="357"/>
      <c r="AJ345" s="357"/>
      <c r="AK345" s="357"/>
      <c r="AL345" s="357"/>
      <c r="AM345" s="357"/>
      <c r="AN345" s="357"/>
      <c r="AO345" s="357"/>
      <c r="AP345" s="357">
        <f t="shared" si="61"/>
        <v>0</v>
      </c>
      <c r="AQ345" s="357">
        <f t="shared" si="61"/>
        <v>0</v>
      </c>
      <c r="AR345" s="357"/>
      <c r="AS345" s="357"/>
      <c r="AT345" s="358"/>
      <c r="AU345" s="294"/>
      <c r="AV345" s="294">
        <f t="shared" si="55"/>
        <v>0</v>
      </c>
      <c r="AW345" s="294">
        <f t="shared" si="55"/>
        <v>0</v>
      </c>
      <c r="AX345" s="294"/>
      <c r="AY345" s="294"/>
      <c r="AZ345" s="294"/>
      <c r="BA345" s="353">
        <f t="shared" si="56"/>
        <v>0</v>
      </c>
      <c r="BB345" s="354">
        <v>8</v>
      </c>
      <c r="BC345" s="354">
        <v>4.41</v>
      </c>
      <c r="BD345" s="354">
        <f t="shared" si="58"/>
        <v>0</v>
      </c>
      <c r="BE345" s="354">
        <f t="shared" si="59"/>
        <v>4.41</v>
      </c>
      <c r="BF345" s="354">
        <f t="shared" si="60"/>
        <v>5.7330000000000005</v>
      </c>
    </row>
    <row r="346" spans="3:61" ht="16.5" thickBot="1" x14ac:dyDescent="0.3">
      <c r="D346" s="265"/>
      <c r="E346" s="348" t="s">
        <v>3200</v>
      </c>
      <c r="F346" s="356"/>
      <c r="G346" s="357"/>
      <c r="H346" s="357"/>
      <c r="I346" s="357"/>
      <c r="J346" s="357">
        <f t="shared" si="49"/>
        <v>0</v>
      </c>
      <c r="K346" s="357"/>
      <c r="L346" s="357"/>
      <c r="M346" s="357"/>
      <c r="N346" s="357"/>
      <c r="O346" s="357"/>
      <c r="P346" s="357"/>
      <c r="Q346" s="357"/>
      <c r="R346" s="357"/>
      <c r="S346" s="357"/>
      <c r="T346" s="357"/>
      <c r="U346" s="357"/>
      <c r="V346" s="357"/>
      <c r="W346" s="357"/>
      <c r="X346" s="357">
        <f t="shared" si="51"/>
        <v>0</v>
      </c>
      <c r="Y346" s="357">
        <f t="shared" si="51"/>
        <v>0</v>
      </c>
      <c r="Z346" s="357"/>
      <c r="AA346" s="357"/>
      <c r="AB346" s="357">
        <f t="shared" si="52"/>
        <v>0</v>
      </c>
      <c r="AC346" s="357">
        <f t="shared" si="52"/>
        <v>0</v>
      </c>
      <c r="AD346" s="357"/>
      <c r="AE346" s="357"/>
      <c r="AF346" s="357"/>
      <c r="AG346" s="357"/>
      <c r="AH346" s="304"/>
      <c r="AI346" s="357"/>
      <c r="AJ346" s="357"/>
      <c r="AK346" s="357"/>
      <c r="AL346" s="357"/>
      <c r="AM346" s="357"/>
      <c r="AN346" s="357"/>
      <c r="AO346" s="357"/>
      <c r="AP346" s="357">
        <f t="shared" si="61"/>
        <v>0</v>
      </c>
      <c r="AQ346" s="357">
        <f t="shared" si="61"/>
        <v>0</v>
      </c>
      <c r="AR346" s="357"/>
      <c r="AS346" s="357"/>
      <c r="AT346" s="358">
        <f>SUM(AT$198:AT$318)</f>
        <v>118</v>
      </c>
      <c r="AU346" s="294"/>
      <c r="AV346" s="294">
        <f t="shared" si="55"/>
        <v>0</v>
      </c>
      <c r="AW346" s="294">
        <f t="shared" si="55"/>
        <v>0</v>
      </c>
      <c r="AX346" s="294"/>
      <c r="AY346" s="294"/>
      <c r="AZ346" s="294"/>
      <c r="BA346" s="365">
        <f>AT346+AP346+AN346+AL346+AJ346+AH346+AF346+AD346+AB346+Z346+X346+V346+T346+R346+P346+N346+L346+J346+H346+F346</f>
        <v>118</v>
      </c>
      <c r="BB346" s="354">
        <v>14</v>
      </c>
      <c r="BC346" s="354">
        <f t="shared" si="57"/>
        <v>1475</v>
      </c>
      <c r="BD346" s="354">
        <f t="shared" si="58"/>
        <v>1652</v>
      </c>
      <c r="BE346" s="354">
        <f t="shared" si="59"/>
        <v>3127</v>
      </c>
      <c r="BF346" s="354">
        <f t="shared" si="60"/>
        <v>4065.1000000000004</v>
      </c>
    </row>
    <row r="347" spans="3:61" ht="16.5" thickBot="1" x14ac:dyDescent="0.3">
      <c r="D347" s="376" t="s">
        <v>3160</v>
      </c>
      <c r="E347" s="377"/>
      <c r="F347" s="361">
        <f t="shared" ref="F347" si="65">SUM(F336:F346)</f>
        <v>408</v>
      </c>
      <c r="G347" s="362">
        <f t="shared" ref="G347:AT347" si="66">SUM(G336:G346)</f>
        <v>0</v>
      </c>
      <c r="H347" s="362">
        <f t="shared" si="66"/>
        <v>96</v>
      </c>
      <c r="I347" s="362">
        <f t="shared" si="66"/>
        <v>0</v>
      </c>
      <c r="J347" s="362">
        <f t="shared" si="66"/>
        <v>0</v>
      </c>
      <c r="K347" s="362">
        <f t="shared" si="66"/>
        <v>0</v>
      </c>
      <c r="L347" s="362">
        <f t="shared" si="66"/>
        <v>196</v>
      </c>
      <c r="M347" s="362">
        <f t="shared" si="66"/>
        <v>0</v>
      </c>
      <c r="N347" s="362">
        <f t="shared" si="66"/>
        <v>58</v>
      </c>
      <c r="O347" s="362">
        <f t="shared" si="66"/>
        <v>0</v>
      </c>
      <c r="P347" s="362">
        <f t="shared" si="66"/>
        <v>152</v>
      </c>
      <c r="Q347" s="362">
        <f t="shared" si="66"/>
        <v>0</v>
      </c>
      <c r="R347" s="362">
        <f t="shared" si="66"/>
        <v>202</v>
      </c>
      <c r="S347" s="362">
        <f t="shared" si="66"/>
        <v>0</v>
      </c>
      <c r="T347" s="362">
        <f t="shared" si="66"/>
        <v>104</v>
      </c>
      <c r="U347" s="362">
        <f t="shared" si="66"/>
        <v>0</v>
      </c>
      <c r="V347" s="362">
        <f t="shared" si="66"/>
        <v>16</v>
      </c>
      <c r="W347" s="362">
        <f t="shared" si="66"/>
        <v>0</v>
      </c>
      <c r="X347" s="362">
        <f t="shared" si="66"/>
        <v>0</v>
      </c>
      <c r="Y347" s="362">
        <f t="shared" si="66"/>
        <v>0</v>
      </c>
      <c r="Z347" s="362">
        <f t="shared" si="66"/>
        <v>2</v>
      </c>
      <c r="AA347" s="362">
        <f t="shared" si="66"/>
        <v>0</v>
      </c>
      <c r="AB347" s="362">
        <f t="shared" si="66"/>
        <v>0</v>
      </c>
      <c r="AC347" s="362">
        <f t="shared" si="66"/>
        <v>0</v>
      </c>
      <c r="AD347" s="362">
        <f t="shared" si="66"/>
        <v>0</v>
      </c>
      <c r="AE347" s="362">
        <f t="shared" si="66"/>
        <v>0</v>
      </c>
      <c r="AF347" s="362">
        <f t="shared" si="66"/>
        <v>0</v>
      </c>
      <c r="AG347" s="362">
        <f t="shared" si="66"/>
        <v>0</v>
      </c>
      <c r="AH347" s="362">
        <f t="shared" si="66"/>
        <v>148</v>
      </c>
      <c r="AI347" s="362">
        <f t="shared" si="66"/>
        <v>0</v>
      </c>
      <c r="AJ347" s="362">
        <f t="shared" si="66"/>
        <v>0</v>
      </c>
      <c r="AK347" s="362">
        <f t="shared" si="66"/>
        <v>0</v>
      </c>
      <c r="AL347" s="362">
        <f t="shared" si="66"/>
        <v>0</v>
      </c>
      <c r="AM347" s="362">
        <f t="shared" si="66"/>
        <v>0</v>
      </c>
      <c r="AN347" s="362">
        <f t="shared" si="66"/>
        <v>0</v>
      </c>
      <c r="AO347" s="362">
        <f t="shared" si="66"/>
        <v>0</v>
      </c>
      <c r="AP347" s="362">
        <f t="shared" si="66"/>
        <v>0</v>
      </c>
      <c r="AQ347" s="362">
        <f t="shared" si="66"/>
        <v>0</v>
      </c>
      <c r="AR347" s="362">
        <f t="shared" si="66"/>
        <v>0</v>
      </c>
      <c r="AS347" s="362">
        <f t="shared" si="66"/>
        <v>0</v>
      </c>
      <c r="AT347" s="364">
        <f t="shared" si="66"/>
        <v>118</v>
      </c>
      <c r="AU347" s="294"/>
      <c r="AV347" s="294">
        <f t="shared" si="55"/>
        <v>0</v>
      </c>
      <c r="AW347" s="294">
        <f t="shared" si="55"/>
        <v>0</v>
      </c>
      <c r="AX347" s="294"/>
      <c r="AY347" s="294"/>
      <c r="AZ347" s="294"/>
      <c r="BA347" s="371">
        <f>SUM(BA336:BA346)</f>
        <v>2556</v>
      </c>
      <c r="BB347" s="372"/>
      <c r="BC347" s="372">
        <f t="shared" si="57"/>
        <v>31950</v>
      </c>
      <c r="BD347" s="372">
        <f>SUM(BD336:BD346)</f>
        <v>58784.56</v>
      </c>
      <c r="BE347" s="373">
        <f>SUM(BE336:BE346)</f>
        <v>90743.38</v>
      </c>
      <c r="BF347" s="373">
        <f>SUM(BF336:BF346)</f>
        <v>117966.394</v>
      </c>
    </row>
    <row r="348" spans="3:61" x14ac:dyDescent="0.2">
      <c r="F348" s="294"/>
      <c r="G348" s="294"/>
      <c r="H348" s="294"/>
      <c r="I348" s="294"/>
      <c r="J348" s="294"/>
      <c r="K348" s="294"/>
      <c r="L348" s="294"/>
      <c r="M348" s="294"/>
      <c r="N348" s="294"/>
      <c r="O348" s="294"/>
      <c r="P348" s="294"/>
      <c r="Q348" s="294"/>
      <c r="R348" s="294"/>
      <c r="S348" s="294"/>
      <c r="T348" s="294"/>
      <c r="U348" s="294"/>
      <c r="V348" s="294"/>
      <c r="W348" s="294"/>
      <c r="X348" s="294"/>
      <c r="Y348" s="294"/>
      <c r="Z348" s="294"/>
      <c r="AA348" s="294"/>
      <c r="AB348" s="294"/>
      <c r="AC348" s="294"/>
      <c r="AD348" s="294"/>
      <c r="AE348" s="294"/>
      <c r="AF348" s="294"/>
      <c r="AG348" s="294"/>
      <c r="AH348" s="294"/>
      <c r="AI348" s="294"/>
      <c r="AJ348" s="294"/>
      <c r="AK348" s="294"/>
      <c r="AL348" s="294"/>
      <c r="AM348" s="294"/>
      <c r="AN348" s="294"/>
      <c r="AO348" s="294"/>
      <c r="AP348" s="294"/>
      <c r="AQ348" s="294"/>
      <c r="AR348" s="294"/>
      <c r="AS348" s="294"/>
      <c r="AT348" s="294"/>
      <c r="AU348" s="294"/>
      <c r="AV348" s="294"/>
      <c r="AW348" s="294"/>
      <c r="AX348" s="294"/>
      <c r="AY348" s="294"/>
      <c r="AZ348" s="294"/>
      <c r="BA348" s="294"/>
    </row>
    <row r="349" spans="3:61" x14ac:dyDescent="0.2">
      <c r="C349" s="294"/>
      <c r="E349" s="294"/>
      <c r="F349" s="294"/>
      <c r="G349" s="294"/>
      <c r="H349" s="294"/>
      <c r="I349" s="294"/>
      <c r="J349" s="294"/>
      <c r="K349" s="294"/>
      <c r="L349" s="294"/>
      <c r="M349" s="294"/>
      <c r="N349" s="294"/>
      <c r="O349" s="294"/>
      <c r="P349" s="294"/>
      <c r="Q349" s="294"/>
      <c r="R349" s="294"/>
      <c r="S349" s="294"/>
      <c r="T349" s="294"/>
      <c r="U349" s="294"/>
      <c r="V349" s="294"/>
      <c r="W349" s="294"/>
      <c r="X349" s="294"/>
      <c r="Y349" s="294"/>
      <c r="Z349" s="294"/>
      <c r="AA349" s="294"/>
      <c r="AB349" s="294"/>
      <c r="AC349" s="294"/>
      <c r="AD349" s="294"/>
      <c r="AE349" s="294"/>
      <c r="AF349" s="294"/>
      <c r="AG349" s="294"/>
      <c r="AH349" s="294"/>
      <c r="AI349" s="294"/>
      <c r="AJ349" s="294"/>
      <c r="AK349" s="294"/>
      <c r="AL349" s="294"/>
      <c r="AM349" s="294"/>
      <c r="AN349" s="294"/>
      <c r="AO349" s="294"/>
      <c r="AP349" s="294"/>
      <c r="AQ349" s="294"/>
    </row>
    <row r="350" spans="3:61" x14ac:dyDescent="0.2">
      <c r="C350" s="294"/>
      <c r="D350" s="303" t="s">
        <v>3201</v>
      </c>
      <c r="E350" s="294"/>
      <c r="F350" s="294"/>
      <c r="G350" s="294"/>
      <c r="H350" s="294"/>
      <c r="I350" s="294"/>
      <c r="J350" s="294"/>
      <c r="K350" s="294"/>
      <c r="L350" s="294"/>
      <c r="M350" s="294"/>
      <c r="N350" s="294"/>
      <c r="O350" s="294"/>
      <c r="P350" s="294"/>
      <c r="Q350" s="294"/>
      <c r="R350" s="294"/>
      <c r="S350" s="294"/>
      <c r="T350" s="294"/>
      <c r="U350" s="294"/>
      <c r="V350" s="294"/>
      <c r="W350" s="294"/>
      <c r="X350" s="294"/>
      <c r="Y350" s="294"/>
      <c r="Z350" s="294"/>
      <c r="AA350" s="294"/>
      <c r="AB350" s="294"/>
      <c r="AC350" s="294"/>
      <c r="AD350" s="294"/>
      <c r="AE350" s="294"/>
      <c r="AF350" s="294"/>
      <c r="AG350" s="294"/>
      <c r="AH350" s="294"/>
      <c r="AI350" s="294"/>
      <c r="AJ350" s="294"/>
      <c r="AK350" s="294"/>
      <c r="AL350" s="294"/>
      <c r="AM350" s="294"/>
      <c r="AN350" s="294"/>
      <c r="AO350" s="294"/>
      <c r="AP350" s="294"/>
      <c r="AQ350" s="294"/>
    </row>
    <row r="351" spans="3:61" x14ac:dyDescent="0.2">
      <c r="C351" s="294"/>
      <c r="D351" s="303" t="s">
        <v>3177</v>
      </c>
      <c r="E351" s="294">
        <v>266</v>
      </c>
      <c r="F351" s="294"/>
      <c r="G351" s="294"/>
      <c r="H351" s="294"/>
      <c r="I351" s="294"/>
      <c r="J351" s="294"/>
      <c r="K351" s="294"/>
      <c r="L351" s="294"/>
      <c r="M351" s="294"/>
      <c r="N351" s="294"/>
      <c r="O351" s="294"/>
      <c r="P351" s="294"/>
      <c r="Q351" s="294"/>
      <c r="R351" s="294"/>
      <c r="S351" s="294"/>
      <c r="T351" s="294"/>
      <c r="U351" s="294"/>
      <c r="V351" s="294"/>
      <c r="W351" s="294"/>
      <c r="X351" s="294"/>
      <c r="Y351" s="294"/>
      <c r="Z351" s="294"/>
      <c r="AA351" s="294"/>
      <c r="AB351" s="294"/>
      <c r="AC351" s="294"/>
      <c r="AD351" s="294"/>
      <c r="AE351" s="294"/>
      <c r="AF351" s="294"/>
      <c r="AG351" s="294"/>
      <c r="AH351" s="294"/>
      <c r="AI351" s="294"/>
      <c r="AJ351" s="294"/>
      <c r="AK351" s="294"/>
      <c r="AL351" s="294"/>
      <c r="AM351" s="294"/>
      <c r="AN351" s="294"/>
      <c r="AO351" s="294"/>
      <c r="AP351" s="294"/>
      <c r="AQ351" s="294"/>
    </row>
    <row r="352" spans="3:61" x14ac:dyDescent="0.2">
      <c r="C352" s="294"/>
      <c r="D352" s="303" t="s">
        <v>3202</v>
      </c>
      <c r="E352" s="294"/>
      <c r="F352" s="294"/>
      <c r="G352" s="294"/>
      <c r="H352" s="294"/>
      <c r="I352" s="294"/>
      <c r="J352" s="294"/>
      <c r="K352" s="294"/>
      <c r="L352" s="294"/>
      <c r="M352" s="294"/>
      <c r="N352" s="294"/>
      <c r="O352" s="294"/>
      <c r="P352" s="294"/>
      <c r="Q352" s="294"/>
      <c r="R352" s="294"/>
      <c r="S352" s="294"/>
      <c r="T352" s="294"/>
      <c r="U352" s="294"/>
      <c r="V352" s="294"/>
      <c r="W352" s="294"/>
      <c r="X352" s="294"/>
      <c r="Y352" s="294"/>
      <c r="Z352" s="294"/>
      <c r="AA352" s="294"/>
      <c r="AB352" s="294"/>
      <c r="AC352" s="294"/>
      <c r="AD352" s="294"/>
      <c r="AE352" s="294"/>
      <c r="AF352" s="294"/>
      <c r="AG352" s="294"/>
      <c r="AH352" s="294"/>
      <c r="AI352" s="294"/>
      <c r="AJ352" s="294"/>
      <c r="AK352" s="294"/>
      <c r="AL352" s="294"/>
      <c r="AM352" s="294"/>
      <c r="AN352" s="294"/>
      <c r="AO352" s="294"/>
      <c r="AP352" s="294"/>
      <c r="AQ352" s="294"/>
    </row>
    <row r="353" spans="3:59" ht="15.75" thickBot="1" x14ac:dyDescent="0.25">
      <c r="C353" s="294"/>
      <c r="D353" s="303" t="s">
        <v>3203</v>
      </c>
      <c r="E353" s="294"/>
      <c r="F353" s="294"/>
      <c r="G353" s="294"/>
      <c r="H353" s="294"/>
      <c r="I353" s="294"/>
      <c r="J353" s="294"/>
      <c r="K353" s="294"/>
      <c r="L353" s="294"/>
      <c r="M353" s="294"/>
      <c r="N353" s="294"/>
      <c r="O353" s="294"/>
      <c r="P353" s="294"/>
      <c r="Q353" s="294"/>
      <c r="R353" s="294"/>
      <c r="S353" s="294"/>
      <c r="T353" s="294"/>
      <c r="U353" s="294"/>
      <c r="V353" s="294"/>
      <c r="W353" s="294"/>
      <c r="X353" s="294"/>
      <c r="Y353" s="294"/>
      <c r="Z353" s="294"/>
      <c r="AA353" s="294"/>
      <c r="AB353" s="294"/>
      <c r="AC353" s="294"/>
      <c r="AD353" s="294"/>
      <c r="AE353" s="294"/>
      <c r="AF353" s="294"/>
      <c r="AG353" s="294"/>
      <c r="AH353" s="294"/>
      <c r="AI353" s="294"/>
      <c r="AJ353" s="294"/>
      <c r="AK353" s="294"/>
      <c r="AL353" s="294"/>
      <c r="AM353" s="294"/>
      <c r="AN353" s="294"/>
      <c r="AO353" s="294"/>
      <c r="AP353" s="294"/>
      <c r="AQ353" s="294"/>
    </row>
    <row r="354" spans="3:59" ht="15.75" thickBot="1" x14ac:dyDescent="0.25">
      <c r="C354" s="294"/>
      <c r="D354" s="304"/>
      <c r="E354" s="294"/>
      <c r="F354" s="294"/>
      <c r="G354" s="294"/>
      <c r="H354" s="294"/>
      <c r="I354" s="294"/>
      <c r="J354" s="294"/>
      <c r="K354" s="294"/>
      <c r="L354" s="294"/>
      <c r="M354" s="294"/>
      <c r="N354" s="294"/>
      <c r="O354" s="294"/>
      <c r="P354" s="294"/>
      <c r="Q354" s="294"/>
      <c r="R354" s="294"/>
      <c r="S354" s="294"/>
      <c r="T354" s="294"/>
      <c r="U354" s="294"/>
      <c r="V354" s="294"/>
      <c r="W354" s="294"/>
      <c r="X354" s="294"/>
      <c r="Y354" s="294"/>
      <c r="Z354" s="294"/>
      <c r="AA354" s="294"/>
      <c r="AB354" s="294"/>
      <c r="AC354" s="294"/>
      <c r="AD354" s="294"/>
      <c r="AE354" s="294"/>
      <c r="AF354" s="294"/>
      <c r="AG354" s="294"/>
      <c r="AH354" s="294"/>
      <c r="AI354" s="294"/>
      <c r="AJ354" s="294"/>
      <c r="AK354" s="294"/>
      <c r="AL354" s="294"/>
      <c r="AM354" s="294"/>
      <c r="AN354" s="294"/>
      <c r="AO354" s="294"/>
      <c r="AP354" s="294"/>
      <c r="AQ354" s="294"/>
      <c r="BB354" s="1098" t="s">
        <v>3204</v>
      </c>
      <c r="BC354" s="1099"/>
      <c r="BD354" s="1099"/>
      <c r="BE354" s="1100"/>
    </row>
    <row r="355" spans="3:59" ht="15.75" thickBot="1" x14ac:dyDescent="0.25">
      <c r="D355" s="304" t="s">
        <v>3205</v>
      </c>
      <c r="E355" s="261">
        <v>1</v>
      </c>
      <c r="AQ355" s="294"/>
      <c r="BA355" s="378" t="s">
        <v>3206</v>
      </c>
      <c r="BB355" s="379"/>
      <c r="BC355" s="379"/>
      <c r="BD355" s="379" t="s">
        <v>3207</v>
      </c>
      <c r="BE355" s="379" t="s">
        <v>3208</v>
      </c>
      <c r="BF355" s="379" t="s">
        <v>3209</v>
      </c>
      <c r="BG355" s="380" t="s">
        <v>3210</v>
      </c>
    </row>
    <row r="356" spans="3:59" x14ac:dyDescent="0.2">
      <c r="D356" s="304" t="s">
        <v>3176</v>
      </c>
      <c r="E356" s="261">
        <v>7</v>
      </c>
      <c r="AQ356" s="294"/>
      <c r="BA356" s="381" t="s">
        <v>3211</v>
      </c>
      <c r="BB356" s="382">
        <v>111</v>
      </c>
      <c r="BC356" s="382">
        <v>15</v>
      </c>
      <c r="BD356" s="382">
        <f>BB356*BC356</f>
        <v>1665</v>
      </c>
      <c r="BE356" s="382">
        <v>6.46</v>
      </c>
      <c r="BF356" s="382">
        <f>BB356*BE356</f>
        <v>717.06</v>
      </c>
      <c r="BG356" s="383">
        <f>BF356+BD356</f>
        <v>2382.06</v>
      </c>
    </row>
    <row r="357" spans="3:59" ht="15.75" thickBot="1" x14ac:dyDescent="0.25">
      <c r="D357" s="304" t="s">
        <v>3181</v>
      </c>
      <c r="AQ357" s="294"/>
      <c r="BA357" s="384" t="s">
        <v>3212</v>
      </c>
      <c r="BB357" s="363">
        <v>534</v>
      </c>
      <c r="BC357" s="363">
        <v>10</v>
      </c>
      <c r="BD357" s="363">
        <f t="shared" ref="BD357:BD361" si="67">BB357*BC357</f>
        <v>5340</v>
      </c>
      <c r="BE357" s="363">
        <v>47.73</v>
      </c>
      <c r="BF357" s="363">
        <f>BB357*BE357</f>
        <v>25487.82</v>
      </c>
      <c r="BG357" s="385">
        <f t="shared" ref="BG357:BG361" si="68">BF357+BD357</f>
        <v>30827.82</v>
      </c>
    </row>
    <row r="358" spans="3:59" ht="15.75" thickBot="1" x14ac:dyDescent="0.25">
      <c r="D358" s="304" t="s">
        <v>3179</v>
      </c>
      <c r="AQ358" s="294"/>
      <c r="BD358" s="261">
        <f t="shared" si="67"/>
        <v>0</v>
      </c>
      <c r="BG358" s="386">
        <f>SUM(BG356:BG357)</f>
        <v>33209.879999999997</v>
      </c>
    </row>
    <row r="359" spans="3:59" ht="15.75" thickBot="1" x14ac:dyDescent="0.25">
      <c r="D359" s="304"/>
      <c r="AQ359" s="294"/>
      <c r="BA359" s="378" t="s">
        <v>3213</v>
      </c>
      <c r="BB359" s="379"/>
      <c r="BC359" s="379"/>
      <c r="BD359" s="379"/>
      <c r="BE359" s="379"/>
      <c r="BF359" s="379"/>
      <c r="BG359" s="380"/>
    </row>
    <row r="360" spans="3:59" x14ac:dyDescent="0.2">
      <c r="D360" s="304" t="s">
        <v>3214</v>
      </c>
      <c r="AQ360" s="294"/>
      <c r="BA360" s="381" t="s">
        <v>3211</v>
      </c>
      <c r="BB360" s="382">
        <f>262+136</f>
        <v>398</v>
      </c>
      <c r="BC360" s="382">
        <v>15</v>
      </c>
      <c r="BD360" s="382">
        <f t="shared" si="67"/>
        <v>5970</v>
      </c>
      <c r="BE360" s="382">
        <v>6.46</v>
      </c>
      <c r="BF360" s="382">
        <f t="shared" ref="BF360:BF361" si="69">BB360*BE360</f>
        <v>2571.08</v>
      </c>
      <c r="BG360" s="383">
        <f t="shared" si="68"/>
        <v>8541.08</v>
      </c>
    </row>
    <row r="361" spans="3:59" ht="15.75" thickBot="1" x14ac:dyDescent="0.25">
      <c r="D361" s="304" t="s">
        <v>3215</v>
      </c>
      <c r="AQ361" s="294"/>
      <c r="BA361" s="384" t="s">
        <v>3212</v>
      </c>
      <c r="BB361" s="363">
        <v>29</v>
      </c>
      <c r="BC361" s="363">
        <v>10</v>
      </c>
      <c r="BD361" s="363">
        <f t="shared" si="67"/>
        <v>290</v>
      </c>
      <c r="BE361" s="363">
        <v>47.73</v>
      </c>
      <c r="BF361" s="363">
        <f t="shared" si="69"/>
        <v>1384.1699999999998</v>
      </c>
      <c r="BG361" s="385">
        <f t="shared" si="68"/>
        <v>1674.1699999999998</v>
      </c>
    </row>
    <row r="362" spans="3:59" ht="15.75" thickBot="1" x14ac:dyDescent="0.25">
      <c r="AQ362" s="294"/>
      <c r="BG362" s="387">
        <f>SUM(BG360:BG361)</f>
        <v>10215.25</v>
      </c>
    </row>
    <row r="363" spans="3:59" x14ac:dyDescent="0.2">
      <c r="AQ363" s="294"/>
    </row>
  </sheetData>
  <mergeCells count="48">
    <mergeCell ref="BB320:BE320"/>
    <mergeCell ref="BB354:BE354"/>
    <mergeCell ref="AH3:AI3"/>
    <mergeCell ref="AJ3:AK3"/>
    <mergeCell ref="AL3:AM3"/>
    <mergeCell ref="AN3:AO3"/>
    <mergeCell ref="AP3:AQ3"/>
    <mergeCell ref="AR3:AS3"/>
    <mergeCell ref="AT3:AU3"/>
    <mergeCell ref="AV3:AW3"/>
    <mergeCell ref="P3:S3"/>
    <mergeCell ref="T3:U3"/>
    <mergeCell ref="AF2:AG2"/>
    <mergeCell ref="AH2:AI2"/>
    <mergeCell ref="AJ2:AK2"/>
    <mergeCell ref="V3:W3"/>
    <mergeCell ref="X3:Y3"/>
    <mergeCell ref="Z3:AA3"/>
    <mergeCell ref="AB3:AC3"/>
    <mergeCell ref="AD3:AE3"/>
    <mergeCell ref="AD2:AE2"/>
    <mergeCell ref="AF3:AG3"/>
    <mergeCell ref="F3:G3"/>
    <mergeCell ref="H3:I3"/>
    <mergeCell ref="J3:K3"/>
    <mergeCell ref="L3:M3"/>
    <mergeCell ref="N3:O3"/>
    <mergeCell ref="AR2:AS2"/>
    <mergeCell ref="AT2:AU2"/>
    <mergeCell ref="AV2:AW2"/>
    <mergeCell ref="AL2:AM2"/>
    <mergeCell ref="AN2:AO2"/>
    <mergeCell ref="A1:D3"/>
    <mergeCell ref="F1:AM1"/>
    <mergeCell ref="AN1:AS1"/>
    <mergeCell ref="AT1:AZ1"/>
    <mergeCell ref="F2:G2"/>
    <mergeCell ref="H2:I2"/>
    <mergeCell ref="J2:K2"/>
    <mergeCell ref="L2:M2"/>
    <mergeCell ref="N2:O2"/>
    <mergeCell ref="P2:S2"/>
    <mergeCell ref="AP2:AQ2"/>
    <mergeCell ref="T2:U2"/>
    <mergeCell ref="V2:W2"/>
    <mergeCell ref="X2:Y2"/>
    <mergeCell ref="Z2:AA2"/>
    <mergeCell ref="AB2:AC2"/>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8A8BC-CAA4-45B6-8714-D610C40BBC42}">
  <sheetPr codeName="Sheet27"/>
  <dimension ref="B1:N43"/>
  <sheetViews>
    <sheetView topLeftCell="A7" workbookViewId="0">
      <selection activeCell="K31" sqref="K31"/>
    </sheetView>
  </sheetViews>
  <sheetFormatPr defaultColWidth="9.1640625" defaultRowHeight="15.75" x14ac:dyDescent="0.2"/>
  <cols>
    <col min="1" max="1" width="9.1640625" style="415"/>
    <col min="2" max="2" width="17.83203125" style="415" bestFit="1" customWidth="1"/>
    <col min="3" max="4" width="35.1640625" style="416" customWidth="1"/>
    <col min="5" max="5" width="9.1640625" style="415"/>
    <col min="6" max="6" width="9.1640625" style="485"/>
    <col min="7" max="7" width="25" style="485" customWidth="1"/>
    <col min="8" max="10" width="9.1640625" style="415"/>
    <col min="11" max="11" width="19.83203125" style="415" bestFit="1" customWidth="1"/>
    <col min="12" max="12" width="21.1640625" style="415" bestFit="1" customWidth="1"/>
    <col min="13" max="13" width="4.83203125" style="415" bestFit="1" customWidth="1"/>
    <col min="14" max="14" width="44.5" style="415" customWidth="1"/>
    <col min="15" max="16384" width="9.1640625" style="415"/>
  </cols>
  <sheetData>
    <row r="1" spans="2:14" ht="25.5" x14ac:dyDescent="0.2">
      <c r="B1" s="415" t="s">
        <v>3217</v>
      </c>
    </row>
    <row r="4" spans="2:14" x14ac:dyDescent="0.2">
      <c r="C4" s="414" t="s">
        <v>3218</v>
      </c>
      <c r="D4" s="414"/>
      <c r="E4" s="414" t="s">
        <v>3219</v>
      </c>
    </row>
    <row r="5" spans="2:14" ht="127.5" x14ac:dyDescent="0.2">
      <c r="C5" s="414" t="s">
        <v>3165</v>
      </c>
      <c r="D5" s="414"/>
      <c r="E5" s="414">
        <v>300</v>
      </c>
      <c r="F5" s="485">
        <v>10.14</v>
      </c>
      <c r="G5" s="485">
        <f>F5*E5</f>
        <v>3042</v>
      </c>
      <c r="L5" s="414" t="s">
        <v>3165</v>
      </c>
      <c r="N5" s="415" t="str">
        <f>L5&amp;L6&amp;L7&amp;L8&amp;L9</f>
        <v>ROADWORX RW221624 ANALOG AUDIO SNAKE 16 PAIR 24AWG GREY 300M REELSROADWORX RW220824 ANALOG AUDIO SNAKE 8 PAIR 24AWG GREY 300M REELSROADWORX RW220424 ANALOG AUDIO SNAKE 4 PAIR 24AWG GREY 500M REELSROADWORX RW220224 ANALOG AUDIO SNAKE 2 PAIR 24AWG GREY 500M REELSROADWORX RW210122 ANALOG AUDIO 1 PAIR 22AWG GREY 500M REELS</v>
      </c>
    </row>
    <row r="6" spans="2:14" ht="94.5" x14ac:dyDescent="0.2">
      <c r="C6" s="414" t="s">
        <v>3166</v>
      </c>
      <c r="D6" s="414"/>
      <c r="E6" s="414">
        <v>1000</v>
      </c>
      <c r="F6" s="485">
        <v>5.64</v>
      </c>
      <c r="G6" s="485">
        <f t="shared" ref="G6:G24" si="0">F6*E6</f>
        <v>5640</v>
      </c>
      <c r="L6" s="414" t="s">
        <v>3166</v>
      </c>
      <c r="N6" s="930" t="s">
        <v>3868</v>
      </c>
    </row>
    <row r="7" spans="2:14" ht="94.5" x14ac:dyDescent="0.2">
      <c r="C7" s="414" t="s">
        <v>3167</v>
      </c>
      <c r="D7" s="414"/>
      <c r="E7" s="414">
        <v>2700</v>
      </c>
      <c r="F7" s="485">
        <v>2.95</v>
      </c>
      <c r="G7" s="485">
        <f t="shared" si="0"/>
        <v>7965.0000000000009</v>
      </c>
      <c r="L7" s="414" t="s">
        <v>3167</v>
      </c>
    </row>
    <row r="8" spans="2:14" ht="94.5" x14ac:dyDescent="0.2">
      <c r="C8" s="414" t="s">
        <v>3171</v>
      </c>
      <c r="D8" s="414"/>
      <c r="E8" s="414">
        <v>3300</v>
      </c>
      <c r="F8" s="485">
        <v>1.65</v>
      </c>
      <c r="G8" s="485">
        <f t="shared" si="0"/>
        <v>5445</v>
      </c>
      <c r="L8" s="414" t="s">
        <v>3171</v>
      </c>
    </row>
    <row r="9" spans="2:14" ht="94.5" x14ac:dyDescent="0.2">
      <c r="C9" s="414" t="s">
        <v>3172</v>
      </c>
      <c r="D9" s="414"/>
      <c r="E9" s="414">
        <v>3600</v>
      </c>
      <c r="F9" s="485">
        <v>0.89</v>
      </c>
      <c r="G9" s="485">
        <f t="shared" si="0"/>
        <v>3204</v>
      </c>
      <c r="L9" s="414" t="s">
        <v>3172</v>
      </c>
    </row>
    <row r="10" spans="2:14" x14ac:dyDescent="0.2">
      <c r="C10" s="414"/>
      <c r="D10" s="414"/>
      <c r="E10" s="414"/>
      <c r="G10" s="485">
        <f t="shared" si="0"/>
        <v>0</v>
      </c>
    </row>
    <row r="11" spans="2:14" x14ac:dyDescent="0.2">
      <c r="C11" s="417" t="s">
        <v>56</v>
      </c>
      <c r="D11" s="417"/>
      <c r="E11" s="414"/>
      <c r="G11" s="485">
        <f t="shared" si="0"/>
        <v>0</v>
      </c>
    </row>
    <row r="12" spans="2:14" x14ac:dyDescent="0.2">
      <c r="C12" s="417" t="s">
        <v>3220</v>
      </c>
      <c r="D12" s="417"/>
      <c r="E12" s="417">
        <v>34500</v>
      </c>
      <c r="F12" s="485">
        <v>1.61</v>
      </c>
      <c r="G12" s="485">
        <f t="shared" si="0"/>
        <v>55545</v>
      </c>
    </row>
    <row r="13" spans="2:14" x14ac:dyDescent="0.2">
      <c r="C13" s="417" t="s">
        <v>3221</v>
      </c>
      <c r="D13" s="417"/>
      <c r="E13" s="417">
        <v>400</v>
      </c>
      <c r="G13" s="485">
        <f t="shared" si="0"/>
        <v>0</v>
      </c>
    </row>
    <row r="14" spans="2:14" x14ac:dyDescent="0.2">
      <c r="C14" s="417" t="s">
        <v>3222</v>
      </c>
      <c r="D14" s="417"/>
      <c r="E14" s="417">
        <v>1400</v>
      </c>
      <c r="G14" s="485">
        <f t="shared" si="0"/>
        <v>0</v>
      </c>
    </row>
    <row r="15" spans="2:14" ht="31.5" x14ac:dyDescent="0.2">
      <c r="C15" s="417" t="s">
        <v>3223</v>
      </c>
      <c r="D15" s="417"/>
      <c r="E15" s="417">
        <v>5000</v>
      </c>
      <c r="F15" s="485">
        <v>4.08</v>
      </c>
      <c r="G15" s="485">
        <f t="shared" si="0"/>
        <v>20400</v>
      </c>
    </row>
    <row r="16" spans="2:14" s="236" customFormat="1" x14ac:dyDescent="0.2">
      <c r="C16" s="417" t="s">
        <v>3224</v>
      </c>
      <c r="D16" s="417"/>
      <c r="E16" s="417">
        <v>500</v>
      </c>
      <c r="F16" s="486">
        <v>0.77</v>
      </c>
      <c r="G16" s="485">
        <f t="shared" si="0"/>
        <v>385</v>
      </c>
    </row>
    <row r="17" spans="3:7" x14ac:dyDescent="0.2">
      <c r="C17" s="417"/>
      <c r="D17" s="417"/>
      <c r="E17" s="417"/>
      <c r="G17" s="485">
        <f t="shared" si="0"/>
        <v>0</v>
      </c>
    </row>
    <row r="18" spans="3:7" x14ac:dyDescent="0.2">
      <c r="C18" s="417" t="s">
        <v>336</v>
      </c>
      <c r="D18" s="417"/>
      <c r="E18" s="417"/>
      <c r="G18" s="485">
        <f t="shared" si="0"/>
        <v>0</v>
      </c>
    </row>
    <row r="19" spans="3:7" x14ac:dyDescent="0.2">
      <c r="C19" s="417" t="s">
        <v>3220</v>
      </c>
      <c r="D19" s="417"/>
      <c r="E19" s="417">
        <v>24500</v>
      </c>
      <c r="F19" s="485">
        <v>1.61</v>
      </c>
      <c r="G19" s="485">
        <f t="shared" si="0"/>
        <v>39445</v>
      </c>
    </row>
    <row r="20" spans="3:7" x14ac:dyDescent="0.2">
      <c r="C20" s="417" t="s">
        <v>3221</v>
      </c>
      <c r="D20" s="417"/>
      <c r="E20" s="417">
        <v>200</v>
      </c>
      <c r="G20" s="485">
        <f t="shared" si="0"/>
        <v>0</v>
      </c>
    </row>
    <row r="21" spans="3:7" x14ac:dyDescent="0.2">
      <c r="C21" s="418"/>
      <c r="D21" s="414" t="s">
        <v>56</v>
      </c>
      <c r="E21" s="417"/>
      <c r="G21" s="485">
        <f t="shared" si="0"/>
        <v>0</v>
      </c>
    </row>
    <row r="22" spans="3:7" x14ac:dyDescent="0.2">
      <c r="C22" s="414" t="s">
        <v>3186</v>
      </c>
      <c r="D22" s="414" t="s">
        <v>3185</v>
      </c>
      <c r="E22" s="414"/>
      <c r="G22" s="485">
        <f t="shared" si="0"/>
        <v>0</v>
      </c>
    </row>
    <row r="23" spans="3:7" x14ac:dyDescent="0.2">
      <c r="C23" s="414" t="s">
        <v>3190</v>
      </c>
      <c r="D23" s="414" t="s">
        <v>3189</v>
      </c>
      <c r="E23" s="414">
        <v>630</v>
      </c>
      <c r="G23" s="485">
        <f t="shared" si="0"/>
        <v>0</v>
      </c>
    </row>
    <row r="24" spans="3:7" x14ac:dyDescent="0.2">
      <c r="C24" s="414" t="s">
        <v>3191</v>
      </c>
      <c r="D24" s="414" t="s">
        <v>3189</v>
      </c>
      <c r="E24" s="414">
        <v>680</v>
      </c>
      <c r="G24" s="485">
        <f t="shared" si="0"/>
        <v>0</v>
      </c>
    </row>
    <row r="25" spans="3:7" x14ac:dyDescent="0.2">
      <c r="C25" s="414" t="s">
        <v>3195</v>
      </c>
      <c r="D25" s="414" t="s">
        <v>3194</v>
      </c>
      <c r="E25" s="414">
        <v>380</v>
      </c>
    </row>
    <row r="26" spans="3:7" x14ac:dyDescent="0.2">
      <c r="C26" s="414" t="s">
        <v>3195</v>
      </c>
      <c r="D26" s="414" t="s">
        <v>3196</v>
      </c>
      <c r="E26" s="414">
        <v>380</v>
      </c>
    </row>
    <row r="27" spans="3:7" x14ac:dyDescent="0.2">
      <c r="C27" s="414" t="s">
        <v>3197</v>
      </c>
      <c r="D27" s="414"/>
      <c r="E27" s="414">
        <v>12</v>
      </c>
    </row>
    <row r="28" spans="3:7" x14ac:dyDescent="0.2">
      <c r="C28" s="414" t="s">
        <v>3197</v>
      </c>
      <c r="D28" s="414"/>
      <c r="E28" s="414">
        <v>12</v>
      </c>
    </row>
    <row r="29" spans="3:7" x14ac:dyDescent="0.2">
      <c r="C29" s="438" t="s">
        <v>3199</v>
      </c>
      <c r="D29" s="438" t="s">
        <v>3198</v>
      </c>
      <c r="E29" s="438">
        <v>90</v>
      </c>
    </row>
    <row r="30" spans="3:7" x14ac:dyDescent="0.2">
      <c r="C30" s="438" t="s">
        <v>3199</v>
      </c>
      <c r="D30" s="438" t="s">
        <v>3198</v>
      </c>
      <c r="E30" s="438">
        <v>90</v>
      </c>
    </row>
    <row r="31" spans="3:7" x14ac:dyDescent="0.2">
      <c r="C31" s="414" t="s">
        <v>3200</v>
      </c>
      <c r="D31" s="414"/>
      <c r="E31" s="414">
        <v>330</v>
      </c>
    </row>
    <row r="32" spans="3:7" x14ac:dyDescent="0.2">
      <c r="C32" s="414"/>
      <c r="D32" s="414"/>
      <c r="E32" s="414"/>
    </row>
    <row r="33" spans="3:5" x14ac:dyDescent="0.2">
      <c r="C33" s="414"/>
      <c r="D33" s="414" t="s">
        <v>336</v>
      </c>
      <c r="E33" s="414"/>
    </row>
    <row r="34" spans="3:5" x14ac:dyDescent="0.2">
      <c r="C34" s="414" t="s">
        <v>3190</v>
      </c>
      <c r="D34" s="414" t="s">
        <v>3189</v>
      </c>
      <c r="E34" s="414">
        <v>457</v>
      </c>
    </row>
    <row r="35" spans="3:5" x14ac:dyDescent="0.2">
      <c r="C35" s="414" t="s">
        <v>3191</v>
      </c>
      <c r="D35" s="414" t="s">
        <v>3189</v>
      </c>
      <c r="E35" s="414">
        <v>457</v>
      </c>
    </row>
    <row r="36" spans="3:5" x14ac:dyDescent="0.2">
      <c r="C36" s="414" t="s">
        <v>3195</v>
      </c>
      <c r="D36" s="414" t="s">
        <v>3194</v>
      </c>
      <c r="E36" s="414">
        <v>186</v>
      </c>
    </row>
    <row r="37" spans="3:5" x14ac:dyDescent="0.2">
      <c r="C37" s="414" t="s">
        <v>3195</v>
      </c>
      <c r="D37" s="414" t="s">
        <v>3196</v>
      </c>
      <c r="E37" s="414">
        <v>186</v>
      </c>
    </row>
    <row r="38" spans="3:5" x14ac:dyDescent="0.2">
      <c r="C38" s="414" t="s">
        <v>3197</v>
      </c>
      <c r="D38" s="414"/>
      <c r="E38" s="414">
        <v>4</v>
      </c>
    </row>
    <row r="39" spans="3:5" x14ac:dyDescent="0.2">
      <c r="C39" s="414" t="s">
        <v>3197</v>
      </c>
      <c r="D39" s="414"/>
      <c r="E39" s="414">
        <v>4</v>
      </c>
    </row>
    <row r="40" spans="3:5" x14ac:dyDescent="0.2">
      <c r="C40" s="414" t="s">
        <v>3199</v>
      </c>
      <c r="D40" s="414" t="s">
        <v>3198</v>
      </c>
      <c r="E40" s="414">
        <v>0</v>
      </c>
    </row>
    <row r="41" spans="3:5" x14ac:dyDescent="0.2">
      <c r="C41" s="414" t="s">
        <v>3199</v>
      </c>
      <c r="D41" s="414" t="s">
        <v>3198</v>
      </c>
      <c r="E41" s="414">
        <v>0</v>
      </c>
    </row>
    <row r="42" spans="3:5" x14ac:dyDescent="0.2">
      <c r="C42" s="414" t="s">
        <v>3200</v>
      </c>
      <c r="D42" s="414"/>
      <c r="E42" s="414">
        <v>118</v>
      </c>
    </row>
    <row r="43" spans="3:5" x14ac:dyDescent="0.2">
      <c r="C43" s="414"/>
      <c r="D43" s="414"/>
      <c r="E43" s="414"/>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D34B7-E82A-4671-9A43-24B2984387B7}">
  <sheetPr codeName="Sheet28"/>
  <dimension ref="A1:X670"/>
  <sheetViews>
    <sheetView zoomScale="70" zoomScaleNormal="70" workbookViewId="0">
      <pane ySplit="5" topLeftCell="A6" activePane="bottomLeft" state="frozen"/>
      <selection activeCell="E3" sqref="E3"/>
      <selection pane="bottomLeft" activeCell="S214" sqref="S214"/>
    </sheetView>
  </sheetViews>
  <sheetFormatPr defaultColWidth="9.1640625" defaultRowHeight="15" x14ac:dyDescent="0.2"/>
  <cols>
    <col min="1" max="1" width="5.5" style="1" customWidth="1"/>
    <col min="2" max="2" width="17.5" style="1" customWidth="1"/>
    <col min="3" max="3" width="11.5" style="1" customWidth="1"/>
    <col min="4" max="4" width="45.5" style="1" bestFit="1" customWidth="1"/>
    <col min="5" max="5" width="26.5" style="1" customWidth="1"/>
    <col min="6" max="6" width="8.1640625" style="1" bestFit="1" customWidth="1"/>
    <col min="7" max="7" width="21.6640625" style="1" bestFit="1" customWidth="1"/>
    <col min="8" max="8" width="17.1640625" style="1" bestFit="1" customWidth="1"/>
    <col min="9" max="9" width="22.6640625" style="1" bestFit="1" customWidth="1"/>
    <col min="10" max="10" width="17.5" style="1" bestFit="1" customWidth="1"/>
    <col min="11" max="11" width="45.5" style="1" bestFit="1" customWidth="1"/>
    <col min="12" max="13" width="22.1640625" style="1" bestFit="1" customWidth="1"/>
    <col min="14" max="14" width="17.1640625" style="1" bestFit="1" customWidth="1"/>
    <col min="15" max="15" width="17" style="1" bestFit="1" customWidth="1"/>
    <col min="16" max="16" width="17.1640625" style="1" bestFit="1" customWidth="1"/>
    <col min="17" max="17" width="17" style="1" bestFit="1" customWidth="1"/>
    <col min="18" max="18" width="21" style="1" bestFit="1" customWidth="1"/>
    <col min="19" max="19" width="19" style="1" bestFit="1" customWidth="1"/>
    <col min="20" max="22" width="17" style="1" bestFit="1" customWidth="1"/>
    <col min="23" max="23" width="22.1640625" style="1" bestFit="1" customWidth="1"/>
    <col min="24" max="24" width="19" style="1" bestFit="1" customWidth="1"/>
    <col min="25" max="16384" width="9.1640625" style="1"/>
  </cols>
  <sheetData>
    <row r="1" spans="1:24" ht="75" x14ac:dyDescent="0.2">
      <c r="A1" s="1">
        <v>1</v>
      </c>
      <c r="C1" s="1093"/>
      <c r="D1" s="1093"/>
      <c r="E1" s="1093"/>
      <c r="F1" s="1093"/>
      <c r="G1" s="2" t="s">
        <v>0</v>
      </c>
      <c r="H1" s="1093" t="s">
        <v>2987</v>
      </c>
      <c r="I1" s="1093"/>
      <c r="J1" s="1093"/>
      <c r="K1" s="1093"/>
      <c r="L1" s="1093"/>
      <c r="M1" s="1093"/>
      <c r="N1" s="1093"/>
      <c r="O1" s="1093"/>
      <c r="P1" s="1093"/>
      <c r="Q1" s="1093"/>
      <c r="R1" s="1093"/>
      <c r="S1" s="1093"/>
      <c r="T1" s="1093"/>
      <c r="U1" s="1093"/>
      <c r="V1" s="1093" t="s">
        <v>2988</v>
      </c>
      <c r="W1" s="1093"/>
      <c r="X1" s="5" t="s">
        <v>2989</v>
      </c>
    </row>
    <row r="2" spans="1:24" ht="60" x14ac:dyDescent="0.2">
      <c r="A2" s="1">
        <v>2</v>
      </c>
      <c r="C2" s="1093"/>
      <c r="D2" s="1093"/>
      <c r="E2" s="1093"/>
      <c r="F2" s="1093"/>
      <c r="G2" s="2" t="s">
        <v>4</v>
      </c>
      <c r="H2" s="5" t="s">
        <v>2990</v>
      </c>
      <c r="I2" s="5" t="s">
        <v>3097</v>
      </c>
      <c r="J2" s="5" t="s">
        <v>2991</v>
      </c>
      <c r="K2" s="5" t="s">
        <v>2992</v>
      </c>
      <c r="L2" s="1093" t="s">
        <v>2993</v>
      </c>
      <c r="M2" s="1093"/>
      <c r="N2" s="5" t="s">
        <v>2994</v>
      </c>
      <c r="O2" s="7" t="s">
        <v>12</v>
      </c>
      <c r="P2" s="5" t="s">
        <v>3100</v>
      </c>
      <c r="Q2" s="5" t="s">
        <v>2995</v>
      </c>
      <c r="R2" s="5" t="s">
        <v>2996</v>
      </c>
      <c r="S2" s="5" t="s">
        <v>2997</v>
      </c>
      <c r="T2" s="5" t="s">
        <v>3102</v>
      </c>
      <c r="U2" s="5" t="s">
        <v>2998</v>
      </c>
      <c r="V2" s="5" t="s">
        <v>2999</v>
      </c>
      <c r="W2" s="5" t="s">
        <v>3000</v>
      </c>
      <c r="X2" s="5" t="s">
        <v>3001</v>
      </c>
    </row>
    <row r="3" spans="1:24" ht="45" x14ac:dyDescent="0.2">
      <c r="A3" s="1">
        <v>3</v>
      </c>
      <c r="C3" s="1093"/>
      <c r="D3" s="1093"/>
      <c r="E3" s="1093"/>
      <c r="F3" s="1093"/>
      <c r="G3" s="5" t="s">
        <v>3005</v>
      </c>
      <c r="H3" s="13" t="s">
        <v>3006</v>
      </c>
      <c r="I3" s="5" t="s">
        <v>3105</v>
      </c>
      <c r="J3" s="13" t="s">
        <v>3006</v>
      </c>
      <c r="K3" s="13" t="s">
        <v>3006</v>
      </c>
      <c r="L3" s="1110" t="s">
        <v>3007</v>
      </c>
      <c r="M3" s="1093"/>
      <c r="N3" s="5" t="s">
        <v>3006</v>
      </c>
      <c r="O3" s="5" t="s">
        <v>3008</v>
      </c>
      <c r="P3" s="5" t="s">
        <v>3011</v>
      </c>
      <c r="Q3" s="5" t="s">
        <v>3009</v>
      </c>
      <c r="R3" s="5" t="s">
        <v>3010</v>
      </c>
      <c r="S3" s="5" t="s">
        <v>3011</v>
      </c>
      <c r="T3" s="5" t="s">
        <v>3006</v>
      </c>
      <c r="U3" s="5" t="s">
        <v>3012</v>
      </c>
      <c r="V3" s="5" t="s">
        <v>3012</v>
      </c>
      <c r="W3" s="5" t="s">
        <v>3012</v>
      </c>
      <c r="X3" s="5" t="s">
        <v>3013</v>
      </c>
    </row>
    <row r="4" spans="1:24" ht="30" x14ac:dyDescent="0.2">
      <c r="A4" s="1">
        <v>4</v>
      </c>
      <c r="B4" s="1" t="s">
        <v>3225</v>
      </c>
      <c r="C4" s="5" t="s">
        <v>3016</v>
      </c>
      <c r="D4" s="7" t="s">
        <v>45</v>
      </c>
      <c r="E4" s="7" t="s">
        <v>46</v>
      </c>
      <c r="F4" s="7" t="s">
        <v>47</v>
      </c>
      <c r="G4" s="5" t="s">
        <v>3017</v>
      </c>
      <c r="H4" s="5" t="s">
        <v>3018</v>
      </c>
      <c r="I4" s="5" t="s">
        <v>3021</v>
      </c>
      <c r="J4" s="5" t="s">
        <v>3018</v>
      </c>
      <c r="K4" s="5" t="s">
        <v>3018</v>
      </c>
      <c r="L4" s="5" t="s">
        <v>3019</v>
      </c>
      <c r="M4" s="5" t="s">
        <v>3020</v>
      </c>
      <c r="N4" s="5" t="s">
        <v>3021</v>
      </c>
      <c r="O4" s="5" t="s">
        <v>3018</v>
      </c>
      <c r="P4" s="5" t="s">
        <v>3021</v>
      </c>
      <c r="Q4" s="5" t="s">
        <v>3018</v>
      </c>
      <c r="R4" s="5" t="s">
        <v>3018</v>
      </c>
      <c r="S4" s="5" t="s">
        <v>3018</v>
      </c>
      <c r="T4" s="5" t="s">
        <v>3018</v>
      </c>
      <c r="U4" s="5" t="s">
        <v>3018</v>
      </c>
      <c r="V4" s="5" t="s">
        <v>3018</v>
      </c>
      <c r="W4" s="5" t="s">
        <v>3018</v>
      </c>
      <c r="X4" s="5" t="s">
        <v>3018</v>
      </c>
    </row>
    <row r="5" spans="1:24" x14ac:dyDescent="0.2">
      <c r="A5" s="1">
        <v>5</v>
      </c>
      <c r="C5" s="1092" t="s">
        <v>56</v>
      </c>
      <c r="D5" s="1092"/>
      <c r="E5" s="1092"/>
      <c r="F5" s="1092"/>
      <c r="G5" s="1092"/>
      <c r="H5" s="1093"/>
      <c r="I5" s="1093"/>
      <c r="J5" s="1093"/>
      <c r="K5" s="1093"/>
      <c r="L5" s="1093"/>
      <c r="M5" s="1093"/>
      <c r="N5" s="1093"/>
      <c r="O5" s="1093"/>
      <c r="P5" s="1093"/>
      <c r="Q5" s="1093"/>
      <c r="R5" s="1093"/>
      <c r="S5" s="1093"/>
      <c r="T5" s="1093"/>
      <c r="U5" s="1093"/>
      <c r="V5" s="1093"/>
      <c r="W5" s="1093"/>
      <c r="X5" s="5"/>
    </row>
    <row r="6" spans="1:24" x14ac:dyDescent="0.2">
      <c r="A6" s="1">
        <v>6</v>
      </c>
      <c r="C6" s="40" t="s">
        <v>57</v>
      </c>
      <c r="D6" s="41" t="s">
        <v>3108</v>
      </c>
      <c r="E6" s="41"/>
      <c r="F6" s="41"/>
      <c r="G6" s="41"/>
      <c r="H6" s="5"/>
      <c r="I6" s="5"/>
      <c r="J6" s="5"/>
      <c r="K6" s="5"/>
      <c r="L6" s="5"/>
      <c r="M6" s="5"/>
      <c r="N6" s="5"/>
      <c r="O6" s="5"/>
      <c r="P6" s="5"/>
      <c r="Q6" s="5"/>
      <c r="R6" s="5"/>
      <c r="S6" s="5"/>
      <c r="T6" s="5"/>
      <c r="U6" s="5"/>
      <c r="V6" s="5"/>
      <c r="W6" s="5"/>
      <c r="X6" s="5"/>
    </row>
    <row r="7" spans="1:24" x14ac:dyDescent="0.2">
      <c r="A7" s="1">
        <v>7</v>
      </c>
      <c r="B7" s="73">
        <v>31</v>
      </c>
      <c r="C7" s="7" t="s">
        <v>59</v>
      </c>
      <c r="D7" s="5" t="s">
        <v>3109</v>
      </c>
      <c r="E7" s="7" t="s">
        <v>61</v>
      </c>
      <c r="F7" s="7" t="s">
        <v>62</v>
      </c>
      <c r="G7" s="8">
        <v>1100</v>
      </c>
      <c r="H7" s="8">
        <v>1</v>
      </c>
      <c r="I7" s="5"/>
      <c r="J7" s="5"/>
      <c r="K7" s="8">
        <v>1</v>
      </c>
      <c r="L7" s="5"/>
      <c r="M7" s="5"/>
      <c r="N7" s="5"/>
      <c r="O7" s="5"/>
      <c r="P7" s="5"/>
      <c r="Q7" s="5"/>
      <c r="R7" s="5"/>
      <c r="S7" s="5"/>
      <c r="T7" s="5"/>
      <c r="U7" s="5"/>
      <c r="V7" s="5"/>
      <c r="W7" s="5"/>
      <c r="X7" s="5"/>
    </row>
    <row r="8" spans="1:24" x14ac:dyDescent="0.2">
      <c r="A8" s="1">
        <v>8</v>
      </c>
      <c r="B8" s="73">
        <v>60</v>
      </c>
      <c r="C8" s="7" t="s">
        <v>64</v>
      </c>
      <c r="D8" s="7" t="s">
        <v>65</v>
      </c>
      <c r="E8" s="7" t="s">
        <v>66</v>
      </c>
      <c r="F8" s="7" t="s">
        <v>67</v>
      </c>
      <c r="G8" s="7" t="s">
        <v>68</v>
      </c>
      <c r="H8" s="8">
        <v>1</v>
      </c>
      <c r="I8" s="5"/>
      <c r="J8" s="8">
        <v>2</v>
      </c>
      <c r="K8" s="8">
        <v>1</v>
      </c>
      <c r="L8" s="5"/>
      <c r="M8" s="5"/>
      <c r="N8" s="5"/>
      <c r="O8" s="5"/>
      <c r="P8" s="5"/>
      <c r="Q8" s="5"/>
      <c r="R8" s="5"/>
      <c r="S8" s="5"/>
      <c r="T8" s="5"/>
      <c r="U8" s="5"/>
      <c r="V8" s="5"/>
      <c r="W8" s="5"/>
      <c r="X8" s="5"/>
    </row>
    <row r="9" spans="1:24" x14ac:dyDescent="0.2">
      <c r="A9" s="1">
        <v>9</v>
      </c>
      <c r="B9" s="73">
        <v>60</v>
      </c>
      <c r="C9" s="7" t="s">
        <v>70</v>
      </c>
      <c r="D9" s="5" t="s">
        <v>2734</v>
      </c>
      <c r="E9" s="7" t="s">
        <v>66</v>
      </c>
      <c r="F9" s="7" t="s">
        <v>67</v>
      </c>
      <c r="G9" s="5" t="s">
        <v>2735</v>
      </c>
      <c r="H9" s="8">
        <v>1</v>
      </c>
      <c r="I9" s="5"/>
      <c r="J9" s="8">
        <v>1</v>
      </c>
      <c r="K9" s="5"/>
      <c r="L9" s="5"/>
      <c r="M9" s="5"/>
      <c r="N9" s="5"/>
      <c r="O9" s="5"/>
      <c r="P9" s="5"/>
      <c r="Q9" s="5"/>
      <c r="R9" s="5"/>
      <c r="S9" s="5"/>
      <c r="T9" s="5"/>
      <c r="U9" s="5"/>
      <c r="V9" s="5"/>
      <c r="W9" s="5"/>
      <c r="X9" s="5"/>
    </row>
    <row r="10" spans="1:24" x14ac:dyDescent="0.2">
      <c r="A10" s="1">
        <v>10</v>
      </c>
      <c r="B10" s="73">
        <v>40</v>
      </c>
      <c r="C10" s="7" t="s">
        <v>73</v>
      </c>
      <c r="D10" s="5" t="s">
        <v>3023</v>
      </c>
      <c r="E10" s="7" t="s">
        <v>61</v>
      </c>
      <c r="F10" s="7" t="s">
        <v>62</v>
      </c>
      <c r="G10" s="5" t="s">
        <v>2735</v>
      </c>
      <c r="H10" s="5"/>
      <c r="I10" s="5"/>
      <c r="J10" s="5"/>
      <c r="K10" s="8">
        <v>1</v>
      </c>
      <c r="L10" s="5"/>
      <c r="M10" s="5"/>
      <c r="N10" s="5"/>
      <c r="O10" s="5"/>
      <c r="P10" s="5"/>
      <c r="Q10" s="5"/>
      <c r="R10" s="5"/>
      <c r="S10" s="5"/>
      <c r="T10" s="5"/>
      <c r="U10" s="5"/>
      <c r="V10" s="5"/>
      <c r="W10" s="5"/>
      <c r="X10" s="5"/>
    </row>
    <row r="11" spans="1:24" x14ac:dyDescent="0.2">
      <c r="A11" s="1">
        <v>11</v>
      </c>
      <c r="B11" s="73">
        <v>40</v>
      </c>
      <c r="C11" s="7" t="s">
        <v>75</v>
      </c>
      <c r="D11" s="5" t="s">
        <v>3025</v>
      </c>
      <c r="E11" s="7" t="s">
        <v>66</v>
      </c>
      <c r="F11" s="7" t="s">
        <v>67</v>
      </c>
      <c r="G11" s="5" t="s">
        <v>3091</v>
      </c>
      <c r="H11" s="5"/>
      <c r="I11" s="5"/>
      <c r="J11" s="5"/>
      <c r="K11" s="5"/>
      <c r="L11" s="5"/>
      <c r="M11" s="8">
        <v>1</v>
      </c>
      <c r="N11" s="5"/>
      <c r="O11" s="5"/>
      <c r="P11" s="5"/>
      <c r="Q11" s="5"/>
      <c r="R11" s="5"/>
      <c r="S11" s="5"/>
      <c r="T11" s="5"/>
      <c r="U11" s="5"/>
      <c r="V11" s="5"/>
      <c r="W11" s="5"/>
      <c r="X11" s="5"/>
    </row>
    <row r="12" spans="1:24" x14ac:dyDescent="0.2">
      <c r="A12" s="1">
        <v>12</v>
      </c>
      <c r="B12" s="73">
        <v>40</v>
      </c>
      <c r="C12" s="7" t="s">
        <v>78</v>
      </c>
      <c r="D12" s="5" t="s">
        <v>2912</v>
      </c>
      <c r="E12" s="7" t="s">
        <v>66</v>
      </c>
      <c r="F12" s="7" t="s">
        <v>67</v>
      </c>
      <c r="G12" s="8">
        <v>0</v>
      </c>
      <c r="H12" s="8">
        <v>4</v>
      </c>
      <c r="I12" s="5"/>
      <c r="J12" s="8">
        <v>4</v>
      </c>
      <c r="K12" s="8">
        <v>2</v>
      </c>
      <c r="L12" s="5">
        <v>16</v>
      </c>
      <c r="M12" s="5">
        <v>8</v>
      </c>
      <c r="N12" s="8">
        <v>4</v>
      </c>
      <c r="O12" s="8">
        <v>3</v>
      </c>
      <c r="P12" s="5"/>
      <c r="Q12" s="5"/>
      <c r="R12" s="5"/>
      <c r="S12" s="8">
        <v>4</v>
      </c>
      <c r="T12" s="5"/>
      <c r="U12" s="5"/>
      <c r="V12" s="5"/>
      <c r="W12" s="5"/>
      <c r="X12" s="5"/>
    </row>
    <row r="13" spans="1:24" x14ac:dyDescent="0.2">
      <c r="A13" s="1">
        <v>13</v>
      </c>
      <c r="B13" s="73">
        <v>40</v>
      </c>
      <c r="C13" s="7" t="s">
        <v>83</v>
      </c>
      <c r="D13" s="5" t="s">
        <v>2917</v>
      </c>
      <c r="E13" s="7" t="s">
        <v>66</v>
      </c>
      <c r="F13" s="7" t="s">
        <v>67</v>
      </c>
      <c r="G13" s="5" t="s">
        <v>2918</v>
      </c>
      <c r="H13" s="8">
        <v>4</v>
      </c>
      <c r="I13" s="5"/>
      <c r="J13" s="8">
        <v>4</v>
      </c>
      <c r="K13" s="8">
        <v>2</v>
      </c>
      <c r="L13" s="5">
        <v>16</v>
      </c>
      <c r="M13" s="5">
        <v>8</v>
      </c>
      <c r="N13" s="8">
        <v>4</v>
      </c>
      <c r="O13" s="8">
        <v>3</v>
      </c>
      <c r="P13" s="5"/>
      <c r="Q13" s="5"/>
      <c r="R13" s="5"/>
      <c r="S13" s="8">
        <v>4</v>
      </c>
      <c r="T13" s="5"/>
      <c r="U13" s="5"/>
      <c r="V13" s="5"/>
      <c r="W13" s="5"/>
      <c r="X13" s="5"/>
    </row>
    <row r="14" spans="1:24" x14ac:dyDescent="0.2">
      <c r="A14" s="1">
        <v>14</v>
      </c>
      <c r="B14" s="73">
        <v>40</v>
      </c>
      <c r="C14" s="7" t="s">
        <v>86</v>
      </c>
      <c r="D14" s="5" t="s">
        <v>2923</v>
      </c>
      <c r="E14" s="5" t="s">
        <v>2924</v>
      </c>
      <c r="F14" s="5"/>
      <c r="G14" s="8">
        <v>500</v>
      </c>
      <c r="H14" s="8">
        <v>4</v>
      </c>
      <c r="I14" s="5"/>
      <c r="J14" s="8">
        <v>2</v>
      </c>
      <c r="K14" s="8">
        <v>1</v>
      </c>
      <c r="L14" s="5"/>
      <c r="M14" s="5"/>
      <c r="N14" s="5"/>
      <c r="O14" s="8">
        <v>1</v>
      </c>
      <c r="P14" s="5"/>
      <c r="Q14" s="5"/>
      <c r="R14" s="5"/>
      <c r="S14" s="8">
        <v>4</v>
      </c>
      <c r="T14" s="5"/>
      <c r="U14" s="5"/>
      <c r="V14" s="5"/>
      <c r="W14" s="5"/>
      <c r="X14" s="5"/>
    </row>
    <row r="15" spans="1:24" x14ac:dyDescent="0.2">
      <c r="A15" s="1">
        <v>15</v>
      </c>
      <c r="B15" s="73">
        <v>40</v>
      </c>
      <c r="C15" s="7" t="s">
        <v>89</v>
      </c>
      <c r="D15" s="5" t="s">
        <v>2927</v>
      </c>
      <c r="E15" s="5" t="s">
        <v>2924</v>
      </c>
      <c r="F15" s="5"/>
      <c r="G15" s="8">
        <v>500</v>
      </c>
      <c r="H15" s="8">
        <v>4</v>
      </c>
      <c r="I15" s="5"/>
      <c r="J15" s="8">
        <v>2</v>
      </c>
      <c r="K15" s="8">
        <v>1</v>
      </c>
      <c r="L15" s="8">
        <v>16</v>
      </c>
      <c r="M15" s="8">
        <v>8</v>
      </c>
      <c r="N15" s="8">
        <v>4</v>
      </c>
      <c r="O15" s="8">
        <v>2</v>
      </c>
      <c r="P15" s="5"/>
      <c r="Q15" s="5"/>
      <c r="R15" s="5"/>
      <c r="S15" s="5"/>
      <c r="T15" s="5"/>
      <c r="U15" s="5"/>
      <c r="V15" s="5"/>
      <c r="W15" s="5"/>
      <c r="X15" s="5"/>
    </row>
    <row r="16" spans="1:24" x14ac:dyDescent="0.2">
      <c r="A16" s="1">
        <v>16</v>
      </c>
      <c r="B16" s="73">
        <v>40</v>
      </c>
      <c r="C16" s="7" t="s">
        <v>91</v>
      </c>
      <c r="D16" s="5" t="s">
        <v>2930</v>
      </c>
      <c r="E16" s="5" t="s">
        <v>2924</v>
      </c>
      <c r="F16" s="5"/>
      <c r="G16" s="8">
        <v>500</v>
      </c>
      <c r="H16" s="8">
        <v>4</v>
      </c>
      <c r="I16" s="5"/>
      <c r="J16" s="8">
        <v>4</v>
      </c>
      <c r="K16" s="8">
        <v>2</v>
      </c>
      <c r="L16" s="8">
        <v>2</v>
      </c>
      <c r="M16" s="8">
        <v>2</v>
      </c>
      <c r="N16" s="8">
        <v>1</v>
      </c>
      <c r="O16" s="8">
        <v>1</v>
      </c>
      <c r="P16" s="8">
        <v>1</v>
      </c>
      <c r="Q16" s="5"/>
      <c r="R16" s="5"/>
      <c r="S16" s="5"/>
      <c r="T16" s="5"/>
      <c r="U16" s="5"/>
      <c r="V16" s="5"/>
      <c r="W16" s="5"/>
      <c r="X16" s="5"/>
    </row>
    <row r="17" spans="1:24" x14ac:dyDescent="0.2">
      <c r="A17" s="1">
        <v>17</v>
      </c>
      <c r="B17" s="73">
        <v>40</v>
      </c>
      <c r="C17" s="7" t="s">
        <v>93</v>
      </c>
      <c r="D17" s="5" t="s">
        <v>2737</v>
      </c>
      <c r="E17" s="7" t="s">
        <v>95</v>
      </c>
      <c r="F17" s="8">
        <v>220</v>
      </c>
      <c r="G17" s="8">
        <v>500</v>
      </c>
      <c r="H17" s="8">
        <v>2</v>
      </c>
      <c r="I17" s="5"/>
      <c r="J17" s="8">
        <v>1</v>
      </c>
      <c r="K17" s="5"/>
      <c r="L17" s="5"/>
      <c r="M17" s="5"/>
      <c r="N17" s="5"/>
      <c r="O17" s="8">
        <v>1</v>
      </c>
      <c r="P17" s="5"/>
      <c r="Q17" s="5"/>
      <c r="R17" s="5"/>
      <c r="S17" s="8">
        <v>4</v>
      </c>
      <c r="T17" s="5"/>
      <c r="U17" s="5"/>
      <c r="V17" s="5"/>
      <c r="W17" s="5"/>
      <c r="X17" s="5"/>
    </row>
    <row r="18" spans="1:24" x14ac:dyDescent="0.2">
      <c r="A18" s="1">
        <v>18</v>
      </c>
      <c r="B18" s="73">
        <v>40</v>
      </c>
      <c r="C18" s="7" t="s">
        <v>93</v>
      </c>
      <c r="D18" s="5" t="s">
        <v>2737</v>
      </c>
      <c r="E18" s="7" t="s">
        <v>95</v>
      </c>
      <c r="F18" s="8">
        <v>220</v>
      </c>
      <c r="G18" s="8">
        <v>500</v>
      </c>
      <c r="H18" s="5"/>
      <c r="I18" s="5"/>
      <c r="J18" s="5"/>
      <c r="K18" s="5"/>
      <c r="L18" s="5"/>
      <c r="M18" s="5"/>
      <c r="N18" s="5"/>
      <c r="O18" s="5"/>
      <c r="P18" s="5"/>
      <c r="Q18" s="5"/>
      <c r="R18" s="5"/>
      <c r="S18" s="8">
        <v>4</v>
      </c>
      <c r="T18" s="5"/>
      <c r="U18" s="5"/>
      <c r="V18" s="5"/>
      <c r="W18" s="5"/>
      <c r="X18" s="5"/>
    </row>
    <row r="19" spans="1:24" x14ac:dyDescent="0.2">
      <c r="A19" s="1">
        <v>19</v>
      </c>
      <c r="B19" s="73">
        <v>40</v>
      </c>
      <c r="C19" s="7" t="s">
        <v>93</v>
      </c>
      <c r="D19" s="5" t="s">
        <v>2737</v>
      </c>
      <c r="E19" s="7" t="s">
        <v>95</v>
      </c>
      <c r="F19" s="8">
        <v>220</v>
      </c>
      <c r="G19" s="8">
        <v>500</v>
      </c>
      <c r="H19" s="5"/>
      <c r="I19" s="5"/>
      <c r="J19" s="5"/>
      <c r="K19" s="5"/>
      <c r="L19" s="5"/>
      <c r="M19" s="5"/>
      <c r="N19" s="5"/>
      <c r="O19" s="5"/>
      <c r="P19" s="5"/>
      <c r="Q19" s="5"/>
      <c r="R19" s="5"/>
      <c r="S19" s="8">
        <v>4</v>
      </c>
      <c r="T19" s="5"/>
      <c r="U19" s="5"/>
      <c r="V19" s="5"/>
      <c r="W19" s="5"/>
      <c r="X19" s="5"/>
    </row>
    <row r="20" spans="1:24" x14ac:dyDescent="0.2">
      <c r="A20" s="1">
        <v>20</v>
      </c>
      <c r="B20" s="73">
        <v>40</v>
      </c>
      <c r="C20" s="7" t="s">
        <v>63</v>
      </c>
      <c r="D20" s="5" t="s">
        <v>3114</v>
      </c>
      <c r="E20" s="5" t="s">
        <v>3115</v>
      </c>
      <c r="F20" s="8">
        <v>117</v>
      </c>
      <c r="G20" s="8">
        <v>0</v>
      </c>
      <c r="H20" s="5"/>
      <c r="I20" s="8">
        <v>2</v>
      </c>
      <c r="J20" s="5"/>
      <c r="K20" s="5"/>
      <c r="L20" s="5"/>
      <c r="M20" s="5"/>
      <c r="N20" s="5"/>
      <c r="O20" s="5"/>
      <c r="P20" s="5"/>
      <c r="Q20" s="5"/>
      <c r="R20" s="5"/>
      <c r="S20" s="5"/>
      <c r="T20" s="5"/>
      <c r="U20" s="5"/>
      <c r="V20" s="5"/>
      <c r="W20" s="5"/>
      <c r="X20" s="5"/>
    </row>
    <row r="21" spans="1:24" x14ac:dyDescent="0.2">
      <c r="A21" s="1">
        <v>21</v>
      </c>
      <c r="B21" s="73">
        <v>40</v>
      </c>
      <c r="C21" s="7" t="s">
        <v>63</v>
      </c>
      <c r="D21" s="5" t="s">
        <v>3116</v>
      </c>
      <c r="E21" s="5" t="s">
        <v>3115</v>
      </c>
      <c r="F21" s="8">
        <v>117</v>
      </c>
      <c r="G21" s="8">
        <v>0</v>
      </c>
      <c r="H21" s="5"/>
      <c r="I21" s="5"/>
      <c r="J21" s="5"/>
      <c r="K21" s="5"/>
      <c r="L21" s="5"/>
      <c r="M21" s="5"/>
      <c r="N21" s="5"/>
      <c r="O21" s="5"/>
      <c r="P21" s="5"/>
      <c r="Q21" s="5"/>
      <c r="R21" s="5"/>
      <c r="S21" s="5"/>
      <c r="T21" s="5"/>
      <c r="U21" s="5"/>
      <c r="V21" s="5"/>
      <c r="W21" s="5"/>
      <c r="X21" s="5"/>
    </row>
    <row r="22" spans="1:24" x14ac:dyDescent="0.2">
      <c r="A22" s="1">
        <v>22</v>
      </c>
      <c r="B22" s="73">
        <v>40</v>
      </c>
      <c r="C22" s="7" t="s">
        <v>63</v>
      </c>
      <c r="D22" s="5" t="s">
        <v>3114</v>
      </c>
      <c r="E22" s="5" t="s">
        <v>3115</v>
      </c>
      <c r="F22" s="8">
        <v>117</v>
      </c>
      <c r="G22" s="8">
        <v>0</v>
      </c>
      <c r="H22" s="5"/>
      <c r="I22" s="5"/>
      <c r="J22" s="5"/>
      <c r="K22" s="5"/>
      <c r="L22" s="5"/>
      <c r="M22" s="5"/>
      <c r="N22" s="5"/>
      <c r="O22" s="5"/>
      <c r="P22" s="5"/>
      <c r="Q22" s="5"/>
      <c r="R22" s="5"/>
      <c r="S22" s="5"/>
      <c r="T22" s="5"/>
      <c r="U22" s="5"/>
      <c r="V22" s="5"/>
      <c r="W22" s="5"/>
      <c r="X22" s="5"/>
    </row>
    <row r="23" spans="1:24" x14ac:dyDescent="0.2">
      <c r="A23" s="1">
        <v>23</v>
      </c>
      <c r="B23" s="73">
        <v>40</v>
      </c>
      <c r="C23" s="7" t="s">
        <v>80</v>
      </c>
      <c r="D23" s="5" t="s">
        <v>3114</v>
      </c>
      <c r="E23" s="5" t="s">
        <v>2924</v>
      </c>
      <c r="F23" s="5"/>
      <c r="G23" s="8">
        <v>0</v>
      </c>
      <c r="H23" s="8">
        <v>10</v>
      </c>
      <c r="I23" s="8">
        <v>1</v>
      </c>
      <c r="J23" s="5"/>
      <c r="K23" s="5"/>
      <c r="L23" s="5"/>
      <c r="M23" s="5"/>
      <c r="N23" s="5"/>
      <c r="O23" s="5"/>
      <c r="P23" s="5"/>
      <c r="Q23" s="5"/>
      <c r="R23" s="5"/>
      <c r="S23" s="5"/>
      <c r="T23" s="5"/>
      <c r="U23" s="5"/>
      <c r="V23" s="5"/>
      <c r="W23" s="5"/>
      <c r="X23" s="5"/>
    </row>
    <row r="24" spans="1:24" x14ac:dyDescent="0.2">
      <c r="A24" s="1">
        <v>24</v>
      </c>
      <c r="B24" s="73">
        <v>40</v>
      </c>
      <c r="C24" s="7" t="s">
        <v>80</v>
      </c>
      <c r="D24" s="5" t="s">
        <v>3114</v>
      </c>
      <c r="E24" s="5" t="s">
        <v>2924</v>
      </c>
      <c r="F24" s="5"/>
      <c r="G24" s="8">
        <v>0</v>
      </c>
      <c r="H24" s="8">
        <v>10</v>
      </c>
      <c r="I24" s="8">
        <v>1</v>
      </c>
      <c r="J24" s="5"/>
      <c r="K24" s="5"/>
      <c r="L24" s="5"/>
      <c r="M24" s="5"/>
      <c r="N24" s="5"/>
      <c r="O24" s="5"/>
      <c r="P24" s="5"/>
      <c r="Q24" s="5"/>
      <c r="R24" s="5"/>
      <c r="S24" s="5"/>
      <c r="T24" s="5"/>
      <c r="U24" s="5"/>
      <c r="V24" s="5"/>
      <c r="W24" s="5"/>
      <c r="X24" s="5"/>
    </row>
    <row r="25" spans="1:24" x14ac:dyDescent="0.2">
      <c r="A25" s="1">
        <v>25</v>
      </c>
      <c r="B25" s="73">
        <v>40</v>
      </c>
      <c r="C25" s="7" t="s">
        <v>103</v>
      </c>
      <c r="D25" s="7" t="s">
        <v>104</v>
      </c>
      <c r="E25" s="7" t="s">
        <v>61</v>
      </c>
      <c r="F25" s="7" t="s">
        <v>62</v>
      </c>
      <c r="G25" s="8">
        <v>0</v>
      </c>
      <c r="H25" s="8">
        <v>2</v>
      </c>
      <c r="I25" s="5"/>
      <c r="J25" s="8">
        <v>2</v>
      </c>
      <c r="K25" s="5"/>
      <c r="L25" s="8">
        <v>2</v>
      </c>
      <c r="M25" s="8">
        <v>4</v>
      </c>
      <c r="N25" s="8">
        <v>2</v>
      </c>
      <c r="O25" s="5"/>
      <c r="P25" s="5"/>
      <c r="Q25" s="5"/>
      <c r="R25" s="8">
        <v>1</v>
      </c>
      <c r="S25" s="8">
        <v>1</v>
      </c>
      <c r="T25" s="5"/>
      <c r="U25" s="5"/>
      <c r="V25" s="5"/>
      <c r="W25" s="5"/>
      <c r="X25" s="8">
        <v>2</v>
      </c>
    </row>
    <row r="26" spans="1:24" x14ac:dyDescent="0.2">
      <c r="A26" s="1">
        <v>26</v>
      </c>
      <c r="B26" s="73">
        <v>40</v>
      </c>
      <c r="C26" s="7" t="s">
        <v>105</v>
      </c>
      <c r="D26" s="7" t="s">
        <v>104</v>
      </c>
      <c r="E26" s="7" t="s">
        <v>61</v>
      </c>
      <c r="F26" s="7" t="s">
        <v>62</v>
      </c>
      <c r="G26" s="8">
        <v>0</v>
      </c>
      <c r="H26" s="8">
        <v>2</v>
      </c>
      <c r="I26" s="5"/>
      <c r="J26" s="8">
        <v>2</v>
      </c>
      <c r="K26" s="5"/>
      <c r="L26" s="8">
        <v>2</v>
      </c>
      <c r="M26" s="8">
        <v>4</v>
      </c>
      <c r="N26" s="8">
        <v>2</v>
      </c>
      <c r="O26" s="5"/>
      <c r="P26" s="5"/>
      <c r="Q26" s="5"/>
      <c r="R26" s="8">
        <v>1</v>
      </c>
      <c r="S26" s="8">
        <v>1</v>
      </c>
      <c r="T26" s="5"/>
      <c r="U26" s="5"/>
      <c r="V26" s="5"/>
      <c r="W26" s="5"/>
      <c r="X26" s="8">
        <v>2</v>
      </c>
    </row>
    <row r="27" spans="1:24" x14ac:dyDescent="0.2">
      <c r="A27" s="1">
        <v>27</v>
      </c>
      <c r="B27" s="73">
        <v>40</v>
      </c>
      <c r="C27" s="7" t="s">
        <v>106</v>
      </c>
      <c r="D27" s="7" t="s">
        <v>104</v>
      </c>
      <c r="E27" s="7" t="s">
        <v>61</v>
      </c>
      <c r="F27" s="7" t="s">
        <v>62</v>
      </c>
      <c r="G27" s="8">
        <v>0</v>
      </c>
      <c r="H27" s="8">
        <v>2</v>
      </c>
      <c r="I27" s="5"/>
      <c r="J27" s="8">
        <v>2</v>
      </c>
      <c r="K27" s="5"/>
      <c r="L27" s="8">
        <v>2</v>
      </c>
      <c r="M27" s="8">
        <v>4</v>
      </c>
      <c r="N27" s="8">
        <v>2</v>
      </c>
      <c r="O27" s="5"/>
      <c r="P27" s="5"/>
      <c r="Q27" s="5"/>
      <c r="R27" s="8">
        <v>1</v>
      </c>
      <c r="S27" s="8">
        <v>1</v>
      </c>
      <c r="T27" s="5"/>
      <c r="U27" s="5"/>
      <c r="V27" s="5"/>
      <c r="W27" s="5"/>
      <c r="X27" s="8">
        <v>2</v>
      </c>
    </row>
    <row r="28" spans="1:24" x14ac:dyDescent="0.2">
      <c r="A28" s="1">
        <v>28</v>
      </c>
      <c r="B28" s="73">
        <v>40</v>
      </c>
      <c r="C28" s="7" t="s">
        <v>107</v>
      </c>
      <c r="D28" s="7" t="s">
        <v>104</v>
      </c>
      <c r="E28" s="7" t="s">
        <v>61</v>
      </c>
      <c r="F28" s="7" t="s">
        <v>62</v>
      </c>
      <c r="G28" s="8">
        <v>0</v>
      </c>
      <c r="H28" s="8">
        <v>2</v>
      </c>
      <c r="I28" s="5"/>
      <c r="J28" s="8">
        <v>2</v>
      </c>
      <c r="K28" s="5"/>
      <c r="L28" s="8">
        <v>2</v>
      </c>
      <c r="M28" s="8">
        <v>4</v>
      </c>
      <c r="N28" s="8">
        <v>2</v>
      </c>
      <c r="O28" s="5"/>
      <c r="P28" s="5"/>
      <c r="Q28" s="5"/>
      <c r="R28" s="8">
        <v>1</v>
      </c>
      <c r="S28" s="8">
        <v>1</v>
      </c>
      <c r="T28" s="5"/>
      <c r="U28" s="5"/>
      <c r="V28" s="5"/>
      <c r="W28" s="5"/>
      <c r="X28" s="8">
        <v>2</v>
      </c>
    </row>
    <row r="29" spans="1:24" x14ac:dyDescent="0.2">
      <c r="A29" s="1">
        <v>29</v>
      </c>
      <c r="B29" s="73">
        <v>40</v>
      </c>
      <c r="C29" s="7" t="s">
        <v>108</v>
      </c>
      <c r="D29" s="7" t="s">
        <v>104</v>
      </c>
      <c r="E29" s="7" t="s">
        <v>61</v>
      </c>
      <c r="F29" s="7" t="s">
        <v>62</v>
      </c>
      <c r="G29" s="8">
        <v>0</v>
      </c>
      <c r="H29" s="8">
        <v>2</v>
      </c>
      <c r="I29" s="5"/>
      <c r="J29" s="8">
        <v>2</v>
      </c>
      <c r="K29" s="5"/>
      <c r="L29" s="8">
        <v>2</v>
      </c>
      <c r="M29" s="8">
        <v>4</v>
      </c>
      <c r="N29" s="8">
        <v>2</v>
      </c>
      <c r="O29" s="5"/>
      <c r="P29" s="5"/>
      <c r="Q29" s="5"/>
      <c r="R29" s="8">
        <v>1</v>
      </c>
      <c r="S29" s="8">
        <v>1</v>
      </c>
      <c r="T29" s="5"/>
      <c r="U29" s="5"/>
      <c r="V29" s="5"/>
      <c r="W29" s="5"/>
      <c r="X29" s="8">
        <v>2</v>
      </c>
    </row>
    <row r="30" spans="1:24" x14ac:dyDescent="0.2">
      <c r="A30" s="1">
        <v>30</v>
      </c>
      <c r="B30" s="73">
        <v>40</v>
      </c>
      <c r="C30" s="7" t="s">
        <v>109</v>
      </c>
      <c r="D30" s="7" t="s">
        <v>104</v>
      </c>
      <c r="E30" s="7" t="s">
        <v>61</v>
      </c>
      <c r="F30" s="7" t="s">
        <v>62</v>
      </c>
      <c r="G30" s="8">
        <v>0</v>
      </c>
      <c r="H30" s="8">
        <v>2</v>
      </c>
      <c r="I30" s="5"/>
      <c r="J30" s="8">
        <v>2</v>
      </c>
      <c r="K30" s="5"/>
      <c r="L30" s="8">
        <v>2</v>
      </c>
      <c r="M30" s="8">
        <v>4</v>
      </c>
      <c r="N30" s="8">
        <v>2</v>
      </c>
      <c r="O30" s="5"/>
      <c r="P30" s="5"/>
      <c r="Q30" s="5"/>
      <c r="R30" s="8">
        <v>1</v>
      </c>
      <c r="S30" s="8">
        <v>1</v>
      </c>
      <c r="T30" s="5"/>
      <c r="U30" s="5"/>
      <c r="V30" s="5"/>
      <c r="W30" s="5"/>
      <c r="X30" s="8">
        <v>2</v>
      </c>
    </row>
    <row r="31" spans="1:24" x14ac:dyDescent="0.2">
      <c r="A31" s="1">
        <v>31</v>
      </c>
      <c r="B31" s="73">
        <v>40</v>
      </c>
      <c r="C31" s="7" t="s">
        <v>110</v>
      </c>
      <c r="D31" s="7" t="s">
        <v>104</v>
      </c>
      <c r="E31" s="7" t="s">
        <v>61</v>
      </c>
      <c r="F31" s="7" t="s">
        <v>62</v>
      </c>
      <c r="G31" s="8">
        <v>0</v>
      </c>
      <c r="H31" s="8">
        <v>2</v>
      </c>
      <c r="I31" s="5"/>
      <c r="J31" s="8">
        <v>2</v>
      </c>
      <c r="K31" s="5"/>
      <c r="L31" s="8">
        <v>2</v>
      </c>
      <c r="M31" s="8">
        <v>4</v>
      </c>
      <c r="N31" s="8">
        <v>2</v>
      </c>
      <c r="O31" s="5"/>
      <c r="P31" s="5"/>
      <c r="Q31" s="5"/>
      <c r="R31" s="8">
        <v>1</v>
      </c>
      <c r="S31" s="8">
        <v>1</v>
      </c>
      <c r="T31" s="5"/>
      <c r="U31" s="5"/>
      <c r="V31" s="5"/>
      <c r="W31" s="5"/>
      <c r="X31" s="8">
        <v>2</v>
      </c>
    </row>
    <row r="32" spans="1:24" x14ac:dyDescent="0.2">
      <c r="A32" s="1">
        <v>32</v>
      </c>
      <c r="B32" s="73">
        <v>40</v>
      </c>
      <c r="C32" s="7" t="s">
        <v>111</v>
      </c>
      <c r="D32" s="7" t="s">
        <v>104</v>
      </c>
      <c r="E32" s="7" t="s">
        <v>61</v>
      </c>
      <c r="F32" s="7" t="s">
        <v>62</v>
      </c>
      <c r="G32" s="8">
        <v>0</v>
      </c>
      <c r="H32" s="8">
        <v>2</v>
      </c>
      <c r="I32" s="5"/>
      <c r="J32" s="8">
        <v>2</v>
      </c>
      <c r="K32" s="5"/>
      <c r="L32" s="8">
        <v>2</v>
      </c>
      <c r="M32" s="8">
        <v>4</v>
      </c>
      <c r="N32" s="8">
        <v>2</v>
      </c>
      <c r="O32" s="5"/>
      <c r="P32" s="5"/>
      <c r="Q32" s="5"/>
      <c r="R32" s="8">
        <v>1</v>
      </c>
      <c r="S32" s="8">
        <v>1</v>
      </c>
      <c r="T32" s="5"/>
      <c r="U32" s="5"/>
      <c r="V32" s="5"/>
      <c r="W32" s="5"/>
      <c r="X32" s="8">
        <v>2</v>
      </c>
    </row>
    <row r="33" spans="1:24" x14ac:dyDescent="0.2">
      <c r="A33" s="1">
        <v>33</v>
      </c>
      <c r="B33" s="73">
        <v>40</v>
      </c>
      <c r="C33" s="7" t="s">
        <v>112</v>
      </c>
      <c r="D33" s="7" t="s">
        <v>104</v>
      </c>
      <c r="E33" s="7" t="s">
        <v>66</v>
      </c>
      <c r="F33" s="7" t="s">
        <v>67</v>
      </c>
      <c r="G33" s="8">
        <v>0</v>
      </c>
      <c r="H33" s="8">
        <v>2</v>
      </c>
      <c r="I33" s="5"/>
      <c r="J33" s="8">
        <v>2</v>
      </c>
      <c r="K33" s="5"/>
      <c r="L33" s="8">
        <v>2</v>
      </c>
      <c r="M33" s="8">
        <v>4</v>
      </c>
      <c r="N33" s="8">
        <v>2</v>
      </c>
      <c r="O33" s="5"/>
      <c r="P33" s="5"/>
      <c r="Q33" s="5"/>
      <c r="R33" s="8">
        <v>1</v>
      </c>
      <c r="S33" s="8">
        <v>1</v>
      </c>
      <c r="T33" s="5"/>
      <c r="U33" s="5"/>
      <c r="V33" s="5"/>
      <c r="W33" s="5"/>
      <c r="X33" s="8">
        <v>2</v>
      </c>
    </row>
    <row r="34" spans="1:24" x14ac:dyDescent="0.2">
      <c r="A34" s="1">
        <v>34</v>
      </c>
      <c r="B34" s="73">
        <v>40</v>
      </c>
      <c r="C34" s="7" t="s">
        <v>113</v>
      </c>
      <c r="D34" s="7" t="s">
        <v>104</v>
      </c>
      <c r="E34" s="7" t="s">
        <v>66</v>
      </c>
      <c r="F34" s="7" t="s">
        <v>67</v>
      </c>
      <c r="G34" s="8">
        <v>0</v>
      </c>
      <c r="H34" s="8">
        <v>2</v>
      </c>
      <c r="I34" s="5"/>
      <c r="J34" s="8">
        <v>2</v>
      </c>
      <c r="K34" s="5"/>
      <c r="L34" s="8">
        <v>2</v>
      </c>
      <c r="M34" s="8">
        <v>4</v>
      </c>
      <c r="N34" s="8">
        <v>2</v>
      </c>
      <c r="O34" s="5"/>
      <c r="P34" s="5"/>
      <c r="Q34" s="5"/>
      <c r="R34" s="8">
        <v>1</v>
      </c>
      <c r="S34" s="8">
        <v>1</v>
      </c>
      <c r="T34" s="5"/>
      <c r="U34" s="5"/>
      <c r="V34" s="5"/>
      <c r="W34" s="5"/>
      <c r="X34" s="8">
        <v>2</v>
      </c>
    </row>
    <row r="35" spans="1:24" x14ac:dyDescent="0.2">
      <c r="A35" s="1">
        <v>35</v>
      </c>
      <c r="B35" s="73">
        <v>40</v>
      </c>
      <c r="C35" s="7" t="s">
        <v>114</v>
      </c>
      <c r="D35" s="7" t="s">
        <v>104</v>
      </c>
      <c r="E35" s="7" t="s">
        <v>66</v>
      </c>
      <c r="F35" s="7" t="s">
        <v>67</v>
      </c>
      <c r="G35" s="8">
        <v>0</v>
      </c>
      <c r="H35" s="8">
        <v>2</v>
      </c>
      <c r="I35" s="5"/>
      <c r="J35" s="8">
        <v>2</v>
      </c>
      <c r="K35" s="5"/>
      <c r="L35" s="8">
        <v>2</v>
      </c>
      <c r="M35" s="8">
        <v>4</v>
      </c>
      <c r="N35" s="8">
        <v>2</v>
      </c>
      <c r="O35" s="5"/>
      <c r="P35" s="5"/>
      <c r="Q35" s="5"/>
      <c r="R35" s="8">
        <v>1</v>
      </c>
      <c r="S35" s="8">
        <v>1</v>
      </c>
      <c r="T35" s="5"/>
      <c r="U35" s="5"/>
      <c r="V35" s="5"/>
      <c r="W35" s="5"/>
      <c r="X35" s="8">
        <v>2</v>
      </c>
    </row>
    <row r="36" spans="1:24" x14ac:dyDescent="0.2">
      <c r="A36" s="1">
        <v>36</v>
      </c>
      <c r="B36" s="73">
        <v>40</v>
      </c>
      <c r="C36" s="7" t="s">
        <v>115</v>
      </c>
      <c r="D36" s="7" t="s">
        <v>104</v>
      </c>
      <c r="E36" s="7" t="s">
        <v>66</v>
      </c>
      <c r="F36" s="7" t="s">
        <v>67</v>
      </c>
      <c r="G36" s="8">
        <v>0</v>
      </c>
      <c r="H36" s="8">
        <v>2</v>
      </c>
      <c r="I36" s="5"/>
      <c r="J36" s="8">
        <v>2</v>
      </c>
      <c r="K36" s="5"/>
      <c r="L36" s="8">
        <v>2</v>
      </c>
      <c r="M36" s="8">
        <v>4</v>
      </c>
      <c r="N36" s="8">
        <v>2</v>
      </c>
      <c r="O36" s="5"/>
      <c r="P36" s="5"/>
      <c r="Q36" s="5"/>
      <c r="R36" s="8">
        <v>1</v>
      </c>
      <c r="S36" s="8">
        <v>1</v>
      </c>
      <c r="T36" s="5"/>
      <c r="U36" s="5"/>
      <c r="V36" s="5"/>
      <c r="W36" s="5"/>
      <c r="X36" s="8">
        <v>2</v>
      </c>
    </row>
    <row r="37" spans="1:24" x14ac:dyDescent="0.2">
      <c r="A37" s="1">
        <v>37</v>
      </c>
      <c r="B37" s="73">
        <v>40</v>
      </c>
      <c r="C37" s="7" t="s">
        <v>116</v>
      </c>
      <c r="D37" s="7" t="s">
        <v>104</v>
      </c>
      <c r="E37" s="7" t="s">
        <v>66</v>
      </c>
      <c r="F37" s="7" t="s">
        <v>67</v>
      </c>
      <c r="G37" s="8">
        <v>0</v>
      </c>
      <c r="H37" s="8">
        <v>2</v>
      </c>
      <c r="I37" s="5"/>
      <c r="J37" s="8">
        <v>2</v>
      </c>
      <c r="K37" s="5"/>
      <c r="L37" s="8">
        <v>2</v>
      </c>
      <c r="M37" s="8">
        <v>4</v>
      </c>
      <c r="N37" s="8">
        <v>2</v>
      </c>
      <c r="O37" s="5"/>
      <c r="P37" s="5"/>
      <c r="Q37" s="5"/>
      <c r="R37" s="8">
        <v>1</v>
      </c>
      <c r="S37" s="8">
        <v>1</v>
      </c>
      <c r="T37" s="5"/>
      <c r="U37" s="5"/>
      <c r="V37" s="5"/>
      <c r="W37" s="5"/>
      <c r="X37" s="8">
        <v>2</v>
      </c>
    </row>
    <row r="38" spans="1:24" x14ac:dyDescent="0.2">
      <c r="A38" s="1">
        <v>38</v>
      </c>
      <c r="B38" s="73">
        <v>40</v>
      </c>
      <c r="C38" s="7" t="s">
        <v>117</v>
      </c>
      <c r="D38" s="7" t="s">
        <v>104</v>
      </c>
      <c r="E38" s="7" t="s">
        <v>66</v>
      </c>
      <c r="F38" s="7" t="s">
        <v>67</v>
      </c>
      <c r="G38" s="8">
        <v>0</v>
      </c>
      <c r="H38" s="8">
        <v>2</v>
      </c>
      <c r="I38" s="5"/>
      <c r="J38" s="8">
        <v>2</v>
      </c>
      <c r="K38" s="5"/>
      <c r="L38" s="8">
        <v>2</v>
      </c>
      <c r="M38" s="8">
        <v>4</v>
      </c>
      <c r="N38" s="8">
        <v>2</v>
      </c>
      <c r="O38" s="5"/>
      <c r="P38" s="5"/>
      <c r="Q38" s="5"/>
      <c r="R38" s="8">
        <v>1</v>
      </c>
      <c r="S38" s="8">
        <v>1</v>
      </c>
      <c r="T38" s="5"/>
      <c r="U38" s="5"/>
      <c r="V38" s="5"/>
      <c r="W38" s="5"/>
      <c r="X38" s="8">
        <v>2</v>
      </c>
    </row>
    <row r="39" spans="1:24" x14ac:dyDescent="0.2">
      <c r="A39" s="1">
        <v>39</v>
      </c>
      <c r="B39" s="73">
        <v>40</v>
      </c>
      <c r="C39" s="7" t="s">
        <v>118</v>
      </c>
      <c r="D39" s="7" t="s">
        <v>104</v>
      </c>
      <c r="E39" s="7" t="s">
        <v>66</v>
      </c>
      <c r="F39" s="7" t="s">
        <v>67</v>
      </c>
      <c r="G39" s="8">
        <v>0</v>
      </c>
      <c r="H39" s="8">
        <v>2</v>
      </c>
      <c r="I39" s="5"/>
      <c r="J39" s="8">
        <v>2</v>
      </c>
      <c r="K39" s="5"/>
      <c r="L39" s="8">
        <v>2</v>
      </c>
      <c r="M39" s="8">
        <v>4</v>
      </c>
      <c r="N39" s="8">
        <v>2</v>
      </c>
      <c r="O39" s="5"/>
      <c r="P39" s="5"/>
      <c r="Q39" s="5"/>
      <c r="R39" s="8">
        <v>1</v>
      </c>
      <c r="S39" s="8">
        <v>1</v>
      </c>
      <c r="T39" s="5"/>
      <c r="U39" s="5"/>
      <c r="V39" s="5"/>
      <c r="W39" s="5"/>
      <c r="X39" s="8">
        <v>2</v>
      </c>
    </row>
    <row r="40" spans="1:24" x14ac:dyDescent="0.2">
      <c r="A40" s="1">
        <v>40</v>
      </c>
      <c r="B40" s="73">
        <v>40</v>
      </c>
      <c r="C40" s="7" t="s">
        <v>119</v>
      </c>
      <c r="D40" s="7" t="s">
        <v>104</v>
      </c>
      <c r="E40" s="7" t="s">
        <v>66</v>
      </c>
      <c r="F40" s="7" t="s">
        <v>67</v>
      </c>
      <c r="G40" s="8">
        <v>0</v>
      </c>
      <c r="H40" s="8">
        <v>2</v>
      </c>
      <c r="I40" s="5"/>
      <c r="J40" s="8">
        <v>2</v>
      </c>
      <c r="K40" s="5"/>
      <c r="L40" s="8">
        <v>2</v>
      </c>
      <c r="M40" s="8">
        <v>4</v>
      </c>
      <c r="N40" s="8">
        <v>2</v>
      </c>
      <c r="O40" s="5"/>
      <c r="P40" s="5"/>
      <c r="Q40" s="5"/>
      <c r="R40" s="8">
        <v>1</v>
      </c>
      <c r="S40" s="8">
        <v>1</v>
      </c>
      <c r="T40" s="5"/>
      <c r="U40" s="5"/>
      <c r="V40" s="5"/>
      <c r="W40" s="5"/>
      <c r="X40" s="8">
        <v>2</v>
      </c>
    </row>
    <row r="41" spans="1:24" x14ac:dyDescent="0.2">
      <c r="A41" s="1">
        <v>41</v>
      </c>
      <c r="B41" s="73">
        <v>40</v>
      </c>
      <c r="C41" s="7" t="s">
        <v>120</v>
      </c>
      <c r="D41" s="7" t="s">
        <v>104</v>
      </c>
      <c r="E41" s="7" t="s">
        <v>66</v>
      </c>
      <c r="F41" s="7" t="s">
        <v>67</v>
      </c>
      <c r="G41" s="8">
        <v>0</v>
      </c>
      <c r="H41" s="8">
        <v>2</v>
      </c>
      <c r="I41" s="5"/>
      <c r="J41" s="8">
        <v>2</v>
      </c>
      <c r="K41" s="5"/>
      <c r="L41" s="8">
        <v>2</v>
      </c>
      <c r="M41" s="8">
        <v>4</v>
      </c>
      <c r="N41" s="8">
        <v>2</v>
      </c>
      <c r="O41" s="5"/>
      <c r="P41" s="5"/>
      <c r="Q41" s="5"/>
      <c r="R41" s="8">
        <v>1</v>
      </c>
      <c r="S41" s="8">
        <v>1</v>
      </c>
      <c r="T41" s="5"/>
      <c r="U41" s="5"/>
      <c r="V41" s="5"/>
      <c r="W41" s="5"/>
      <c r="X41" s="8">
        <v>2</v>
      </c>
    </row>
    <row r="42" spans="1:24" x14ac:dyDescent="0.2">
      <c r="A42" s="1">
        <v>42</v>
      </c>
      <c r="B42" s="73">
        <v>60</v>
      </c>
      <c r="C42" s="7" t="s">
        <v>121</v>
      </c>
      <c r="D42" s="5" t="s">
        <v>3117</v>
      </c>
      <c r="E42" s="5" t="s">
        <v>3118</v>
      </c>
      <c r="F42" s="5"/>
      <c r="G42" s="8">
        <v>150</v>
      </c>
      <c r="H42" s="8">
        <v>1</v>
      </c>
      <c r="I42" s="5"/>
      <c r="J42" s="5"/>
      <c r="K42" s="5"/>
      <c r="L42" s="5"/>
      <c r="M42" s="5"/>
      <c r="N42" s="5"/>
      <c r="O42" s="8">
        <v>1</v>
      </c>
      <c r="P42" s="5"/>
      <c r="Q42" s="5"/>
      <c r="R42" s="5"/>
      <c r="S42" s="8">
        <v>1</v>
      </c>
      <c r="T42" s="5"/>
      <c r="U42" s="5"/>
      <c r="V42" s="5"/>
      <c r="W42" s="5"/>
      <c r="X42" s="5"/>
    </row>
    <row r="43" spans="1:24" x14ac:dyDescent="0.2">
      <c r="A43" s="1">
        <v>43</v>
      </c>
      <c r="B43" s="73">
        <v>60</v>
      </c>
      <c r="C43" s="7" t="s">
        <v>125</v>
      </c>
      <c r="D43" s="5" t="s">
        <v>3117</v>
      </c>
      <c r="E43" s="5" t="s">
        <v>3118</v>
      </c>
      <c r="F43" s="5"/>
      <c r="G43" s="8">
        <v>150</v>
      </c>
      <c r="H43" s="8">
        <v>1</v>
      </c>
      <c r="I43" s="5"/>
      <c r="J43" s="5"/>
      <c r="K43" s="5"/>
      <c r="L43" s="5"/>
      <c r="M43" s="5"/>
      <c r="N43" s="5"/>
      <c r="O43" s="8">
        <v>1</v>
      </c>
      <c r="P43" s="5"/>
      <c r="Q43" s="5"/>
      <c r="R43" s="5"/>
      <c r="S43" s="8">
        <v>1</v>
      </c>
      <c r="T43" s="5"/>
      <c r="U43" s="5"/>
      <c r="V43" s="5"/>
      <c r="W43" s="5"/>
      <c r="X43" s="5"/>
    </row>
    <row r="44" spans="1:24" x14ac:dyDescent="0.2">
      <c r="A44" s="1">
        <v>44</v>
      </c>
      <c r="B44" s="73">
        <v>60</v>
      </c>
      <c r="C44" s="7" t="s">
        <v>126</v>
      </c>
      <c r="D44" s="5" t="s">
        <v>2999</v>
      </c>
      <c r="E44" s="7" t="s">
        <v>61</v>
      </c>
      <c r="F44" s="7" t="s">
        <v>62</v>
      </c>
      <c r="G44" s="8">
        <v>1100</v>
      </c>
      <c r="H44" s="5"/>
      <c r="I44" s="5"/>
      <c r="J44" s="5"/>
      <c r="K44" s="5"/>
      <c r="L44" s="5"/>
      <c r="M44" s="5"/>
      <c r="N44" s="5"/>
      <c r="O44" s="5"/>
      <c r="P44" s="5"/>
      <c r="Q44" s="5"/>
      <c r="R44" s="5"/>
      <c r="S44" s="5"/>
      <c r="T44" s="5"/>
      <c r="U44" s="5"/>
      <c r="V44" s="8">
        <v>1</v>
      </c>
      <c r="W44" s="8">
        <v>1</v>
      </c>
      <c r="X44" s="5"/>
    </row>
    <row r="45" spans="1:24" x14ac:dyDescent="0.2">
      <c r="A45" s="1">
        <v>45</v>
      </c>
      <c r="B45" s="73">
        <v>60</v>
      </c>
      <c r="C45" s="7" t="s">
        <v>128</v>
      </c>
      <c r="D45" s="5" t="s">
        <v>2999</v>
      </c>
      <c r="E45" s="5" t="s">
        <v>3119</v>
      </c>
      <c r="F45" s="7" t="s">
        <v>130</v>
      </c>
      <c r="G45" s="8">
        <v>1100</v>
      </c>
      <c r="H45" s="5"/>
      <c r="I45" s="5"/>
      <c r="J45" s="5"/>
      <c r="K45" s="5"/>
      <c r="L45" s="5"/>
      <c r="M45" s="5"/>
      <c r="N45" s="5"/>
      <c r="O45" s="5"/>
      <c r="P45" s="5"/>
      <c r="Q45" s="5"/>
      <c r="R45" s="5"/>
      <c r="S45" s="5"/>
      <c r="T45" s="5"/>
      <c r="U45" s="5"/>
      <c r="V45" s="8">
        <v>1</v>
      </c>
      <c r="W45" s="8">
        <v>1</v>
      </c>
      <c r="X45" s="5"/>
    </row>
    <row r="46" spans="1:24" x14ac:dyDescent="0.2">
      <c r="A46" s="1">
        <v>46</v>
      </c>
      <c r="B46" s="73">
        <v>60</v>
      </c>
      <c r="C46" s="7" t="s">
        <v>131</v>
      </c>
      <c r="D46" s="5" t="s">
        <v>2999</v>
      </c>
      <c r="E46" s="7" t="s">
        <v>61</v>
      </c>
      <c r="F46" s="7" t="s">
        <v>62</v>
      </c>
      <c r="G46" s="8">
        <v>1100</v>
      </c>
      <c r="H46" s="5"/>
      <c r="I46" s="5"/>
      <c r="J46" s="5"/>
      <c r="K46" s="5"/>
      <c r="L46" s="5"/>
      <c r="M46" s="5"/>
      <c r="N46" s="5"/>
      <c r="O46" s="5"/>
      <c r="P46" s="5"/>
      <c r="Q46" s="5"/>
      <c r="R46" s="5"/>
      <c r="S46" s="5"/>
      <c r="T46" s="5"/>
      <c r="U46" s="5"/>
      <c r="V46" s="8">
        <v>1</v>
      </c>
      <c r="W46" s="8">
        <v>1</v>
      </c>
      <c r="X46" s="5"/>
    </row>
    <row r="47" spans="1:24" x14ac:dyDescent="0.2">
      <c r="A47" s="1">
        <v>47</v>
      </c>
      <c r="B47" s="73">
        <v>60</v>
      </c>
      <c r="C47" s="7" t="s">
        <v>132</v>
      </c>
      <c r="D47" s="5" t="s">
        <v>2999</v>
      </c>
      <c r="E47" s="5" t="s">
        <v>2924</v>
      </c>
      <c r="F47" s="5"/>
      <c r="G47" s="8">
        <v>1100</v>
      </c>
      <c r="H47" s="5"/>
      <c r="I47" s="5"/>
      <c r="J47" s="5"/>
      <c r="K47" s="5"/>
      <c r="L47" s="5"/>
      <c r="M47" s="5"/>
      <c r="N47" s="5"/>
      <c r="O47" s="5"/>
      <c r="P47" s="5"/>
      <c r="Q47" s="5"/>
      <c r="R47" s="5"/>
      <c r="S47" s="5"/>
      <c r="T47" s="5"/>
      <c r="U47" s="5"/>
      <c r="V47" s="8">
        <v>1</v>
      </c>
      <c r="W47" s="8">
        <v>1</v>
      </c>
      <c r="X47" s="5"/>
    </row>
    <row r="48" spans="1:24" x14ac:dyDescent="0.2">
      <c r="A48" s="1">
        <v>48</v>
      </c>
      <c r="B48" s="73">
        <v>60</v>
      </c>
      <c r="C48" s="7" t="s">
        <v>127</v>
      </c>
      <c r="D48" s="5" t="s">
        <v>3120</v>
      </c>
      <c r="E48" s="5" t="s">
        <v>3033</v>
      </c>
      <c r="F48" s="8">
        <v>218</v>
      </c>
      <c r="G48" s="5"/>
      <c r="H48" s="5"/>
      <c r="I48" s="5"/>
      <c r="J48" s="5"/>
      <c r="K48" s="5"/>
      <c r="L48" s="5"/>
      <c r="M48" s="5"/>
      <c r="N48" s="5"/>
      <c r="O48" s="5"/>
      <c r="P48" s="5"/>
      <c r="Q48" s="5"/>
      <c r="R48" s="5"/>
      <c r="S48" s="5"/>
      <c r="T48" s="5"/>
      <c r="U48" s="5"/>
      <c r="V48" s="5"/>
      <c r="W48" s="5"/>
      <c r="X48" s="5"/>
    </row>
    <row r="49" spans="1:24" x14ac:dyDescent="0.2">
      <c r="A49" s="1">
        <v>49</v>
      </c>
      <c r="B49" s="73">
        <v>60</v>
      </c>
      <c r="C49" s="7" t="s">
        <v>135</v>
      </c>
      <c r="D49" s="5" t="s">
        <v>3028</v>
      </c>
      <c r="E49" s="7" t="s">
        <v>61</v>
      </c>
      <c r="F49" s="7" t="s">
        <v>62</v>
      </c>
      <c r="G49" s="5" t="s">
        <v>3121</v>
      </c>
      <c r="H49" s="5"/>
      <c r="I49" s="5"/>
      <c r="J49" s="5"/>
      <c r="K49" s="5"/>
      <c r="L49" s="5"/>
      <c r="M49" s="5"/>
      <c r="N49" s="5"/>
      <c r="O49" s="5"/>
      <c r="P49" s="5"/>
      <c r="Q49" s="5"/>
      <c r="R49" s="5"/>
      <c r="S49" s="5"/>
      <c r="T49" s="5"/>
      <c r="U49" s="5"/>
      <c r="V49" s="8">
        <v>1</v>
      </c>
      <c r="W49" s="8">
        <v>1</v>
      </c>
      <c r="X49" s="5"/>
    </row>
    <row r="50" spans="1:24" x14ac:dyDescent="0.2">
      <c r="A50" s="1">
        <v>50</v>
      </c>
      <c r="B50" s="73">
        <v>60</v>
      </c>
      <c r="C50" s="7" t="s">
        <v>138</v>
      </c>
      <c r="D50" s="5" t="s">
        <v>3122</v>
      </c>
      <c r="E50" s="7" t="s">
        <v>66</v>
      </c>
      <c r="F50" s="7" t="s">
        <v>67</v>
      </c>
      <c r="G50" s="5" t="s">
        <v>2735</v>
      </c>
      <c r="H50" s="8">
        <v>2</v>
      </c>
      <c r="I50" s="5"/>
      <c r="J50" s="5"/>
      <c r="K50" s="5"/>
      <c r="L50" s="5"/>
      <c r="M50" s="5"/>
      <c r="N50" s="8">
        <v>1</v>
      </c>
      <c r="O50" s="5"/>
      <c r="P50" s="5"/>
      <c r="Q50" s="5"/>
      <c r="R50" s="8">
        <v>2</v>
      </c>
      <c r="S50" s="8">
        <v>2</v>
      </c>
      <c r="T50" s="5"/>
      <c r="U50" s="5"/>
      <c r="V50" s="5"/>
      <c r="W50" s="5"/>
      <c r="X50" s="8">
        <v>6</v>
      </c>
    </row>
    <row r="51" spans="1:24" x14ac:dyDescent="0.2">
      <c r="A51" s="1">
        <v>51</v>
      </c>
      <c r="B51" s="73">
        <v>60</v>
      </c>
      <c r="C51" s="7" t="s">
        <v>140</v>
      </c>
      <c r="D51" s="5" t="s">
        <v>3122</v>
      </c>
      <c r="E51" s="7" t="s">
        <v>66</v>
      </c>
      <c r="F51" s="7" t="s">
        <v>67</v>
      </c>
      <c r="G51" s="5" t="s">
        <v>2735</v>
      </c>
      <c r="H51" s="8">
        <v>2</v>
      </c>
      <c r="I51" s="5"/>
      <c r="J51" s="5"/>
      <c r="K51" s="5"/>
      <c r="L51" s="5"/>
      <c r="M51" s="5"/>
      <c r="N51" s="8">
        <v>1</v>
      </c>
      <c r="O51" s="5"/>
      <c r="P51" s="5"/>
      <c r="Q51" s="5"/>
      <c r="R51" s="8">
        <v>2</v>
      </c>
      <c r="S51" s="8">
        <v>2</v>
      </c>
      <c r="T51" s="5"/>
      <c r="U51" s="5"/>
      <c r="V51" s="5"/>
      <c r="W51" s="5"/>
      <c r="X51" s="8">
        <v>6</v>
      </c>
    </row>
    <row r="52" spans="1:24" x14ac:dyDescent="0.2">
      <c r="A52" s="1">
        <v>52</v>
      </c>
      <c r="B52" s="73">
        <v>60</v>
      </c>
      <c r="C52" s="7" t="s">
        <v>141</v>
      </c>
      <c r="D52" s="5" t="s">
        <v>3122</v>
      </c>
      <c r="E52" s="7" t="s">
        <v>66</v>
      </c>
      <c r="F52" s="7" t="s">
        <v>67</v>
      </c>
      <c r="G52" s="5" t="s">
        <v>2735</v>
      </c>
      <c r="H52" s="8">
        <v>2</v>
      </c>
      <c r="I52" s="5"/>
      <c r="J52" s="5"/>
      <c r="K52" s="5"/>
      <c r="L52" s="5"/>
      <c r="M52" s="5"/>
      <c r="N52" s="8">
        <v>1</v>
      </c>
      <c r="O52" s="5"/>
      <c r="P52" s="5"/>
      <c r="Q52" s="5"/>
      <c r="R52" s="8">
        <v>2</v>
      </c>
      <c r="S52" s="8">
        <v>2</v>
      </c>
      <c r="T52" s="5"/>
      <c r="U52" s="5"/>
      <c r="V52" s="5"/>
      <c r="W52" s="5"/>
      <c r="X52" s="8">
        <v>6</v>
      </c>
    </row>
    <row r="53" spans="1:24" x14ac:dyDescent="0.2">
      <c r="A53" s="1">
        <v>53</v>
      </c>
      <c r="B53" s="73">
        <v>60</v>
      </c>
      <c r="C53" s="7" t="s">
        <v>142</v>
      </c>
      <c r="D53" s="5" t="s">
        <v>3122</v>
      </c>
      <c r="E53" s="7" t="s">
        <v>66</v>
      </c>
      <c r="F53" s="7" t="s">
        <v>67</v>
      </c>
      <c r="G53" s="5" t="s">
        <v>2735</v>
      </c>
      <c r="H53" s="8">
        <v>2</v>
      </c>
      <c r="I53" s="5"/>
      <c r="J53" s="5"/>
      <c r="K53" s="5"/>
      <c r="L53" s="5"/>
      <c r="M53" s="5"/>
      <c r="N53" s="8">
        <v>1</v>
      </c>
      <c r="O53" s="5"/>
      <c r="P53" s="5"/>
      <c r="Q53" s="5"/>
      <c r="R53" s="8">
        <v>2</v>
      </c>
      <c r="S53" s="8">
        <v>2</v>
      </c>
      <c r="T53" s="5"/>
      <c r="U53" s="5"/>
      <c r="V53" s="5"/>
      <c r="W53" s="5"/>
      <c r="X53" s="8">
        <v>6</v>
      </c>
    </row>
    <row r="54" spans="1:24" x14ac:dyDescent="0.2">
      <c r="A54" s="1">
        <v>54</v>
      </c>
      <c r="B54" s="73">
        <v>60</v>
      </c>
      <c r="C54" s="7" t="s">
        <v>143</v>
      </c>
      <c r="D54" s="5" t="s">
        <v>3122</v>
      </c>
      <c r="E54" s="5" t="s">
        <v>3118</v>
      </c>
      <c r="F54" s="5"/>
      <c r="G54" s="5" t="s">
        <v>2735</v>
      </c>
      <c r="H54" s="8">
        <v>2</v>
      </c>
      <c r="I54" s="5"/>
      <c r="J54" s="5"/>
      <c r="K54" s="5"/>
      <c r="L54" s="5"/>
      <c r="M54" s="5"/>
      <c r="N54" s="8">
        <v>1</v>
      </c>
      <c r="O54" s="5"/>
      <c r="P54" s="5"/>
      <c r="Q54" s="5"/>
      <c r="R54" s="8">
        <v>2</v>
      </c>
      <c r="S54" s="8">
        <v>2</v>
      </c>
      <c r="T54" s="5"/>
      <c r="U54" s="5"/>
      <c r="V54" s="5"/>
      <c r="W54" s="5"/>
      <c r="X54" s="8">
        <v>6</v>
      </c>
    </row>
    <row r="55" spans="1:24" x14ac:dyDescent="0.2">
      <c r="A55" s="1">
        <v>55</v>
      </c>
      <c r="B55" s="73">
        <v>60</v>
      </c>
      <c r="C55" s="7" t="s">
        <v>144</v>
      </c>
      <c r="D55" s="5" t="s">
        <v>3122</v>
      </c>
      <c r="E55" s="5" t="s">
        <v>3118</v>
      </c>
      <c r="F55" s="5"/>
      <c r="G55" s="5" t="s">
        <v>2735</v>
      </c>
      <c r="H55" s="8">
        <v>2</v>
      </c>
      <c r="I55" s="5"/>
      <c r="J55" s="5"/>
      <c r="K55" s="5"/>
      <c r="L55" s="5"/>
      <c r="M55" s="5"/>
      <c r="N55" s="8">
        <v>1</v>
      </c>
      <c r="O55" s="5"/>
      <c r="P55" s="5"/>
      <c r="Q55" s="5"/>
      <c r="R55" s="8">
        <v>2</v>
      </c>
      <c r="S55" s="8">
        <v>2</v>
      </c>
      <c r="T55" s="5"/>
      <c r="U55" s="5"/>
      <c r="V55" s="5"/>
      <c r="W55" s="5"/>
      <c r="X55" s="8">
        <v>6</v>
      </c>
    </row>
    <row r="56" spans="1:24" x14ac:dyDescent="0.2">
      <c r="A56" s="1">
        <v>56</v>
      </c>
      <c r="B56" s="73">
        <v>60</v>
      </c>
      <c r="C56" s="7" t="s">
        <v>145</v>
      </c>
      <c r="D56" s="5" t="s">
        <v>3122</v>
      </c>
      <c r="E56" s="5" t="s">
        <v>3118</v>
      </c>
      <c r="F56" s="5"/>
      <c r="G56" s="5" t="s">
        <v>2735</v>
      </c>
      <c r="H56" s="8">
        <v>2</v>
      </c>
      <c r="I56" s="5"/>
      <c r="J56" s="5"/>
      <c r="K56" s="5"/>
      <c r="L56" s="5"/>
      <c r="M56" s="5"/>
      <c r="N56" s="8">
        <v>1</v>
      </c>
      <c r="O56" s="5"/>
      <c r="P56" s="5"/>
      <c r="Q56" s="5"/>
      <c r="R56" s="8">
        <v>2</v>
      </c>
      <c r="S56" s="8">
        <v>2</v>
      </c>
      <c r="T56" s="5"/>
      <c r="U56" s="5"/>
      <c r="V56" s="5"/>
      <c r="W56" s="5"/>
      <c r="X56" s="8">
        <v>6</v>
      </c>
    </row>
    <row r="57" spans="1:24" x14ac:dyDescent="0.2">
      <c r="A57" s="1">
        <v>57</v>
      </c>
      <c r="B57" s="73">
        <v>60</v>
      </c>
      <c r="C57" s="7" t="s">
        <v>146</v>
      </c>
      <c r="D57" s="5" t="s">
        <v>3122</v>
      </c>
      <c r="E57" s="5" t="s">
        <v>3118</v>
      </c>
      <c r="F57" s="5"/>
      <c r="G57" s="5" t="s">
        <v>2735</v>
      </c>
      <c r="H57" s="8">
        <v>2</v>
      </c>
      <c r="I57" s="5"/>
      <c r="J57" s="5"/>
      <c r="K57" s="5"/>
      <c r="L57" s="5"/>
      <c r="M57" s="5"/>
      <c r="N57" s="8">
        <v>1</v>
      </c>
      <c r="O57" s="5"/>
      <c r="P57" s="5"/>
      <c r="Q57" s="5"/>
      <c r="R57" s="8">
        <v>2</v>
      </c>
      <c r="S57" s="8">
        <v>2</v>
      </c>
      <c r="T57" s="5"/>
      <c r="U57" s="5"/>
      <c r="V57" s="5"/>
      <c r="W57" s="5"/>
      <c r="X57" s="8">
        <v>6</v>
      </c>
    </row>
    <row r="58" spans="1:24" x14ac:dyDescent="0.2">
      <c r="A58" s="1">
        <v>58</v>
      </c>
      <c r="B58" s="73">
        <v>60</v>
      </c>
      <c r="C58" s="7" t="s">
        <v>147</v>
      </c>
      <c r="D58" s="5" t="s">
        <v>3122</v>
      </c>
      <c r="E58" s="5" t="s">
        <v>3118</v>
      </c>
      <c r="F58" s="5"/>
      <c r="G58" s="5" t="s">
        <v>2735</v>
      </c>
      <c r="H58" s="8">
        <v>2</v>
      </c>
      <c r="I58" s="5"/>
      <c r="J58" s="5"/>
      <c r="K58" s="5"/>
      <c r="L58" s="5"/>
      <c r="M58" s="5"/>
      <c r="N58" s="8">
        <v>1</v>
      </c>
      <c r="O58" s="5"/>
      <c r="P58" s="5"/>
      <c r="Q58" s="5"/>
      <c r="R58" s="8">
        <v>2</v>
      </c>
      <c r="S58" s="8">
        <v>2</v>
      </c>
      <c r="T58" s="5"/>
      <c r="U58" s="5"/>
      <c r="V58" s="5"/>
      <c r="W58" s="5"/>
      <c r="X58" s="8">
        <v>6</v>
      </c>
    </row>
    <row r="59" spans="1:24" x14ac:dyDescent="0.2">
      <c r="A59" s="1">
        <v>59</v>
      </c>
      <c r="B59" s="73">
        <v>60</v>
      </c>
      <c r="C59" s="7" t="s">
        <v>148</v>
      </c>
      <c r="D59" s="5" t="s">
        <v>3122</v>
      </c>
      <c r="E59" s="5" t="s">
        <v>3118</v>
      </c>
      <c r="F59" s="5"/>
      <c r="G59" s="5" t="s">
        <v>2735</v>
      </c>
      <c r="H59" s="8">
        <v>2</v>
      </c>
      <c r="I59" s="5"/>
      <c r="J59" s="5"/>
      <c r="K59" s="5"/>
      <c r="L59" s="5"/>
      <c r="M59" s="5"/>
      <c r="N59" s="8">
        <v>1</v>
      </c>
      <c r="O59" s="5"/>
      <c r="P59" s="5"/>
      <c r="Q59" s="5"/>
      <c r="R59" s="8">
        <v>2</v>
      </c>
      <c r="S59" s="8">
        <v>2</v>
      </c>
      <c r="T59" s="5"/>
      <c r="U59" s="5"/>
      <c r="V59" s="5"/>
      <c r="W59" s="5"/>
      <c r="X59" s="8">
        <v>6</v>
      </c>
    </row>
    <row r="60" spans="1:24" x14ac:dyDescent="0.2">
      <c r="A60" s="1">
        <v>60</v>
      </c>
      <c r="B60" s="73">
        <v>60</v>
      </c>
      <c r="C60" s="7" t="s">
        <v>149</v>
      </c>
      <c r="D60" s="5" t="s">
        <v>3123</v>
      </c>
      <c r="E60" s="7" t="s">
        <v>61</v>
      </c>
      <c r="F60" s="7" t="s">
        <v>62</v>
      </c>
      <c r="G60" s="7" t="s">
        <v>151</v>
      </c>
      <c r="H60" s="8">
        <v>3</v>
      </c>
      <c r="I60" s="5"/>
      <c r="J60" s="5"/>
      <c r="K60" s="5"/>
      <c r="L60" s="8">
        <v>3</v>
      </c>
      <c r="M60" s="8">
        <v>3</v>
      </c>
      <c r="N60" s="8">
        <v>3</v>
      </c>
      <c r="O60" s="5"/>
      <c r="P60" s="5"/>
      <c r="Q60" s="5"/>
      <c r="R60" s="5"/>
      <c r="S60" s="8">
        <v>6</v>
      </c>
      <c r="T60" s="5"/>
      <c r="U60" s="5"/>
      <c r="V60" s="5"/>
      <c r="W60" s="5"/>
      <c r="X60" s="8">
        <v>18</v>
      </c>
    </row>
    <row r="61" spans="1:24" x14ac:dyDescent="0.2">
      <c r="A61" s="1">
        <v>61</v>
      </c>
      <c r="B61" s="73">
        <v>60</v>
      </c>
      <c r="C61" s="7" t="s">
        <v>152</v>
      </c>
      <c r="D61" s="5" t="s">
        <v>3123</v>
      </c>
      <c r="E61" s="7" t="s">
        <v>61</v>
      </c>
      <c r="F61" s="7" t="s">
        <v>62</v>
      </c>
      <c r="G61" s="7" t="s">
        <v>151</v>
      </c>
      <c r="H61" s="8">
        <v>3</v>
      </c>
      <c r="I61" s="5"/>
      <c r="J61" s="5"/>
      <c r="K61" s="5"/>
      <c r="L61" s="8">
        <v>3</v>
      </c>
      <c r="M61" s="8">
        <v>3</v>
      </c>
      <c r="N61" s="8">
        <v>3</v>
      </c>
      <c r="O61" s="5"/>
      <c r="P61" s="5"/>
      <c r="Q61" s="5"/>
      <c r="R61" s="5"/>
      <c r="S61" s="8">
        <v>6</v>
      </c>
      <c r="T61" s="5"/>
      <c r="U61" s="5"/>
      <c r="V61" s="5"/>
      <c r="W61" s="5"/>
      <c r="X61" s="8">
        <v>18</v>
      </c>
    </row>
    <row r="62" spans="1:24" x14ac:dyDescent="0.2">
      <c r="A62" s="1">
        <v>62</v>
      </c>
      <c r="B62" s="73">
        <v>60</v>
      </c>
      <c r="C62" s="7" t="s">
        <v>153</v>
      </c>
      <c r="D62" s="5" t="s">
        <v>3123</v>
      </c>
      <c r="E62" s="7" t="s">
        <v>61</v>
      </c>
      <c r="F62" s="7" t="s">
        <v>62</v>
      </c>
      <c r="G62" s="7" t="s">
        <v>151</v>
      </c>
      <c r="H62" s="8">
        <v>3</v>
      </c>
      <c r="I62" s="5"/>
      <c r="J62" s="5"/>
      <c r="K62" s="5"/>
      <c r="L62" s="8">
        <v>3</v>
      </c>
      <c r="M62" s="8">
        <v>3</v>
      </c>
      <c r="N62" s="8">
        <v>3</v>
      </c>
      <c r="O62" s="5"/>
      <c r="P62" s="5"/>
      <c r="Q62" s="5"/>
      <c r="R62" s="5"/>
      <c r="S62" s="8">
        <v>6</v>
      </c>
      <c r="T62" s="5"/>
      <c r="U62" s="5"/>
      <c r="V62" s="5"/>
      <c r="W62" s="5"/>
      <c r="X62" s="8">
        <v>18</v>
      </c>
    </row>
    <row r="63" spans="1:24" x14ac:dyDescent="0.2">
      <c r="A63" s="1">
        <v>63</v>
      </c>
      <c r="B63" s="73">
        <v>60</v>
      </c>
      <c r="C63" s="7" t="s">
        <v>154</v>
      </c>
      <c r="D63" s="5" t="s">
        <v>3123</v>
      </c>
      <c r="E63" s="7" t="s">
        <v>61</v>
      </c>
      <c r="F63" s="7" t="s">
        <v>62</v>
      </c>
      <c r="G63" s="7" t="s">
        <v>151</v>
      </c>
      <c r="H63" s="8">
        <v>3</v>
      </c>
      <c r="I63" s="5"/>
      <c r="J63" s="5"/>
      <c r="K63" s="5"/>
      <c r="L63" s="8">
        <v>3</v>
      </c>
      <c r="M63" s="8">
        <v>3</v>
      </c>
      <c r="N63" s="8">
        <v>3</v>
      </c>
      <c r="O63" s="5"/>
      <c r="P63" s="5"/>
      <c r="Q63" s="5"/>
      <c r="R63" s="5"/>
      <c r="S63" s="8">
        <v>6</v>
      </c>
      <c r="T63" s="5"/>
      <c r="U63" s="5"/>
      <c r="V63" s="5"/>
      <c r="W63" s="5"/>
      <c r="X63" s="8">
        <v>18</v>
      </c>
    </row>
    <row r="64" spans="1:24" x14ac:dyDescent="0.2">
      <c r="A64" s="1">
        <v>64</v>
      </c>
      <c r="B64" s="73">
        <v>60</v>
      </c>
      <c r="C64" s="7" t="s">
        <v>155</v>
      </c>
      <c r="D64" s="5" t="s">
        <v>3124</v>
      </c>
      <c r="E64" s="7" t="s">
        <v>66</v>
      </c>
      <c r="F64" s="7" t="s">
        <v>67</v>
      </c>
      <c r="G64" s="7" t="s">
        <v>151</v>
      </c>
      <c r="H64" s="8">
        <v>3</v>
      </c>
      <c r="I64" s="5"/>
      <c r="J64" s="5"/>
      <c r="K64" s="5"/>
      <c r="L64" s="8">
        <v>3</v>
      </c>
      <c r="M64" s="8">
        <v>3</v>
      </c>
      <c r="N64" s="8">
        <v>3</v>
      </c>
      <c r="O64" s="5"/>
      <c r="P64" s="5"/>
      <c r="Q64" s="5"/>
      <c r="R64" s="5"/>
      <c r="S64" s="8">
        <v>6</v>
      </c>
      <c r="T64" s="5"/>
      <c r="U64" s="5"/>
      <c r="V64" s="5"/>
      <c r="W64" s="5"/>
      <c r="X64" s="8">
        <v>18</v>
      </c>
    </row>
    <row r="65" spans="1:24" ht="30" x14ac:dyDescent="0.2">
      <c r="A65" s="1">
        <v>65</v>
      </c>
      <c r="B65" s="73">
        <v>60</v>
      </c>
      <c r="C65" s="7" t="s">
        <v>157</v>
      </c>
      <c r="D65" s="5" t="s">
        <v>3123</v>
      </c>
      <c r="E65" s="5" t="s">
        <v>3125</v>
      </c>
      <c r="F65" s="5"/>
      <c r="G65" s="5" t="s">
        <v>3126</v>
      </c>
      <c r="H65" s="8">
        <v>3</v>
      </c>
      <c r="I65" s="5"/>
      <c r="J65" s="5"/>
      <c r="K65" s="5"/>
      <c r="L65" s="8">
        <v>3</v>
      </c>
      <c r="M65" s="8">
        <v>3</v>
      </c>
      <c r="N65" s="8">
        <v>3</v>
      </c>
      <c r="O65" s="5"/>
      <c r="P65" s="5"/>
      <c r="Q65" s="5"/>
      <c r="R65" s="5"/>
      <c r="S65" s="8">
        <v>6</v>
      </c>
      <c r="T65" s="5"/>
      <c r="U65" s="5"/>
      <c r="V65" s="5"/>
      <c r="W65" s="5"/>
      <c r="X65" s="8">
        <v>18</v>
      </c>
    </row>
    <row r="66" spans="1:24" ht="30" x14ac:dyDescent="0.2">
      <c r="A66" s="1">
        <v>66</v>
      </c>
      <c r="B66" s="73">
        <v>60</v>
      </c>
      <c r="C66" s="7" t="s">
        <v>160</v>
      </c>
      <c r="D66" s="5" t="s">
        <v>3123</v>
      </c>
      <c r="E66" s="5" t="s">
        <v>3125</v>
      </c>
      <c r="F66" s="5"/>
      <c r="G66" s="5" t="s">
        <v>3126</v>
      </c>
      <c r="H66" s="8">
        <v>3</v>
      </c>
      <c r="I66" s="5"/>
      <c r="J66" s="5"/>
      <c r="K66" s="5"/>
      <c r="L66" s="8">
        <v>3</v>
      </c>
      <c r="M66" s="8">
        <v>3</v>
      </c>
      <c r="N66" s="8">
        <v>3</v>
      </c>
      <c r="O66" s="5"/>
      <c r="P66" s="5"/>
      <c r="Q66" s="5"/>
      <c r="R66" s="5"/>
      <c r="S66" s="8">
        <v>6</v>
      </c>
      <c r="T66" s="5"/>
      <c r="U66" s="5"/>
      <c r="V66" s="5"/>
      <c r="W66" s="5"/>
      <c r="X66" s="8">
        <v>18</v>
      </c>
    </row>
    <row r="67" spans="1:24" ht="30" x14ac:dyDescent="0.2">
      <c r="A67" s="1">
        <v>67</v>
      </c>
      <c r="B67" s="73">
        <v>60</v>
      </c>
      <c r="C67" s="7" t="s">
        <v>161</v>
      </c>
      <c r="D67" s="5" t="s">
        <v>3123</v>
      </c>
      <c r="E67" s="5" t="s">
        <v>3125</v>
      </c>
      <c r="F67" s="5"/>
      <c r="G67" s="5" t="s">
        <v>3126</v>
      </c>
      <c r="H67" s="8">
        <v>3</v>
      </c>
      <c r="I67" s="5"/>
      <c r="J67" s="5"/>
      <c r="K67" s="5"/>
      <c r="L67" s="8">
        <v>3</v>
      </c>
      <c r="M67" s="8">
        <v>3</v>
      </c>
      <c r="N67" s="8">
        <v>3</v>
      </c>
      <c r="O67" s="5"/>
      <c r="P67" s="5"/>
      <c r="Q67" s="5"/>
      <c r="R67" s="5"/>
      <c r="S67" s="8">
        <v>6</v>
      </c>
      <c r="T67" s="5"/>
      <c r="U67" s="5"/>
      <c r="V67" s="5"/>
      <c r="W67" s="5"/>
      <c r="X67" s="8">
        <v>18</v>
      </c>
    </row>
    <row r="68" spans="1:24" x14ac:dyDescent="0.2">
      <c r="A68" s="1">
        <v>68</v>
      </c>
      <c r="B68" s="73">
        <v>60</v>
      </c>
      <c r="C68" s="7" t="s">
        <v>162</v>
      </c>
      <c r="D68" s="5" t="s">
        <v>3127</v>
      </c>
      <c r="E68" s="5" t="s">
        <v>3043</v>
      </c>
      <c r="F68" s="5"/>
      <c r="G68" s="8">
        <v>1600</v>
      </c>
      <c r="H68" s="5"/>
      <c r="I68" s="5"/>
      <c r="J68" s="5"/>
      <c r="K68" s="5"/>
      <c r="L68" s="5"/>
      <c r="M68" s="5"/>
      <c r="N68" s="5"/>
      <c r="O68" s="5"/>
      <c r="P68" s="5"/>
      <c r="Q68" s="5"/>
      <c r="R68" s="8">
        <v>1</v>
      </c>
      <c r="S68" s="5"/>
      <c r="T68" s="5"/>
      <c r="U68" s="5"/>
      <c r="V68" s="5"/>
      <c r="W68" s="5"/>
      <c r="X68" s="5"/>
    </row>
    <row r="69" spans="1:24" x14ac:dyDescent="0.2">
      <c r="A69" s="1">
        <v>69</v>
      </c>
      <c r="B69" s="73">
        <v>60</v>
      </c>
      <c r="C69" s="7" t="s">
        <v>165</v>
      </c>
      <c r="D69" s="5" t="s">
        <v>3127</v>
      </c>
      <c r="E69" s="5" t="s">
        <v>3043</v>
      </c>
      <c r="F69" s="5"/>
      <c r="G69" s="8">
        <v>1600</v>
      </c>
      <c r="H69" s="5"/>
      <c r="I69" s="5"/>
      <c r="J69" s="5"/>
      <c r="K69" s="5"/>
      <c r="L69" s="5"/>
      <c r="M69" s="5"/>
      <c r="N69" s="5"/>
      <c r="O69" s="5"/>
      <c r="P69" s="5"/>
      <c r="Q69" s="5"/>
      <c r="R69" s="8">
        <v>1</v>
      </c>
      <c r="S69" s="5"/>
      <c r="T69" s="5"/>
      <c r="U69" s="5"/>
      <c r="V69" s="5"/>
      <c r="W69" s="5"/>
      <c r="X69" s="5"/>
    </row>
    <row r="70" spans="1:24" x14ac:dyDescent="0.2">
      <c r="A70" s="1">
        <v>70</v>
      </c>
      <c r="B70" s="73">
        <v>60</v>
      </c>
      <c r="C70" s="7" t="s">
        <v>166</v>
      </c>
      <c r="D70" s="5" t="s">
        <v>3127</v>
      </c>
      <c r="E70" s="5" t="s">
        <v>3043</v>
      </c>
      <c r="F70" s="5"/>
      <c r="G70" s="8">
        <v>1600</v>
      </c>
      <c r="H70" s="5"/>
      <c r="I70" s="5"/>
      <c r="J70" s="5"/>
      <c r="K70" s="5"/>
      <c r="L70" s="5"/>
      <c r="M70" s="5"/>
      <c r="N70" s="5"/>
      <c r="O70" s="5"/>
      <c r="P70" s="5"/>
      <c r="Q70" s="5"/>
      <c r="R70" s="8">
        <v>1</v>
      </c>
      <c r="S70" s="5"/>
      <c r="T70" s="5"/>
      <c r="U70" s="5"/>
      <c r="V70" s="5"/>
      <c r="W70" s="5"/>
      <c r="X70" s="5"/>
    </row>
    <row r="71" spans="1:24" x14ac:dyDescent="0.2">
      <c r="A71" s="1">
        <v>71</v>
      </c>
      <c r="B71" s="73">
        <v>60</v>
      </c>
      <c r="C71" s="7" t="s">
        <v>167</v>
      </c>
      <c r="D71" s="5" t="s">
        <v>3127</v>
      </c>
      <c r="E71" s="5" t="s">
        <v>3043</v>
      </c>
      <c r="F71" s="5"/>
      <c r="G71" s="8">
        <v>1600</v>
      </c>
      <c r="H71" s="5"/>
      <c r="I71" s="5"/>
      <c r="J71" s="5"/>
      <c r="K71" s="5"/>
      <c r="L71" s="5"/>
      <c r="M71" s="5"/>
      <c r="N71" s="5"/>
      <c r="O71" s="5"/>
      <c r="P71" s="5"/>
      <c r="Q71" s="5"/>
      <c r="R71" s="8">
        <v>1</v>
      </c>
      <c r="S71" s="5"/>
      <c r="T71" s="5"/>
      <c r="U71" s="5"/>
      <c r="V71" s="5"/>
      <c r="W71" s="5"/>
      <c r="X71" s="5"/>
    </row>
    <row r="72" spans="1:24" x14ac:dyDescent="0.2">
      <c r="A72" s="1">
        <v>72</v>
      </c>
      <c r="B72" s="73">
        <v>60</v>
      </c>
      <c r="C72" s="7" t="s">
        <v>168</v>
      </c>
      <c r="D72" s="5" t="s">
        <v>3127</v>
      </c>
      <c r="E72" s="5" t="s">
        <v>3043</v>
      </c>
      <c r="F72" s="5"/>
      <c r="G72" s="8">
        <v>1600</v>
      </c>
      <c r="H72" s="5"/>
      <c r="I72" s="5"/>
      <c r="J72" s="5"/>
      <c r="K72" s="5"/>
      <c r="L72" s="5"/>
      <c r="M72" s="5"/>
      <c r="N72" s="5"/>
      <c r="O72" s="5"/>
      <c r="P72" s="5"/>
      <c r="Q72" s="5"/>
      <c r="R72" s="8">
        <v>1</v>
      </c>
      <c r="S72" s="5"/>
      <c r="T72" s="5"/>
      <c r="U72" s="5"/>
      <c r="V72" s="5"/>
      <c r="W72" s="5"/>
      <c r="X72" s="5"/>
    </row>
    <row r="73" spans="1:24" x14ac:dyDescent="0.2">
      <c r="A73" s="1">
        <v>73</v>
      </c>
      <c r="B73" s="73">
        <v>60</v>
      </c>
      <c r="C73" s="7" t="s">
        <v>169</v>
      </c>
      <c r="D73" s="5" t="s">
        <v>3127</v>
      </c>
      <c r="E73" s="5" t="s">
        <v>3043</v>
      </c>
      <c r="F73" s="5"/>
      <c r="G73" s="8">
        <v>1600</v>
      </c>
      <c r="H73" s="5"/>
      <c r="I73" s="5"/>
      <c r="J73" s="5"/>
      <c r="K73" s="5"/>
      <c r="L73" s="5"/>
      <c r="M73" s="5"/>
      <c r="N73" s="5"/>
      <c r="O73" s="5"/>
      <c r="P73" s="5"/>
      <c r="Q73" s="5"/>
      <c r="R73" s="8">
        <v>1</v>
      </c>
      <c r="S73" s="5"/>
      <c r="T73" s="5"/>
      <c r="U73" s="5"/>
      <c r="V73" s="5"/>
      <c r="W73" s="5"/>
      <c r="X73" s="5"/>
    </row>
    <row r="74" spans="1:24" x14ac:dyDescent="0.2">
      <c r="A74" s="1">
        <v>74</v>
      </c>
      <c r="B74" s="73">
        <v>70</v>
      </c>
      <c r="C74" s="7" t="s">
        <v>170</v>
      </c>
      <c r="D74" s="7" t="s">
        <v>171</v>
      </c>
      <c r="E74" s="5" t="s">
        <v>3128</v>
      </c>
      <c r="F74" s="5"/>
      <c r="G74" s="5" t="s">
        <v>2735</v>
      </c>
      <c r="H74" s="8">
        <v>1</v>
      </c>
      <c r="I74" s="5"/>
      <c r="J74" s="5"/>
      <c r="K74" s="5"/>
      <c r="L74" s="8">
        <v>2</v>
      </c>
      <c r="M74" s="5"/>
      <c r="N74" s="8">
        <v>1</v>
      </c>
      <c r="O74" s="5"/>
      <c r="P74" s="5"/>
      <c r="Q74" s="5"/>
      <c r="R74" s="8">
        <v>2</v>
      </c>
      <c r="S74" s="5"/>
      <c r="T74" s="5"/>
      <c r="U74" s="5"/>
      <c r="V74" s="5"/>
      <c r="W74" s="5"/>
      <c r="X74" s="5"/>
    </row>
    <row r="75" spans="1:24" x14ac:dyDescent="0.2">
      <c r="A75" s="1">
        <v>75</v>
      </c>
      <c r="B75" s="73">
        <v>70</v>
      </c>
      <c r="C75" s="7" t="s">
        <v>173</v>
      </c>
      <c r="D75" s="7" t="s">
        <v>171</v>
      </c>
      <c r="E75" s="5" t="s">
        <v>3128</v>
      </c>
      <c r="F75" s="5"/>
      <c r="G75" s="5" t="s">
        <v>2735</v>
      </c>
      <c r="H75" s="8">
        <v>1</v>
      </c>
      <c r="I75" s="5"/>
      <c r="J75" s="5"/>
      <c r="K75" s="5"/>
      <c r="L75" s="8">
        <v>2</v>
      </c>
      <c r="M75" s="5"/>
      <c r="N75" s="8">
        <v>1</v>
      </c>
      <c r="O75" s="5"/>
      <c r="P75" s="5"/>
      <c r="Q75" s="5"/>
      <c r="R75" s="8">
        <v>2</v>
      </c>
      <c r="S75" s="5"/>
      <c r="T75" s="5"/>
      <c r="U75" s="5"/>
      <c r="V75" s="5"/>
      <c r="W75" s="5"/>
      <c r="X75" s="5"/>
    </row>
    <row r="76" spans="1:24" x14ac:dyDescent="0.2">
      <c r="A76" s="1">
        <v>76</v>
      </c>
      <c r="B76" s="73">
        <v>70</v>
      </c>
      <c r="C76" s="7" t="s">
        <v>174</v>
      </c>
      <c r="D76" s="5" t="s">
        <v>3032</v>
      </c>
      <c r="E76" s="7" t="s">
        <v>66</v>
      </c>
      <c r="F76" s="7" t="s">
        <v>67</v>
      </c>
      <c r="G76" s="7" t="s">
        <v>151</v>
      </c>
      <c r="H76" s="8">
        <v>1</v>
      </c>
      <c r="I76" s="5"/>
      <c r="J76" s="5"/>
      <c r="K76" s="5"/>
      <c r="L76" s="8">
        <v>4</v>
      </c>
      <c r="M76" s="5"/>
      <c r="N76" s="8">
        <v>2</v>
      </c>
      <c r="O76" s="5"/>
      <c r="P76" s="5"/>
      <c r="Q76" s="5"/>
      <c r="R76" s="8">
        <v>4</v>
      </c>
      <c r="S76" s="5"/>
      <c r="T76" s="5"/>
      <c r="U76" s="5"/>
      <c r="V76" s="5"/>
      <c r="W76" s="5"/>
      <c r="X76" s="5"/>
    </row>
    <row r="77" spans="1:24" x14ac:dyDescent="0.2">
      <c r="A77" s="1">
        <v>77</v>
      </c>
      <c r="B77" s="73">
        <v>70</v>
      </c>
      <c r="C77" s="7" t="s">
        <v>176</v>
      </c>
      <c r="D77" s="5" t="s">
        <v>3034</v>
      </c>
      <c r="E77" s="7" t="s">
        <v>66</v>
      </c>
      <c r="F77" s="7" t="s">
        <v>67</v>
      </c>
      <c r="G77" s="7" t="s">
        <v>151</v>
      </c>
      <c r="H77" s="8">
        <v>1</v>
      </c>
      <c r="I77" s="5"/>
      <c r="J77" s="5"/>
      <c r="K77" s="5"/>
      <c r="L77" s="8">
        <v>4</v>
      </c>
      <c r="M77" s="5"/>
      <c r="N77" s="8">
        <v>2</v>
      </c>
      <c r="O77" s="5"/>
      <c r="P77" s="5"/>
      <c r="Q77" s="5"/>
      <c r="R77" s="8">
        <v>2</v>
      </c>
      <c r="S77" s="5"/>
      <c r="T77" s="5"/>
      <c r="U77" s="5"/>
      <c r="V77" s="5"/>
      <c r="W77" s="5"/>
      <c r="X77" s="5"/>
    </row>
    <row r="78" spans="1:24" x14ac:dyDescent="0.2">
      <c r="A78" s="1">
        <v>78</v>
      </c>
      <c r="B78" s="73">
        <v>70</v>
      </c>
      <c r="C78" s="7" t="s">
        <v>178</v>
      </c>
      <c r="D78" s="7" t="s">
        <v>171</v>
      </c>
      <c r="E78" s="7" t="s">
        <v>66</v>
      </c>
      <c r="F78" s="7" t="s">
        <v>67</v>
      </c>
      <c r="G78" s="7" t="s">
        <v>151</v>
      </c>
      <c r="H78" s="8">
        <v>1</v>
      </c>
      <c r="I78" s="5"/>
      <c r="J78" s="5"/>
      <c r="K78" s="5"/>
      <c r="L78" s="8">
        <v>4</v>
      </c>
      <c r="M78" s="5"/>
      <c r="N78" s="8">
        <v>2</v>
      </c>
      <c r="O78" s="5"/>
      <c r="P78" s="5"/>
      <c r="Q78" s="5"/>
      <c r="R78" s="8">
        <v>4</v>
      </c>
      <c r="S78" s="5"/>
      <c r="T78" s="5"/>
      <c r="U78" s="5"/>
      <c r="V78" s="5"/>
      <c r="W78" s="5"/>
      <c r="X78" s="5"/>
    </row>
    <row r="79" spans="1:24" x14ac:dyDescent="0.2">
      <c r="A79" s="1">
        <v>79</v>
      </c>
      <c r="B79" s="73">
        <v>70</v>
      </c>
      <c r="C79" s="7" t="s">
        <v>179</v>
      </c>
      <c r="D79" s="7" t="s">
        <v>171</v>
      </c>
      <c r="E79" s="7" t="s">
        <v>66</v>
      </c>
      <c r="F79" s="7" t="s">
        <v>67</v>
      </c>
      <c r="G79" s="7" t="s">
        <v>151</v>
      </c>
      <c r="H79" s="8">
        <v>1</v>
      </c>
      <c r="I79" s="5"/>
      <c r="J79" s="5"/>
      <c r="K79" s="5"/>
      <c r="L79" s="8">
        <v>4</v>
      </c>
      <c r="M79" s="5"/>
      <c r="N79" s="8">
        <v>2</v>
      </c>
      <c r="O79" s="5"/>
      <c r="P79" s="5"/>
      <c r="Q79" s="5"/>
      <c r="R79" s="8">
        <v>4</v>
      </c>
      <c r="S79" s="5"/>
      <c r="T79" s="5"/>
      <c r="U79" s="5"/>
      <c r="V79" s="5"/>
      <c r="W79" s="5"/>
      <c r="X79" s="5"/>
    </row>
    <row r="80" spans="1:24" x14ac:dyDescent="0.2">
      <c r="A80" s="1">
        <v>80</v>
      </c>
      <c r="B80" s="73">
        <v>70</v>
      </c>
      <c r="C80" s="7" t="s">
        <v>180</v>
      </c>
      <c r="D80" s="7" t="s">
        <v>171</v>
      </c>
      <c r="E80" s="7" t="s">
        <v>66</v>
      </c>
      <c r="F80" s="7" t="s">
        <v>67</v>
      </c>
      <c r="G80" s="7" t="s">
        <v>151</v>
      </c>
      <c r="H80" s="8">
        <v>1</v>
      </c>
      <c r="I80" s="5"/>
      <c r="J80" s="5"/>
      <c r="K80" s="5"/>
      <c r="L80" s="8">
        <v>4</v>
      </c>
      <c r="M80" s="5"/>
      <c r="N80" s="8">
        <v>2</v>
      </c>
      <c r="O80" s="5"/>
      <c r="P80" s="5"/>
      <c r="Q80" s="5"/>
      <c r="R80" s="8">
        <v>4</v>
      </c>
      <c r="S80" s="5"/>
      <c r="T80" s="5"/>
      <c r="U80" s="5"/>
      <c r="V80" s="5"/>
      <c r="W80" s="5"/>
      <c r="X80" s="5"/>
    </row>
    <row r="81" spans="1:24" x14ac:dyDescent="0.2">
      <c r="A81" s="1">
        <v>81</v>
      </c>
      <c r="B81" s="73">
        <v>70</v>
      </c>
      <c r="C81" s="7" t="s">
        <v>181</v>
      </c>
      <c r="D81" s="5" t="s">
        <v>3032</v>
      </c>
      <c r="E81" s="7" t="s">
        <v>66</v>
      </c>
      <c r="F81" s="7" t="s">
        <v>67</v>
      </c>
      <c r="G81" s="7" t="s">
        <v>151</v>
      </c>
      <c r="H81" s="8">
        <v>1</v>
      </c>
      <c r="I81" s="5"/>
      <c r="J81" s="5"/>
      <c r="K81" s="5"/>
      <c r="L81" s="8">
        <v>4</v>
      </c>
      <c r="M81" s="5"/>
      <c r="N81" s="8">
        <v>2</v>
      </c>
      <c r="O81" s="5"/>
      <c r="P81" s="5"/>
      <c r="Q81" s="5"/>
      <c r="R81" s="8">
        <v>4</v>
      </c>
      <c r="S81" s="5"/>
      <c r="T81" s="5"/>
      <c r="U81" s="5"/>
      <c r="V81" s="5"/>
      <c r="W81" s="5"/>
      <c r="X81" s="5"/>
    </row>
    <row r="82" spans="1:24" x14ac:dyDescent="0.2">
      <c r="A82" s="1">
        <v>82</v>
      </c>
      <c r="B82" s="73">
        <v>70</v>
      </c>
      <c r="C82" s="7" t="s">
        <v>182</v>
      </c>
      <c r="D82" s="5" t="s">
        <v>3034</v>
      </c>
      <c r="E82" s="7" t="s">
        <v>66</v>
      </c>
      <c r="F82" s="7" t="s">
        <v>67</v>
      </c>
      <c r="G82" s="7" t="s">
        <v>151</v>
      </c>
      <c r="H82" s="8">
        <v>1</v>
      </c>
      <c r="I82" s="5"/>
      <c r="J82" s="5"/>
      <c r="K82" s="5"/>
      <c r="L82" s="8">
        <v>4</v>
      </c>
      <c r="M82" s="5"/>
      <c r="N82" s="8">
        <v>2</v>
      </c>
      <c r="O82" s="5"/>
      <c r="P82" s="5"/>
      <c r="Q82" s="5"/>
      <c r="R82" s="8">
        <v>2</v>
      </c>
      <c r="S82" s="5"/>
      <c r="T82" s="5"/>
      <c r="U82" s="5"/>
      <c r="V82" s="5"/>
      <c r="W82" s="5"/>
      <c r="X82" s="5"/>
    </row>
    <row r="83" spans="1:24" x14ac:dyDescent="0.2">
      <c r="A83" s="1">
        <v>83</v>
      </c>
      <c r="B83" s="73">
        <v>50</v>
      </c>
      <c r="C83" s="7" t="s">
        <v>183</v>
      </c>
      <c r="D83" s="5" t="s">
        <v>2829</v>
      </c>
      <c r="E83" s="5" t="s">
        <v>3129</v>
      </c>
      <c r="F83" s="7" t="s">
        <v>186</v>
      </c>
      <c r="G83" s="8">
        <v>300</v>
      </c>
      <c r="H83" s="8">
        <v>1</v>
      </c>
      <c r="I83" s="5"/>
      <c r="J83" s="8">
        <v>1</v>
      </c>
      <c r="K83" s="5"/>
      <c r="L83" s="8">
        <v>1</v>
      </c>
      <c r="M83" s="8">
        <v>1</v>
      </c>
      <c r="N83" s="5"/>
      <c r="O83" s="5"/>
      <c r="P83" s="5"/>
      <c r="Q83" s="5"/>
      <c r="R83" s="5"/>
      <c r="S83" s="8">
        <v>4</v>
      </c>
      <c r="T83" s="5"/>
      <c r="U83" s="5"/>
      <c r="V83" s="5"/>
      <c r="W83" s="5"/>
      <c r="X83" s="8">
        <v>2</v>
      </c>
    </row>
    <row r="84" spans="1:24" x14ac:dyDescent="0.2">
      <c r="A84" s="1">
        <v>84</v>
      </c>
      <c r="B84" s="73">
        <v>50</v>
      </c>
      <c r="C84" s="7" t="s">
        <v>187</v>
      </c>
      <c r="D84" s="5" t="s">
        <v>2829</v>
      </c>
      <c r="E84" s="5" t="s">
        <v>3129</v>
      </c>
      <c r="F84" s="7" t="s">
        <v>186</v>
      </c>
      <c r="G84" s="8">
        <v>300</v>
      </c>
      <c r="H84" s="8">
        <v>1</v>
      </c>
      <c r="I84" s="5"/>
      <c r="J84" s="8">
        <v>1</v>
      </c>
      <c r="K84" s="5"/>
      <c r="L84" s="8">
        <v>1</v>
      </c>
      <c r="M84" s="8">
        <v>1</v>
      </c>
      <c r="N84" s="5"/>
      <c r="O84" s="8">
        <v>1</v>
      </c>
      <c r="P84" s="5"/>
      <c r="Q84" s="5"/>
      <c r="R84" s="5"/>
      <c r="S84" s="8">
        <v>2</v>
      </c>
      <c r="T84" s="5"/>
      <c r="U84" s="5"/>
      <c r="V84" s="5"/>
      <c r="W84" s="5"/>
      <c r="X84" s="8">
        <v>2</v>
      </c>
    </row>
    <row r="85" spans="1:24" x14ac:dyDescent="0.2">
      <c r="A85" s="1">
        <v>85</v>
      </c>
      <c r="B85" s="73">
        <v>50</v>
      </c>
      <c r="C85" s="7" t="s">
        <v>188</v>
      </c>
      <c r="D85" s="5" t="s">
        <v>2829</v>
      </c>
      <c r="E85" s="5" t="s">
        <v>3129</v>
      </c>
      <c r="F85" s="7" t="s">
        <v>186</v>
      </c>
      <c r="G85" s="8">
        <v>300</v>
      </c>
      <c r="H85" s="8">
        <v>1</v>
      </c>
      <c r="I85" s="5"/>
      <c r="J85" s="8">
        <v>1</v>
      </c>
      <c r="K85" s="5"/>
      <c r="L85" s="8">
        <v>1</v>
      </c>
      <c r="M85" s="8">
        <v>1</v>
      </c>
      <c r="N85" s="5"/>
      <c r="O85" s="5"/>
      <c r="P85" s="5"/>
      <c r="Q85" s="5"/>
      <c r="R85" s="5"/>
      <c r="S85" s="8">
        <v>4</v>
      </c>
      <c r="T85" s="5"/>
      <c r="U85" s="5"/>
      <c r="V85" s="5"/>
      <c r="W85" s="5"/>
      <c r="X85" s="8">
        <v>2</v>
      </c>
    </row>
    <row r="86" spans="1:24" x14ac:dyDescent="0.2">
      <c r="A86" s="1">
        <v>86</v>
      </c>
      <c r="B86" s="73">
        <v>50</v>
      </c>
      <c r="C86" s="7" t="s">
        <v>189</v>
      </c>
      <c r="D86" s="5" t="s">
        <v>3130</v>
      </c>
      <c r="E86" s="7" t="s">
        <v>61</v>
      </c>
      <c r="F86" s="7" t="s">
        <v>62</v>
      </c>
      <c r="G86" s="8">
        <v>300</v>
      </c>
      <c r="H86" s="8">
        <v>2</v>
      </c>
      <c r="I86" s="5"/>
      <c r="J86" s="8">
        <v>4</v>
      </c>
      <c r="K86" s="8">
        <v>2</v>
      </c>
      <c r="L86" s="8">
        <v>1</v>
      </c>
      <c r="M86" s="8">
        <v>1</v>
      </c>
      <c r="N86" s="8">
        <v>1</v>
      </c>
      <c r="O86" s="8">
        <v>1</v>
      </c>
      <c r="P86" s="8">
        <v>1</v>
      </c>
      <c r="Q86" s="5"/>
      <c r="R86" s="5"/>
      <c r="S86" s="8">
        <v>2</v>
      </c>
      <c r="T86" s="8">
        <v>1</v>
      </c>
      <c r="U86" s="5"/>
      <c r="V86" s="5"/>
      <c r="W86" s="5"/>
      <c r="X86" s="8">
        <v>4</v>
      </c>
    </row>
    <row r="87" spans="1:24" x14ac:dyDescent="0.2">
      <c r="A87" s="1">
        <v>87</v>
      </c>
      <c r="B87" s="73">
        <v>50</v>
      </c>
      <c r="C87" s="7" t="s">
        <v>191</v>
      </c>
      <c r="D87" s="5" t="s">
        <v>3130</v>
      </c>
      <c r="E87" s="5" t="s">
        <v>3119</v>
      </c>
      <c r="F87" s="7" t="s">
        <v>130</v>
      </c>
      <c r="G87" s="8">
        <v>300</v>
      </c>
      <c r="H87" s="8">
        <v>2</v>
      </c>
      <c r="I87" s="5"/>
      <c r="J87" s="8">
        <v>4</v>
      </c>
      <c r="K87" s="8">
        <v>2</v>
      </c>
      <c r="L87" s="8">
        <v>1</v>
      </c>
      <c r="M87" s="8">
        <v>1</v>
      </c>
      <c r="N87" s="8">
        <v>1</v>
      </c>
      <c r="O87" s="8">
        <v>1</v>
      </c>
      <c r="P87" s="8">
        <v>1</v>
      </c>
      <c r="Q87" s="5"/>
      <c r="R87" s="5"/>
      <c r="S87" s="8">
        <v>2</v>
      </c>
      <c r="T87" s="8">
        <v>1</v>
      </c>
      <c r="U87" s="5"/>
      <c r="V87" s="5"/>
      <c r="W87" s="5"/>
      <c r="X87" s="5"/>
    </row>
    <row r="88" spans="1:24" x14ac:dyDescent="0.2">
      <c r="A88" s="1">
        <v>88</v>
      </c>
      <c r="B88" s="73">
        <v>50</v>
      </c>
      <c r="C88" s="7" t="s">
        <v>192</v>
      </c>
      <c r="D88" s="5" t="s">
        <v>3130</v>
      </c>
      <c r="E88" s="7" t="s">
        <v>61</v>
      </c>
      <c r="F88" s="7" t="s">
        <v>62</v>
      </c>
      <c r="G88" s="8">
        <v>300</v>
      </c>
      <c r="H88" s="8">
        <v>2</v>
      </c>
      <c r="I88" s="5"/>
      <c r="J88" s="8">
        <v>4</v>
      </c>
      <c r="K88" s="8">
        <v>2</v>
      </c>
      <c r="L88" s="8">
        <v>1</v>
      </c>
      <c r="M88" s="8">
        <v>1</v>
      </c>
      <c r="N88" s="8">
        <v>1</v>
      </c>
      <c r="O88" s="8">
        <v>1</v>
      </c>
      <c r="P88" s="8">
        <v>1</v>
      </c>
      <c r="Q88" s="5"/>
      <c r="R88" s="5"/>
      <c r="S88" s="8">
        <v>2</v>
      </c>
      <c r="T88" s="8">
        <v>1</v>
      </c>
      <c r="U88" s="5"/>
      <c r="V88" s="5"/>
      <c r="W88" s="5"/>
      <c r="X88" s="8">
        <v>4</v>
      </c>
    </row>
    <row r="89" spans="1:24" x14ac:dyDescent="0.2">
      <c r="A89" s="1">
        <v>89</v>
      </c>
      <c r="B89" s="73">
        <v>50</v>
      </c>
      <c r="C89" s="7" t="s">
        <v>193</v>
      </c>
      <c r="D89" s="5" t="s">
        <v>2829</v>
      </c>
      <c r="E89" s="7" t="s">
        <v>61</v>
      </c>
      <c r="F89" s="7" t="s">
        <v>62</v>
      </c>
      <c r="G89" s="8">
        <v>300</v>
      </c>
      <c r="H89" s="8">
        <v>2</v>
      </c>
      <c r="I89" s="5"/>
      <c r="J89" s="8">
        <v>2</v>
      </c>
      <c r="K89" s="5"/>
      <c r="L89" s="8">
        <v>2</v>
      </c>
      <c r="M89" s="8">
        <v>2</v>
      </c>
      <c r="N89" s="8">
        <v>2</v>
      </c>
      <c r="O89" s="8">
        <v>1</v>
      </c>
      <c r="P89" s="5"/>
      <c r="Q89" s="5"/>
      <c r="R89" s="5"/>
      <c r="S89" s="8">
        <v>2</v>
      </c>
      <c r="T89" s="5"/>
      <c r="U89" s="5"/>
      <c r="V89" s="5"/>
      <c r="W89" s="5"/>
      <c r="X89" s="8">
        <v>4</v>
      </c>
    </row>
    <row r="90" spans="1:24" x14ac:dyDescent="0.2">
      <c r="A90" s="1">
        <v>90</v>
      </c>
      <c r="B90" s="73">
        <v>50</v>
      </c>
      <c r="C90" s="7" t="s">
        <v>194</v>
      </c>
      <c r="D90" s="5" t="s">
        <v>2829</v>
      </c>
      <c r="E90" s="7" t="s">
        <v>61</v>
      </c>
      <c r="F90" s="7" t="s">
        <v>62</v>
      </c>
      <c r="G90" s="8">
        <v>300</v>
      </c>
      <c r="H90" s="8">
        <v>2</v>
      </c>
      <c r="I90" s="5"/>
      <c r="J90" s="8">
        <v>2</v>
      </c>
      <c r="K90" s="5"/>
      <c r="L90" s="8">
        <v>2</v>
      </c>
      <c r="M90" s="8">
        <v>2</v>
      </c>
      <c r="N90" s="8">
        <v>2</v>
      </c>
      <c r="O90" s="8">
        <v>1</v>
      </c>
      <c r="P90" s="5"/>
      <c r="Q90" s="5"/>
      <c r="R90" s="5"/>
      <c r="S90" s="8">
        <v>2</v>
      </c>
      <c r="T90" s="5"/>
      <c r="U90" s="5"/>
      <c r="V90" s="5"/>
      <c r="W90" s="5"/>
      <c r="X90" s="8">
        <v>4</v>
      </c>
    </row>
    <row r="91" spans="1:24" x14ac:dyDescent="0.2">
      <c r="A91" s="1">
        <v>91</v>
      </c>
      <c r="B91" s="73">
        <v>50</v>
      </c>
      <c r="C91" s="7" t="s">
        <v>195</v>
      </c>
      <c r="D91" s="5" t="s">
        <v>3131</v>
      </c>
      <c r="E91" s="7" t="s">
        <v>61</v>
      </c>
      <c r="F91" s="7" t="s">
        <v>62</v>
      </c>
      <c r="G91" s="8">
        <v>300</v>
      </c>
      <c r="H91" s="8">
        <v>1</v>
      </c>
      <c r="I91" s="5"/>
      <c r="J91" s="5"/>
      <c r="K91" s="5"/>
      <c r="L91" s="5"/>
      <c r="M91" s="5"/>
      <c r="N91" s="5"/>
      <c r="O91" s="5"/>
      <c r="P91" s="5"/>
      <c r="Q91" s="5"/>
      <c r="R91" s="5"/>
      <c r="S91" s="5"/>
      <c r="T91" s="5"/>
      <c r="U91" s="5"/>
      <c r="V91" s="5"/>
      <c r="W91" s="5"/>
      <c r="X91" s="5"/>
    </row>
    <row r="92" spans="1:24" x14ac:dyDescent="0.2">
      <c r="A92" s="1">
        <v>92</v>
      </c>
      <c r="B92" s="73">
        <v>50</v>
      </c>
      <c r="C92" s="7" t="s">
        <v>198</v>
      </c>
      <c r="D92" s="5" t="s">
        <v>2829</v>
      </c>
      <c r="E92" s="7" t="s">
        <v>199</v>
      </c>
      <c r="F92" s="7" t="s">
        <v>200</v>
      </c>
      <c r="G92" s="8">
        <v>300</v>
      </c>
      <c r="H92" s="8">
        <v>2</v>
      </c>
      <c r="I92" s="5"/>
      <c r="J92" s="8">
        <v>2</v>
      </c>
      <c r="K92" s="5"/>
      <c r="L92" s="8">
        <v>2</v>
      </c>
      <c r="M92" s="8">
        <v>8</v>
      </c>
      <c r="N92" s="8">
        <v>2</v>
      </c>
      <c r="O92" s="8">
        <v>2</v>
      </c>
      <c r="P92" s="5"/>
      <c r="Q92" s="5"/>
      <c r="R92" s="8">
        <v>2</v>
      </c>
      <c r="S92" s="8">
        <v>2</v>
      </c>
      <c r="T92" s="5"/>
      <c r="U92" s="5"/>
      <c r="V92" s="5"/>
      <c r="W92" s="5"/>
      <c r="X92" s="8">
        <v>4</v>
      </c>
    </row>
    <row r="93" spans="1:24" x14ac:dyDescent="0.2">
      <c r="A93" s="1">
        <v>93</v>
      </c>
      <c r="B93" s="73">
        <v>50</v>
      </c>
      <c r="C93" s="7" t="s">
        <v>201</v>
      </c>
      <c r="D93" s="5" t="s">
        <v>2829</v>
      </c>
      <c r="E93" s="7" t="s">
        <v>199</v>
      </c>
      <c r="F93" s="7" t="s">
        <v>200</v>
      </c>
      <c r="G93" s="8">
        <v>300</v>
      </c>
      <c r="H93" s="8">
        <v>2</v>
      </c>
      <c r="I93" s="5"/>
      <c r="J93" s="8">
        <v>2</v>
      </c>
      <c r="K93" s="5"/>
      <c r="L93" s="8">
        <v>2</v>
      </c>
      <c r="M93" s="8">
        <v>8</v>
      </c>
      <c r="N93" s="8">
        <v>2</v>
      </c>
      <c r="O93" s="8">
        <v>2</v>
      </c>
      <c r="P93" s="5"/>
      <c r="Q93" s="5"/>
      <c r="R93" s="8">
        <v>2</v>
      </c>
      <c r="S93" s="8">
        <v>2</v>
      </c>
      <c r="T93" s="5"/>
      <c r="U93" s="5"/>
      <c r="V93" s="5"/>
      <c r="W93" s="5"/>
      <c r="X93" s="8">
        <v>4</v>
      </c>
    </row>
    <row r="94" spans="1:24" x14ac:dyDescent="0.2">
      <c r="A94" s="1">
        <v>94</v>
      </c>
      <c r="B94" s="73">
        <v>50</v>
      </c>
      <c r="C94" s="7" t="s">
        <v>202</v>
      </c>
      <c r="D94" s="5" t="s">
        <v>2829</v>
      </c>
      <c r="E94" s="5" t="s">
        <v>3033</v>
      </c>
      <c r="F94" s="8">
        <v>218</v>
      </c>
      <c r="G94" s="8">
        <v>300</v>
      </c>
      <c r="H94" s="8">
        <v>2</v>
      </c>
      <c r="I94" s="5"/>
      <c r="J94" s="8">
        <v>2</v>
      </c>
      <c r="K94" s="5"/>
      <c r="L94" s="8">
        <v>2</v>
      </c>
      <c r="M94" s="8">
        <v>2</v>
      </c>
      <c r="N94" s="8">
        <v>1</v>
      </c>
      <c r="O94" s="8">
        <v>1</v>
      </c>
      <c r="P94" s="5"/>
      <c r="Q94" s="5"/>
      <c r="R94" s="5"/>
      <c r="S94" s="8">
        <v>2</v>
      </c>
      <c r="T94" s="5"/>
      <c r="U94" s="5"/>
      <c r="V94" s="5"/>
      <c r="W94" s="5"/>
      <c r="X94" s="8">
        <v>6</v>
      </c>
    </row>
    <row r="95" spans="1:24" x14ac:dyDescent="0.2">
      <c r="A95" s="1">
        <v>95</v>
      </c>
      <c r="B95" s="73">
        <v>50</v>
      </c>
      <c r="C95" s="7" t="s">
        <v>203</v>
      </c>
      <c r="D95" s="5" t="s">
        <v>2829</v>
      </c>
      <c r="E95" s="5" t="s">
        <v>3033</v>
      </c>
      <c r="F95" s="8">
        <v>219</v>
      </c>
      <c r="G95" s="8">
        <v>300</v>
      </c>
      <c r="H95" s="8">
        <v>2</v>
      </c>
      <c r="I95" s="5"/>
      <c r="J95" s="8">
        <v>2</v>
      </c>
      <c r="K95" s="5"/>
      <c r="L95" s="8">
        <v>2</v>
      </c>
      <c r="M95" s="8">
        <v>2</v>
      </c>
      <c r="N95" s="8">
        <v>1</v>
      </c>
      <c r="O95" s="8">
        <v>1</v>
      </c>
      <c r="P95" s="5"/>
      <c r="Q95" s="5"/>
      <c r="R95" s="5"/>
      <c r="S95" s="8">
        <v>2</v>
      </c>
      <c r="T95" s="5"/>
      <c r="U95" s="5"/>
      <c r="V95" s="5"/>
      <c r="W95" s="5"/>
      <c r="X95" s="8">
        <v>6</v>
      </c>
    </row>
    <row r="96" spans="1:24" x14ac:dyDescent="0.2">
      <c r="A96" s="1">
        <v>96</v>
      </c>
      <c r="B96" s="73">
        <v>50</v>
      </c>
      <c r="C96" s="7" t="s">
        <v>204</v>
      </c>
      <c r="D96" s="5" t="s">
        <v>2829</v>
      </c>
      <c r="E96" s="5" t="s">
        <v>3033</v>
      </c>
      <c r="F96" s="8">
        <v>218</v>
      </c>
      <c r="G96" s="8">
        <v>300</v>
      </c>
      <c r="H96" s="8">
        <v>2</v>
      </c>
      <c r="I96" s="5"/>
      <c r="J96" s="8">
        <v>2</v>
      </c>
      <c r="K96" s="5"/>
      <c r="L96" s="8">
        <v>2</v>
      </c>
      <c r="M96" s="8">
        <v>2</v>
      </c>
      <c r="N96" s="8">
        <v>1</v>
      </c>
      <c r="O96" s="8">
        <v>1</v>
      </c>
      <c r="P96" s="5"/>
      <c r="Q96" s="5"/>
      <c r="R96" s="5"/>
      <c r="S96" s="8">
        <v>2</v>
      </c>
      <c r="T96" s="5"/>
      <c r="U96" s="5"/>
      <c r="V96" s="5"/>
      <c r="W96" s="5"/>
      <c r="X96" s="8">
        <v>6</v>
      </c>
    </row>
    <row r="97" spans="1:24" x14ac:dyDescent="0.2">
      <c r="A97" s="1">
        <v>97</v>
      </c>
      <c r="B97" s="73">
        <v>50</v>
      </c>
      <c r="C97" s="7" t="s">
        <v>205</v>
      </c>
      <c r="D97" s="5" t="s">
        <v>2829</v>
      </c>
      <c r="E97" s="5" t="s">
        <v>3033</v>
      </c>
      <c r="F97" s="8">
        <v>219</v>
      </c>
      <c r="G97" s="8">
        <v>300</v>
      </c>
      <c r="H97" s="8">
        <v>2</v>
      </c>
      <c r="I97" s="5"/>
      <c r="J97" s="8">
        <v>2</v>
      </c>
      <c r="K97" s="5"/>
      <c r="L97" s="8">
        <v>2</v>
      </c>
      <c r="M97" s="8">
        <v>2</v>
      </c>
      <c r="N97" s="8">
        <v>1</v>
      </c>
      <c r="O97" s="8">
        <v>1</v>
      </c>
      <c r="P97" s="5"/>
      <c r="Q97" s="5"/>
      <c r="R97" s="5"/>
      <c r="S97" s="8">
        <v>2</v>
      </c>
      <c r="T97" s="5"/>
      <c r="U97" s="5"/>
      <c r="V97" s="5"/>
      <c r="W97" s="5"/>
      <c r="X97" s="8">
        <v>6</v>
      </c>
    </row>
    <row r="98" spans="1:24" x14ac:dyDescent="0.2">
      <c r="A98" s="1">
        <v>98</v>
      </c>
      <c r="B98" s="73">
        <v>50</v>
      </c>
      <c r="C98" s="7" t="s">
        <v>206</v>
      </c>
      <c r="D98" s="5" t="s">
        <v>2829</v>
      </c>
      <c r="E98" s="5" t="s">
        <v>3132</v>
      </c>
      <c r="F98" s="5"/>
      <c r="G98" s="8">
        <v>300</v>
      </c>
      <c r="H98" s="8">
        <v>2</v>
      </c>
      <c r="I98" s="5"/>
      <c r="J98" s="5"/>
      <c r="K98" s="5"/>
      <c r="L98" s="5"/>
      <c r="M98" s="5"/>
      <c r="N98" s="5"/>
      <c r="O98" s="8">
        <v>1</v>
      </c>
      <c r="P98" s="5"/>
      <c r="Q98" s="5"/>
      <c r="R98" s="5"/>
      <c r="S98" s="8">
        <v>2</v>
      </c>
      <c r="T98" s="5"/>
      <c r="U98" s="5"/>
      <c r="V98" s="5"/>
      <c r="W98" s="5"/>
      <c r="X98" s="8">
        <v>4</v>
      </c>
    </row>
    <row r="99" spans="1:24" x14ac:dyDescent="0.2">
      <c r="A99" s="1">
        <v>99</v>
      </c>
      <c r="B99" s="73">
        <v>50</v>
      </c>
      <c r="C99" s="7" t="s">
        <v>208</v>
      </c>
      <c r="D99" s="5" t="s">
        <v>2829</v>
      </c>
      <c r="E99" s="5" t="s">
        <v>3132</v>
      </c>
      <c r="F99" s="5"/>
      <c r="G99" s="8">
        <v>300</v>
      </c>
      <c r="H99" s="8">
        <v>2</v>
      </c>
      <c r="I99" s="5"/>
      <c r="J99" s="5"/>
      <c r="K99" s="5"/>
      <c r="L99" s="5"/>
      <c r="M99" s="5"/>
      <c r="N99" s="5"/>
      <c r="O99" s="8">
        <v>1</v>
      </c>
      <c r="P99" s="5"/>
      <c r="Q99" s="5"/>
      <c r="R99" s="5"/>
      <c r="S99" s="8">
        <v>2</v>
      </c>
      <c r="T99" s="5"/>
      <c r="U99" s="5"/>
      <c r="V99" s="5"/>
      <c r="W99" s="5"/>
      <c r="X99" s="8">
        <v>4</v>
      </c>
    </row>
    <row r="100" spans="1:24" x14ac:dyDescent="0.2">
      <c r="A100" s="1">
        <v>100</v>
      </c>
      <c r="B100" s="73">
        <v>50</v>
      </c>
      <c r="C100" s="7" t="s">
        <v>209</v>
      </c>
      <c r="D100" s="5" t="s">
        <v>2829</v>
      </c>
      <c r="E100" s="5" t="s">
        <v>3132</v>
      </c>
      <c r="F100" s="5"/>
      <c r="G100" s="8">
        <v>300</v>
      </c>
      <c r="H100" s="8">
        <v>2</v>
      </c>
      <c r="I100" s="8">
        <v>1</v>
      </c>
      <c r="J100" s="5"/>
      <c r="K100" s="5"/>
      <c r="L100" s="5"/>
      <c r="M100" s="5"/>
      <c r="N100" s="5"/>
      <c r="O100" s="8">
        <v>1</v>
      </c>
      <c r="P100" s="5"/>
      <c r="Q100" s="5"/>
      <c r="R100" s="5"/>
      <c r="S100" s="8">
        <v>2</v>
      </c>
      <c r="T100" s="5"/>
      <c r="U100" s="5"/>
      <c r="V100" s="5"/>
      <c r="W100" s="5"/>
      <c r="X100" s="8">
        <v>4</v>
      </c>
    </row>
    <row r="101" spans="1:24" x14ac:dyDescent="0.2">
      <c r="A101" s="1">
        <v>101</v>
      </c>
      <c r="B101" s="73">
        <v>50</v>
      </c>
      <c r="C101" s="7" t="s">
        <v>210</v>
      </c>
      <c r="D101" s="5" t="s">
        <v>2829</v>
      </c>
      <c r="E101" s="5" t="s">
        <v>3132</v>
      </c>
      <c r="F101" s="5"/>
      <c r="G101" s="8">
        <v>300</v>
      </c>
      <c r="H101" s="8">
        <v>2</v>
      </c>
      <c r="I101" s="8">
        <v>1</v>
      </c>
      <c r="J101" s="5"/>
      <c r="K101" s="5"/>
      <c r="L101" s="5"/>
      <c r="M101" s="5"/>
      <c r="N101" s="5"/>
      <c r="O101" s="8">
        <v>1</v>
      </c>
      <c r="P101" s="5"/>
      <c r="Q101" s="5"/>
      <c r="R101" s="5"/>
      <c r="S101" s="8">
        <v>2</v>
      </c>
      <c r="T101" s="5"/>
      <c r="U101" s="5"/>
      <c r="V101" s="5"/>
      <c r="W101" s="5"/>
      <c r="X101" s="8">
        <v>4</v>
      </c>
    </row>
    <row r="102" spans="1:24" x14ac:dyDescent="0.2">
      <c r="A102" s="1">
        <v>102</v>
      </c>
      <c r="B102" s="73">
        <v>50</v>
      </c>
      <c r="C102" s="7" t="s">
        <v>211</v>
      </c>
      <c r="D102" s="5" t="s">
        <v>2829</v>
      </c>
      <c r="E102" s="5" t="s">
        <v>3125</v>
      </c>
      <c r="F102" s="5"/>
      <c r="G102" s="8">
        <v>300</v>
      </c>
      <c r="H102" s="8">
        <v>4</v>
      </c>
      <c r="I102" s="5"/>
      <c r="J102" s="5"/>
      <c r="K102" s="5"/>
      <c r="L102" s="8">
        <v>1</v>
      </c>
      <c r="M102" s="8">
        <v>1</v>
      </c>
      <c r="N102" s="8">
        <v>1</v>
      </c>
      <c r="O102" s="8">
        <v>1</v>
      </c>
      <c r="P102" s="5"/>
      <c r="Q102" s="5"/>
      <c r="R102" s="5"/>
      <c r="S102" s="8">
        <v>2</v>
      </c>
      <c r="T102" s="5"/>
      <c r="U102" s="5"/>
      <c r="V102" s="5"/>
      <c r="W102" s="5"/>
      <c r="X102" s="8">
        <v>4</v>
      </c>
    </row>
    <row r="103" spans="1:24" x14ac:dyDescent="0.2">
      <c r="A103" s="1">
        <v>103</v>
      </c>
      <c r="B103" s="73">
        <v>50</v>
      </c>
      <c r="C103" s="7" t="s">
        <v>212</v>
      </c>
      <c r="D103" s="5" t="s">
        <v>2829</v>
      </c>
      <c r="E103" s="5" t="s">
        <v>3125</v>
      </c>
      <c r="F103" s="5"/>
      <c r="G103" s="8">
        <v>300</v>
      </c>
      <c r="H103" s="8">
        <v>4</v>
      </c>
      <c r="I103" s="5"/>
      <c r="J103" s="5"/>
      <c r="K103" s="5"/>
      <c r="L103" s="8">
        <v>1</v>
      </c>
      <c r="M103" s="8">
        <v>1</v>
      </c>
      <c r="N103" s="8">
        <v>1</v>
      </c>
      <c r="O103" s="8">
        <v>1</v>
      </c>
      <c r="P103" s="5"/>
      <c r="Q103" s="5"/>
      <c r="R103" s="5"/>
      <c r="S103" s="8">
        <v>2</v>
      </c>
      <c r="T103" s="5"/>
      <c r="U103" s="5"/>
      <c r="V103" s="5"/>
      <c r="W103" s="5"/>
      <c r="X103" s="8">
        <v>4</v>
      </c>
    </row>
    <row r="104" spans="1:24" x14ac:dyDescent="0.2">
      <c r="A104" s="1">
        <v>104</v>
      </c>
      <c r="B104" s="73">
        <v>50</v>
      </c>
      <c r="C104" s="7" t="s">
        <v>213</v>
      </c>
      <c r="D104" s="5" t="s">
        <v>2829</v>
      </c>
      <c r="E104" s="5" t="s">
        <v>3125</v>
      </c>
      <c r="F104" s="5"/>
      <c r="G104" s="8">
        <v>300</v>
      </c>
      <c r="H104" s="8">
        <v>4</v>
      </c>
      <c r="I104" s="8">
        <v>1</v>
      </c>
      <c r="J104" s="5"/>
      <c r="K104" s="5"/>
      <c r="L104" s="8">
        <v>1</v>
      </c>
      <c r="M104" s="8">
        <v>1</v>
      </c>
      <c r="N104" s="8">
        <v>1</v>
      </c>
      <c r="O104" s="8">
        <v>1</v>
      </c>
      <c r="P104" s="5"/>
      <c r="Q104" s="5"/>
      <c r="R104" s="5"/>
      <c r="S104" s="8">
        <v>2</v>
      </c>
      <c r="T104" s="5"/>
      <c r="U104" s="5"/>
      <c r="V104" s="5"/>
      <c r="W104" s="5"/>
      <c r="X104" s="8">
        <v>4</v>
      </c>
    </row>
    <row r="105" spans="1:24" x14ac:dyDescent="0.2">
      <c r="A105" s="1">
        <v>105</v>
      </c>
      <c r="B105" s="73">
        <v>50</v>
      </c>
      <c r="C105" s="7" t="s">
        <v>214</v>
      </c>
      <c r="D105" s="5" t="s">
        <v>2829</v>
      </c>
      <c r="E105" s="5" t="s">
        <v>3125</v>
      </c>
      <c r="F105" s="5"/>
      <c r="G105" s="8">
        <v>300</v>
      </c>
      <c r="H105" s="8">
        <v>4</v>
      </c>
      <c r="I105" s="8">
        <v>1</v>
      </c>
      <c r="J105" s="5"/>
      <c r="K105" s="5"/>
      <c r="L105" s="8">
        <v>1</v>
      </c>
      <c r="M105" s="8">
        <v>1</v>
      </c>
      <c r="N105" s="8">
        <v>1</v>
      </c>
      <c r="O105" s="8">
        <v>1</v>
      </c>
      <c r="P105" s="5"/>
      <c r="Q105" s="5"/>
      <c r="R105" s="5"/>
      <c r="S105" s="8">
        <v>2</v>
      </c>
      <c r="T105" s="5"/>
      <c r="U105" s="5"/>
      <c r="V105" s="5"/>
      <c r="W105" s="5"/>
      <c r="X105" s="8">
        <v>4</v>
      </c>
    </row>
    <row r="106" spans="1:24" x14ac:dyDescent="0.2">
      <c r="A106" s="1">
        <v>106</v>
      </c>
      <c r="B106" s="73">
        <v>80</v>
      </c>
      <c r="C106" s="7" t="s">
        <v>215</v>
      </c>
      <c r="D106" s="5" t="s">
        <v>3133</v>
      </c>
      <c r="E106" s="5" t="s">
        <v>3074</v>
      </c>
      <c r="F106" s="5"/>
      <c r="G106" s="8">
        <v>500</v>
      </c>
      <c r="H106" s="5"/>
      <c r="I106" s="5"/>
      <c r="J106" s="5"/>
      <c r="K106" s="5"/>
      <c r="L106" s="5"/>
      <c r="M106" s="5"/>
      <c r="N106" s="5"/>
      <c r="O106" s="5"/>
      <c r="P106" s="5"/>
      <c r="Q106" s="5"/>
      <c r="R106" s="5"/>
      <c r="S106" s="5"/>
      <c r="T106" s="5"/>
      <c r="U106" s="5"/>
      <c r="V106" s="5"/>
      <c r="W106" s="5"/>
      <c r="X106" s="5"/>
    </row>
    <row r="107" spans="1:24" x14ac:dyDescent="0.2">
      <c r="A107" s="1">
        <v>107</v>
      </c>
      <c r="B107" s="73">
        <v>80</v>
      </c>
      <c r="C107" s="7" t="s">
        <v>218</v>
      </c>
      <c r="D107" s="5" t="s">
        <v>3134</v>
      </c>
      <c r="E107" s="7" t="s">
        <v>61</v>
      </c>
      <c r="F107" s="7" t="s">
        <v>62</v>
      </c>
      <c r="G107" s="8">
        <v>300</v>
      </c>
      <c r="H107" s="5"/>
      <c r="I107" s="5"/>
      <c r="J107" s="5"/>
      <c r="K107" s="5"/>
      <c r="L107" s="5"/>
      <c r="M107" s="5"/>
      <c r="N107" s="5"/>
      <c r="O107" s="5"/>
      <c r="P107" s="5"/>
      <c r="Q107" s="5"/>
      <c r="R107" s="5"/>
      <c r="S107" s="5"/>
      <c r="T107" s="5"/>
      <c r="U107" s="8">
        <v>4</v>
      </c>
      <c r="V107" s="5"/>
      <c r="W107" s="5"/>
      <c r="X107" s="5"/>
    </row>
    <row r="108" spans="1:24" x14ac:dyDescent="0.2">
      <c r="A108" s="1">
        <v>108</v>
      </c>
      <c r="B108" s="73">
        <v>15</v>
      </c>
      <c r="C108" s="7" t="s">
        <v>220</v>
      </c>
      <c r="D108" s="5" t="s">
        <v>3135</v>
      </c>
      <c r="E108" s="5" t="s">
        <v>3033</v>
      </c>
      <c r="F108" s="8">
        <v>218</v>
      </c>
      <c r="G108" s="7" t="s">
        <v>222</v>
      </c>
      <c r="H108" s="5"/>
      <c r="I108" s="5"/>
      <c r="J108" s="5"/>
      <c r="K108" s="5"/>
      <c r="L108" s="5"/>
      <c r="M108" s="5"/>
      <c r="N108" s="5"/>
      <c r="O108" s="5"/>
      <c r="P108" s="5"/>
      <c r="Q108" s="5"/>
      <c r="R108" s="5"/>
      <c r="S108" s="5"/>
      <c r="T108" s="5"/>
      <c r="U108" s="8">
        <v>1</v>
      </c>
      <c r="V108" s="5"/>
      <c r="W108" s="5"/>
      <c r="X108" s="5"/>
    </row>
    <row r="109" spans="1:24" x14ac:dyDescent="0.2">
      <c r="A109" s="1">
        <v>109</v>
      </c>
      <c r="B109" s="73">
        <v>15</v>
      </c>
      <c r="C109" s="7" t="s">
        <v>223</v>
      </c>
      <c r="D109" s="5" t="s">
        <v>3136</v>
      </c>
      <c r="E109" s="5" t="s">
        <v>3033</v>
      </c>
      <c r="F109" s="8">
        <v>218</v>
      </c>
      <c r="G109" s="5" t="s">
        <v>3137</v>
      </c>
      <c r="H109" s="5"/>
      <c r="I109" s="5"/>
      <c r="J109" s="5"/>
      <c r="K109" s="5"/>
      <c r="L109" s="5"/>
      <c r="M109" s="5"/>
      <c r="N109" s="5"/>
      <c r="O109" s="5"/>
      <c r="P109" s="5"/>
      <c r="Q109" s="5"/>
      <c r="R109" s="5"/>
      <c r="S109" s="5"/>
      <c r="T109" s="5"/>
      <c r="U109" s="5"/>
      <c r="V109" s="5"/>
      <c r="W109" s="5"/>
      <c r="X109" s="5"/>
    </row>
    <row r="110" spans="1:24" x14ac:dyDescent="0.2">
      <c r="A110" s="1">
        <v>110</v>
      </c>
      <c r="B110" s="73">
        <v>15</v>
      </c>
      <c r="C110" s="7" t="s">
        <v>226</v>
      </c>
      <c r="D110" s="5" t="s">
        <v>3135</v>
      </c>
      <c r="E110" s="5" t="s">
        <v>3033</v>
      </c>
      <c r="F110" s="8">
        <v>218</v>
      </c>
      <c r="G110" s="7" t="s">
        <v>222</v>
      </c>
      <c r="H110" s="5"/>
      <c r="I110" s="5"/>
      <c r="J110" s="5"/>
      <c r="K110" s="5"/>
      <c r="L110" s="5"/>
      <c r="M110" s="5"/>
      <c r="N110" s="5"/>
      <c r="O110" s="5"/>
      <c r="P110" s="5"/>
      <c r="Q110" s="5"/>
      <c r="R110" s="5"/>
      <c r="S110" s="5"/>
      <c r="T110" s="5"/>
      <c r="U110" s="8">
        <v>1</v>
      </c>
      <c r="V110" s="5"/>
      <c r="W110" s="5"/>
      <c r="X110" s="5"/>
    </row>
    <row r="111" spans="1:24" x14ac:dyDescent="0.2">
      <c r="A111" s="1">
        <v>111</v>
      </c>
      <c r="B111" s="73">
        <v>15</v>
      </c>
      <c r="C111" s="7" t="s">
        <v>227</v>
      </c>
      <c r="D111" s="5" t="s">
        <v>3136</v>
      </c>
      <c r="E111" s="5" t="s">
        <v>3033</v>
      </c>
      <c r="F111" s="8">
        <v>218</v>
      </c>
      <c r="G111" s="5" t="s">
        <v>3137</v>
      </c>
      <c r="H111" s="5"/>
      <c r="I111" s="5"/>
      <c r="J111" s="5"/>
      <c r="K111" s="5"/>
      <c r="L111" s="5"/>
      <c r="M111" s="5"/>
      <c r="N111" s="5"/>
      <c r="O111" s="5"/>
      <c r="P111" s="5"/>
      <c r="Q111" s="5"/>
      <c r="R111" s="5"/>
      <c r="S111" s="5"/>
      <c r="T111" s="5"/>
      <c r="U111" s="5"/>
      <c r="V111" s="5"/>
      <c r="W111" s="5"/>
      <c r="X111" s="5"/>
    </row>
    <row r="112" spans="1:24" x14ac:dyDescent="0.2">
      <c r="A112" s="1">
        <v>112</v>
      </c>
      <c r="B112" s="73">
        <v>15</v>
      </c>
      <c r="C112" s="7" t="s">
        <v>228</v>
      </c>
      <c r="D112" s="5" t="s">
        <v>3135</v>
      </c>
      <c r="E112" s="5" t="s">
        <v>3033</v>
      </c>
      <c r="F112" s="8">
        <v>218</v>
      </c>
      <c r="G112" s="7" t="s">
        <v>222</v>
      </c>
      <c r="H112" s="5"/>
      <c r="I112" s="5"/>
      <c r="J112" s="5"/>
      <c r="K112" s="5"/>
      <c r="L112" s="5"/>
      <c r="M112" s="5"/>
      <c r="N112" s="5"/>
      <c r="O112" s="5"/>
      <c r="P112" s="5"/>
      <c r="Q112" s="5"/>
      <c r="R112" s="5"/>
      <c r="S112" s="5"/>
      <c r="T112" s="5"/>
      <c r="U112" s="8">
        <v>1</v>
      </c>
      <c r="V112" s="5"/>
      <c r="W112" s="5"/>
      <c r="X112" s="5"/>
    </row>
    <row r="113" spans="1:24" x14ac:dyDescent="0.2">
      <c r="A113" s="1">
        <v>113</v>
      </c>
      <c r="B113" s="73">
        <v>15</v>
      </c>
      <c r="C113" s="7" t="s">
        <v>229</v>
      </c>
      <c r="D113" s="5" t="s">
        <v>3136</v>
      </c>
      <c r="E113" s="5" t="s">
        <v>3033</v>
      </c>
      <c r="F113" s="8">
        <v>218</v>
      </c>
      <c r="G113" s="5" t="s">
        <v>3137</v>
      </c>
      <c r="H113" s="5"/>
      <c r="I113" s="5"/>
      <c r="J113" s="5"/>
      <c r="K113" s="5"/>
      <c r="L113" s="5"/>
      <c r="M113" s="5"/>
      <c r="N113" s="5"/>
      <c r="O113" s="5"/>
      <c r="P113" s="5"/>
      <c r="Q113" s="5"/>
      <c r="R113" s="5"/>
      <c r="S113" s="5"/>
      <c r="T113" s="5"/>
      <c r="U113" s="5"/>
      <c r="V113" s="5"/>
      <c r="W113" s="5"/>
      <c r="X113" s="5"/>
    </row>
    <row r="114" spans="1:24" x14ac:dyDescent="0.2">
      <c r="A114" s="1">
        <v>114</v>
      </c>
      <c r="B114" s="73">
        <v>15</v>
      </c>
      <c r="C114" s="7" t="s">
        <v>230</v>
      </c>
      <c r="D114" s="5" t="s">
        <v>3135</v>
      </c>
      <c r="E114" s="5" t="s">
        <v>3033</v>
      </c>
      <c r="F114" s="8">
        <v>218</v>
      </c>
      <c r="G114" s="7" t="s">
        <v>222</v>
      </c>
      <c r="H114" s="5"/>
      <c r="I114" s="5"/>
      <c r="J114" s="5"/>
      <c r="K114" s="5"/>
      <c r="L114" s="5"/>
      <c r="M114" s="5"/>
      <c r="N114" s="5"/>
      <c r="O114" s="5"/>
      <c r="P114" s="5"/>
      <c r="Q114" s="5"/>
      <c r="R114" s="5"/>
      <c r="S114" s="5"/>
      <c r="T114" s="5"/>
      <c r="U114" s="8">
        <v>1</v>
      </c>
      <c r="V114" s="5"/>
      <c r="W114" s="5"/>
      <c r="X114" s="5"/>
    </row>
    <row r="115" spans="1:24" x14ac:dyDescent="0.2">
      <c r="A115" s="1">
        <v>115</v>
      </c>
      <c r="B115" s="73">
        <v>15</v>
      </c>
      <c r="C115" s="7" t="s">
        <v>231</v>
      </c>
      <c r="D115" s="5" t="s">
        <v>3136</v>
      </c>
      <c r="E115" s="5" t="s">
        <v>3033</v>
      </c>
      <c r="F115" s="8">
        <v>218</v>
      </c>
      <c r="G115" s="5" t="s">
        <v>3137</v>
      </c>
      <c r="H115" s="5"/>
      <c r="I115" s="5"/>
      <c r="J115" s="5"/>
      <c r="K115" s="5"/>
      <c r="L115" s="5"/>
      <c r="M115" s="5"/>
      <c r="N115" s="5"/>
      <c r="O115" s="5"/>
      <c r="P115" s="5"/>
      <c r="Q115" s="5"/>
      <c r="R115" s="5"/>
      <c r="S115" s="5"/>
      <c r="T115" s="5"/>
      <c r="U115" s="5"/>
      <c r="V115" s="5"/>
      <c r="W115" s="5"/>
      <c r="X115" s="5"/>
    </row>
    <row r="116" spans="1:24" x14ac:dyDescent="0.2">
      <c r="A116" s="1">
        <v>116</v>
      </c>
      <c r="B116" s="73">
        <v>15</v>
      </c>
      <c r="C116" s="7" t="s">
        <v>232</v>
      </c>
      <c r="D116" s="5" t="s">
        <v>3135</v>
      </c>
      <c r="E116" s="5" t="s">
        <v>3033</v>
      </c>
      <c r="F116" s="8">
        <v>218</v>
      </c>
      <c r="G116" s="7" t="s">
        <v>222</v>
      </c>
      <c r="H116" s="5"/>
      <c r="I116" s="5"/>
      <c r="J116" s="5"/>
      <c r="K116" s="5"/>
      <c r="L116" s="5"/>
      <c r="M116" s="5"/>
      <c r="N116" s="5"/>
      <c r="O116" s="5"/>
      <c r="P116" s="5"/>
      <c r="Q116" s="5"/>
      <c r="R116" s="5"/>
      <c r="S116" s="5"/>
      <c r="T116" s="5"/>
      <c r="U116" s="8">
        <v>1</v>
      </c>
      <c r="V116" s="5"/>
      <c r="W116" s="5"/>
      <c r="X116" s="5"/>
    </row>
    <row r="117" spans="1:24" x14ac:dyDescent="0.2">
      <c r="A117" s="1">
        <v>117</v>
      </c>
      <c r="B117" s="73">
        <v>15</v>
      </c>
      <c r="C117" s="7" t="s">
        <v>233</v>
      </c>
      <c r="D117" s="5" t="s">
        <v>3136</v>
      </c>
      <c r="E117" s="5" t="s">
        <v>3033</v>
      </c>
      <c r="F117" s="8">
        <v>218</v>
      </c>
      <c r="G117" s="5" t="s">
        <v>3137</v>
      </c>
      <c r="H117" s="5"/>
      <c r="I117" s="5"/>
      <c r="J117" s="5"/>
      <c r="K117" s="5"/>
      <c r="L117" s="5"/>
      <c r="M117" s="5"/>
      <c r="N117" s="5"/>
      <c r="O117" s="5"/>
      <c r="P117" s="5"/>
      <c r="Q117" s="5"/>
      <c r="R117" s="5"/>
      <c r="S117" s="5"/>
      <c r="T117" s="5"/>
      <c r="U117" s="5"/>
      <c r="V117" s="5"/>
      <c r="W117" s="5"/>
      <c r="X117" s="5"/>
    </row>
    <row r="118" spans="1:24" x14ac:dyDescent="0.2">
      <c r="A118" s="1">
        <v>118</v>
      </c>
      <c r="B118" s="73">
        <v>15</v>
      </c>
      <c r="C118" s="7" t="s">
        <v>234</v>
      </c>
      <c r="D118" s="5" t="s">
        <v>3135</v>
      </c>
      <c r="E118" s="5" t="s">
        <v>3033</v>
      </c>
      <c r="F118" s="8">
        <v>218</v>
      </c>
      <c r="G118" s="7" t="s">
        <v>222</v>
      </c>
      <c r="H118" s="5"/>
      <c r="I118" s="5"/>
      <c r="J118" s="5"/>
      <c r="K118" s="5"/>
      <c r="L118" s="5"/>
      <c r="M118" s="5"/>
      <c r="N118" s="5"/>
      <c r="O118" s="5"/>
      <c r="P118" s="5"/>
      <c r="Q118" s="5"/>
      <c r="R118" s="5"/>
      <c r="S118" s="5"/>
      <c r="T118" s="5"/>
      <c r="U118" s="8">
        <v>1</v>
      </c>
      <c r="V118" s="5"/>
      <c r="W118" s="5"/>
      <c r="X118" s="5"/>
    </row>
    <row r="119" spans="1:24" x14ac:dyDescent="0.2">
      <c r="A119" s="1">
        <v>119</v>
      </c>
      <c r="B119" s="73">
        <v>15</v>
      </c>
      <c r="C119" s="7" t="s">
        <v>235</v>
      </c>
      <c r="D119" s="5" t="s">
        <v>3136</v>
      </c>
      <c r="E119" s="5" t="s">
        <v>3033</v>
      </c>
      <c r="F119" s="8">
        <v>218</v>
      </c>
      <c r="G119" s="5" t="s">
        <v>3137</v>
      </c>
      <c r="H119" s="5"/>
      <c r="I119" s="5"/>
      <c r="J119" s="5"/>
      <c r="K119" s="5"/>
      <c r="L119" s="5"/>
      <c r="M119" s="5"/>
      <c r="N119" s="5"/>
      <c r="O119" s="5"/>
      <c r="P119" s="5"/>
      <c r="Q119" s="5"/>
      <c r="R119" s="5"/>
      <c r="S119" s="5"/>
      <c r="T119" s="5"/>
      <c r="U119" s="5"/>
      <c r="V119" s="5"/>
      <c r="W119" s="5"/>
      <c r="X119" s="5"/>
    </row>
    <row r="120" spans="1:24" x14ac:dyDescent="0.2">
      <c r="A120" s="1">
        <v>120</v>
      </c>
      <c r="B120" s="73">
        <v>15</v>
      </c>
      <c r="C120" s="7" t="s">
        <v>236</v>
      </c>
      <c r="D120" s="5" t="s">
        <v>3135</v>
      </c>
      <c r="E120" s="5" t="s">
        <v>3033</v>
      </c>
      <c r="F120" s="8">
        <v>218</v>
      </c>
      <c r="G120" s="7" t="s">
        <v>222</v>
      </c>
      <c r="H120" s="5"/>
      <c r="I120" s="5"/>
      <c r="J120" s="5"/>
      <c r="K120" s="5"/>
      <c r="L120" s="5"/>
      <c r="M120" s="5"/>
      <c r="N120" s="5"/>
      <c r="O120" s="5"/>
      <c r="P120" s="5"/>
      <c r="Q120" s="5"/>
      <c r="R120" s="5"/>
      <c r="S120" s="5"/>
      <c r="T120" s="5"/>
      <c r="U120" s="8">
        <v>1</v>
      </c>
      <c r="V120" s="5"/>
      <c r="W120" s="5"/>
      <c r="X120" s="5"/>
    </row>
    <row r="121" spans="1:24" x14ac:dyDescent="0.2">
      <c r="A121" s="1">
        <v>121</v>
      </c>
      <c r="B121" s="73">
        <v>15</v>
      </c>
      <c r="C121" s="7" t="s">
        <v>237</v>
      </c>
      <c r="D121" s="5" t="s">
        <v>3136</v>
      </c>
      <c r="E121" s="5" t="s">
        <v>3033</v>
      </c>
      <c r="F121" s="8">
        <v>218</v>
      </c>
      <c r="G121" s="5" t="s">
        <v>3137</v>
      </c>
      <c r="H121" s="5"/>
      <c r="I121" s="5"/>
      <c r="J121" s="5"/>
      <c r="K121" s="5"/>
      <c r="L121" s="5"/>
      <c r="M121" s="5"/>
      <c r="N121" s="5"/>
      <c r="O121" s="5"/>
      <c r="P121" s="5"/>
      <c r="Q121" s="5"/>
      <c r="R121" s="5"/>
      <c r="S121" s="5"/>
      <c r="T121" s="5"/>
      <c r="U121" s="5"/>
      <c r="V121" s="5"/>
      <c r="W121" s="5"/>
      <c r="X121" s="5"/>
    </row>
    <row r="122" spans="1:24" x14ac:dyDescent="0.2">
      <c r="A122" s="1">
        <v>122</v>
      </c>
      <c r="B122" s="73">
        <v>15</v>
      </c>
      <c r="C122" s="7" t="s">
        <v>238</v>
      </c>
      <c r="D122" s="5" t="s">
        <v>3135</v>
      </c>
      <c r="E122" s="5" t="s">
        <v>3033</v>
      </c>
      <c r="F122" s="8">
        <v>218</v>
      </c>
      <c r="G122" s="7" t="s">
        <v>222</v>
      </c>
      <c r="H122" s="5"/>
      <c r="I122" s="5"/>
      <c r="J122" s="5"/>
      <c r="K122" s="5"/>
      <c r="L122" s="5"/>
      <c r="M122" s="5"/>
      <c r="N122" s="5"/>
      <c r="O122" s="5"/>
      <c r="P122" s="5"/>
      <c r="Q122" s="5"/>
      <c r="R122" s="5"/>
      <c r="S122" s="5"/>
      <c r="T122" s="5"/>
      <c r="U122" s="8">
        <v>1</v>
      </c>
      <c r="V122" s="5"/>
      <c r="W122" s="5"/>
      <c r="X122" s="5"/>
    </row>
    <row r="123" spans="1:24" x14ac:dyDescent="0.2">
      <c r="A123" s="1">
        <v>123</v>
      </c>
      <c r="B123" s="73">
        <v>15</v>
      </c>
      <c r="C123" s="7" t="s">
        <v>239</v>
      </c>
      <c r="D123" s="5" t="s">
        <v>3136</v>
      </c>
      <c r="E123" s="5" t="s">
        <v>3033</v>
      </c>
      <c r="F123" s="8">
        <v>218</v>
      </c>
      <c r="G123" s="5" t="s">
        <v>3137</v>
      </c>
      <c r="H123" s="5"/>
      <c r="I123" s="5"/>
      <c r="J123" s="5"/>
      <c r="K123" s="5"/>
      <c r="L123" s="5"/>
      <c r="M123" s="5"/>
      <c r="N123" s="5"/>
      <c r="O123" s="5"/>
      <c r="P123" s="5"/>
      <c r="Q123" s="5"/>
      <c r="R123" s="5"/>
      <c r="S123" s="5"/>
      <c r="T123" s="5"/>
      <c r="U123" s="5"/>
      <c r="V123" s="5"/>
      <c r="W123" s="5"/>
      <c r="X123" s="5"/>
    </row>
    <row r="124" spans="1:24" x14ac:dyDescent="0.2">
      <c r="A124" s="1">
        <v>124</v>
      </c>
      <c r="B124" s="73">
        <v>15</v>
      </c>
      <c r="C124" s="7" t="s">
        <v>240</v>
      </c>
      <c r="D124" s="5" t="s">
        <v>3135</v>
      </c>
      <c r="E124" s="5" t="s">
        <v>3033</v>
      </c>
      <c r="F124" s="8">
        <v>218</v>
      </c>
      <c r="G124" s="7" t="s">
        <v>222</v>
      </c>
      <c r="H124" s="5"/>
      <c r="I124" s="5"/>
      <c r="J124" s="5"/>
      <c r="K124" s="5"/>
      <c r="L124" s="5"/>
      <c r="M124" s="5"/>
      <c r="N124" s="5"/>
      <c r="O124" s="5"/>
      <c r="P124" s="5"/>
      <c r="Q124" s="5"/>
      <c r="R124" s="5"/>
      <c r="S124" s="5"/>
      <c r="T124" s="5"/>
      <c r="U124" s="8">
        <v>1</v>
      </c>
      <c r="V124" s="5"/>
      <c r="W124" s="5"/>
      <c r="X124" s="5"/>
    </row>
    <row r="125" spans="1:24" x14ac:dyDescent="0.2">
      <c r="A125" s="1">
        <v>125</v>
      </c>
      <c r="B125" s="73">
        <v>15</v>
      </c>
      <c r="C125" s="7" t="s">
        <v>241</v>
      </c>
      <c r="D125" s="5" t="s">
        <v>3136</v>
      </c>
      <c r="E125" s="5" t="s">
        <v>3033</v>
      </c>
      <c r="F125" s="8">
        <v>218</v>
      </c>
      <c r="G125" s="5" t="s">
        <v>3137</v>
      </c>
      <c r="H125" s="5"/>
      <c r="I125" s="5"/>
      <c r="J125" s="5"/>
      <c r="K125" s="5"/>
      <c r="L125" s="5"/>
      <c r="M125" s="5"/>
      <c r="N125" s="5"/>
      <c r="O125" s="5"/>
      <c r="P125" s="5"/>
      <c r="Q125" s="5"/>
      <c r="R125" s="5"/>
      <c r="S125" s="5"/>
      <c r="T125" s="5"/>
      <c r="U125" s="5"/>
      <c r="V125" s="5"/>
      <c r="W125" s="5"/>
      <c r="X125" s="5"/>
    </row>
    <row r="126" spans="1:24" x14ac:dyDescent="0.2">
      <c r="A126" s="1">
        <v>126</v>
      </c>
      <c r="B126" s="73">
        <v>15</v>
      </c>
      <c r="C126" s="7" t="s">
        <v>242</v>
      </c>
      <c r="D126" s="5" t="s">
        <v>3135</v>
      </c>
      <c r="E126" s="5" t="s">
        <v>3033</v>
      </c>
      <c r="F126" s="8">
        <v>218</v>
      </c>
      <c r="G126" s="7" t="s">
        <v>222</v>
      </c>
      <c r="H126" s="5"/>
      <c r="I126" s="5"/>
      <c r="J126" s="5"/>
      <c r="K126" s="5"/>
      <c r="L126" s="5"/>
      <c r="M126" s="5"/>
      <c r="N126" s="5"/>
      <c r="O126" s="5"/>
      <c r="P126" s="5"/>
      <c r="Q126" s="5"/>
      <c r="R126" s="5"/>
      <c r="S126" s="5"/>
      <c r="T126" s="5"/>
      <c r="U126" s="8">
        <v>1</v>
      </c>
      <c r="V126" s="5"/>
      <c r="W126" s="5"/>
      <c r="X126" s="5"/>
    </row>
    <row r="127" spans="1:24" x14ac:dyDescent="0.2">
      <c r="A127" s="1">
        <v>127</v>
      </c>
      <c r="B127" s="73">
        <v>15</v>
      </c>
      <c r="C127" s="7" t="s">
        <v>243</v>
      </c>
      <c r="D127" s="5" t="s">
        <v>3136</v>
      </c>
      <c r="E127" s="5" t="s">
        <v>3033</v>
      </c>
      <c r="F127" s="8">
        <v>218</v>
      </c>
      <c r="G127" s="5" t="s">
        <v>3137</v>
      </c>
      <c r="H127" s="5"/>
      <c r="I127" s="5"/>
      <c r="J127" s="5"/>
      <c r="K127" s="5"/>
      <c r="L127" s="5"/>
      <c r="M127" s="5"/>
      <c r="N127" s="5"/>
      <c r="O127" s="5"/>
      <c r="P127" s="5"/>
      <c r="Q127" s="5"/>
      <c r="R127" s="5"/>
      <c r="S127" s="5"/>
      <c r="T127" s="5"/>
      <c r="U127" s="5"/>
      <c r="V127" s="5"/>
      <c r="W127" s="5"/>
      <c r="X127" s="5"/>
    </row>
    <row r="128" spans="1:24" x14ac:dyDescent="0.2">
      <c r="A128" s="1">
        <v>128</v>
      </c>
      <c r="B128" s="73">
        <v>15</v>
      </c>
      <c r="C128" s="7" t="s">
        <v>244</v>
      </c>
      <c r="D128" s="5" t="s">
        <v>3135</v>
      </c>
      <c r="E128" s="5" t="s">
        <v>3033</v>
      </c>
      <c r="F128" s="8">
        <v>218</v>
      </c>
      <c r="G128" s="7" t="s">
        <v>222</v>
      </c>
      <c r="H128" s="5"/>
      <c r="I128" s="5"/>
      <c r="J128" s="5"/>
      <c r="K128" s="5"/>
      <c r="L128" s="5"/>
      <c r="M128" s="5"/>
      <c r="N128" s="5"/>
      <c r="O128" s="5"/>
      <c r="P128" s="5"/>
      <c r="Q128" s="5"/>
      <c r="R128" s="5"/>
      <c r="S128" s="5"/>
      <c r="T128" s="5"/>
      <c r="U128" s="8">
        <v>1</v>
      </c>
      <c r="V128" s="5"/>
      <c r="W128" s="5"/>
      <c r="X128" s="5"/>
    </row>
    <row r="129" spans="1:24" x14ac:dyDescent="0.2">
      <c r="A129" s="1">
        <v>129</v>
      </c>
      <c r="B129" s="73">
        <v>15</v>
      </c>
      <c r="C129" s="7" t="s">
        <v>245</v>
      </c>
      <c r="D129" s="5" t="s">
        <v>3136</v>
      </c>
      <c r="E129" s="5" t="s">
        <v>3033</v>
      </c>
      <c r="F129" s="8">
        <v>218</v>
      </c>
      <c r="G129" s="5" t="s">
        <v>3137</v>
      </c>
      <c r="H129" s="5"/>
      <c r="I129" s="5"/>
      <c r="J129" s="5"/>
      <c r="K129" s="5"/>
      <c r="L129" s="5"/>
      <c r="M129" s="5"/>
      <c r="N129" s="5"/>
      <c r="O129" s="5"/>
      <c r="P129" s="5"/>
      <c r="Q129" s="5"/>
      <c r="R129" s="5"/>
      <c r="S129" s="5"/>
      <c r="T129" s="5"/>
      <c r="U129" s="5"/>
      <c r="V129" s="5"/>
      <c r="W129" s="5"/>
      <c r="X129" s="5"/>
    </row>
    <row r="130" spans="1:24" x14ac:dyDescent="0.2">
      <c r="A130" s="1">
        <v>130</v>
      </c>
      <c r="B130" s="73">
        <v>15</v>
      </c>
      <c r="C130" s="7" t="s">
        <v>246</v>
      </c>
      <c r="D130" s="5" t="s">
        <v>3135</v>
      </c>
      <c r="E130" s="5" t="s">
        <v>3033</v>
      </c>
      <c r="F130" s="8">
        <v>218</v>
      </c>
      <c r="G130" s="7" t="s">
        <v>222</v>
      </c>
      <c r="H130" s="5"/>
      <c r="I130" s="5"/>
      <c r="J130" s="5"/>
      <c r="K130" s="5"/>
      <c r="L130" s="5"/>
      <c r="M130" s="5"/>
      <c r="N130" s="5"/>
      <c r="O130" s="5"/>
      <c r="P130" s="5"/>
      <c r="Q130" s="5"/>
      <c r="R130" s="5"/>
      <c r="S130" s="5"/>
      <c r="T130" s="5"/>
      <c r="U130" s="8">
        <v>1</v>
      </c>
      <c r="V130" s="5"/>
      <c r="W130" s="5"/>
      <c r="X130" s="5"/>
    </row>
    <row r="131" spans="1:24" x14ac:dyDescent="0.2">
      <c r="A131" s="1">
        <v>131</v>
      </c>
      <c r="B131" s="73">
        <v>15</v>
      </c>
      <c r="C131" s="7" t="s">
        <v>247</v>
      </c>
      <c r="D131" s="5" t="s">
        <v>3136</v>
      </c>
      <c r="E131" s="5" t="s">
        <v>3033</v>
      </c>
      <c r="F131" s="8">
        <v>218</v>
      </c>
      <c r="G131" s="5" t="s">
        <v>3137</v>
      </c>
      <c r="H131" s="5"/>
      <c r="I131" s="5"/>
      <c r="J131" s="5"/>
      <c r="K131" s="5"/>
      <c r="L131" s="5"/>
      <c r="M131" s="5"/>
      <c r="N131" s="5"/>
      <c r="O131" s="5"/>
      <c r="P131" s="5"/>
      <c r="Q131" s="5"/>
      <c r="R131" s="5"/>
      <c r="S131" s="5"/>
      <c r="T131" s="5"/>
      <c r="U131" s="5"/>
      <c r="V131" s="5"/>
      <c r="W131" s="5"/>
      <c r="X131" s="5"/>
    </row>
    <row r="132" spans="1:24" x14ac:dyDescent="0.2">
      <c r="A132" s="1">
        <v>132</v>
      </c>
      <c r="B132" s="73">
        <v>15</v>
      </c>
      <c r="C132" s="7" t="s">
        <v>248</v>
      </c>
      <c r="D132" s="5" t="s">
        <v>3135</v>
      </c>
      <c r="E132" s="5" t="s">
        <v>3033</v>
      </c>
      <c r="F132" s="8">
        <v>218</v>
      </c>
      <c r="G132" s="7" t="s">
        <v>222</v>
      </c>
      <c r="H132" s="5"/>
      <c r="I132" s="5"/>
      <c r="J132" s="5"/>
      <c r="K132" s="5"/>
      <c r="L132" s="5"/>
      <c r="M132" s="5"/>
      <c r="N132" s="5"/>
      <c r="O132" s="5"/>
      <c r="P132" s="5"/>
      <c r="Q132" s="5"/>
      <c r="R132" s="5"/>
      <c r="S132" s="5"/>
      <c r="T132" s="5"/>
      <c r="U132" s="8">
        <v>1</v>
      </c>
      <c r="V132" s="5"/>
      <c r="W132" s="5"/>
      <c r="X132" s="5"/>
    </row>
    <row r="133" spans="1:24" x14ac:dyDescent="0.2">
      <c r="A133" s="1">
        <v>133</v>
      </c>
      <c r="B133" s="73">
        <v>15</v>
      </c>
      <c r="C133" s="7" t="s">
        <v>249</v>
      </c>
      <c r="D133" s="5" t="s">
        <v>3136</v>
      </c>
      <c r="E133" s="5" t="s">
        <v>3033</v>
      </c>
      <c r="F133" s="8">
        <v>218</v>
      </c>
      <c r="G133" s="5" t="s">
        <v>3137</v>
      </c>
      <c r="H133" s="5"/>
      <c r="I133" s="5"/>
      <c r="J133" s="5"/>
      <c r="K133" s="5"/>
      <c r="L133" s="5"/>
      <c r="M133" s="5"/>
      <c r="N133" s="5"/>
      <c r="O133" s="5"/>
      <c r="P133" s="5"/>
      <c r="Q133" s="5"/>
      <c r="R133" s="5"/>
      <c r="S133" s="5"/>
      <c r="T133" s="5"/>
      <c r="U133" s="5"/>
      <c r="V133" s="5"/>
      <c r="W133" s="5"/>
      <c r="X133" s="5"/>
    </row>
    <row r="134" spans="1:24" x14ac:dyDescent="0.2">
      <c r="A134" s="1">
        <v>134</v>
      </c>
      <c r="B134" s="73">
        <v>15</v>
      </c>
      <c r="C134" s="7" t="s">
        <v>250</v>
      </c>
      <c r="D134" s="5" t="s">
        <v>3135</v>
      </c>
      <c r="E134" s="5" t="s">
        <v>3033</v>
      </c>
      <c r="F134" s="8">
        <v>218</v>
      </c>
      <c r="G134" s="7" t="s">
        <v>222</v>
      </c>
      <c r="H134" s="5"/>
      <c r="I134" s="5"/>
      <c r="J134" s="5"/>
      <c r="K134" s="5"/>
      <c r="L134" s="5"/>
      <c r="M134" s="5"/>
      <c r="N134" s="5"/>
      <c r="O134" s="5"/>
      <c r="P134" s="5"/>
      <c r="Q134" s="5"/>
      <c r="R134" s="5"/>
      <c r="S134" s="5"/>
      <c r="T134" s="5"/>
      <c r="U134" s="8">
        <v>1</v>
      </c>
      <c r="V134" s="5"/>
      <c r="W134" s="5"/>
      <c r="X134" s="5"/>
    </row>
    <row r="135" spans="1:24" x14ac:dyDescent="0.2">
      <c r="A135" s="1">
        <v>135</v>
      </c>
      <c r="B135" s="73">
        <v>15</v>
      </c>
      <c r="C135" s="7" t="s">
        <v>251</v>
      </c>
      <c r="D135" s="5" t="s">
        <v>3136</v>
      </c>
      <c r="E135" s="5" t="s">
        <v>3033</v>
      </c>
      <c r="F135" s="8">
        <v>218</v>
      </c>
      <c r="G135" s="5" t="s">
        <v>3137</v>
      </c>
      <c r="H135" s="5"/>
      <c r="I135" s="5"/>
      <c r="J135" s="5"/>
      <c r="K135" s="5"/>
      <c r="L135" s="5"/>
      <c r="M135" s="5"/>
      <c r="N135" s="5"/>
      <c r="O135" s="5"/>
      <c r="P135" s="5"/>
      <c r="Q135" s="5"/>
      <c r="R135" s="5"/>
      <c r="S135" s="5"/>
      <c r="T135" s="5"/>
      <c r="U135" s="5"/>
      <c r="V135" s="5"/>
      <c r="W135" s="5"/>
      <c r="X135" s="5"/>
    </row>
    <row r="136" spans="1:24" x14ac:dyDescent="0.2">
      <c r="A136" s="1">
        <v>136</v>
      </c>
      <c r="B136" s="73">
        <v>15</v>
      </c>
      <c r="C136" s="7" t="s">
        <v>252</v>
      </c>
      <c r="D136" s="5" t="s">
        <v>3135</v>
      </c>
      <c r="E136" s="5" t="s">
        <v>3033</v>
      </c>
      <c r="F136" s="8">
        <v>218</v>
      </c>
      <c r="G136" s="7" t="s">
        <v>222</v>
      </c>
      <c r="H136" s="5"/>
      <c r="I136" s="5"/>
      <c r="J136" s="5"/>
      <c r="K136" s="5"/>
      <c r="L136" s="5"/>
      <c r="M136" s="5"/>
      <c r="N136" s="5"/>
      <c r="O136" s="5"/>
      <c r="P136" s="5"/>
      <c r="Q136" s="5"/>
      <c r="R136" s="5"/>
      <c r="S136" s="5"/>
      <c r="T136" s="5"/>
      <c r="U136" s="8">
        <v>1</v>
      </c>
      <c r="V136" s="5"/>
      <c r="W136" s="5"/>
      <c r="X136" s="5"/>
    </row>
    <row r="137" spans="1:24" x14ac:dyDescent="0.2">
      <c r="A137" s="1">
        <v>137</v>
      </c>
      <c r="B137" s="73">
        <v>15</v>
      </c>
      <c r="C137" s="7" t="s">
        <v>253</v>
      </c>
      <c r="D137" s="5" t="s">
        <v>3136</v>
      </c>
      <c r="E137" s="5" t="s">
        <v>3033</v>
      </c>
      <c r="F137" s="8">
        <v>218</v>
      </c>
      <c r="G137" s="5" t="s">
        <v>3137</v>
      </c>
      <c r="H137" s="5"/>
      <c r="I137" s="5"/>
      <c r="J137" s="5"/>
      <c r="K137" s="5"/>
      <c r="L137" s="5"/>
      <c r="M137" s="5"/>
      <c r="N137" s="5"/>
      <c r="O137" s="5"/>
      <c r="P137" s="5"/>
      <c r="Q137" s="5"/>
      <c r="R137" s="5"/>
      <c r="S137" s="5"/>
      <c r="T137" s="5"/>
      <c r="U137" s="5"/>
      <c r="V137" s="5"/>
      <c r="W137" s="5"/>
      <c r="X137" s="5"/>
    </row>
    <row r="138" spans="1:24" x14ac:dyDescent="0.2">
      <c r="A138" s="1">
        <v>138</v>
      </c>
      <c r="B138" s="73">
        <v>15</v>
      </c>
      <c r="C138" s="7" t="s">
        <v>254</v>
      </c>
      <c r="D138" s="5" t="s">
        <v>3135</v>
      </c>
      <c r="E138" s="5" t="s">
        <v>3033</v>
      </c>
      <c r="F138" s="8">
        <v>218</v>
      </c>
      <c r="G138" s="7" t="s">
        <v>222</v>
      </c>
      <c r="H138" s="5"/>
      <c r="I138" s="5"/>
      <c r="J138" s="5"/>
      <c r="K138" s="5"/>
      <c r="L138" s="5"/>
      <c r="M138" s="5"/>
      <c r="N138" s="5"/>
      <c r="O138" s="5"/>
      <c r="P138" s="5"/>
      <c r="Q138" s="5"/>
      <c r="R138" s="5"/>
      <c r="S138" s="5"/>
      <c r="T138" s="5"/>
      <c r="U138" s="8">
        <v>1</v>
      </c>
      <c r="V138" s="5"/>
      <c r="W138" s="5"/>
      <c r="X138" s="5"/>
    </row>
    <row r="139" spans="1:24" x14ac:dyDescent="0.2">
      <c r="A139" s="1">
        <v>139</v>
      </c>
      <c r="B139" s="73">
        <v>15</v>
      </c>
      <c r="C139" s="7" t="s">
        <v>255</v>
      </c>
      <c r="D139" s="5" t="s">
        <v>3136</v>
      </c>
      <c r="E139" s="5" t="s">
        <v>3033</v>
      </c>
      <c r="F139" s="8">
        <v>218</v>
      </c>
      <c r="G139" s="5" t="s">
        <v>3137</v>
      </c>
      <c r="H139" s="5"/>
      <c r="I139" s="5"/>
      <c r="J139" s="5"/>
      <c r="K139" s="5"/>
      <c r="L139" s="5"/>
      <c r="M139" s="5"/>
      <c r="N139" s="5"/>
      <c r="O139" s="5"/>
      <c r="P139" s="5"/>
      <c r="Q139" s="5"/>
      <c r="R139" s="5"/>
      <c r="S139" s="5"/>
      <c r="T139" s="5"/>
      <c r="U139" s="5"/>
      <c r="V139" s="5"/>
      <c r="W139" s="5"/>
      <c r="X139" s="5"/>
    </row>
    <row r="140" spans="1:24" x14ac:dyDescent="0.2">
      <c r="A140" s="1">
        <v>140</v>
      </c>
      <c r="B140" s="73">
        <v>15</v>
      </c>
      <c r="C140" s="7" t="s">
        <v>256</v>
      </c>
      <c r="D140" s="5" t="s">
        <v>3135</v>
      </c>
      <c r="E140" s="5" t="s">
        <v>3033</v>
      </c>
      <c r="F140" s="8">
        <v>218</v>
      </c>
      <c r="G140" s="7" t="s">
        <v>222</v>
      </c>
      <c r="H140" s="5"/>
      <c r="I140" s="5"/>
      <c r="J140" s="5"/>
      <c r="K140" s="5"/>
      <c r="L140" s="5"/>
      <c r="M140" s="5"/>
      <c r="N140" s="5"/>
      <c r="O140" s="5"/>
      <c r="P140" s="5"/>
      <c r="Q140" s="5"/>
      <c r="R140" s="5"/>
      <c r="S140" s="5"/>
      <c r="T140" s="5"/>
      <c r="U140" s="8">
        <v>1</v>
      </c>
      <c r="V140" s="5"/>
      <c r="W140" s="5"/>
      <c r="X140" s="5"/>
    </row>
    <row r="141" spans="1:24" x14ac:dyDescent="0.2">
      <c r="A141" s="1">
        <v>141</v>
      </c>
      <c r="B141" s="73">
        <v>15</v>
      </c>
      <c r="C141" s="7" t="s">
        <v>257</v>
      </c>
      <c r="D141" s="5" t="s">
        <v>3136</v>
      </c>
      <c r="E141" s="5" t="s">
        <v>3033</v>
      </c>
      <c r="F141" s="8">
        <v>218</v>
      </c>
      <c r="G141" s="5" t="s">
        <v>3137</v>
      </c>
      <c r="H141" s="5"/>
      <c r="I141" s="5"/>
      <c r="J141" s="5"/>
      <c r="K141" s="5"/>
      <c r="L141" s="5"/>
      <c r="M141" s="5"/>
      <c r="N141" s="5"/>
      <c r="O141" s="5"/>
      <c r="P141" s="5"/>
      <c r="Q141" s="5"/>
      <c r="R141" s="5"/>
      <c r="S141" s="5"/>
      <c r="T141" s="5"/>
      <c r="U141" s="5"/>
      <c r="V141" s="5"/>
      <c r="W141" s="5"/>
      <c r="X141" s="5"/>
    </row>
    <row r="142" spans="1:24" x14ac:dyDescent="0.2">
      <c r="A142" s="1">
        <v>142</v>
      </c>
      <c r="B142" s="73">
        <v>15</v>
      </c>
      <c r="C142" s="7" t="s">
        <v>258</v>
      </c>
      <c r="D142" s="5" t="s">
        <v>3135</v>
      </c>
      <c r="E142" s="5" t="s">
        <v>3033</v>
      </c>
      <c r="F142" s="8">
        <v>218</v>
      </c>
      <c r="G142" s="7" t="s">
        <v>222</v>
      </c>
      <c r="H142" s="5"/>
      <c r="I142" s="5"/>
      <c r="J142" s="5"/>
      <c r="K142" s="5"/>
      <c r="L142" s="5"/>
      <c r="M142" s="5"/>
      <c r="N142" s="5"/>
      <c r="O142" s="5"/>
      <c r="P142" s="5"/>
      <c r="Q142" s="5"/>
      <c r="R142" s="5"/>
      <c r="S142" s="5"/>
      <c r="T142" s="5"/>
      <c r="U142" s="8">
        <v>1</v>
      </c>
      <c r="V142" s="5"/>
      <c r="W142" s="5"/>
      <c r="X142" s="5"/>
    </row>
    <row r="143" spans="1:24" x14ac:dyDescent="0.2">
      <c r="A143" s="1">
        <v>143</v>
      </c>
      <c r="B143" s="73">
        <v>15</v>
      </c>
      <c r="C143" s="7" t="s">
        <v>259</v>
      </c>
      <c r="D143" s="5" t="s">
        <v>3136</v>
      </c>
      <c r="E143" s="5" t="s">
        <v>3033</v>
      </c>
      <c r="F143" s="8">
        <v>218</v>
      </c>
      <c r="G143" s="5" t="s">
        <v>3137</v>
      </c>
      <c r="H143" s="5"/>
      <c r="I143" s="5"/>
      <c r="J143" s="5"/>
      <c r="K143" s="5"/>
      <c r="L143" s="5"/>
      <c r="M143" s="5"/>
      <c r="N143" s="5"/>
      <c r="O143" s="5"/>
      <c r="P143" s="5"/>
      <c r="Q143" s="5"/>
      <c r="R143" s="5"/>
      <c r="S143" s="5"/>
      <c r="T143" s="5"/>
      <c r="U143" s="5"/>
      <c r="V143" s="5"/>
      <c r="W143" s="5"/>
      <c r="X143" s="5"/>
    </row>
    <row r="144" spans="1:24" x14ac:dyDescent="0.2">
      <c r="A144" s="1">
        <v>144</v>
      </c>
      <c r="B144" s="73">
        <v>20</v>
      </c>
      <c r="C144" s="7" t="s">
        <v>260</v>
      </c>
      <c r="D144" s="7" t="s">
        <v>261</v>
      </c>
      <c r="E144" s="1093" t="s">
        <v>3138</v>
      </c>
      <c r="F144" s="1093"/>
      <c r="G144" s="7" t="s">
        <v>263</v>
      </c>
      <c r="H144" s="5"/>
      <c r="I144" s="5"/>
      <c r="J144" s="5"/>
      <c r="K144" s="5"/>
      <c r="L144" s="5"/>
      <c r="M144" s="5"/>
      <c r="N144" s="5"/>
      <c r="O144" s="5"/>
      <c r="P144" s="5"/>
      <c r="Q144" s="5"/>
      <c r="R144" s="5"/>
      <c r="S144" s="5"/>
      <c r="T144" s="5"/>
      <c r="U144" s="8">
        <v>1</v>
      </c>
      <c r="V144" s="5"/>
      <c r="W144" s="5"/>
      <c r="X144" s="5"/>
    </row>
    <row r="145" spans="1:24" x14ac:dyDescent="0.2">
      <c r="A145" s="1">
        <v>145</v>
      </c>
      <c r="B145" s="73">
        <v>20</v>
      </c>
      <c r="C145" s="7" t="s">
        <v>264</v>
      </c>
      <c r="D145" s="7" t="s">
        <v>261</v>
      </c>
      <c r="E145" s="1093" t="s">
        <v>3138</v>
      </c>
      <c r="F145" s="1093"/>
      <c r="G145" s="7" t="s">
        <v>263</v>
      </c>
      <c r="H145" s="5"/>
      <c r="I145" s="5"/>
      <c r="J145" s="5"/>
      <c r="K145" s="5"/>
      <c r="L145" s="5"/>
      <c r="M145" s="5"/>
      <c r="N145" s="5"/>
      <c r="O145" s="5"/>
      <c r="P145" s="5"/>
      <c r="Q145" s="5"/>
      <c r="R145" s="5"/>
      <c r="S145" s="5"/>
      <c r="T145" s="5"/>
      <c r="U145" s="8">
        <v>1</v>
      </c>
      <c r="V145" s="5"/>
      <c r="W145" s="5"/>
      <c r="X145" s="5"/>
    </row>
    <row r="146" spans="1:24" x14ac:dyDescent="0.2">
      <c r="A146" s="1">
        <v>146</v>
      </c>
      <c r="B146" s="73">
        <v>20</v>
      </c>
      <c r="C146" s="7" t="s">
        <v>265</v>
      </c>
      <c r="D146" s="7" t="s">
        <v>261</v>
      </c>
      <c r="E146" s="1093" t="s">
        <v>3138</v>
      </c>
      <c r="F146" s="1093"/>
      <c r="G146" s="7" t="s">
        <v>263</v>
      </c>
      <c r="H146" s="5"/>
      <c r="I146" s="5"/>
      <c r="J146" s="5"/>
      <c r="K146" s="5"/>
      <c r="L146" s="5"/>
      <c r="M146" s="5"/>
      <c r="N146" s="5"/>
      <c r="O146" s="5"/>
      <c r="P146" s="5"/>
      <c r="Q146" s="5"/>
      <c r="R146" s="5"/>
      <c r="S146" s="5"/>
      <c r="T146" s="5"/>
      <c r="U146" s="8">
        <v>1</v>
      </c>
      <c r="V146" s="5"/>
      <c r="W146" s="5"/>
      <c r="X146" s="5"/>
    </row>
    <row r="147" spans="1:24" x14ac:dyDescent="0.2">
      <c r="A147" s="1">
        <v>147</v>
      </c>
      <c r="B147" s="73">
        <v>20</v>
      </c>
      <c r="C147" s="7" t="s">
        <v>266</v>
      </c>
      <c r="D147" s="5" t="s">
        <v>3139</v>
      </c>
      <c r="E147" s="1093" t="s">
        <v>3138</v>
      </c>
      <c r="F147" s="1093"/>
      <c r="G147" s="7" t="s">
        <v>68</v>
      </c>
      <c r="H147" s="5"/>
      <c r="I147" s="5"/>
      <c r="J147" s="5"/>
      <c r="K147" s="5"/>
      <c r="L147" s="5"/>
      <c r="M147" s="5"/>
      <c r="N147" s="5"/>
      <c r="O147" s="5"/>
      <c r="P147" s="5"/>
      <c r="Q147" s="5"/>
      <c r="R147" s="5"/>
      <c r="S147" s="5"/>
      <c r="T147" s="5"/>
      <c r="U147" s="8">
        <v>1</v>
      </c>
      <c r="V147" s="5"/>
      <c r="W147" s="5"/>
      <c r="X147" s="5"/>
    </row>
    <row r="148" spans="1:24" x14ac:dyDescent="0.2">
      <c r="A148" s="1">
        <v>148</v>
      </c>
      <c r="B148" s="73">
        <v>20</v>
      </c>
      <c r="C148" s="7" t="s">
        <v>268</v>
      </c>
      <c r="D148" s="5" t="s">
        <v>3139</v>
      </c>
      <c r="E148" s="1093" t="s">
        <v>3138</v>
      </c>
      <c r="F148" s="1093"/>
      <c r="G148" s="7" t="s">
        <v>68</v>
      </c>
      <c r="H148" s="5"/>
      <c r="I148" s="5"/>
      <c r="J148" s="5"/>
      <c r="K148" s="5"/>
      <c r="L148" s="5"/>
      <c r="M148" s="5"/>
      <c r="N148" s="5"/>
      <c r="O148" s="5"/>
      <c r="P148" s="5"/>
      <c r="Q148" s="5"/>
      <c r="R148" s="5"/>
      <c r="S148" s="5"/>
      <c r="T148" s="5"/>
      <c r="U148" s="8">
        <v>1</v>
      </c>
      <c r="V148" s="5"/>
      <c r="W148" s="5"/>
      <c r="X148" s="5"/>
    </row>
    <row r="149" spans="1:24" x14ac:dyDescent="0.2">
      <c r="A149" s="1">
        <v>149</v>
      </c>
      <c r="B149" s="73">
        <v>20</v>
      </c>
      <c r="C149" s="7" t="s">
        <v>269</v>
      </c>
      <c r="D149" s="5" t="s">
        <v>3139</v>
      </c>
      <c r="E149" s="1093" t="s">
        <v>3138</v>
      </c>
      <c r="F149" s="1093"/>
      <c r="G149" s="7" t="s">
        <v>68</v>
      </c>
      <c r="H149" s="5"/>
      <c r="I149" s="5"/>
      <c r="J149" s="5"/>
      <c r="K149" s="5"/>
      <c r="L149" s="5"/>
      <c r="M149" s="5"/>
      <c r="N149" s="5"/>
      <c r="O149" s="5"/>
      <c r="P149" s="5"/>
      <c r="Q149" s="5"/>
      <c r="R149" s="5"/>
      <c r="S149" s="5"/>
      <c r="T149" s="5"/>
      <c r="U149" s="8">
        <v>1</v>
      </c>
      <c r="V149" s="5"/>
      <c r="W149" s="5"/>
      <c r="X149" s="5"/>
    </row>
    <row r="150" spans="1:24" x14ac:dyDescent="0.2">
      <c r="A150" s="1">
        <v>150</v>
      </c>
      <c r="B150" s="73">
        <v>20</v>
      </c>
      <c r="C150" s="7" t="s">
        <v>270</v>
      </c>
      <c r="D150" s="5" t="s">
        <v>3139</v>
      </c>
      <c r="E150" s="1093" t="s">
        <v>3138</v>
      </c>
      <c r="F150" s="1093"/>
      <c r="G150" s="7" t="s">
        <v>68</v>
      </c>
      <c r="H150" s="5"/>
      <c r="I150" s="5"/>
      <c r="J150" s="5"/>
      <c r="K150" s="5"/>
      <c r="L150" s="5"/>
      <c r="M150" s="5"/>
      <c r="N150" s="5"/>
      <c r="O150" s="5"/>
      <c r="P150" s="5"/>
      <c r="Q150" s="5"/>
      <c r="R150" s="5"/>
      <c r="S150" s="5"/>
      <c r="T150" s="5"/>
      <c r="U150" s="8">
        <v>1</v>
      </c>
      <c r="V150" s="5"/>
      <c r="W150" s="5"/>
      <c r="X150" s="5"/>
    </row>
    <row r="151" spans="1:24" x14ac:dyDescent="0.2">
      <c r="A151" s="1">
        <v>151</v>
      </c>
      <c r="B151" s="73">
        <v>20</v>
      </c>
      <c r="C151" s="7" t="s">
        <v>271</v>
      </c>
      <c r="D151" s="5" t="s">
        <v>3035</v>
      </c>
      <c r="E151" s="1093" t="s">
        <v>3074</v>
      </c>
      <c r="F151" s="1093"/>
      <c r="G151" s="7" t="s">
        <v>151</v>
      </c>
      <c r="H151" s="5"/>
      <c r="I151" s="5"/>
      <c r="J151" s="5"/>
      <c r="K151" s="5"/>
      <c r="L151" s="5"/>
      <c r="M151" s="5"/>
      <c r="N151" s="5"/>
      <c r="O151" s="5"/>
      <c r="P151" s="5"/>
      <c r="Q151" s="5"/>
      <c r="R151" s="5"/>
      <c r="S151" s="5"/>
      <c r="T151" s="5"/>
      <c r="U151" s="8">
        <v>1</v>
      </c>
      <c r="V151" s="5"/>
      <c r="W151" s="5"/>
      <c r="X151" s="5"/>
    </row>
    <row r="152" spans="1:24" x14ac:dyDescent="0.2">
      <c r="A152" s="1">
        <v>152</v>
      </c>
      <c r="B152" s="73">
        <v>20</v>
      </c>
      <c r="C152" s="7" t="s">
        <v>273</v>
      </c>
      <c r="D152" s="5" t="s">
        <v>3036</v>
      </c>
      <c r="E152" s="1093" t="s">
        <v>3074</v>
      </c>
      <c r="F152" s="1093"/>
      <c r="G152" s="7" t="s">
        <v>151</v>
      </c>
      <c r="H152" s="5"/>
      <c r="I152" s="5"/>
      <c r="J152" s="5"/>
      <c r="K152" s="5"/>
      <c r="L152" s="5"/>
      <c r="M152" s="5"/>
      <c r="N152" s="5"/>
      <c r="O152" s="5"/>
      <c r="P152" s="5"/>
      <c r="Q152" s="5"/>
      <c r="R152" s="5"/>
      <c r="S152" s="5"/>
      <c r="T152" s="5"/>
      <c r="U152" s="8">
        <v>1</v>
      </c>
      <c r="V152" s="5"/>
      <c r="W152" s="5"/>
      <c r="X152" s="5"/>
    </row>
    <row r="153" spans="1:24" x14ac:dyDescent="0.2">
      <c r="A153" s="1">
        <v>153</v>
      </c>
      <c r="B153" s="73">
        <v>20</v>
      </c>
      <c r="C153" s="7" t="s">
        <v>275</v>
      </c>
      <c r="D153" s="5" t="s">
        <v>3037</v>
      </c>
      <c r="E153" s="1093" t="s">
        <v>3074</v>
      </c>
      <c r="F153" s="1093"/>
      <c r="G153" s="7" t="s">
        <v>151</v>
      </c>
      <c r="H153" s="5"/>
      <c r="I153" s="5"/>
      <c r="J153" s="5"/>
      <c r="K153" s="5"/>
      <c r="L153" s="5"/>
      <c r="M153" s="5"/>
      <c r="N153" s="5"/>
      <c r="O153" s="5"/>
      <c r="P153" s="5"/>
      <c r="Q153" s="5"/>
      <c r="R153" s="5"/>
      <c r="S153" s="5"/>
      <c r="T153" s="5"/>
      <c r="U153" s="8">
        <v>1</v>
      </c>
      <c r="V153" s="5"/>
      <c r="W153" s="5"/>
      <c r="X153" s="5"/>
    </row>
    <row r="154" spans="1:24" x14ac:dyDescent="0.2">
      <c r="A154" s="1">
        <v>154</v>
      </c>
      <c r="B154" s="73">
        <v>20</v>
      </c>
      <c r="C154" s="7" t="s">
        <v>277</v>
      </c>
      <c r="D154" s="5" t="s">
        <v>3037</v>
      </c>
      <c r="E154" s="1093" t="s">
        <v>3074</v>
      </c>
      <c r="F154" s="1093"/>
      <c r="G154" s="7" t="s">
        <v>151</v>
      </c>
      <c r="H154" s="5"/>
      <c r="I154" s="5"/>
      <c r="J154" s="5"/>
      <c r="K154" s="5"/>
      <c r="L154" s="5"/>
      <c r="M154" s="5"/>
      <c r="N154" s="5"/>
      <c r="O154" s="5"/>
      <c r="P154" s="5"/>
      <c r="Q154" s="5"/>
      <c r="R154" s="5"/>
      <c r="S154" s="5"/>
      <c r="T154" s="5"/>
      <c r="U154" s="8">
        <v>1</v>
      </c>
      <c r="V154" s="5"/>
      <c r="W154" s="5"/>
      <c r="X154" s="5"/>
    </row>
    <row r="155" spans="1:24" x14ac:dyDescent="0.2">
      <c r="A155" s="1">
        <v>155</v>
      </c>
      <c r="B155" s="73">
        <v>20</v>
      </c>
      <c r="C155" s="7" t="s">
        <v>278</v>
      </c>
      <c r="D155" s="5" t="s">
        <v>3037</v>
      </c>
      <c r="E155" s="1093" t="s">
        <v>3074</v>
      </c>
      <c r="F155" s="1093"/>
      <c r="G155" s="7" t="s">
        <v>151</v>
      </c>
      <c r="H155" s="5"/>
      <c r="I155" s="5"/>
      <c r="J155" s="5"/>
      <c r="K155" s="5"/>
      <c r="L155" s="5"/>
      <c r="M155" s="5"/>
      <c r="N155" s="5"/>
      <c r="O155" s="5"/>
      <c r="P155" s="5"/>
      <c r="Q155" s="5"/>
      <c r="R155" s="5"/>
      <c r="S155" s="5"/>
      <c r="T155" s="5"/>
      <c r="U155" s="8">
        <v>1</v>
      </c>
      <c r="V155" s="5"/>
      <c r="W155" s="5"/>
      <c r="X155" s="5"/>
    </row>
    <row r="156" spans="1:24" x14ac:dyDescent="0.2">
      <c r="A156" s="1">
        <v>156</v>
      </c>
      <c r="B156" s="73">
        <v>20</v>
      </c>
      <c r="C156" s="7" t="s">
        <v>279</v>
      </c>
      <c r="D156" s="5" t="s">
        <v>3035</v>
      </c>
      <c r="E156" s="1093" t="s">
        <v>3074</v>
      </c>
      <c r="F156" s="1093"/>
      <c r="G156" s="7" t="s">
        <v>151</v>
      </c>
      <c r="H156" s="5"/>
      <c r="I156" s="5"/>
      <c r="J156" s="5"/>
      <c r="K156" s="5"/>
      <c r="L156" s="5"/>
      <c r="M156" s="5"/>
      <c r="N156" s="5"/>
      <c r="O156" s="5"/>
      <c r="P156" s="5"/>
      <c r="Q156" s="5"/>
      <c r="R156" s="5"/>
      <c r="S156" s="5"/>
      <c r="T156" s="5"/>
      <c r="U156" s="8">
        <v>1</v>
      </c>
      <c r="V156" s="5"/>
      <c r="W156" s="5"/>
      <c r="X156" s="5"/>
    </row>
    <row r="157" spans="1:24" x14ac:dyDescent="0.2">
      <c r="A157" s="1">
        <v>157</v>
      </c>
      <c r="B157" s="73">
        <v>20</v>
      </c>
      <c r="C157" s="7" t="s">
        <v>280</v>
      </c>
      <c r="D157" s="5" t="s">
        <v>3036</v>
      </c>
      <c r="E157" s="1093" t="s">
        <v>3074</v>
      </c>
      <c r="F157" s="1093"/>
      <c r="G157" s="7" t="s">
        <v>151</v>
      </c>
      <c r="H157" s="5"/>
      <c r="I157" s="5"/>
      <c r="J157" s="5"/>
      <c r="K157" s="5"/>
      <c r="L157" s="5"/>
      <c r="M157" s="5"/>
      <c r="N157" s="5"/>
      <c r="O157" s="5"/>
      <c r="P157" s="5"/>
      <c r="Q157" s="5"/>
      <c r="R157" s="5"/>
      <c r="S157" s="5"/>
      <c r="T157" s="5"/>
      <c r="U157" s="8">
        <v>1</v>
      </c>
      <c r="V157" s="5"/>
      <c r="W157" s="5"/>
      <c r="X157" s="5"/>
    </row>
    <row r="158" spans="1:24" x14ac:dyDescent="0.2">
      <c r="A158" s="1">
        <v>158</v>
      </c>
      <c r="B158" s="73">
        <v>20</v>
      </c>
      <c r="C158" s="7" t="s">
        <v>281</v>
      </c>
      <c r="D158" s="5" t="s">
        <v>3040</v>
      </c>
      <c r="E158" s="1093" t="s">
        <v>3074</v>
      </c>
      <c r="F158" s="1093"/>
      <c r="G158" s="7" t="s">
        <v>151</v>
      </c>
      <c r="H158" s="5"/>
      <c r="I158" s="5"/>
      <c r="J158" s="5"/>
      <c r="K158" s="5"/>
      <c r="L158" s="5"/>
      <c r="M158" s="5"/>
      <c r="N158" s="5"/>
      <c r="O158" s="5"/>
      <c r="P158" s="5"/>
      <c r="Q158" s="5"/>
      <c r="R158" s="5"/>
      <c r="S158" s="5"/>
      <c r="T158" s="5"/>
      <c r="U158" s="8">
        <v>1</v>
      </c>
      <c r="V158" s="5"/>
      <c r="W158" s="5"/>
      <c r="X158" s="5"/>
    </row>
    <row r="159" spans="1:24" x14ac:dyDescent="0.2">
      <c r="A159" s="1">
        <v>159</v>
      </c>
      <c r="B159" s="73">
        <v>20</v>
      </c>
      <c r="C159" s="7" t="s">
        <v>283</v>
      </c>
      <c r="D159" s="5" t="s">
        <v>3040</v>
      </c>
      <c r="E159" s="1093" t="s">
        <v>3074</v>
      </c>
      <c r="F159" s="1093"/>
      <c r="G159" s="7" t="s">
        <v>151</v>
      </c>
      <c r="H159" s="5"/>
      <c r="I159" s="5"/>
      <c r="J159" s="5"/>
      <c r="K159" s="5"/>
      <c r="L159" s="5"/>
      <c r="M159" s="5"/>
      <c r="N159" s="5"/>
      <c r="O159" s="5"/>
      <c r="P159" s="5"/>
      <c r="Q159" s="5"/>
      <c r="R159" s="5"/>
      <c r="S159" s="5"/>
      <c r="T159" s="5"/>
      <c r="U159" s="8">
        <v>1</v>
      </c>
      <c r="V159" s="5"/>
      <c r="W159" s="5"/>
      <c r="X159" s="5"/>
    </row>
    <row r="160" spans="1:24" x14ac:dyDescent="0.2">
      <c r="A160" s="1">
        <v>160</v>
      </c>
      <c r="B160" s="73">
        <v>20</v>
      </c>
      <c r="C160" s="7" t="s">
        <v>284</v>
      </c>
      <c r="D160" s="7" t="s">
        <v>261</v>
      </c>
      <c r="E160" s="1093" t="s">
        <v>3138</v>
      </c>
      <c r="F160" s="1093"/>
      <c r="G160" s="7" t="s">
        <v>263</v>
      </c>
      <c r="H160" s="5"/>
      <c r="I160" s="5"/>
      <c r="J160" s="5"/>
      <c r="K160" s="5"/>
      <c r="L160" s="5"/>
      <c r="M160" s="5"/>
      <c r="N160" s="5"/>
      <c r="O160" s="5"/>
      <c r="P160" s="5"/>
      <c r="Q160" s="5"/>
      <c r="R160" s="5"/>
      <c r="S160" s="5"/>
      <c r="T160" s="5"/>
      <c r="U160" s="8">
        <v>1</v>
      </c>
      <c r="V160" s="5"/>
      <c r="W160" s="5"/>
      <c r="X160" s="5"/>
    </row>
    <row r="161" spans="1:24" x14ac:dyDescent="0.2">
      <c r="A161" s="1">
        <v>161</v>
      </c>
      <c r="B161" s="73">
        <v>20</v>
      </c>
      <c r="C161" s="7" t="s">
        <v>285</v>
      </c>
      <c r="D161" s="7" t="s">
        <v>261</v>
      </c>
      <c r="E161" s="1093" t="s">
        <v>3138</v>
      </c>
      <c r="F161" s="1093"/>
      <c r="G161" s="7" t="s">
        <v>263</v>
      </c>
      <c r="H161" s="5"/>
      <c r="I161" s="5"/>
      <c r="J161" s="5"/>
      <c r="K161" s="5"/>
      <c r="L161" s="5"/>
      <c r="M161" s="5"/>
      <c r="N161" s="5"/>
      <c r="O161" s="5"/>
      <c r="P161" s="5"/>
      <c r="Q161" s="5"/>
      <c r="R161" s="5"/>
      <c r="S161" s="5"/>
      <c r="T161" s="5"/>
      <c r="U161" s="8">
        <v>1</v>
      </c>
      <c r="V161" s="5"/>
      <c r="W161" s="5"/>
      <c r="X161" s="5"/>
    </row>
    <row r="162" spans="1:24" x14ac:dyDescent="0.2">
      <c r="A162" s="1">
        <v>162</v>
      </c>
      <c r="B162" s="73">
        <v>20</v>
      </c>
      <c r="C162" s="7" t="s">
        <v>286</v>
      </c>
      <c r="D162" s="7" t="s">
        <v>261</v>
      </c>
      <c r="E162" s="1093" t="s">
        <v>3138</v>
      </c>
      <c r="F162" s="1093"/>
      <c r="G162" s="7" t="s">
        <v>263</v>
      </c>
      <c r="H162" s="5"/>
      <c r="I162" s="5"/>
      <c r="J162" s="5"/>
      <c r="K162" s="5"/>
      <c r="L162" s="5"/>
      <c r="M162" s="5"/>
      <c r="N162" s="5"/>
      <c r="O162" s="5"/>
      <c r="P162" s="5"/>
      <c r="Q162" s="5"/>
      <c r="R162" s="5"/>
      <c r="S162" s="5"/>
      <c r="T162" s="5"/>
      <c r="U162" s="8">
        <v>1</v>
      </c>
      <c r="V162" s="5"/>
      <c r="W162" s="5"/>
      <c r="X162" s="5"/>
    </row>
    <row r="163" spans="1:24" x14ac:dyDescent="0.2">
      <c r="A163" s="1">
        <v>163</v>
      </c>
      <c r="B163" s="73">
        <v>20</v>
      </c>
      <c r="C163" s="7" t="s">
        <v>287</v>
      </c>
      <c r="D163" s="7" t="s">
        <v>261</v>
      </c>
      <c r="E163" s="1093" t="s">
        <v>3138</v>
      </c>
      <c r="F163" s="1093"/>
      <c r="G163" s="7" t="s">
        <v>263</v>
      </c>
      <c r="H163" s="5"/>
      <c r="I163" s="5"/>
      <c r="J163" s="5"/>
      <c r="K163" s="5"/>
      <c r="L163" s="5"/>
      <c r="M163" s="5"/>
      <c r="N163" s="5"/>
      <c r="O163" s="5"/>
      <c r="P163" s="5"/>
      <c r="Q163" s="5"/>
      <c r="R163" s="5"/>
      <c r="S163" s="5"/>
      <c r="T163" s="5"/>
      <c r="U163" s="8">
        <v>1</v>
      </c>
      <c r="V163" s="5"/>
      <c r="W163" s="5"/>
      <c r="X163" s="5"/>
    </row>
    <row r="164" spans="1:24" x14ac:dyDescent="0.2">
      <c r="A164" s="1">
        <v>164</v>
      </c>
      <c r="B164" s="73">
        <v>20</v>
      </c>
      <c r="C164" s="7" t="s">
        <v>288</v>
      </c>
      <c r="D164" s="7" t="s">
        <v>261</v>
      </c>
      <c r="E164" s="1093" t="s">
        <v>3138</v>
      </c>
      <c r="F164" s="1093"/>
      <c r="G164" s="7" t="s">
        <v>263</v>
      </c>
      <c r="H164" s="5"/>
      <c r="I164" s="5"/>
      <c r="J164" s="5"/>
      <c r="K164" s="5"/>
      <c r="L164" s="5"/>
      <c r="M164" s="5"/>
      <c r="N164" s="5"/>
      <c r="O164" s="5"/>
      <c r="P164" s="5"/>
      <c r="Q164" s="5"/>
      <c r="R164" s="5"/>
      <c r="S164" s="5"/>
      <c r="T164" s="5"/>
      <c r="U164" s="8">
        <v>1</v>
      </c>
      <c r="V164" s="5"/>
      <c r="W164" s="5"/>
      <c r="X164" s="5"/>
    </row>
    <row r="165" spans="1:24" x14ac:dyDescent="0.2">
      <c r="A165" s="1">
        <v>165</v>
      </c>
      <c r="B165" s="73">
        <v>20</v>
      </c>
      <c r="C165" s="7" t="s">
        <v>289</v>
      </c>
      <c r="D165" s="7" t="s">
        <v>261</v>
      </c>
      <c r="E165" s="1093" t="s">
        <v>3138</v>
      </c>
      <c r="F165" s="1093"/>
      <c r="G165" s="7" t="s">
        <v>263</v>
      </c>
      <c r="H165" s="5"/>
      <c r="I165" s="5"/>
      <c r="J165" s="5"/>
      <c r="K165" s="5"/>
      <c r="L165" s="5"/>
      <c r="M165" s="5"/>
      <c r="N165" s="5"/>
      <c r="O165" s="5"/>
      <c r="P165" s="5"/>
      <c r="Q165" s="5"/>
      <c r="R165" s="5"/>
      <c r="S165" s="5"/>
      <c r="T165" s="5"/>
      <c r="U165" s="8">
        <v>1</v>
      </c>
      <c r="V165" s="5"/>
      <c r="W165" s="5"/>
      <c r="X165" s="5"/>
    </row>
    <row r="166" spans="1:24" x14ac:dyDescent="0.2">
      <c r="A166" s="1">
        <v>166</v>
      </c>
      <c r="B166" s="73">
        <v>20</v>
      </c>
      <c r="C166" s="7" t="s">
        <v>290</v>
      </c>
      <c r="D166" s="7" t="s">
        <v>261</v>
      </c>
      <c r="E166" s="1093" t="s">
        <v>3138</v>
      </c>
      <c r="F166" s="1093"/>
      <c r="G166" s="7" t="s">
        <v>263</v>
      </c>
      <c r="H166" s="5"/>
      <c r="I166" s="5"/>
      <c r="J166" s="5"/>
      <c r="K166" s="5"/>
      <c r="L166" s="5"/>
      <c r="M166" s="5"/>
      <c r="N166" s="5"/>
      <c r="O166" s="5"/>
      <c r="P166" s="5"/>
      <c r="Q166" s="5"/>
      <c r="R166" s="5"/>
      <c r="S166" s="5"/>
      <c r="T166" s="5"/>
      <c r="U166" s="8">
        <v>1</v>
      </c>
      <c r="V166" s="5"/>
      <c r="W166" s="5"/>
      <c r="X166" s="5"/>
    </row>
    <row r="167" spans="1:24" x14ac:dyDescent="0.2">
      <c r="A167" s="1">
        <v>167</v>
      </c>
      <c r="B167" s="73">
        <v>20</v>
      </c>
      <c r="C167" s="7" t="s">
        <v>291</v>
      </c>
      <c r="D167" s="7" t="s">
        <v>261</v>
      </c>
      <c r="E167" s="1093" t="s">
        <v>3138</v>
      </c>
      <c r="F167" s="1093"/>
      <c r="G167" s="7" t="s">
        <v>263</v>
      </c>
      <c r="H167" s="5"/>
      <c r="I167" s="5"/>
      <c r="J167" s="5"/>
      <c r="K167" s="5"/>
      <c r="L167" s="5"/>
      <c r="M167" s="5"/>
      <c r="N167" s="5"/>
      <c r="O167" s="5"/>
      <c r="P167" s="5"/>
      <c r="Q167" s="5"/>
      <c r="R167" s="5"/>
      <c r="S167" s="5"/>
      <c r="T167" s="5"/>
      <c r="U167" s="8">
        <v>1</v>
      </c>
      <c r="V167" s="5"/>
      <c r="W167" s="5"/>
      <c r="X167" s="5"/>
    </row>
    <row r="168" spans="1:24" x14ac:dyDescent="0.2">
      <c r="A168" s="1">
        <v>168</v>
      </c>
      <c r="B168" s="73">
        <v>20</v>
      </c>
      <c r="C168" s="7" t="s">
        <v>292</v>
      </c>
      <c r="D168" s="7" t="s">
        <v>261</v>
      </c>
      <c r="E168" s="1093" t="s">
        <v>3138</v>
      </c>
      <c r="F168" s="1093"/>
      <c r="G168" s="7" t="s">
        <v>263</v>
      </c>
      <c r="H168" s="5"/>
      <c r="I168" s="5"/>
      <c r="J168" s="5"/>
      <c r="K168" s="5"/>
      <c r="L168" s="5"/>
      <c r="M168" s="5"/>
      <c r="N168" s="5"/>
      <c r="O168" s="5"/>
      <c r="P168" s="5"/>
      <c r="Q168" s="5"/>
      <c r="R168" s="5"/>
      <c r="S168" s="5"/>
      <c r="T168" s="5"/>
      <c r="U168" s="8">
        <v>1</v>
      </c>
      <c r="V168" s="5"/>
      <c r="W168" s="5"/>
      <c r="X168" s="5"/>
    </row>
    <row r="169" spans="1:24" x14ac:dyDescent="0.2">
      <c r="A169" s="1">
        <v>169</v>
      </c>
      <c r="B169" s="73">
        <v>20</v>
      </c>
      <c r="C169" s="7" t="s">
        <v>293</v>
      </c>
      <c r="D169" s="7" t="s">
        <v>261</v>
      </c>
      <c r="E169" s="1093" t="s">
        <v>3138</v>
      </c>
      <c r="F169" s="1093"/>
      <c r="G169" s="7" t="s">
        <v>263</v>
      </c>
      <c r="H169" s="5"/>
      <c r="I169" s="5"/>
      <c r="J169" s="5"/>
      <c r="K169" s="5"/>
      <c r="L169" s="5"/>
      <c r="M169" s="5"/>
      <c r="N169" s="5"/>
      <c r="O169" s="5"/>
      <c r="P169" s="5"/>
      <c r="Q169" s="5"/>
      <c r="R169" s="5"/>
      <c r="S169" s="5"/>
      <c r="T169" s="5"/>
      <c r="U169" s="8">
        <v>1</v>
      </c>
      <c r="V169" s="5"/>
      <c r="W169" s="5"/>
      <c r="X169" s="5"/>
    </row>
    <row r="170" spans="1:24" x14ac:dyDescent="0.2">
      <c r="A170" s="1">
        <v>170</v>
      </c>
      <c r="B170" s="73">
        <v>20</v>
      </c>
      <c r="C170" s="7" t="s">
        <v>294</v>
      </c>
      <c r="D170" s="7" t="s">
        <v>261</v>
      </c>
      <c r="E170" s="1093" t="s">
        <v>3138</v>
      </c>
      <c r="F170" s="1093"/>
      <c r="G170" s="7" t="s">
        <v>263</v>
      </c>
      <c r="H170" s="5"/>
      <c r="I170" s="5"/>
      <c r="J170" s="5"/>
      <c r="K170" s="5"/>
      <c r="L170" s="5"/>
      <c r="M170" s="5"/>
      <c r="N170" s="5"/>
      <c r="O170" s="5"/>
      <c r="P170" s="5"/>
      <c r="Q170" s="5"/>
      <c r="R170" s="5"/>
      <c r="S170" s="5"/>
      <c r="T170" s="5"/>
      <c r="U170" s="8">
        <v>1</v>
      </c>
      <c r="V170" s="5"/>
      <c r="W170" s="5"/>
      <c r="X170" s="5"/>
    </row>
    <row r="171" spans="1:24" x14ac:dyDescent="0.2">
      <c r="A171" s="1">
        <v>171</v>
      </c>
      <c r="B171" s="73">
        <v>20</v>
      </c>
      <c r="C171" s="7" t="s">
        <v>295</v>
      </c>
      <c r="D171" s="7" t="s">
        <v>261</v>
      </c>
      <c r="E171" s="1093" t="s">
        <v>3138</v>
      </c>
      <c r="F171" s="1093"/>
      <c r="G171" s="7" t="s">
        <v>263</v>
      </c>
      <c r="H171" s="5"/>
      <c r="I171" s="5"/>
      <c r="J171" s="5"/>
      <c r="K171" s="5"/>
      <c r="L171" s="5"/>
      <c r="M171" s="5"/>
      <c r="N171" s="5"/>
      <c r="O171" s="5"/>
      <c r="P171" s="5"/>
      <c r="Q171" s="5"/>
      <c r="R171" s="5"/>
      <c r="S171" s="5"/>
      <c r="T171" s="5"/>
      <c r="U171" s="8">
        <v>1</v>
      </c>
      <c r="V171" s="5"/>
      <c r="W171" s="5"/>
      <c r="X171" s="5"/>
    </row>
    <row r="172" spans="1:24" x14ac:dyDescent="0.2">
      <c r="A172" s="1">
        <v>172</v>
      </c>
      <c r="B172" s="73">
        <v>20</v>
      </c>
      <c r="C172" s="7" t="s">
        <v>296</v>
      </c>
      <c r="D172" s="7" t="s">
        <v>261</v>
      </c>
      <c r="E172" s="1093" t="s">
        <v>3138</v>
      </c>
      <c r="F172" s="1093"/>
      <c r="G172" s="7" t="s">
        <v>263</v>
      </c>
      <c r="H172" s="5"/>
      <c r="I172" s="5"/>
      <c r="J172" s="5"/>
      <c r="K172" s="5"/>
      <c r="L172" s="5"/>
      <c r="M172" s="5"/>
      <c r="N172" s="5"/>
      <c r="O172" s="5"/>
      <c r="P172" s="5"/>
      <c r="Q172" s="5"/>
      <c r="R172" s="5"/>
      <c r="S172" s="5"/>
      <c r="T172" s="5"/>
      <c r="U172" s="8">
        <v>1</v>
      </c>
      <c r="V172" s="5"/>
      <c r="W172" s="5"/>
      <c r="X172" s="5"/>
    </row>
    <row r="173" spans="1:24" x14ac:dyDescent="0.2">
      <c r="A173" s="1">
        <v>173</v>
      </c>
      <c r="B173" s="73">
        <v>20</v>
      </c>
      <c r="C173" s="7" t="s">
        <v>297</v>
      </c>
      <c r="D173" s="7" t="s">
        <v>261</v>
      </c>
      <c r="E173" s="1093" t="s">
        <v>3138</v>
      </c>
      <c r="F173" s="1093"/>
      <c r="G173" s="7" t="s">
        <v>263</v>
      </c>
      <c r="H173" s="5"/>
      <c r="I173" s="5"/>
      <c r="J173" s="5"/>
      <c r="K173" s="5"/>
      <c r="L173" s="5"/>
      <c r="M173" s="5"/>
      <c r="N173" s="5"/>
      <c r="O173" s="5"/>
      <c r="P173" s="5"/>
      <c r="Q173" s="5"/>
      <c r="R173" s="5"/>
      <c r="S173" s="5"/>
      <c r="T173" s="5"/>
      <c r="U173" s="8">
        <v>1</v>
      </c>
      <c r="V173" s="5"/>
      <c r="W173" s="5"/>
      <c r="X173" s="5"/>
    </row>
    <row r="174" spans="1:24" x14ac:dyDescent="0.2">
      <c r="A174" s="1">
        <v>174</v>
      </c>
      <c r="B174" s="73">
        <v>20</v>
      </c>
      <c r="C174" s="7" t="s">
        <v>298</v>
      </c>
      <c r="D174" s="7" t="s">
        <v>261</v>
      </c>
      <c r="E174" s="1093" t="s">
        <v>3138</v>
      </c>
      <c r="F174" s="1093"/>
      <c r="G174" s="7" t="s">
        <v>263</v>
      </c>
      <c r="H174" s="5"/>
      <c r="I174" s="5"/>
      <c r="J174" s="5"/>
      <c r="K174" s="5"/>
      <c r="L174" s="5"/>
      <c r="M174" s="5"/>
      <c r="N174" s="5"/>
      <c r="O174" s="5"/>
      <c r="P174" s="5"/>
      <c r="Q174" s="5"/>
      <c r="R174" s="5"/>
      <c r="S174" s="5"/>
      <c r="T174" s="5"/>
      <c r="U174" s="8">
        <v>1</v>
      </c>
      <c r="V174" s="5"/>
      <c r="W174" s="5"/>
      <c r="X174" s="5"/>
    </row>
    <row r="175" spans="1:24" x14ac:dyDescent="0.2">
      <c r="A175" s="1">
        <v>175</v>
      </c>
      <c r="B175" s="73"/>
      <c r="C175" s="1091" t="s">
        <v>3140</v>
      </c>
      <c r="D175" s="1091"/>
      <c r="E175" s="1091"/>
      <c r="F175" s="1091"/>
      <c r="G175" s="1091"/>
      <c r="H175" s="1093"/>
      <c r="I175" s="1093"/>
      <c r="J175" s="1093"/>
      <c r="K175" s="1093"/>
      <c r="L175" s="1093"/>
      <c r="M175" s="1093"/>
      <c r="N175" s="1093"/>
      <c r="O175" s="1093"/>
      <c r="P175" s="1093"/>
      <c r="Q175" s="1093"/>
      <c r="R175" s="1093"/>
      <c r="S175" s="1093"/>
      <c r="T175" s="1093"/>
      <c r="U175" s="1093"/>
      <c r="V175" s="1093"/>
      <c r="W175" s="1093"/>
      <c r="X175" s="5"/>
    </row>
    <row r="176" spans="1:24" x14ac:dyDescent="0.2">
      <c r="A176" s="1">
        <v>176</v>
      </c>
      <c r="B176" s="73">
        <v>50</v>
      </c>
      <c r="C176" s="7" t="s">
        <v>300</v>
      </c>
      <c r="D176" s="7" t="s">
        <v>301</v>
      </c>
      <c r="E176" s="1093" t="s">
        <v>2809</v>
      </c>
      <c r="F176" s="1093"/>
      <c r="G176" s="8">
        <v>2000</v>
      </c>
      <c r="H176" s="5"/>
      <c r="I176" s="5"/>
      <c r="J176" s="8">
        <v>1</v>
      </c>
      <c r="K176" s="8">
        <v>1</v>
      </c>
      <c r="L176" s="5"/>
      <c r="M176" s="5"/>
      <c r="N176" s="5"/>
      <c r="O176" s="5"/>
      <c r="P176" s="5"/>
      <c r="Q176" s="5"/>
      <c r="R176" s="5"/>
      <c r="S176" s="5"/>
      <c r="T176" s="5"/>
      <c r="U176" s="5"/>
      <c r="V176" s="5"/>
      <c r="W176" s="5"/>
      <c r="X176" s="5"/>
    </row>
    <row r="177" spans="1:24" x14ac:dyDescent="0.2">
      <c r="A177" s="1">
        <v>177</v>
      </c>
      <c r="B177" s="73">
        <v>50</v>
      </c>
      <c r="C177" s="7" t="s">
        <v>304</v>
      </c>
      <c r="D177" s="5" t="s">
        <v>3141</v>
      </c>
      <c r="E177" s="1093" t="s">
        <v>2809</v>
      </c>
      <c r="F177" s="1093"/>
      <c r="G177" s="8">
        <v>1200</v>
      </c>
      <c r="H177" s="5"/>
      <c r="I177" s="5"/>
      <c r="J177" s="5"/>
      <c r="K177" s="8">
        <v>1</v>
      </c>
      <c r="L177" s="5"/>
      <c r="M177" s="5"/>
      <c r="N177" s="5"/>
      <c r="O177" s="5"/>
      <c r="P177" s="5"/>
      <c r="Q177" s="8">
        <v>1</v>
      </c>
      <c r="R177" s="5"/>
      <c r="S177" s="5"/>
      <c r="T177" s="5"/>
      <c r="U177" s="5"/>
      <c r="V177" s="5"/>
      <c r="W177" s="5"/>
      <c r="X177" s="5"/>
    </row>
    <row r="178" spans="1:24" x14ac:dyDescent="0.2">
      <c r="A178" s="1">
        <v>178</v>
      </c>
      <c r="B178" s="73">
        <v>50</v>
      </c>
      <c r="C178" s="7" t="s">
        <v>307</v>
      </c>
      <c r="D178" s="7" t="s">
        <v>301</v>
      </c>
      <c r="E178" s="1093" t="s">
        <v>2811</v>
      </c>
      <c r="F178" s="1093"/>
      <c r="G178" s="8">
        <v>2000</v>
      </c>
      <c r="H178" s="5"/>
      <c r="I178" s="5"/>
      <c r="J178" s="8">
        <v>1</v>
      </c>
      <c r="K178" s="8">
        <v>1</v>
      </c>
      <c r="L178" s="5"/>
      <c r="M178" s="5"/>
      <c r="N178" s="5"/>
      <c r="O178" s="5"/>
      <c r="P178" s="5"/>
      <c r="Q178" s="5"/>
      <c r="R178" s="5"/>
      <c r="S178" s="5"/>
      <c r="T178" s="5"/>
      <c r="U178" s="5"/>
      <c r="V178" s="5"/>
      <c r="W178" s="5"/>
      <c r="X178" s="5"/>
    </row>
    <row r="179" spans="1:24" x14ac:dyDescent="0.2">
      <c r="A179" s="1">
        <v>179</v>
      </c>
      <c r="B179" s="73">
        <v>50</v>
      </c>
      <c r="C179" s="7" t="s">
        <v>309</v>
      </c>
      <c r="D179" s="5" t="s">
        <v>3141</v>
      </c>
      <c r="E179" s="1093" t="s">
        <v>2811</v>
      </c>
      <c r="F179" s="1093"/>
      <c r="G179" s="8">
        <v>1200</v>
      </c>
      <c r="H179" s="5"/>
      <c r="I179" s="5"/>
      <c r="J179" s="5"/>
      <c r="K179" s="8">
        <v>1</v>
      </c>
      <c r="L179" s="5"/>
      <c r="M179" s="5"/>
      <c r="N179" s="5"/>
      <c r="O179" s="5"/>
      <c r="P179" s="5"/>
      <c r="Q179" s="8">
        <v>1</v>
      </c>
      <c r="R179" s="5"/>
      <c r="S179" s="5"/>
      <c r="T179" s="5"/>
      <c r="U179" s="5"/>
      <c r="V179" s="5"/>
      <c r="W179" s="5"/>
      <c r="X179" s="5"/>
    </row>
    <row r="180" spans="1:24" x14ac:dyDescent="0.2">
      <c r="A180" s="1">
        <v>180</v>
      </c>
      <c r="B180" s="73">
        <v>50</v>
      </c>
      <c r="C180" s="7" t="s">
        <v>310</v>
      </c>
      <c r="D180" s="7" t="s">
        <v>301</v>
      </c>
      <c r="E180" s="1093" t="s">
        <v>2813</v>
      </c>
      <c r="F180" s="1093"/>
      <c r="G180" s="8">
        <v>2000</v>
      </c>
      <c r="H180" s="5"/>
      <c r="I180" s="5"/>
      <c r="J180" s="8">
        <v>1</v>
      </c>
      <c r="K180" s="8">
        <v>1</v>
      </c>
      <c r="L180" s="5"/>
      <c r="M180" s="5"/>
      <c r="N180" s="5"/>
      <c r="O180" s="5"/>
      <c r="P180" s="5"/>
      <c r="Q180" s="5"/>
      <c r="R180" s="5"/>
      <c r="S180" s="5"/>
      <c r="T180" s="5"/>
      <c r="U180" s="5"/>
      <c r="V180" s="5"/>
      <c r="W180" s="5"/>
      <c r="X180" s="5"/>
    </row>
    <row r="181" spans="1:24" x14ac:dyDescent="0.2">
      <c r="A181" s="1">
        <v>181</v>
      </c>
      <c r="B181" s="73">
        <v>50</v>
      </c>
      <c r="C181" s="7" t="s">
        <v>312</v>
      </c>
      <c r="D181" s="5" t="s">
        <v>3141</v>
      </c>
      <c r="E181" s="1093" t="s">
        <v>2813</v>
      </c>
      <c r="F181" s="1093"/>
      <c r="G181" s="8">
        <v>1200</v>
      </c>
      <c r="H181" s="5"/>
      <c r="I181" s="5"/>
      <c r="J181" s="5"/>
      <c r="K181" s="8">
        <v>1</v>
      </c>
      <c r="L181" s="5"/>
      <c r="M181" s="5"/>
      <c r="N181" s="5"/>
      <c r="O181" s="5"/>
      <c r="P181" s="5"/>
      <c r="Q181" s="8">
        <v>1</v>
      </c>
      <c r="R181" s="5"/>
      <c r="S181" s="5"/>
      <c r="T181" s="5"/>
      <c r="U181" s="5"/>
      <c r="V181" s="5"/>
      <c r="W181" s="5"/>
      <c r="X181" s="5"/>
    </row>
    <row r="182" spans="1:24" x14ac:dyDescent="0.2">
      <c r="A182" s="1">
        <v>182</v>
      </c>
      <c r="B182" s="73">
        <v>50</v>
      </c>
      <c r="C182" s="7" t="s">
        <v>313</v>
      </c>
      <c r="D182" s="7" t="s">
        <v>301</v>
      </c>
      <c r="E182" s="1093" t="s">
        <v>2815</v>
      </c>
      <c r="F182" s="1093"/>
      <c r="G182" s="8">
        <v>2000</v>
      </c>
      <c r="H182" s="5"/>
      <c r="I182" s="5"/>
      <c r="J182" s="8">
        <v>1</v>
      </c>
      <c r="K182" s="8">
        <v>1</v>
      </c>
      <c r="L182" s="5"/>
      <c r="M182" s="5"/>
      <c r="N182" s="5"/>
      <c r="O182" s="5"/>
      <c r="P182" s="5"/>
      <c r="Q182" s="5"/>
      <c r="R182" s="5"/>
      <c r="S182" s="5"/>
      <c r="T182" s="5"/>
      <c r="U182" s="5"/>
      <c r="V182" s="5"/>
      <c r="W182" s="5"/>
      <c r="X182" s="5"/>
    </row>
    <row r="183" spans="1:24" x14ac:dyDescent="0.2">
      <c r="A183" s="1">
        <v>183</v>
      </c>
      <c r="B183" s="73">
        <v>50</v>
      </c>
      <c r="C183" s="7" t="s">
        <v>315</v>
      </c>
      <c r="D183" s="5" t="s">
        <v>3141</v>
      </c>
      <c r="E183" s="1093" t="s">
        <v>2815</v>
      </c>
      <c r="F183" s="1093"/>
      <c r="G183" s="8">
        <v>1200</v>
      </c>
      <c r="H183" s="5"/>
      <c r="I183" s="5"/>
      <c r="J183" s="5"/>
      <c r="K183" s="8">
        <v>1</v>
      </c>
      <c r="L183" s="5"/>
      <c r="M183" s="5"/>
      <c r="N183" s="5"/>
      <c r="O183" s="5"/>
      <c r="P183" s="5"/>
      <c r="Q183" s="8">
        <v>1</v>
      </c>
      <c r="R183" s="5"/>
      <c r="S183" s="5"/>
      <c r="T183" s="5"/>
      <c r="U183" s="5"/>
      <c r="V183" s="5"/>
      <c r="W183" s="5"/>
      <c r="X183" s="5"/>
    </row>
    <row r="184" spans="1:24" x14ac:dyDescent="0.2">
      <c r="A184" s="1">
        <v>184</v>
      </c>
      <c r="B184" s="73">
        <v>50</v>
      </c>
      <c r="C184" s="7" t="s">
        <v>316</v>
      </c>
      <c r="D184" s="7" t="s">
        <v>301</v>
      </c>
      <c r="E184" s="1093" t="s">
        <v>2817</v>
      </c>
      <c r="F184" s="1093"/>
      <c r="G184" s="8">
        <v>2000</v>
      </c>
      <c r="H184" s="5"/>
      <c r="I184" s="5"/>
      <c r="J184" s="8">
        <v>1</v>
      </c>
      <c r="K184" s="8">
        <v>1</v>
      </c>
      <c r="L184" s="5"/>
      <c r="M184" s="5"/>
      <c r="N184" s="5"/>
      <c r="O184" s="5"/>
      <c r="P184" s="5"/>
      <c r="Q184" s="5"/>
      <c r="R184" s="5"/>
      <c r="S184" s="5"/>
      <c r="T184" s="5"/>
      <c r="U184" s="5"/>
      <c r="V184" s="5"/>
      <c r="W184" s="5"/>
      <c r="X184" s="5"/>
    </row>
    <row r="185" spans="1:24" x14ac:dyDescent="0.2">
      <c r="A185" s="1">
        <v>185</v>
      </c>
      <c r="B185" s="73">
        <v>50</v>
      </c>
      <c r="C185" s="7" t="s">
        <v>318</v>
      </c>
      <c r="D185" s="5" t="s">
        <v>3141</v>
      </c>
      <c r="E185" s="1093" t="s">
        <v>2817</v>
      </c>
      <c r="F185" s="1093"/>
      <c r="G185" s="8">
        <v>1200</v>
      </c>
      <c r="H185" s="5"/>
      <c r="I185" s="5"/>
      <c r="J185" s="5"/>
      <c r="K185" s="8">
        <v>1</v>
      </c>
      <c r="L185" s="5"/>
      <c r="M185" s="5"/>
      <c r="N185" s="5"/>
      <c r="O185" s="5"/>
      <c r="P185" s="5"/>
      <c r="Q185" s="8">
        <v>1</v>
      </c>
      <c r="R185" s="5"/>
      <c r="S185" s="5"/>
      <c r="T185" s="5"/>
      <c r="U185" s="5"/>
      <c r="V185" s="5"/>
      <c r="W185" s="5"/>
      <c r="X185" s="5"/>
    </row>
    <row r="186" spans="1:24" x14ac:dyDescent="0.2">
      <c r="A186" s="1">
        <v>186</v>
      </c>
      <c r="B186" s="73">
        <v>50</v>
      </c>
      <c r="C186" s="7" t="s">
        <v>319</v>
      </c>
      <c r="D186" s="7" t="s">
        <v>301</v>
      </c>
      <c r="E186" s="1093" t="s">
        <v>2819</v>
      </c>
      <c r="F186" s="1093"/>
      <c r="G186" s="8">
        <v>2000</v>
      </c>
      <c r="H186" s="5"/>
      <c r="I186" s="5"/>
      <c r="J186" s="8">
        <v>1</v>
      </c>
      <c r="K186" s="8">
        <v>1</v>
      </c>
      <c r="L186" s="5"/>
      <c r="M186" s="5"/>
      <c r="N186" s="5"/>
      <c r="O186" s="5"/>
      <c r="P186" s="5"/>
      <c r="Q186" s="5"/>
      <c r="R186" s="5"/>
      <c r="S186" s="5"/>
      <c r="T186" s="5"/>
      <c r="U186" s="5"/>
      <c r="V186" s="5"/>
      <c r="W186" s="5"/>
      <c r="X186" s="5"/>
    </row>
    <row r="187" spans="1:24" x14ac:dyDescent="0.2">
      <c r="A187" s="1">
        <v>187</v>
      </c>
      <c r="B187" s="73">
        <v>50</v>
      </c>
      <c r="C187" s="7" t="s">
        <v>321</v>
      </c>
      <c r="D187" s="5" t="s">
        <v>3141</v>
      </c>
      <c r="E187" s="1093" t="s">
        <v>2819</v>
      </c>
      <c r="F187" s="1093"/>
      <c r="G187" s="8">
        <v>1200</v>
      </c>
      <c r="H187" s="5"/>
      <c r="I187" s="5"/>
      <c r="J187" s="5"/>
      <c r="K187" s="8">
        <v>1</v>
      </c>
      <c r="L187" s="5"/>
      <c r="M187" s="5"/>
      <c r="N187" s="5"/>
      <c r="O187" s="5"/>
      <c r="P187" s="5"/>
      <c r="Q187" s="8">
        <v>1</v>
      </c>
      <c r="R187" s="5"/>
      <c r="S187" s="5"/>
      <c r="T187" s="5"/>
      <c r="U187" s="5"/>
      <c r="V187" s="5"/>
      <c r="W187" s="5"/>
      <c r="X187" s="5"/>
    </row>
    <row r="188" spans="1:24" x14ac:dyDescent="0.2">
      <c r="A188" s="1">
        <v>188</v>
      </c>
      <c r="B188" s="73">
        <v>50</v>
      </c>
      <c r="C188" s="7" t="s">
        <v>322</v>
      </c>
      <c r="D188" s="7" t="s">
        <v>301</v>
      </c>
      <c r="E188" s="1093" t="s">
        <v>2821</v>
      </c>
      <c r="F188" s="1093"/>
      <c r="G188" s="8">
        <v>2000</v>
      </c>
      <c r="H188" s="5"/>
      <c r="I188" s="5"/>
      <c r="J188" s="8">
        <v>1</v>
      </c>
      <c r="K188" s="8">
        <v>1</v>
      </c>
      <c r="L188" s="5"/>
      <c r="M188" s="5"/>
      <c r="N188" s="5"/>
      <c r="O188" s="5"/>
      <c r="P188" s="5"/>
      <c r="Q188" s="5"/>
      <c r="R188" s="5"/>
      <c r="S188" s="5"/>
      <c r="T188" s="5"/>
      <c r="U188" s="5"/>
      <c r="V188" s="5"/>
      <c r="W188" s="5"/>
      <c r="X188" s="5"/>
    </row>
    <row r="189" spans="1:24" x14ac:dyDescent="0.2">
      <c r="A189" s="1">
        <v>189</v>
      </c>
      <c r="B189" s="73">
        <v>50</v>
      </c>
      <c r="C189" s="7" t="s">
        <v>324</v>
      </c>
      <c r="D189" s="7" t="s">
        <v>301</v>
      </c>
      <c r="E189" s="1093" t="s">
        <v>2823</v>
      </c>
      <c r="F189" s="1093"/>
      <c r="G189" s="8">
        <v>2500</v>
      </c>
      <c r="H189" s="5"/>
      <c r="I189" s="5"/>
      <c r="J189" s="8">
        <v>1</v>
      </c>
      <c r="K189" s="8">
        <v>1</v>
      </c>
      <c r="L189" s="5"/>
      <c r="M189" s="5"/>
      <c r="N189" s="5"/>
      <c r="O189" s="5"/>
      <c r="P189" s="5"/>
      <c r="Q189" s="5"/>
      <c r="R189" s="5"/>
      <c r="S189" s="5"/>
      <c r="T189" s="5"/>
      <c r="U189" s="5"/>
      <c r="V189" s="5"/>
      <c r="W189" s="5"/>
      <c r="X189" s="5"/>
    </row>
    <row r="190" spans="1:24" x14ac:dyDescent="0.2">
      <c r="A190" s="1">
        <v>190</v>
      </c>
      <c r="B190" s="73">
        <v>50</v>
      </c>
      <c r="C190" s="7" t="s">
        <v>326</v>
      </c>
      <c r="D190" s="7" t="s">
        <v>301</v>
      </c>
      <c r="E190" s="1093" t="s">
        <v>2825</v>
      </c>
      <c r="F190" s="1093"/>
      <c r="G190" s="8">
        <v>2000</v>
      </c>
      <c r="H190" s="5"/>
      <c r="I190" s="5"/>
      <c r="J190" s="8">
        <v>1</v>
      </c>
      <c r="K190" s="8">
        <v>1</v>
      </c>
      <c r="L190" s="5"/>
      <c r="M190" s="5"/>
      <c r="N190" s="5"/>
      <c r="O190" s="5"/>
      <c r="P190" s="5"/>
      <c r="Q190" s="5"/>
      <c r="R190" s="5"/>
      <c r="S190" s="5"/>
      <c r="T190" s="5"/>
      <c r="U190" s="5"/>
      <c r="V190" s="5"/>
      <c r="W190" s="5"/>
      <c r="X190" s="5"/>
    </row>
    <row r="191" spans="1:24" x14ac:dyDescent="0.2">
      <c r="A191" s="1">
        <v>191</v>
      </c>
      <c r="B191" s="73">
        <v>50</v>
      </c>
      <c r="C191" s="7" t="s">
        <v>328</v>
      </c>
      <c r="D191" s="5" t="s">
        <v>3141</v>
      </c>
      <c r="E191" s="1093" t="s">
        <v>2825</v>
      </c>
      <c r="F191" s="1093"/>
      <c r="G191" s="8">
        <v>1200</v>
      </c>
      <c r="H191" s="5"/>
      <c r="I191" s="5"/>
      <c r="J191" s="5"/>
      <c r="K191" s="8">
        <v>1</v>
      </c>
      <c r="L191" s="5"/>
      <c r="M191" s="5"/>
      <c r="N191" s="5"/>
      <c r="O191" s="5"/>
      <c r="P191" s="5"/>
      <c r="Q191" s="8">
        <v>1</v>
      </c>
      <c r="R191" s="5"/>
      <c r="S191" s="5"/>
      <c r="T191" s="5"/>
      <c r="U191" s="5"/>
      <c r="V191" s="5"/>
      <c r="W191" s="5"/>
      <c r="X191" s="5"/>
    </row>
    <row r="192" spans="1:24" x14ac:dyDescent="0.2">
      <c r="A192" s="1">
        <v>192</v>
      </c>
      <c r="B192" s="73">
        <v>50</v>
      </c>
      <c r="C192" s="7" t="s">
        <v>329</v>
      </c>
      <c r="D192" s="5" t="s">
        <v>2829</v>
      </c>
      <c r="E192" s="1093" t="s">
        <v>2825</v>
      </c>
      <c r="F192" s="1093"/>
      <c r="G192" s="8">
        <v>1200</v>
      </c>
      <c r="H192" s="8">
        <v>6</v>
      </c>
      <c r="I192" s="5"/>
      <c r="J192" s="8">
        <v>2</v>
      </c>
      <c r="K192" s="8">
        <v>1</v>
      </c>
      <c r="L192" s="8">
        <v>2</v>
      </c>
      <c r="M192" s="8">
        <v>2</v>
      </c>
      <c r="N192" s="8">
        <v>2</v>
      </c>
      <c r="O192" s="8">
        <v>1</v>
      </c>
      <c r="P192" s="5"/>
      <c r="Q192" s="5"/>
      <c r="R192" s="5"/>
      <c r="S192" s="8">
        <v>2</v>
      </c>
      <c r="T192" s="5"/>
      <c r="U192" s="5"/>
      <c r="V192" s="5"/>
      <c r="W192" s="5"/>
      <c r="X192" s="8">
        <v>1</v>
      </c>
    </row>
    <row r="193" spans="1:24" x14ac:dyDescent="0.2">
      <c r="A193" s="1">
        <v>193</v>
      </c>
      <c r="B193" s="73">
        <v>50</v>
      </c>
      <c r="C193" s="7" t="s">
        <v>330</v>
      </c>
      <c r="D193" s="5" t="s">
        <v>2829</v>
      </c>
      <c r="E193" s="1093" t="s">
        <v>2823</v>
      </c>
      <c r="F193" s="1093"/>
      <c r="G193" s="8">
        <v>500</v>
      </c>
      <c r="H193" s="8">
        <v>4</v>
      </c>
      <c r="I193" s="5"/>
      <c r="J193" s="8">
        <v>2</v>
      </c>
      <c r="K193" s="5"/>
      <c r="L193" s="8">
        <v>2</v>
      </c>
      <c r="M193" s="8">
        <v>2</v>
      </c>
      <c r="N193" s="8">
        <v>2</v>
      </c>
      <c r="O193" s="8">
        <v>1</v>
      </c>
      <c r="P193" s="5"/>
      <c r="Q193" s="5"/>
      <c r="R193" s="5"/>
      <c r="S193" s="8">
        <v>2</v>
      </c>
      <c r="T193" s="5"/>
      <c r="U193" s="5"/>
      <c r="V193" s="5"/>
      <c r="W193" s="5"/>
      <c r="X193" s="5"/>
    </row>
    <row r="194" spans="1:24" x14ac:dyDescent="0.2">
      <c r="A194" s="1">
        <v>194</v>
      </c>
      <c r="B194" s="73">
        <v>50</v>
      </c>
      <c r="C194" s="7" t="s">
        <v>331</v>
      </c>
      <c r="D194" s="7" t="s">
        <v>301</v>
      </c>
      <c r="E194" s="1093" t="s">
        <v>2832</v>
      </c>
      <c r="F194" s="1093"/>
      <c r="G194" s="8">
        <v>2000</v>
      </c>
      <c r="H194" s="5"/>
      <c r="I194" s="5"/>
      <c r="J194" s="8">
        <v>1</v>
      </c>
      <c r="K194" s="8">
        <v>1</v>
      </c>
      <c r="L194" s="5"/>
      <c r="M194" s="5"/>
      <c r="N194" s="5"/>
      <c r="O194" s="5"/>
      <c r="P194" s="5"/>
      <c r="Q194" s="5"/>
      <c r="R194" s="5"/>
      <c r="S194" s="5"/>
      <c r="T194" s="5"/>
      <c r="U194" s="5"/>
      <c r="V194" s="5"/>
      <c r="W194" s="5"/>
      <c r="X194" s="5"/>
    </row>
    <row r="195" spans="1:24" x14ac:dyDescent="0.2">
      <c r="A195" s="1">
        <v>195</v>
      </c>
      <c r="B195" s="73">
        <v>50</v>
      </c>
      <c r="C195" s="7" t="s">
        <v>333</v>
      </c>
      <c r="D195" s="5" t="s">
        <v>2829</v>
      </c>
      <c r="E195" s="1093" t="s">
        <v>2832</v>
      </c>
      <c r="F195" s="1093"/>
      <c r="G195" s="8">
        <v>1100</v>
      </c>
      <c r="H195" s="5"/>
      <c r="I195" s="5"/>
      <c r="J195" s="5"/>
      <c r="K195" s="8">
        <v>1</v>
      </c>
      <c r="L195" s="5"/>
      <c r="M195" s="5"/>
      <c r="N195" s="8">
        <v>1</v>
      </c>
      <c r="O195" s="5"/>
      <c r="P195" s="5"/>
      <c r="Q195" s="5"/>
      <c r="R195" s="5"/>
      <c r="S195" s="5"/>
      <c r="T195" s="5"/>
      <c r="U195" s="5"/>
      <c r="V195" s="5"/>
      <c r="W195" s="5"/>
      <c r="X195" s="5"/>
    </row>
    <row r="196" spans="1:24" x14ac:dyDescent="0.2">
      <c r="A196" s="1">
        <v>196</v>
      </c>
      <c r="B196" s="73">
        <v>50</v>
      </c>
      <c r="C196" s="7" t="s">
        <v>334</v>
      </c>
      <c r="D196" s="5" t="s">
        <v>3141</v>
      </c>
      <c r="E196" s="1093" t="s">
        <v>3142</v>
      </c>
      <c r="F196" s="1093"/>
      <c r="G196" s="8">
        <v>1200</v>
      </c>
      <c r="H196" s="5"/>
      <c r="I196" s="5"/>
      <c r="J196" s="5"/>
      <c r="K196" s="8">
        <v>1</v>
      </c>
      <c r="L196" s="5"/>
      <c r="M196" s="5"/>
      <c r="N196" s="5"/>
      <c r="O196" s="5"/>
      <c r="P196" s="5"/>
      <c r="Q196" s="8">
        <v>1</v>
      </c>
      <c r="R196" s="5"/>
      <c r="S196" s="5"/>
      <c r="T196" s="5"/>
      <c r="U196" s="5"/>
      <c r="V196" s="5"/>
      <c r="W196" s="5"/>
      <c r="X196" s="5"/>
    </row>
    <row r="197" spans="1:24" x14ac:dyDescent="0.2">
      <c r="A197" s="1">
        <v>197</v>
      </c>
      <c r="B197" s="73"/>
      <c r="C197" s="1092" t="s">
        <v>336</v>
      </c>
      <c r="D197" s="1092"/>
      <c r="E197" s="1092"/>
      <c r="F197" s="1092"/>
      <c r="G197" s="1092"/>
      <c r="H197" s="1093"/>
      <c r="I197" s="1093"/>
      <c r="J197" s="1093"/>
      <c r="K197" s="1093"/>
      <c r="L197" s="1093"/>
      <c r="M197" s="1093"/>
      <c r="N197" s="1093"/>
      <c r="O197" s="1093"/>
      <c r="P197" s="1093"/>
      <c r="Q197" s="1093"/>
      <c r="R197" s="1093"/>
      <c r="S197" s="1093"/>
      <c r="T197" s="1093"/>
      <c r="U197" s="1093"/>
      <c r="V197" s="1093"/>
      <c r="W197" s="1093"/>
      <c r="X197" s="5"/>
    </row>
    <row r="198" spans="1:24" x14ac:dyDescent="0.2">
      <c r="A198" s="1">
        <v>198</v>
      </c>
      <c r="B198" s="73">
        <v>50</v>
      </c>
      <c r="C198" s="7" t="s">
        <v>337</v>
      </c>
      <c r="D198" s="5" t="s">
        <v>2930</v>
      </c>
      <c r="E198" s="5" t="s">
        <v>2944</v>
      </c>
      <c r="F198" s="8">
        <v>206</v>
      </c>
      <c r="G198" s="8">
        <v>1100</v>
      </c>
      <c r="H198" s="8">
        <v>1</v>
      </c>
      <c r="I198" s="5"/>
      <c r="J198" s="5"/>
      <c r="K198" s="8">
        <v>1</v>
      </c>
      <c r="L198" s="5"/>
      <c r="M198" s="5"/>
      <c r="N198" s="5"/>
      <c r="O198" s="5"/>
      <c r="P198" s="5"/>
      <c r="Q198" s="5"/>
      <c r="R198" s="5"/>
      <c r="S198" s="5"/>
      <c r="T198" s="5"/>
      <c r="U198" s="5"/>
      <c r="V198" s="5"/>
      <c r="W198" s="5"/>
      <c r="X198" s="5"/>
    </row>
    <row r="199" spans="1:24" x14ac:dyDescent="0.2">
      <c r="A199" s="1">
        <v>199</v>
      </c>
      <c r="B199" s="73">
        <v>50</v>
      </c>
      <c r="C199" s="7" t="s">
        <v>340</v>
      </c>
      <c r="D199" s="5" t="s">
        <v>2829</v>
      </c>
      <c r="E199" s="5" t="s">
        <v>2944</v>
      </c>
      <c r="F199" s="8">
        <v>206</v>
      </c>
      <c r="G199" s="8">
        <v>300</v>
      </c>
      <c r="H199" s="8">
        <v>4</v>
      </c>
      <c r="I199" s="5"/>
      <c r="J199" s="8">
        <v>4</v>
      </c>
      <c r="K199" s="5"/>
      <c r="L199" s="8">
        <v>8</v>
      </c>
      <c r="M199" s="8">
        <v>8</v>
      </c>
      <c r="N199" s="8">
        <v>2</v>
      </c>
      <c r="O199" s="8">
        <v>1</v>
      </c>
      <c r="P199" s="5"/>
      <c r="Q199" s="5"/>
      <c r="R199" s="5"/>
      <c r="S199" s="8">
        <v>2</v>
      </c>
      <c r="T199" s="5"/>
      <c r="U199" s="5"/>
      <c r="V199" s="5"/>
      <c r="W199" s="5"/>
      <c r="X199" s="8">
        <v>2</v>
      </c>
    </row>
    <row r="200" spans="1:24" x14ac:dyDescent="0.2">
      <c r="A200" s="1">
        <v>200</v>
      </c>
      <c r="B200" s="73">
        <v>50</v>
      </c>
      <c r="C200" s="7" t="s">
        <v>343</v>
      </c>
      <c r="D200" s="5" t="s">
        <v>2829</v>
      </c>
      <c r="E200" s="5" t="s">
        <v>2944</v>
      </c>
      <c r="F200" s="8">
        <v>206</v>
      </c>
      <c r="G200" s="8">
        <v>0</v>
      </c>
      <c r="H200" s="8">
        <v>4</v>
      </c>
      <c r="I200" s="5"/>
      <c r="J200" s="8">
        <v>4</v>
      </c>
      <c r="K200" s="5"/>
      <c r="L200" s="8">
        <v>8</v>
      </c>
      <c r="M200" s="8">
        <v>8</v>
      </c>
      <c r="N200" s="8">
        <v>2</v>
      </c>
      <c r="O200" s="8">
        <v>1</v>
      </c>
      <c r="P200" s="5"/>
      <c r="Q200" s="5"/>
      <c r="R200" s="5"/>
      <c r="S200" s="8">
        <v>2</v>
      </c>
      <c r="T200" s="5"/>
      <c r="U200" s="5"/>
      <c r="V200" s="5"/>
      <c r="W200" s="5"/>
      <c r="X200" s="8">
        <v>2</v>
      </c>
    </row>
    <row r="201" spans="1:24" x14ac:dyDescent="0.2">
      <c r="A201" s="1">
        <v>201</v>
      </c>
      <c r="B201" s="73">
        <v>50</v>
      </c>
      <c r="C201" s="7" t="s">
        <v>345</v>
      </c>
      <c r="D201" s="5" t="s">
        <v>2930</v>
      </c>
      <c r="E201" s="5" t="s">
        <v>2952</v>
      </c>
      <c r="F201" s="8">
        <v>205</v>
      </c>
      <c r="G201" s="8">
        <v>1100</v>
      </c>
      <c r="H201" s="8">
        <v>1</v>
      </c>
      <c r="I201" s="5"/>
      <c r="J201" s="5"/>
      <c r="K201" s="8">
        <v>1</v>
      </c>
      <c r="L201" s="5"/>
      <c r="M201" s="5"/>
      <c r="N201" s="5"/>
      <c r="O201" s="5"/>
      <c r="P201" s="5"/>
      <c r="Q201" s="5"/>
      <c r="R201" s="5"/>
      <c r="S201" s="5"/>
      <c r="T201" s="5"/>
      <c r="U201" s="5"/>
      <c r="V201" s="5"/>
      <c r="W201" s="5"/>
      <c r="X201" s="5"/>
    </row>
    <row r="202" spans="1:24" x14ac:dyDescent="0.2">
      <c r="A202" s="1">
        <v>202</v>
      </c>
      <c r="B202" s="73">
        <v>50</v>
      </c>
      <c r="C202" s="7" t="s">
        <v>347</v>
      </c>
      <c r="D202" s="5" t="s">
        <v>2829</v>
      </c>
      <c r="E202" s="5" t="s">
        <v>2952</v>
      </c>
      <c r="F202" s="8">
        <v>205</v>
      </c>
      <c r="G202" s="8">
        <v>0</v>
      </c>
      <c r="H202" s="8">
        <v>4</v>
      </c>
      <c r="I202" s="5"/>
      <c r="J202" s="8">
        <v>4</v>
      </c>
      <c r="K202" s="5"/>
      <c r="L202" s="8">
        <v>8</v>
      </c>
      <c r="M202" s="8">
        <v>8</v>
      </c>
      <c r="N202" s="8">
        <v>2</v>
      </c>
      <c r="O202" s="8">
        <v>1</v>
      </c>
      <c r="P202" s="5"/>
      <c r="Q202" s="5"/>
      <c r="R202" s="5"/>
      <c r="S202" s="8">
        <v>2</v>
      </c>
      <c r="T202" s="5"/>
      <c r="U202" s="5"/>
      <c r="V202" s="5"/>
      <c r="W202" s="5"/>
      <c r="X202" s="8">
        <v>2</v>
      </c>
    </row>
    <row r="203" spans="1:24" x14ac:dyDescent="0.2">
      <c r="A203" s="1">
        <v>203</v>
      </c>
      <c r="B203" s="73">
        <v>50</v>
      </c>
      <c r="C203" s="7" t="s">
        <v>348</v>
      </c>
      <c r="D203" s="5" t="s">
        <v>2829</v>
      </c>
      <c r="E203" s="5" t="s">
        <v>2952</v>
      </c>
      <c r="F203" s="8">
        <v>205</v>
      </c>
      <c r="G203" s="8">
        <v>0</v>
      </c>
      <c r="H203" s="8">
        <v>4</v>
      </c>
      <c r="I203" s="5"/>
      <c r="J203" s="8">
        <v>4</v>
      </c>
      <c r="K203" s="5"/>
      <c r="L203" s="8">
        <v>8</v>
      </c>
      <c r="M203" s="8">
        <v>8</v>
      </c>
      <c r="N203" s="8">
        <v>2</v>
      </c>
      <c r="O203" s="8">
        <v>1</v>
      </c>
      <c r="P203" s="5"/>
      <c r="Q203" s="5"/>
      <c r="R203" s="5"/>
      <c r="S203" s="8">
        <v>2</v>
      </c>
      <c r="T203" s="5"/>
      <c r="U203" s="5"/>
      <c r="V203" s="5"/>
      <c r="W203" s="5"/>
      <c r="X203" s="8">
        <v>2</v>
      </c>
    </row>
    <row r="204" spans="1:24" x14ac:dyDescent="0.2">
      <c r="A204" s="1">
        <v>204</v>
      </c>
      <c r="B204" s="73">
        <v>50</v>
      </c>
      <c r="C204" s="7" t="s">
        <v>349</v>
      </c>
      <c r="D204" s="7" t="s">
        <v>350</v>
      </c>
      <c r="E204" s="5" t="s">
        <v>2944</v>
      </c>
      <c r="F204" s="8">
        <v>206</v>
      </c>
      <c r="G204" s="5" t="s">
        <v>2945</v>
      </c>
      <c r="H204" s="8">
        <v>1</v>
      </c>
      <c r="I204" s="5"/>
      <c r="J204" s="5"/>
      <c r="K204" s="5"/>
      <c r="L204" s="5"/>
      <c r="M204" s="5"/>
      <c r="N204" s="5"/>
      <c r="O204" s="5"/>
      <c r="P204" s="5"/>
      <c r="Q204" s="5"/>
      <c r="R204" s="5"/>
      <c r="S204" s="8">
        <v>2</v>
      </c>
      <c r="T204" s="5"/>
      <c r="U204" s="5"/>
      <c r="V204" s="5"/>
      <c r="W204" s="5"/>
      <c r="X204" s="8">
        <v>4</v>
      </c>
    </row>
    <row r="205" spans="1:24" x14ac:dyDescent="0.2">
      <c r="A205" s="1">
        <v>205</v>
      </c>
      <c r="B205" s="73">
        <v>50</v>
      </c>
      <c r="C205" s="7" t="s">
        <v>352</v>
      </c>
      <c r="D205" s="7" t="s">
        <v>350</v>
      </c>
      <c r="E205" s="5" t="s">
        <v>2944</v>
      </c>
      <c r="F205" s="8">
        <v>206</v>
      </c>
      <c r="G205" s="5" t="s">
        <v>2945</v>
      </c>
      <c r="H205" s="8">
        <v>1</v>
      </c>
      <c r="I205" s="5"/>
      <c r="J205" s="5"/>
      <c r="K205" s="5"/>
      <c r="L205" s="5"/>
      <c r="M205" s="5"/>
      <c r="N205" s="5"/>
      <c r="O205" s="5"/>
      <c r="P205" s="5"/>
      <c r="Q205" s="5"/>
      <c r="R205" s="5"/>
      <c r="S205" s="8">
        <v>2</v>
      </c>
      <c r="T205" s="5"/>
      <c r="U205" s="5"/>
      <c r="V205" s="5"/>
      <c r="W205" s="5"/>
      <c r="X205" s="8">
        <v>4</v>
      </c>
    </row>
    <row r="206" spans="1:24" x14ac:dyDescent="0.2">
      <c r="A206" s="1">
        <v>206</v>
      </c>
      <c r="B206" s="73">
        <v>50</v>
      </c>
      <c r="C206" s="7" t="s">
        <v>353</v>
      </c>
      <c r="D206" s="7" t="s">
        <v>350</v>
      </c>
      <c r="E206" s="5" t="s">
        <v>2944</v>
      </c>
      <c r="F206" s="8">
        <v>206</v>
      </c>
      <c r="G206" s="5" t="s">
        <v>2945</v>
      </c>
      <c r="H206" s="8">
        <v>1</v>
      </c>
      <c r="I206" s="5"/>
      <c r="J206" s="5"/>
      <c r="K206" s="5"/>
      <c r="L206" s="5"/>
      <c r="M206" s="5"/>
      <c r="N206" s="5"/>
      <c r="O206" s="5"/>
      <c r="P206" s="5"/>
      <c r="Q206" s="5"/>
      <c r="R206" s="5"/>
      <c r="S206" s="8">
        <v>2</v>
      </c>
      <c r="T206" s="5"/>
      <c r="U206" s="5"/>
      <c r="V206" s="5"/>
      <c r="W206" s="5"/>
      <c r="X206" s="8">
        <v>4</v>
      </c>
    </row>
    <row r="207" spans="1:24" x14ac:dyDescent="0.2">
      <c r="A207" s="1">
        <v>207</v>
      </c>
      <c r="B207" s="73">
        <v>50</v>
      </c>
      <c r="C207" s="7" t="s">
        <v>354</v>
      </c>
      <c r="D207" s="7" t="s">
        <v>350</v>
      </c>
      <c r="E207" s="5" t="s">
        <v>2944</v>
      </c>
      <c r="F207" s="8">
        <v>206</v>
      </c>
      <c r="G207" s="5" t="s">
        <v>2945</v>
      </c>
      <c r="H207" s="8">
        <v>1</v>
      </c>
      <c r="I207" s="5"/>
      <c r="J207" s="5"/>
      <c r="K207" s="5"/>
      <c r="L207" s="5"/>
      <c r="M207" s="5"/>
      <c r="N207" s="5"/>
      <c r="O207" s="5"/>
      <c r="P207" s="5"/>
      <c r="Q207" s="5"/>
      <c r="R207" s="5"/>
      <c r="S207" s="8">
        <v>2</v>
      </c>
      <c r="T207" s="5"/>
      <c r="U207" s="5"/>
      <c r="V207" s="5"/>
      <c r="W207" s="5"/>
      <c r="X207" s="8">
        <v>4</v>
      </c>
    </row>
    <row r="208" spans="1:24" x14ac:dyDescent="0.2">
      <c r="A208" s="1">
        <v>208</v>
      </c>
      <c r="B208" s="73">
        <v>50</v>
      </c>
      <c r="C208" s="7" t="s">
        <v>355</v>
      </c>
      <c r="D208" s="7" t="s">
        <v>350</v>
      </c>
      <c r="E208" s="5" t="s">
        <v>2944</v>
      </c>
      <c r="F208" s="8">
        <v>206</v>
      </c>
      <c r="G208" s="5" t="s">
        <v>2945</v>
      </c>
      <c r="H208" s="8">
        <v>1</v>
      </c>
      <c r="I208" s="5"/>
      <c r="J208" s="5"/>
      <c r="K208" s="5"/>
      <c r="L208" s="5"/>
      <c r="M208" s="5"/>
      <c r="N208" s="5"/>
      <c r="O208" s="5"/>
      <c r="P208" s="5"/>
      <c r="Q208" s="5"/>
      <c r="R208" s="5"/>
      <c r="S208" s="8">
        <v>2</v>
      </c>
      <c r="T208" s="5"/>
      <c r="U208" s="5"/>
      <c r="V208" s="5"/>
      <c r="W208" s="5"/>
      <c r="X208" s="8">
        <v>4</v>
      </c>
    </row>
    <row r="209" spans="1:24" x14ac:dyDescent="0.2">
      <c r="A209" s="1">
        <v>209</v>
      </c>
      <c r="B209" s="73">
        <v>50</v>
      </c>
      <c r="C209" s="7" t="s">
        <v>356</v>
      </c>
      <c r="D209" s="7" t="s">
        <v>350</v>
      </c>
      <c r="E209" s="5" t="s">
        <v>2944</v>
      </c>
      <c r="F209" s="8">
        <v>206</v>
      </c>
      <c r="G209" s="5" t="s">
        <v>2945</v>
      </c>
      <c r="H209" s="8">
        <v>1</v>
      </c>
      <c r="I209" s="5"/>
      <c r="J209" s="5"/>
      <c r="K209" s="5"/>
      <c r="L209" s="5"/>
      <c r="M209" s="5"/>
      <c r="N209" s="5"/>
      <c r="O209" s="5"/>
      <c r="P209" s="5"/>
      <c r="Q209" s="5"/>
      <c r="R209" s="5"/>
      <c r="S209" s="8">
        <v>2</v>
      </c>
      <c r="T209" s="5"/>
      <c r="U209" s="5"/>
      <c r="V209" s="5"/>
      <c r="W209" s="5"/>
      <c r="X209" s="8">
        <v>4</v>
      </c>
    </row>
    <row r="210" spans="1:24" x14ac:dyDescent="0.2">
      <c r="A210" s="1">
        <v>210</v>
      </c>
      <c r="B210" s="73">
        <v>50</v>
      </c>
      <c r="C210" s="7" t="s">
        <v>357</v>
      </c>
      <c r="D210" s="7" t="s">
        <v>350</v>
      </c>
      <c r="E210" s="5" t="s">
        <v>2944</v>
      </c>
      <c r="F210" s="8">
        <v>206</v>
      </c>
      <c r="G210" s="5" t="s">
        <v>2945</v>
      </c>
      <c r="H210" s="8">
        <v>1</v>
      </c>
      <c r="I210" s="5"/>
      <c r="J210" s="5"/>
      <c r="K210" s="5"/>
      <c r="L210" s="5"/>
      <c r="M210" s="5"/>
      <c r="N210" s="5"/>
      <c r="O210" s="5"/>
      <c r="P210" s="5"/>
      <c r="Q210" s="5"/>
      <c r="R210" s="5"/>
      <c r="S210" s="8">
        <v>2</v>
      </c>
      <c r="T210" s="5"/>
      <c r="U210" s="5"/>
      <c r="V210" s="5"/>
      <c r="W210" s="5"/>
      <c r="X210" s="8">
        <v>4</v>
      </c>
    </row>
    <row r="211" spans="1:24" x14ac:dyDescent="0.2">
      <c r="A211" s="1">
        <v>211</v>
      </c>
      <c r="B211" s="73">
        <v>50</v>
      </c>
      <c r="C211" s="7" t="s">
        <v>358</v>
      </c>
      <c r="D211" s="7" t="s">
        <v>350</v>
      </c>
      <c r="E211" s="5" t="s">
        <v>2944</v>
      </c>
      <c r="F211" s="8">
        <v>206</v>
      </c>
      <c r="G211" s="5" t="s">
        <v>2945</v>
      </c>
      <c r="H211" s="8">
        <v>1</v>
      </c>
      <c r="I211" s="5"/>
      <c r="J211" s="5"/>
      <c r="K211" s="5"/>
      <c r="L211" s="5"/>
      <c r="M211" s="8">
        <v>1</v>
      </c>
      <c r="N211" s="8">
        <v>1</v>
      </c>
      <c r="O211" s="5"/>
      <c r="P211" s="5"/>
      <c r="Q211" s="5"/>
      <c r="R211" s="5"/>
      <c r="S211" s="8">
        <v>2</v>
      </c>
      <c r="T211" s="5"/>
      <c r="U211" s="5"/>
      <c r="V211" s="5"/>
      <c r="W211" s="5"/>
      <c r="X211" s="8">
        <v>4</v>
      </c>
    </row>
    <row r="212" spans="1:24" x14ac:dyDescent="0.2">
      <c r="A212" s="1">
        <v>212</v>
      </c>
      <c r="B212" s="73">
        <v>50</v>
      </c>
      <c r="C212" s="7" t="s">
        <v>359</v>
      </c>
      <c r="D212" s="5" t="s">
        <v>2943</v>
      </c>
      <c r="E212" s="5" t="s">
        <v>2944</v>
      </c>
      <c r="F212" s="8">
        <v>206</v>
      </c>
      <c r="G212" s="5" t="s">
        <v>2945</v>
      </c>
      <c r="H212" s="8">
        <v>1</v>
      </c>
      <c r="I212" s="5"/>
      <c r="J212" s="8">
        <v>1</v>
      </c>
      <c r="K212" s="5"/>
      <c r="L212" s="5"/>
      <c r="M212" s="8">
        <v>1</v>
      </c>
      <c r="N212" s="8">
        <v>1</v>
      </c>
      <c r="O212" s="5"/>
      <c r="P212" s="5"/>
      <c r="Q212" s="5"/>
      <c r="R212" s="5"/>
      <c r="S212" s="5"/>
      <c r="T212" s="5"/>
      <c r="U212" s="5"/>
      <c r="V212" s="5"/>
      <c r="W212" s="5"/>
      <c r="X212" s="5"/>
    </row>
    <row r="213" spans="1:24" x14ac:dyDescent="0.2">
      <c r="A213" s="1">
        <v>213</v>
      </c>
      <c r="B213" s="73">
        <v>50</v>
      </c>
      <c r="C213" s="7" t="s">
        <v>361</v>
      </c>
      <c r="D213" s="5" t="s">
        <v>2943</v>
      </c>
      <c r="E213" s="5" t="s">
        <v>2944</v>
      </c>
      <c r="F213" s="8">
        <v>206</v>
      </c>
      <c r="G213" s="5" t="s">
        <v>2945</v>
      </c>
      <c r="H213" s="8">
        <v>1</v>
      </c>
      <c r="I213" s="5"/>
      <c r="J213" s="8">
        <v>1</v>
      </c>
      <c r="K213" s="5"/>
      <c r="L213" s="5"/>
      <c r="M213" s="8">
        <v>1</v>
      </c>
      <c r="N213" s="8">
        <v>1</v>
      </c>
      <c r="O213" s="5"/>
      <c r="P213" s="5"/>
      <c r="Q213" s="5"/>
      <c r="R213" s="5"/>
      <c r="S213" s="5"/>
      <c r="T213" s="5"/>
      <c r="U213" s="5"/>
      <c r="V213" s="5"/>
      <c r="W213" s="5"/>
      <c r="X213" s="5"/>
    </row>
    <row r="214" spans="1:24" x14ac:dyDescent="0.2">
      <c r="A214" s="1">
        <v>214</v>
      </c>
      <c r="B214" s="73">
        <v>50</v>
      </c>
      <c r="C214" s="7" t="s">
        <v>362</v>
      </c>
      <c r="D214" s="5" t="s">
        <v>2943</v>
      </c>
      <c r="E214" s="5" t="s">
        <v>2944</v>
      </c>
      <c r="F214" s="8">
        <v>206</v>
      </c>
      <c r="G214" s="5" t="s">
        <v>2945</v>
      </c>
      <c r="H214" s="8">
        <v>1</v>
      </c>
      <c r="I214" s="5"/>
      <c r="J214" s="8">
        <v>1</v>
      </c>
      <c r="K214" s="5"/>
      <c r="L214" s="5"/>
      <c r="M214" s="8">
        <v>1</v>
      </c>
      <c r="N214" s="8">
        <v>1</v>
      </c>
      <c r="O214" s="5"/>
      <c r="P214" s="5"/>
      <c r="Q214" s="5"/>
      <c r="R214" s="5"/>
      <c r="S214" s="5"/>
      <c r="T214" s="5"/>
      <c r="U214" s="5"/>
      <c r="V214" s="5"/>
      <c r="W214" s="5"/>
      <c r="X214" s="5"/>
    </row>
    <row r="215" spans="1:24" x14ac:dyDescent="0.2">
      <c r="A215" s="1">
        <v>215</v>
      </c>
      <c r="B215" s="73">
        <v>50</v>
      </c>
      <c r="C215" s="7" t="s">
        <v>363</v>
      </c>
      <c r="D215" s="5" t="s">
        <v>2943</v>
      </c>
      <c r="E215" s="5" t="s">
        <v>2944</v>
      </c>
      <c r="F215" s="8">
        <v>206</v>
      </c>
      <c r="G215" s="5" t="s">
        <v>2945</v>
      </c>
      <c r="H215" s="8">
        <v>1</v>
      </c>
      <c r="I215" s="5"/>
      <c r="J215" s="8">
        <v>1</v>
      </c>
      <c r="K215" s="5"/>
      <c r="L215" s="5"/>
      <c r="M215" s="8">
        <v>1</v>
      </c>
      <c r="N215" s="8">
        <v>1</v>
      </c>
      <c r="O215" s="5"/>
      <c r="P215" s="5"/>
      <c r="Q215" s="5"/>
      <c r="R215" s="5"/>
      <c r="S215" s="5"/>
      <c r="T215" s="5"/>
      <c r="U215" s="5"/>
      <c r="V215" s="5"/>
      <c r="W215" s="5"/>
      <c r="X215" s="5"/>
    </row>
    <row r="216" spans="1:24" x14ac:dyDescent="0.2">
      <c r="A216" s="1">
        <v>216</v>
      </c>
      <c r="B216" s="73">
        <v>50</v>
      </c>
      <c r="C216" s="7" t="s">
        <v>365</v>
      </c>
      <c r="D216" s="7" t="s">
        <v>65</v>
      </c>
      <c r="E216" s="5" t="s">
        <v>2944</v>
      </c>
      <c r="F216" s="8">
        <v>206</v>
      </c>
      <c r="G216" s="5" t="s">
        <v>2945</v>
      </c>
      <c r="H216" s="8">
        <v>1</v>
      </c>
      <c r="I216" s="5"/>
      <c r="J216" s="8">
        <v>1</v>
      </c>
      <c r="K216" s="8">
        <v>1</v>
      </c>
      <c r="L216" s="5"/>
      <c r="M216" s="5"/>
      <c r="N216" s="5"/>
      <c r="O216" s="5"/>
      <c r="P216" s="5"/>
      <c r="Q216" s="5"/>
      <c r="R216" s="5"/>
      <c r="S216" s="5"/>
      <c r="T216" s="5"/>
      <c r="U216" s="5"/>
      <c r="V216" s="5"/>
      <c r="W216" s="5"/>
      <c r="X216" s="5"/>
    </row>
    <row r="217" spans="1:24" x14ac:dyDescent="0.2">
      <c r="A217" s="1">
        <v>217</v>
      </c>
      <c r="B217" s="73">
        <v>50</v>
      </c>
      <c r="C217" s="7" t="s">
        <v>366</v>
      </c>
      <c r="D217" s="7" t="s">
        <v>65</v>
      </c>
      <c r="E217" s="5" t="s">
        <v>2944</v>
      </c>
      <c r="F217" s="8">
        <v>206</v>
      </c>
      <c r="G217" s="5" t="s">
        <v>2945</v>
      </c>
      <c r="H217" s="8">
        <v>1</v>
      </c>
      <c r="I217" s="5"/>
      <c r="J217" s="8">
        <v>1</v>
      </c>
      <c r="K217" s="8">
        <v>1</v>
      </c>
      <c r="L217" s="5"/>
      <c r="M217" s="5"/>
      <c r="N217" s="5"/>
      <c r="O217" s="5"/>
      <c r="P217" s="5"/>
      <c r="Q217" s="5"/>
      <c r="R217" s="5"/>
      <c r="S217" s="5"/>
      <c r="T217" s="5"/>
      <c r="U217" s="5"/>
      <c r="V217" s="5"/>
      <c r="W217" s="5"/>
      <c r="X217" s="5"/>
    </row>
    <row r="218" spans="1:24" x14ac:dyDescent="0.2">
      <c r="A218" s="1">
        <v>218</v>
      </c>
      <c r="B218" s="73">
        <v>50</v>
      </c>
      <c r="C218" s="7" t="s">
        <v>367</v>
      </c>
      <c r="D218" s="5" t="s">
        <v>3023</v>
      </c>
      <c r="E218" s="5" t="s">
        <v>2944</v>
      </c>
      <c r="F218" s="8">
        <v>206</v>
      </c>
      <c r="G218" s="5" t="s">
        <v>2945</v>
      </c>
      <c r="H218" s="5"/>
      <c r="I218" s="5"/>
      <c r="J218" s="5"/>
      <c r="K218" s="8">
        <v>1</v>
      </c>
      <c r="L218" s="5"/>
      <c r="M218" s="5"/>
      <c r="N218" s="5"/>
      <c r="O218" s="5"/>
      <c r="P218" s="5"/>
      <c r="Q218" s="5"/>
      <c r="R218" s="5"/>
      <c r="S218" s="5"/>
      <c r="T218" s="5"/>
      <c r="U218" s="5"/>
      <c r="V218" s="5"/>
      <c r="W218" s="5"/>
      <c r="X218" s="5"/>
    </row>
    <row r="219" spans="1:24" x14ac:dyDescent="0.2">
      <c r="A219" s="1">
        <v>219</v>
      </c>
      <c r="B219" s="73">
        <v>50</v>
      </c>
      <c r="C219" s="7" t="s">
        <v>369</v>
      </c>
      <c r="D219" s="5" t="s">
        <v>3023</v>
      </c>
      <c r="E219" s="5" t="s">
        <v>2944</v>
      </c>
      <c r="F219" s="8">
        <v>206</v>
      </c>
      <c r="G219" s="5" t="s">
        <v>2945</v>
      </c>
      <c r="H219" s="5"/>
      <c r="I219" s="5"/>
      <c r="J219" s="5"/>
      <c r="K219" s="8">
        <v>1</v>
      </c>
      <c r="L219" s="5"/>
      <c r="M219" s="5"/>
      <c r="N219" s="5"/>
      <c r="O219" s="5"/>
      <c r="P219" s="5"/>
      <c r="Q219" s="5"/>
      <c r="R219" s="5"/>
      <c r="S219" s="5"/>
      <c r="T219" s="5"/>
      <c r="U219" s="5"/>
      <c r="V219" s="5"/>
      <c r="W219" s="5"/>
      <c r="X219" s="5"/>
    </row>
    <row r="220" spans="1:24" x14ac:dyDescent="0.2">
      <c r="A220" s="1">
        <v>220</v>
      </c>
      <c r="B220" s="73">
        <v>50</v>
      </c>
      <c r="C220" s="7" t="s">
        <v>370</v>
      </c>
      <c r="D220" s="5" t="s">
        <v>3023</v>
      </c>
      <c r="E220" s="5" t="s">
        <v>2944</v>
      </c>
      <c r="F220" s="8">
        <v>206</v>
      </c>
      <c r="G220" s="5" t="s">
        <v>2945</v>
      </c>
      <c r="H220" s="5"/>
      <c r="I220" s="5"/>
      <c r="J220" s="5"/>
      <c r="K220" s="8">
        <v>1</v>
      </c>
      <c r="L220" s="5"/>
      <c r="M220" s="5"/>
      <c r="N220" s="5"/>
      <c r="O220" s="5"/>
      <c r="P220" s="5"/>
      <c r="Q220" s="5"/>
      <c r="R220" s="5"/>
      <c r="S220" s="5"/>
      <c r="T220" s="5"/>
      <c r="U220" s="5"/>
      <c r="V220" s="5"/>
      <c r="W220" s="5"/>
      <c r="X220" s="5"/>
    </row>
    <row r="221" spans="1:24" x14ac:dyDescent="0.2">
      <c r="A221" s="1">
        <v>221</v>
      </c>
      <c r="B221" s="73">
        <v>50</v>
      </c>
      <c r="C221" s="7" t="s">
        <v>371</v>
      </c>
      <c r="D221" s="7" t="s">
        <v>350</v>
      </c>
      <c r="E221" s="5" t="s">
        <v>2952</v>
      </c>
      <c r="F221" s="8">
        <v>205</v>
      </c>
      <c r="G221" s="5" t="s">
        <v>2945</v>
      </c>
      <c r="H221" s="8">
        <v>1</v>
      </c>
      <c r="I221" s="5"/>
      <c r="J221" s="5"/>
      <c r="K221" s="5"/>
      <c r="L221" s="5"/>
      <c r="M221" s="5"/>
      <c r="N221" s="5"/>
      <c r="O221" s="5"/>
      <c r="P221" s="5"/>
      <c r="Q221" s="5"/>
      <c r="R221" s="5"/>
      <c r="S221" s="8">
        <v>2</v>
      </c>
      <c r="T221" s="5"/>
      <c r="U221" s="5"/>
      <c r="V221" s="5"/>
      <c r="W221" s="5"/>
      <c r="X221" s="8">
        <v>4</v>
      </c>
    </row>
    <row r="222" spans="1:24" x14ac:dyDescent="0.2">
      <c r="A222" s="1">
        <v>222</v>
      </c>
      <c r="B222" s="73">
        <v>50</v>
      </c>
      <c r="C222" s="7" t="s">
        <v>372</v>
      </c>
      <c r="D222" s="7" t="s">
        <v>350</v>
      </c>
      <c r="E222" s="5" t="s">
        <v>2952</v>
      </c>
      <c r="F222" s="8">
        <v>205</v>
      </c>
      <c r="G222" s="5" t="s">
        <v>2945</v>
      </c>
      <c r="H222" s="8">
        <v>1</v>
      </c>
      <c r="I222" s="5"/>
      <c r="J222" s="5"/>
      <c r="K222" s="5"/>
      <c r="L222" s="5"/>
      <c r="M222" s="5"/>
      <c r="N222" s="5"/>
      <c r="O222" s="5"/>
      <c r="P222" s="5"/>
      <c r="Q222" s="5"/>
      <c r="R222" s="5"/>
      <c r="S222" s="8">
        <v>2</v>
      </c>
      <c r="T222" s="5"/>
      <c r="U222" s="5"/>
      <c r="V222" s="5"/>
      <c r="W222" s="5"/>
      <c r="X222" s="8">
        <v>4</v>
      </c>
    </row>
    <row r="223" spans="1:24" x14ac:dyDescent="0.2">
      <c r="A223" s="1">
        <v>223</v>
      </c>
      <c r="B223" s="73">
        <v>50</v>
      </c>
      <c r="C223" s="7" t="s">
        <v>373</v>
      </c>
      <c r="D223" s="7" t="s">
        <v>350</v>
      </c>
      <c r="E223" s="5" t="s">
        <v>2952</v>
      </c>
      <c r="F223" s="8">
        <v>205</v>
      </c>
      <c r="G223" s="5" t="s">
        <v>2945</v>
      </c>
      <c r="H223" s="8">
        <v>1</v>
      </c>
      <c r="I223" s="5"/>
      <c r="J223" s="5"/>
      <c r="K223" s="5"/>
      <c r="L223" s="5"/>
      <c r="M223" s="5"/>
      <c r="N223" s="5"/>
      <c r="O223" s="5"/>
      <c r="P223" s="5"/>
      <c r="Q223" s="5"/>
      <c r="R223" s="5"/>
      <c r="S223" s="8">
        <v>2</v>
      </c>
      <c r="T223" s="5"/>
      <c r="U223" s="5"/>
      <c r="V223" s="5"/>
      <c r="W223" s="5"/>
      <c r="X223" s="8">
        <v>4</v>
      </c>
    </row>
    <row r="224" spans="1:24" x14ac:dyDescent="0.2">
      <c r="A224" s="1">
        <v>224</v>
      </c>
      <c r="B224" s="73">
        <v>50</v>
      </c>
      <c r="C224" s="7" t="s">
        <v>374</v>
      </c>
      <c r="D224" s="7" t="s">
        <v>350</v>
      </c>
      <c r="E224" s="5" t="s">
        <v>2952</v>
      </c>
      <c r="F224" s="8">
        <v>205</v>
      </c>
      <c r="G224" s="5" t="s">
        <v>2945</v>
      </c>
      <c r="H224" s="8">
        <v>1</v>
      </c>
      <c r="I224" s="5"/>
      <c r="J224" s="5"/>
      <c r="K224" s="5"/>
      <c r="L224" s="5"/>
      <c r="M224" s="5"/>
      <c r="N224" s="5"/>
      <c r="O224" s="5"/>
      <c r="P224" s="5"/>
      <c r="Q224" s="5"/>
      <c r="R224" s="5"/>
      <c r="S224" s="8">
        <v>2</v>
      </c>
      <c r="T224" s="5"/>
      <c r="U224" s="5"/>
      <c r="V224" s="5"/>
      <c r="W224" s="5"/>
      <c r="X224" s="8">
        <v>4</v>
      </c>
    </row>
    <row r="225" spans="1:24" x14ac:dyDescent="0.2">
      <c r="A225" s="1">
        <v>225</v>
      </c>
      <c r="B225" s="73">
        <v>50</v>
      </c>
      <c r="C225" s="7" t="s">
        <v>375</v>
      </c>
      <c r="D225" s="7" t="s">
        <v>350</v>
      </c>
      <c r="E225" s="5" t="s">
        <v>2952</v>
      </c>
      <c r="F225" s="8">
        <v>205</v>
      </c>
      <c r="G225" s="5" t="s">
        <v>2945</v>
      </c>
      <c r="H225" s="8">
        <v>1</v>
      </c>
      <c r="I225" s="5"/>
      <c r="J225" s="5"/>
      <c r="K225" s="5"/>
      <c r="L225" s="5"/>
      <c r="M225" s="5"/>
      <c r="N225" s="5"/>
      <c r="O225" s="5"/>
      <c r="P225" s="5"/>
      <c r="Q225" s="5"/>
      <c r="R225" s="5"/>
      <c r="S225" s="8">
        <v>2</v>
      </c>
      <c r="T225" s="5"/>
      <c r="U225" s="5"/>
      <c r="V225" s="5"/>
      <c r="W225" s="5"/>
      <c r="X225" s="8">
        <v>4</v>
      </c>
    </row>
    <row r="226" spans="1:24" x14ac:dyDescent="0.2">
      <c r="A226" s="1">
        <v>226</v>
      </c>
      <c r="B226" s="73">
        <v>50</v>
      </c>
      <c r="C226" s="7" t="s">
        <v>376</v>
      </c>
      <c r="D226" s="7" t="s">
        <v>350</v>
      </c>
      <c r="E226" s="5" t="s">
        <v>2952</v>
      </c>
      <c r="F226" s="8">
        <v>205</v>
      </c>
      <c r="G226" s="5" t="s">
        <v>2945</v>
      </c>
      <c r="H226" s="8">
        <v>1</v>
      </c>
      <c r="I226" s="5"/>
      <c r="J226" s="5"/>
      <c r="K226" s="5"/>
      <c r="L226" s="5"/>
      <c r="M226" s="5"/>
      <c r="N226" s="5"/>
      <c r="O226" s="5"/>
      <c r="P226" s="5"/>
      <c r="Q226" s="5"/>
      <c r="R226" s="5"/>
      <c r="S226" s="8">
        <v>2</v>
      </c>
      <c r="T226" s="5"/>
      <c r="U226" s="5"/>
      <c r="V226" s="5"/>
      <c r="W226" s="5"/>
      <c r="X226" s="8">
        <v>4</v>
      </c>
    </row>
    <row r="227" spans="1:24" x14ac:dyDescent="0.2">
      <c r="A227" s="1">
        <v>227</v>
      </c>
      <c r="B227" s="73">
        <v>50</v>
      </c>
      <c r="C227" s="7" t="s">
        <v>377</v>
      </c>
      <c r="D227" s="7" t="s">
        <v>350</v>
      </c>
      <c r="E227" s="5" t="s">
        <v>2952</v>
      </c>
      <c r="F227" s="8">
        <v>205</v>
      </c>
      <c r="G227" s="5" t="s">
        <v>2945</v>
      </c>
      <c r="H227" s="8">
        <v>1</v>
      </c>
      <c r="I227" s="5"/>
      <c r="J227" s="5"/>
      <c r="K227" s="5"/>
      <c r="L227" s="5"/>
      <c r="M227" s="5"/>
      <c r="N227" s="5"/>
      <c r="O227" s="5"/>
      <c r="P227" s="5"/>
      <c r="Q227" s="5"/>
      <c r="R227" s="5"/>
      <c r="S227" s="8">
        <v>2</v>
      </c>
      <c r="T227" s="5"/>
      <c r="U227" s="5"/>
      <c r="V227" s="5"/>
      <c r="W227" s="5"/>
      <c r="X227" s="8">
        <v>4</v>
      </c>
    </row>
    <row r="228" spans="1:24" x14ac:dyDescent="0.2">
      <c r="A228" s="1">
        <v>228</v>
      </c>
      <c r="B228" s="73">
        <v>50</v>
      </c>
      <c r="C228" s="7" t="s">
        <v>378</v>
      </c>
      <c r="D228" s="7" t="s">
        <v>350</v>
      </c>
      <c r="E228" s="5" t="s">
        <v>2952</v>
      </c>
      <c r="F228" s="8">
        <v>205</v>
      </c>
      <c r="G228" s="5" t="s">
        <v>2945</v>
      </c>
      <c r="H228" s="8">
        <v>1</v>
      </c>
      <c r="I228" s="5"/>
      <c r="J228" s="5"/>
      <c r="K228" s="5"/>
      <c r="L228" s="5"/>
      <c r="M228" s="8">
        <v>1</v>
      </c>
      <c r="N228" s="8">
        <v>1</v>
      </c>
      <c r="O228" s="5"/>
      <c r="P228" s="5"/>
      <c r="Q228" s="5"/>
      <c r="R228" s="5"/>
      <c r="S228" s="8">
        <v>2</v>
      </c>
      <c r="T228" s="5"/>
      <c r="U228" s="5"/>
      <c r="V228" s="5"/>
      <c r="W228" s="5"/>
      <c r="X228" s="8">
        <v>4</v>
      </c>
    </row>
    <row r="229" spans="1:24" x14ac:dyDescent="0.2">
      <c r="A229" s="1">
        <v>229</v>
      </c>
      <c r="B229" s="73">
        <v>50</v>
      </c>
      <c r="C229" s="7" t="s">
        <v>380</v>
      </c>
      <c r="D229" s="5" t="s">
        <v>2943</v>
      </c>
      <c r="E229" s="5" t="s">
        <v>2952</v>
      </c>
      <c r="F229" s="8">
        <v>205</v>
      </c>
      <c r="G229" s="5" t="s">
        <v>2945</v>
      </c>
      <c r="H229" s="8">
        <v>1</v>
      </c>
      <c r="I229" s="5"/>
      <c r="J229" s="8">
        <v>1</v>
      </c>
      <c r="K229" s="5"/>
      <c r="L229" s="5"/>
      <c r="M229" s="8">
        <v>1</v>
      </c>
      <c r="N229" s="8">
        <v>1</v>
      </c>
      <c r="O229" s="5"/>
      <c r="P229" s="5"/>
      <c r="Q229" s="5"/>
      <c r="R229" s="5"/>
      <c r="S229" s="5"/>
      <c r="T229" s="5"/>
      <c r="U229" s="5"/>
      <c r="V229" s="5"/>
      <c r="W229" s="5"/>
      <c r="X229" s="5"/>
    </row>
    <row r="230" spans="1:24" x14ac:dyDescent="0.2">
      <c r="A230" s="1">
        <v>230</v>
      </c>
      <c r="B230" s="73">
        <v>50</v>
      </c>
      <c r="C230" s="7" t="s">
        <v>381</v>
      </c>
      <c r="D230" s="5" t="s">
        <v>2943</v>
      </c>
      <c r="E230" s="5" t="s">
        <v>2952</v>
      </c>
      <c r="F230" s="8">
        <v>205</v>
      </c>
      <c r="G230" s="5" t="s">
        <v>2945</v>
      </c>
      <c r="H230" s="8">
        <v>1</v>
      </c>
      <c r="I230" s="5"/>
      <c r="J230" s="8">
        <v>1</v>
      </c>
      <c r="K230" s="5"/>
      <c r="L230" s="5"/>
      <c r="M230" s="8">
        <v>1</v>
      </c>
      <c r="N230" s="8">
        <v>1</v>
      </c>
      <c r="O230" s="5"/>
      <c r="P230" s="5"/>
      <c r="Q230" s="5"/>
      <c r="R230" s="5"/>
      <c r="S230" s="5"/>
      <c r="T230" s="5"/>
      <c r="U230" s="5"/>
      <c r="V230" s="5"/>
      <c r="W230" s="5"/>
      <c r="X230" s="5"/>
    </row>
    <row r="231" spans="1:24" x14ac:dyDescent="0.2">
      <c r="A231" s="1">
        <v>231</v>
      </c>
      <c r="B231" s="73">
        <v>50</v>
      </c>
      <c r="C231" s="7" t="s">
        <v>382</v>
      </c>
      <c r="D231" s="5" t="s">
        <v>2943</v>
      </c>
      <c r="E231" s="5" t="s">
        <v>2952</v>
      </c>
      <c r="F231" s="8">
        <v>205</v>
      </c>
      <c r="G231" s="5" t="s">
        <v>2945</v>
      </c>
      <c r="H231" s="8">
        <v>1</v>
      </c>
      <c r="I231" s="5"/>
      <c r="J231" s="8">
        <v>1</v>
      </c>
      <c r="K231" s="5"/>
      <c r="L231" s="5"/>
      <c r="M231" s="8">
        <v>1</v>
      </c>
      <c r="N231" s="8">
        <v>1</v>
      </c>
      <c r="O231" s="5"/>
      <c r="P231" s="5"/>
      <c r="Q231" s="5"/>
      <c r="R231" s="5"/>
      <c r="S231" s="5"/>
      <c r="T231" s="5"/>
      <c r="U231" s="5"/>
      <c r="V231" s="5"/>
      <c r="W231" s="5"/>
      <c r="X231" s="5"/>
    </row>
    <row r="232" spans="1:24" x14ac:dyDescent="0.2">
      <c r="A232" s="1">
        <v>232</v>
      </c>
      <c r="B232" s="73">
        <v>50</v>
      </c>
      <c r="C232" s="7" t="s">
        <v>383</v>
      </c>
      <c r="D232" s="5" t="s">
        <v>2943</v>
      </c>
      <c r="E232" s="5" t="s">
        <v>2952</v>
      </c>
      <c r="F232" s="8">
        <v>205</v>
      </c>
      <c r="G232" s="5" t="s">
        <v>2945</v>
      </c>
      <c r="H232" s="8">
        <v>1</v>
      </c>
      <c r="I232" s="5"/>
      <c r="J232" s="8">
        <v>1</v>
      </c>
      <c r="K232" s="5"/>
      <c r="L232" s="5"/>
      <c r="M232" s="8">
        <v>1</v>
      </c>
      <c r="N232" s="8">
        <v>1</v>
      </c>
      <c r="O232" s="5"/>
      <c r="P232" s="5"/>
      <c r="Q232" s="5"/>
      <c r="R232" s="5"/>
      <c r="S232" s="5"/>
      <c r="T232" s="5"/>
      <c r="U232" s="5"/>
      <c r="V232" s="5"/>
      <c r="W232" s="5"/>
      <c r="X232" s="5"/>
    </row>
    <row r="233" spans="1:24" x14ac:dyDescent="0.2">
      <c r="A233" s="1">
        <v>233</v>
      </c>
      <c r="B233" s="73">
        <v>50</v>
      </c>
      <c r="C233" s="7" t="s">
        <v>384</v>
      </c>
      <c r="D233" s="7" t="s">
        <v>65</v>
      </c>
      <c r="E233" s="5" t="s">
        <v>2952</v>
      </c>
      <c r="F233" s="8">
        <v>205</v>
      </c>
      <c r="G233" s="5" t="s">
        <v>2945</v>
      </c>
      <c r="H233" s="8">
        <v>1</v>
      </c>
      <c r="I233" s="5"/>
      <c r="J233" s="8">
        <v>1</v>
      </c>
      <c r="K233" s="8">
        <v>1</v>
      </c>
      <c r="L233" s="5"/>
      <c r="M233" s="5"/>
      <c r="N233" s="5"/>
      <c r="O233" s="5"/>
      <c r="P233" s="5"/>
      <c r="Q233" s="5"/>
      <c r="R233" s="5"/>
      <c r="S233" s="5"/>
      <c r="T233" s="5"/>
      <c r="U233" s="5"/>
      <c r="V233" s="5"/>
      <c r="W233" s="5"/>
      <c r="X233" s="5"/>
    </row>
    <row r="234" spans="1:24" x14ac:dyDescent="0.2">
      <c r="A234" s="1">
        <v>234</v>
      </c>
      <c r="B234" s="73">
        <v>50</v>
      </c>
      <c r="C234" s="7" t="s">
        <v>385</v>
      </c>
      <c r="D234" s="7" t="s">
        <v>65</v>
      </c>
      <c r="E234" s="5" t="s">
        <v>2952</v>
      </c>
      <c r="F234" s="8">
        <v>205</v>
      </c>
      <c r="G234" s="5" t="s">
        <v>2945</v>
      </c>
      <c r="H234" s="8">
        <v>1</v>
      </c>
      <c r="I234" s="5"/>
      <c r="J234" s="8">
        <v>1</v>
      </c>
      <c r="K234" s="8">
        <v>1</v>
      </c>
      <c r="L234" s="5"/>
      <c r="M234" s="5"/>
      <c r="N234" s="5"/>
      <c r="O234" s="5"/>
      <c r="P234" s="5"/>
      <c r="Q234" s="5"/>
      <c r="R234" s="5"/>
      <c r="S234" s="5"/>
      <c r="T234" s="5"/>
      <c r="U234" s="5"/>
      <c r="V234" s="5"/>
      <c r="W234" s="5"/>
      <c r="X234" s="5"/>
    </row>
    <row r="235" spans="1:24" x14ac:dyDescent="0.2">
      <c r="A235" s="1">
        <v>235</v>
      </c>
      <c r="B235" s="73">
        <v>50</v>
      </c>
      <c r="C235" s="7" t="s">
        <v>386</v>
      </c>
      <c r="D235" s="5" t="s">
        <v>3023</v>
      </c>
      <c r="E235" s="5" t="s">
        <v>2952</v>
      </c>
      <c r="F235" s="8">
        <v>205</v>
      </c>
      <c r="G235" s="5" t="s">
        <v>2945</v>
      </c>
      <c r="H235" s="5"/>
      <c r="I235" s="5"/>
      <c r="J235" s="5"/>
      <c r="K235" s="8">
        <v>1</v>
      </c>
      <c r="L235" s="5"/>
      <c r="M235" s="5"/>
      <c r="N235" s="5"/>
      <c r="O235" s="5"/>
      <c r="P235" s="5"/>
      <c r="Q235" s="5"/>
      <c r="R235" s="5"/>
      <c r="S235" s="5"/>
      <c r="T235" s="5"/>
      <c r="U235" s="5"/>
      <c r="V235" s="5"/>
      <c r="W235" s="5"/>
      <c r="X235" s="5"/>
    </row>
    <row r="236" spans="1:24" x14ac:dyDescent="0.2">
      <c r="A236" s="1">
        <v>236</v>
      </c>
      <c r="B236" s="73">
        <v>50</v>
      </c>
      <c r="C236" s="7" t="s">
        <v>387</v>
      </c>
      <c r="D236" s="5" t="s">
        <v>3023</v>
      </c>
      <c r="E236" s="5" t="s">
        <v>2952</v>
      </c>
      <c r="F236" s="8">
        <v>205</v>
      </c>
      <c r="G236" s="5" t="s">
        <v>2945</v>
      </c>
      <c r="H236" s="5"/>
      <c r="I236" s="5"/>
      <c r="J236" s="5"/>
      <c r="K236" s="8">
        <v>1</v>
      </c>
      <c r="L236" s="5"/>
      <c r="M236" s="5"/>
      <c r="N236" s="5"/>
      <c r="O236" s="5"/>
      <c r="P236" s="5"/>
      <c r="Q236" s="5"/>
      <c r="R236" s="5"/>
      <c r="S236" s="5"/>
      <c r="T236" s="5"/>
      <c r="U236" s="5"/>
      <c r="V236" s="5"/>
      <c r="W236" s="5"/>
      <c r="X236" s="5"/>
    </row>
    <row r="237" spans="1:24" x14ac:dyDescent="0.2">
      <c r="A237" s="1">
        <v>237</v>
      </c>
      <c r="B237" s="73">
        <v>50</v>
      </c>
      <c r="C237" s="7" t="s">
        <v>388</v>
      </c>
      <c r="D237" s="5" t="s">
        <v>3023</v>
      </c>
      <c r="E237" s="5" t="s">
        <v>2952</v>
      </c>
      <c r="F237" s="8">
        <v>205</v>
      </c>
      <c r="G237" s="5" t="s">
        <v>2945</v>
      </c>
      <c r="H237" s="5"/>
      <c r="I237" s="5"/>
      <c r="J237" s="5"/>
      <c r="K237" s="8">
        <v>1</v>
      </c>
      <c r="L237" s="5"/>
      <c r="M237" s="5"/>
      <c r="N237" s="5"/>
      <c r="O237" s="5"/>
      <c r="P237" s="5"/>
      <c r="Q237" s="5"/>
      <c r="R237" s="5"/>
      <c r="S237" s="5"/>
      <c r="T237" s="5"/>
      <c r="U237" s="5"/>
      <c r="V237" s="5"/>
      <c r="W237" s="5"/>
      <c r="X237" s="5"/>
    </row>
    <row r="238" spans="1:24" x14ac:dyDescent="0.2">
      <c r="A238" s="1">
        <v>238</v>
      </c>
      <c r="B238" s="73">
        <v>50</v>
      </c>
      <c r="C238" s="7" t="s">
        <v>342</v>
      </c>
      <c r="D238" s="5" t="s">
        <v>2737</v>
      </c>
      <c r="E238" s="5" t="s">
        <v>3143</v>
      </c>
      <c r="F238" s="8">
        <v>209</v>
      </c>
      <c r="G238" s="5" t="s">
        <v>3137</v>
      </c>
      <c r="H238" s="5"/>
      <c r="I238" s="5"/>
      <c r="J238" s="5"/>
      <c r="K238" s="5"/>
      <c r="L238" s="5"/>
      <c r="M238" s="5"/>
      <c r="N238" s="5"/>
      <c r="O238" s="8">
        <v>1</v>
      </c>
      <c r="P238" s="5"/>
      <c r="Q238" s="5"/>
      <c r="R238" s="5"/>
      <c r="S238" s="8">
        <v>4</v>
      </c>
      <c r="T238" s="5"/>
      <c r="U238" s="5"/>
      <c r="V238" s="5"/>
      <c r="W238" s="5"/>
      <c r="X238" s="5"/>
    </row>
    <row r="239" spans="1:24" x14ac:dyDescent="0.2">
      <c r="A239" s="1">
        <v>239</v>
      </c>
      <c r="B239" s="73">
        <v>50</v>
      </c>
      <c r="C239" s="7" t="s">
        <v>339</v>
      </c>
      <c r="D239" s="5" t="s">
        <v>3114</v>
      </c>
      <c r="E239" s="5" t="s">
        <v>3143</v>
      </c>
      <c r="F239" s="8">
        <v>209</v>
      </c>
      <c r="G239" s="8">
        <v>0</v>
      </c>
      <c r="H239" s="5">
        <v>5</v>
      </c>
      <c r="I239" s="8">
        <v>1</v>
      </c>
      <c r="J239" s="5"/>
      <c r="K239" s="5"/>
      <c r="L239" s="5"/>
      <c r="M239" s="5"/>
      <c r="N239" s="5"/>
      <c r="O239" s="5"/>
      <c r="P239" s="5"/>
      <c r="Q239" s="5"/>
      <c r="R239" s="5"/>
      <c r="S239" s="5"/>
      <c r="T239" s="5"/>
      <c r="U239" s="5"/>
      <c r="V239" s="5"/>
      <c r="W239" s="5"/>
      <c r="X239" s="5"/>
    </row>
    <row r="240" spans="1:24" x14ac:dyDescent="0.2">
      <c r="A240" s="1">
        <v>240</v>
      </c>
      <c r="B240" s="73">
        <v>50</v>
      </c>
      <c r="C240" s="7" t="s">
        <v>339</v>
      </c>
      <c r="D240" s="5" t="s">
        <v>3114</v>
      </c>
      <c r="E240" s="5" t="s">
        <v>3143</v>
      </c>
      <c r="F240" s="8">
        <v>209</v>
      </c>
      <c r="G240" s="8">
        <v>0</v>
      </c>
      <c r="H240" s="5">
        <v>5</v>
      </c>
      <c r="I240" s="8">
        <v>1</v>
      </c>
      <c r="J240" s="5"/>
      <c r="K240" s="5"/>
      <c r="L240" s="5"/>
      <c r="M240" s="5"/>
      <c r="N240" s="5"/>
      <c r="O240" s="5"/>
      <c r="P240" s="5"/>
      <c r="Q240" s="5"/>
      <c r="R240" s="5"/>
      <c r="S240" s="5"/>
      <c r="T240" s="5"/>
      <c r="U240" s="5"/>
      <c r="V240" s="5"/>
      <c r="W240" s="5"/>
      <c r="X240" s="5"/>
    </row>
    <row r="241" spans="1:24" x14ac:dyDescent="0.2">
      <c r="A241" s="1">
        <v>241</v>
      </c>
      <c r="B241" s="73">
        <v>50</v>
      </c>
      <c r="C241" s="1091" t="s">
        <v>3145</v>
      </c>
      <c r="D241" s="1091"/>
      <c r="E241" s="1091"/>
      <c r="F241" s="1091"/>
      <c r="G241" s="1091"/>
      <c r="H241" s="1093"/>
      <c r="I241" s="1093"/>
      <c r="J241" s="1093"/>
      <c r="K241" s="1093"/>
      <c r="L241" s="1093"/>
      <c r="M241" s="1093"/>
      <c r="N241" s="1093"/>
      <c r="O241" s="1093"/>
      <c r="P241" s="1093"/>
      <c r="Q241" s="1093"/>
      <c r="R241" s="1093"/>
      <c r="S241" s="1093"/>
      <c r="T241" s="1093"/>
      <c r="U241" s="1093"/>
      <c r="V241" s="1093"/>
      <c r="W241" s="1093"/>
      <c r="X241" s="5"/>
    </row>
    <row r="242" spans="1:24" x14ac:dyDescent="0.2">
      <c r="A242" s="1">
        <v>242</v>
      </c>
      <c r="B242" s="73">
        <v>50</v>
      </c>
      <c r="C242" s="7" t="s">
        <v>393</v>
      </c>
      <c r="D242" s="7" t="s">
        <v>350</v>
      </c>
      <c r="E242" s="5" t="s">
        <v>2959</v>
      </c>
      <c r="F242" s="8">
        <v>204</v>
      </c>
      <c r="G242" s="7" t="s">
        <v>151</v>
      </c>
      <c r="H242" s="8">
        <v>1</v>
      </c>
      <c r="I242" s="5"/>
      <c r="J242" s="8">
        <v>1</v>
      </c>
      <c r="K242" s="5"/>
      <c r="L242" s="5"/>
      <c r="M242" s="8">
        <v>2</v>
      </c>
      <c r="N242" s="8">
        <v>1</v>
      </c>
      <c r="O242" s="5"/>
      <c r="P242" s="5"/>
      <c r="Q242" s="5"/>
      <c r="R242" s="5"/>
      <c r="S242" s="8">
        <v>2</v>
      </c>
      <c r="T242" s="5"/>
      <c r="U242" s="5"/>
      <c r="V242" s="5"/>
      <c r="W242" s="5"/>
      <c r="X242" s="8">
        <v>2</v>
      </c>
    </row>
    <row r="243" spans="1:24" x14ac:dyDescent="0.2">
      <c r="A243" s="1">
        <v>243</v>
      </c>
      <c r="B243" s="73">
        <v>50</v>
      </c>
      <c r="C243" s="7" t="s">
        <v>395</v>
      </c>
      <c r="D243" s="7" t="s">
        <v>350</v>
      </c>
      <c r="E243" s="5" t="s">
        <v>2959</v>
      </c>
      <c r="F243" s="8">
        <v>204</v>
      </c>
      <c r="G243" s="7" t="s">
        <v>151</v>
      </c>
      <c r="H243" s="8">
        <v>1</v>
      </c>
      <c r="I243" s="5"/>
      <c r="J243" s="8">
        <v>1</v>
      </c>
      <c r="K243" s="5"/>
      <c r="L243" s="5"/>
      <c r="M243" s="5"/>
      <c r="N243" s="8">
        <v>1</v>
      </c>
      <c r="O243" s="5"/>
      <c r="P243" s="5"/>
      <c r="Q243" s="5"/>
      <c r="R243" s="5"/>
      <c r="S243" s="8">
        <v>2</v>
      </c>
      <c r="T243" s="5"/>
      <c r="U243" s="5"/>
      <c r="V243" s="5"/>
      <c r="W243" s="5"/>
      <c r="X243" s="8">
        <v>2</v>
      </c>
    </row>
    <row r="244" spans="1:24" x14ac:dyDescent="0.2">
      <c r="A244" s="1">
        <v>244</v>
      </c>
      <c r="B244" s="73">
        <v>50</v>
      </c>
      <c r="C244" s="7" t="s">
        <v>396</v>
      </c>
      <c r="D244" s="7" t="s">
        <v>350</v>
      </c>
      <c r="E244" s="5" t="s">
        <v>2959</v>
      </c>
      <c r="F244" s="8">
        <v>204</v>
      </c>
      <c r="G244" s="7" t="s">
        <v>151</v>
      </c>
      <c r="H244" s="8">
        <v>1</v>
      </c>
      <c r="I244" s="5"/>
      <c r="J244" s="8">
        <v>1</v>
      </c>
      <c r="K244" s="5"/>
      <c r="L244" s="5"/>
      <c r="M244" s="5"/>
      <c r="N244" s="8">
        <v>1</v>
      </c>
      <c r="O244" s="5"/>
      <c r="P244" s="5"/>
      <c r="Q244" s="5"/>
      <c r="R244" s="5"/>
      <c r="S244" s="8">
        <v>2</v>
      </c>
      <c r="T244" s="5"/>
      <c r="U244" s="5"/>
      <c r="V244" s="5"/>
      <c r="W244" s="5"/>
      <c r="X244" s="8">
        <v>2</v>
      </c>
    </row>
    <row r="245" spans="1:24" x14ac:dyDescent="0.2">
      <c r="A245" s="1">
        <v>245</v>
      </c>
      <c r="B245" s="73">
        <v>50</v>
      </c>
      <c r="C245" s="7" t="s">
        <v>397</v>
      </c>
      <c r="D245" s="7" t="s">
        <v>350</v>
      </c>
      <c r="E245" s="5" t="s">
        <v>2959</v>
      </c>
      <c r="F245" s="8">
        <v>204</v>
      </c>
      <c r="G245" s="7" t="s">
        <v>151</v>
      </c>
      <c r="H245" s="8">
        <v>1</v>
      </c>
      <c r="I245" s="5"/>
      <c r="J245" s="8">
        <v>1</v>
      </c>
      <c r="K245" s="5"/>
      <c r="L245" s="5"/>
      <c r="M245" s="8">
        <v>2</v>
      </c>
      <c r="N245" s="8">
        <v>1</v>
      </c>
      <c r="O245" s="5"/>
      <c r="P245" s="5"/>
      <c r="Q245" s="5"/>
      <c r="R245" s="5"/>
      <c r="S245" s="8">
        <v>2</v>
      </c>
      <c r="T245" s="5"/>
      <c r="U245" s="5"/>
      <c r="V245" s="5"/>
      <c r="W245" s="5"/>
      <c r="X245" s="8">
        <v>2</v>
      </c>
    </row>
    <row r="246" spans="1:24" x14ac:dyDescent="0.2">
      <c r="A246" s="1">
        <v>246</v>
      </c>
      <c r="B246" s="73">
        <v>50</v>
      </c>
      <c r="C246" s="1092" t="s">
        <v>398</v>
      </c>
      <c r="D246" s="1092"/>
      <c r="E246" s="1092"/>
      <c r="F246" s="1092"/>
      <c r="G246" s="1092"/>
      <c r="H246" s="1093"/>
      <c r="I246" s="1093"/>
      <c r="J246" s="1093"/>
      <c r="K246" s="1093"/>
      <c r="L246" s="1093"/>
      <c r="M246" s="1093"/>
      <c r="N246" s="1093"/>
      <c r="O246" s="1093"/>
      <c r="P246" s="1093"/>
      <c r="Q246" s="1093"/>
      <c r="R246" s="1093"/>
      <c r="S246" s="1093"/>
      <c r="T246" s="1093"/>
      <c r="U246" s="1093"/>
      <c r="V246" s="1093"/>
      <c r="W246" s="1093"/>
      <c r="X246" s="5"/>
    </row>
    <row r="247" spans="1:24" x14ac:dyDescent="0.2">
      <c r="A247" s="1">
        <v>247</v>
      </c>
      <c r="B247" s="73">
        <v>50</v>
      </c>
      <c r="C247" s="7" t="s">
        <v>399</v>
      </c>
      <c r="D247" s="5" t="s">
        <v>2930</v>
      </c>
      <c r="E247" s="7" t="s">
        <v>398</v>
      </c>
      <c r="F247" s="8">
        <v>203</v>
      </c>
      <c r="G247" s="8">
        <v>1100</v>
      </c>
      <c r="H247" s="8">
        <v>1</v>
      </c>
      <c r="I247" s="5"/>
      <c r="J247" s="5"/>
      <c r="K247" s="8">
        <v>1</v>
      </c>
      <c r="L247" s="5"/>
      <c r="M247" s="5"/>
      <c r="N247" s="5"/>
      <c r="O247" s="5"/>
      <c r="P247" s="5"/>
      <c r="Q247" s="5"/>
      <c r="R247" s="5"/>
      <c r="S247" s="5"/>
      <c r="T247" s="5"/>
      <c r="U247" s="5"/>
      <c r="V247" s="5"/>
      <c r="W247" s="5"/>
      <c r="X247" s="5"/>
    </row>
    <row r="248" spans="1:24" x14ac:dyDescent="0.2">
      <c r="A248" s="1">
        <v>248</v>
      </c>
      <c r="B248" s="73">
        <v>50</v>
      </c>
      <c r="C248" s="7" t="s">
        <v>400</v>
      </c>
      <c r="D248" s="5" t="s">
        <v>2829</v>
      </c>
      <c r="E248" s="7" t="s">
        <v>398</v>
      </c>
      <c r="F248" s="8">
        <v>203</v>
      </c>
      <c r="G248" s="8">
        <v>300</v>
      </c>
      <c r="H248" s="8">
        <v>4</v>
      </c>
      <c r="I248" s="5"/>
      <c r="J248" s="8">
        <v>4</v>
      </c>
      <c r="K248" s="5"/>
      <c r="L248" s="8">
        <v>8</v>
      </c>
      <c r="M248" s="8">
        <v>8</v>
      </c>
      <c r="N248" s="8">
        <v>2</v>
      </c>
      <c r="O248" s="8">
        <v>1</v>
      </c>
      <c r="P248" s="5"/>
      <c r="Q248" s="5"/>
      <c r="R248" s="5"/>
      <c r="S248" s="8">
        <v>2</v>
      </c>
      <c r="T248" s="5"/>
      <c r="U248" s="5"/>
      <c r="V248" s="5"/>
      <c r="W248" s="5"/>
      <c r="X248" s="8">
        <v>2</v>
      </c>
    </row>
    <row r="249" spans="1:24" x14ac:dyDescent="0.2">
      <c r="A249" s="1">
        <v>249</v>
      </c>
      <c r="B249" s="73">
        <v>50</v>
      </c>
      <c r="C249" s="7" t="s">
        <v>401</v>
      </c>
      <c r="D249" s="5" t="s">
        <v>2829</v>
      </c>
      <c r="E249" s="7" t="s">
        <v>398</v>
      </c>
      <c r="F249" s="8">
        <v>203</v>
      </c>
      <c r="G249" s="8">
        <v>300</v>
      </c>
      <c r="H249" s="8">
        <v>4</v>
      </c>
      <c r="I249" s="5"/>
      <c r="J249" s="8">
        <v>4</v>
      </c>
      <c r="K249" s="5"/>
      <c r="L249" s="8">
        <v>8</v>
      </c>
      <c r="M249" s="8">
        <v>8</v>
      </c>
      <c r="N249" s="8">
        <v>2</v>
      </c>
      <c r="O249" s="8">
        <v>1</v>
      </c>
      <c r="P249" s="5"/>
      <c r="Q249" s="5"/>
      <c r="R249" s="5"/>
      <c r="S249" s="8">
        <v>2</v>
      </c>
      <c r="T249" s="5"/>
      <c r="U249" s="5"/>
      <c r="V249" s="5"/>
      <c r="W249" s="5"/>
      <c r="X249" s="8">
        <v>2</v>
      </c>
    </row>
    <row r="250" spans="1:24" x14ac:dyDescent="0.2">
      <c r="A250" s="1">
        <v>250</v>
      </c>
      <c r="B250" s="73">
        <v>50</v>
      </c>
      <c r="C250" s="7" t="s">
        <v>402</v>
      </c>
      <c r="D250" s="5" t="s">
        <v>2829</v>
      </c>
      <c r="E250" s="7" t="s">
        <v>398</v>
      </c>
      <c r="F250" s="8">
        <v>203</v>
      </c>
      <c r="G250" s="8">
        <v>0</v>
      </c>
      <c r="H250" s="8">
        <v>4</v>
      </c>
      <c r="I250" s="5"/>
      <c r="J250" s="8">
        <v>4</v>
      </c>
      <c r="K250" s="5"/>
      <c r="L250" s="8">
        <v>8</v>
      </c>
      <c r="M250" s="8">
        <v>8</v>
      </c>
      <c r="N250" s="8">
        <v>2</v>
      </c>
      <c r="O250" s="8">
        <v>1</v>
      </c>
      <c r="P250" s="5"/>
      <c r="Q250" s="5"/>
      <c r="R250" s="5"/>
      <c r="S250" s="8">
        <v>2</v>
      </c>
      <c r="T250" s="5"/>
      <c r="U250" s="5"/>
      <c r="V250" s="5"/>
      <c r="W250" s="5"/>
      <c r="X250" s="8">
        <v>2</v>
      </c>
    </row>
    <row r="251" spans="1:24" x14ac:dyDescent="0.2">
      <c r="A251" s="1">
        <v>251</v>
      </c>
      <c r="B251" s="73">
        <v>50</v>
      </c>
      <c r="C251" s="7" t="s">
        <v>403</v>
      </c>
      <c r="D251" s="7" t="s">
        <v>1341</v>
      </c>
      <c r="E251" s="7" t="s">
        <v>398</v>
      </c>
      <c r="F251" s="8">
        <v>203</v>
      </c>
      <c r="G251" s="5" t="s">
        <v>2945</v>
      </c>
      <c r="H251" s="8">
        <v>1</v>
      </c>
      <c r="I251" s="5"/>
      <c r="J251" s="5"/>
      <c r="K251" s="5"/>
      <c r="L251" s="5"/>
      <c r="M251" s="5"/>
      <c r="N251" s="5"/>
      <c r="O251" s="5"/>
      <c r="P251" s="5"/>
      <c r="Q251" s="5"/>
      <c r="R251" s="5"/>
      <c r="S251" s="8">
        <v>2</v>
      </c>
      <c r="T251" s="5"/>
      <c r="U251" s="5"/>
      <c r="V251" s="5"/>
      <c r="W251" s="5"/>
      <c r="X251" s="8">
        <v>4</v>
      </c>
    </row>
    <row r="252" spans="1:24" x14ac:dyDescent="0.2">
      <c r="A252" s="1">
        <v>252</v>
      </c>
      <c r="B252" s="73">
        <v>50</v>
      </c>
      <c r="C252" s="7" t="s">
        <v>404</v>
      </c>
      <c r="D252" s="7" t="s">
        <v>1341</v>
      </c>
      <c r="E252" s="7" t="s">
        <v>398</v>
      </c>
      <c r="F252" s="8">
        <v>203</v>
      </c>
      <c r="G252" s="5" t="s">
        <v>2945</v>
      </c>
      <c r="H252" s="8">
        <v>1</v>
      </c>
      <c r="I252" s="5"/>
      <c r="J252" s="5"/>
      <c r="K252" s="5"/>
      <c r="L252" s="5"/>
      <c r="M252" s="5"/>
      <c r="N252" s="5"/>
      <c r="O252" s="5"/>
      <c r="P252" s="5"/>
      <c r="Q252" s="5"/>
      <c r="R252" s="5"/>
      <c r="S252" s="8">
        <v>2</v>
      </c>
      <c r="T252" s="5"/>
      <c r="U252" s="5"/>
      <c r="V252" s="5"/>
      <c r="W252" s="5"/>
      <c r="X252" s="8">
        <v>4</v>
      </c>
    </row>
    <row r="253" spans="1:24" x14ac:dyDescent="0.2">
      <c r="A253" s="1">
        <v>253</v>
      </c>
      <c r="B253" s="73">
        <v>50</v>
      </c>
      <c r="C253" s="7" t="s">
        <v>405</v>
      </c>
      <c r="D253" s="7" t="s">
        <v>1341</v>
      </c>
      <c r="E253" s="7" t="s">
        <v>398</v>
      </c>
      <c r="F253" s="8">
        <v>203</v>
      </c>
      <c r="G253" s="5" t="s">
        <v>2945</v>
      </c>
      <c r="H253" s="8">
        <v>1</v>
      </c>
      <c r="I253" s="5"/>
      <c r="J253" s="5"/>
      <c r="K253" s="5"/>
      <c r="L253" s="5"/>
      <c r="M253" s="5"/>
      <c r="N253" s="5"/>
      <c r="O253" s="5"/>
      <c r="P253" s="5"/>
      <c r="Q253" s="5"/>
      <c r="R253" s="5"/>
      <c r="S253" s="8">
        <v>2</v>
      </c>
      <c r="T253" s="5"/>
      <c r="U253" s="5"/>
      <c r="V253" s="5"/>
      <c r="W253" s="5"/>
      <c r="X253" s="8">
        <v>4</v>
      </c>
    </row>
    <row r="254" spans="1:24" x14ac:dyDescent="0.2">
      <c r="A254" s="1">
        <v>254</v>
      </c>
      <c r="B254" s="73">
        <v>50</v>
      </c>
      <c r="C254" s="7" t="s">
        <v>406</v>
      </c>
      <c r="D254" s="7" t="s">
        <v>1341</v>
      </c>
      <c r="E254" s="7" t="s">
        <v>398</v>
      </c>
      <c r="F254" s="8">
        <v>203</v>
      </c>
      <c r="G254" s="5" t="s">
        <v>2945</v>
      </c>
      <c r="H254" s="8">
        <v>1</v>
      </c>
      <c r="I254" s="5"/>
      <c r="J254" s="5"/>
      <c r="K254" s="5"/>
      <c r="L254" s="5"/>
      <c r="M254" s="5"/>
      <c r="N254" s="5"/>
      <c r="O254" s="5"/>
      <c r="P254" s="5"/>
      <c r="Q254" s="5"/>
      <c r="R254" s="5"/>
      <c r="S254" s="8">
        <v>2</v>
      </c>
      <c r="T254" s="5"/>
      <c r="U254" s="5"/>
      <c r="V254" s="5"/>
      <c r="W254" s="5"/>
      <c r="X254" s="8">
        <v>4</v>
      </c>
    </row>
    <row r="255" spans="1:24" x14ac:dyDescent="0.2">
      <c r="A255" s="1">
        <v>255</v>
      </c>
      <c r="B255" s="73">
        <v>50</v>
      </c>
      <c r="C255" s="7" t="s">
        <v>407</v>
      </c>
      <c r="D255" s="7" t="s">
        <v>1341</v>
      </c>
      <c r="E255" s="7" t="s">
        <v>398</v>
      </c>
      <c r="F255" s="8">
        <v>203</v>
      </c>
      <c r="G255" s="5" t="s">
        <v>2945</v>
      </c>
      <c r="H255" s="8">
        <v>1</v>
      </c>
      <c r="I255" s="5"/>
      <c r="J255" s="5"/>
      <c r="K255" s="5"/>
      <c r="L255" s="5"/>
      <c r="M255" s="5"/>
      <c r="N255" s="5"/>
      <c r="O255" s="5"/>
      <c r="P255" s="5"/>
      <c r="Q255" s="5"/>
      <c r="R255" s="5"/>
      <c r="S255" s="8">
        <v>2</v>
      </c>
      <c r="T255" s="5"/>
      <c r="U255" s="5"/>
      <c r="V255" s="5"/>
      <c r="W255" s="5"/>
      <c r="X255" s="8">
        <v>4</v>
      </c>
    </row>
    <row r="256" spans="1:24" x14ac:dyDescent="0.2">
      <c r="A256" s="1">
        <v>256</v>
      </c>
      <c r="B256" s="73">
        <v>50</v>
      </c>
      <c r="C256" s="7" t="s">
        <v>408</v>
      </c>
      <c r="D256" s="7" t="s">
        <v>1341</v>
      </c>
      <c r="E256" s="7" t="s">
        <v>398</v>
      </c>
      <c r="F256" s="8">
        <v>203</v>
      </c>
      <c r="G256" s="5" t="s">
        <v>2945</v>
      </c>
      <c r="H256" s="8">
        <v>1</v>
      </c>
      <c r="I256" s="5"/>
      <c r="J256" s="5"/>
      <c r="K256" s="5"/>
      <c r="L256" s="5"/>
      <c r="M256" s="5"/>
      <c r="N256" s="5"/>
      <c r="O256" s="5"/>
      <c r="P256" s="5"/>
      <c r="Q256" s="5"/>
      <c r="R256" s="5"/>
      <c r="S256" s="8">
        <v>2</v>
      </c>
      <c r="T256" s="5"/>
      <c r="U256" s="5"/>
      <c r="V256" s="5"/>
      <c r="W256" s="5"/>
      <c r="X256" s="8">
        <v>4</v>
      </c>
    </row>
    <row r="257" spans="1:24" x14ac:dyDescent="0.2">
      <c r="A257" s="1">
        <v>257</v>
      </c>
      <c r="B257" s="73">
        <v>50</v>
      </c>
      <c r="C257" s="7" t="s">
        <v>409</v>
      </c>
      <c r="D257" s="7" t="s">
        <v>1341</v>
      </c>
      <c r="E257" s="7" t="s">
        <v>398</v>
      </c>
      <c r="F257" s="8">
        <v>203</v>
      </c>
      <c r="G257" s="5" t="s">
        <v>2945</v>
      </c>
      <c r="H257" s="8">
        <v>1</v>
      </c>
      <c r="I257" s="5"/>
      <c r="J257" s="5"/>
      <c r="K257" s="5"/>
      <c r="L257" s="5"/>
      <c r="M257" s="5"/>
      <c r="N257" s="5"/>
      <c r="O257" s="5"/>
      <c r="P257" s="5"/>
      <c r="Q257" s="5"/>
      <c r="R257" s="5"/>
      <c r="S257" s="8">
        <v>2</v>
      </c>
      <c r="T257" s="5"/>
      <c r="U257" s="5"/>
      <c r="V257" s="5"/>
      <c r="W257" s="5"/>
      <c r="X257" s="8">
        <v>4</v>
      </c>
    </row>
    <row r="258" spans="1:24" x14ac:dyDescent="0.2">
      <c r="A258" s="1">
        <v>258</v>
      </c>
      <c r="B258" s="73">
        <v>50</v>
      </c>
      <c r="C258" s="7" t="s">
        <v>410</v>
      </c>
      <c r="D258" s="7" t="s">
        <v>1341</v>
      </c>
      <c r="E258" s="7" t="s">
        <v>398</v>
      </c>
      <c r="F258" s="8">
        <v>203</v>
      </c>
      <c r="G258" s="5" t="s">
        <v>2945</v>
      </c>
      <c r="H258" s="8">
        <v>1</v>
      </c>
      <c r="I258" s="5"/>
      <c r="J258" s="5"/>
      <c r="K258" s="5"/>
      <c r="L258" s="5"/>
      <c r="M258" s="8">
        <v>1</v>
      </c>
      <c r="N258" s="8">
        <v>1</v>
      </c>
      <c r="O258" s="5"/>
      <c r="P258" s="5"/>
      <c r="Q258" s="5"/>
      <c r="R258" s="5"/>
      <c r="S258" s="8">
        <v>2</v>
      </c>
      <c r="T258" s="5"/>
      <c r="U258" s="5"/>
      <c r="V258" s="5"/>
      <c r="W258" s="5"/>
      <c r="X258" s="8">
        <v>4</v>
      </c>
    </row>
    <row r="259" spans="1:24" x14ac:dyDescent="0.2">
      <c r="A259" s="1">
        <v>259</v>
      </c>
      <c r="B259" s="73">
        <v>50</v>
      </c>
      <c r="C259" s="7" t="s">
        <v>411</v>
      </c>
      <c r="D259" s="5" t="s">
        <v>2943</v>
      </c>
      <c r="E259" s="7" t="s">
        <v>398</v>
      </c>
      <c r="F259" s="8">
        <v>203</v>
      </c>
      <c r="G259" s="5" t="s">
        <v>2945</v>
      </c>
      <c r="H259" s="8">
        <v>1</v>
      </c>
      <c r="I259" s="5"/>
      <c r="J259" s="8">
        <v>1</v>
      </c>
      <c r="K259" s="5"/>
      <c r="L259" s="5"/>
      <c r="M259" s="8">
        <v>1</v>
      </c>
      <c r="N259" s="8">
        <v>1</v>
      </c>
      <c r="O259" s="5"/>
      <c r="P259" s="5"/>
      <c r="Q259" s="5"/>
      <c r="R259" s="5"/>
      <c r="S259" s="5"/>
      <c r="T259" s="5"/>
      <c r="U259" s="5"/>
      <c r="V259" s="5"/>
      <c r="W259" s="5"/>
      <c r="X259" s="5"/>
    </row>
    <row r="260" spans="1:24" x14ac:dyDescent="0.2">
      <c r="A260" s="1">
        <v>260</v>
      </c>
      <c r="B260" s="73">
        <v>50</v>
      </c>
      <c r="C260" s="7" t="s">
        <v>412</v>
      </c>
      <c r="D260" s="5" t="s">
        <v>2943</v>
      </c>
      <c r="E260" s="7" t="s">
        <v>398</v>
      </c>
      <c r="F260" s="8">
        <v>203</v>
      </c>
      <c r="G260" s="5" t="s">
        <v>2945</v>
      </c>
      <c r="H260" s="8">
        <v>1</v>
      </c>
      <c r="I260" s="5"/>
      <c r="J260" s="8">
        <v>1</v>
      </c>
      <c r="K260" s="5"/>
      <c r="L260" s="5"/>
      <c r="M260" s="8">
        <v>1</v>
      </c>
      <c r="N260" s="8">
        <v>1</v>
      </c>
      <c r="O260" s="5"/>
      <c r="P260" s="5"/>
      <c r="Q260" s="5"/>
      <c r="R260" s="5"/>
      <c r="S260" s="5"/>
      <c r="T260" s="5"/>
      <c r="U260" s="5"/>
      <c r="V260" s="5"/>
      <c r="W260" s="5"/>
      <c r="X260" s="5"/>
    </row>
    <row r="261" spans="1:24" x14ac:dyDescent="0.2">
      <c r="A261" s="1">
        <v>261</v>
      </c>
      <c r="B261" s="73">
        <v>50</v>
      </c>
      <c r="C261" s="7" t="s">
        <v>413</v>
      </c>
      <c r="D261" s="5" t="s">
        <v>2943</v>
      </c>
      <c r="E261" s="7" t="s">
        <v>398</v>
      </c>
      <c r="F261" s="8">
        <v>203</v>
      </c>
      <c r="G261" s="5" t="s">
        <v>2945</v>
      </c>
      <c r="H261" s="8">
        <v>1</v>
      </c>
      <c r="I261" s="5"/>
      <c r="J261" s="8">
        <v>1</v>
      </c>
      <c r="K261" s="5"/>
      <c r="L261" s="5"/>
      <c r="M261" s="8">
        <v>1</v>
      </c>
      <c r="N261" s="8">
        <v>1</v>
      </c>
      <c r="O261" s="5"/>
      <c r="P261" s="5"/>
      <c r="Q261" s="5"/>
      <c r="R261" s="5"/>
      <c r="S261" s="5"/>
      <c r="T261" s="5"/>
      <c r="U261" s="5"/>
      <c r="V261" s="5"/>
      <c r="W261" s="5"/>
      <c r="X261" s="5"/>
    </row>
    <row r="262" spans="1:24" x14ac:dyDescent="0.2">
      <c r="A262" s="1">
        <v>262</v>
      </c>
      <c r="B262" s="73">
        <v>50</v>
      </c>
      <c r="C262" s="7" t="s">
        <v>414</v>
      </c>
      <c r="D262" s="5" t="s">
        <v>2943</v>
      </c>
      <c r="E262" s="7" t="s">
        <v>398</v>
      </c>
      <c r="F262" s="8">
        <v>203</v>
      </c>
      <c r="G262" s="5" t="s">
        <v>2945</v>
      </c>
      <c r="H262" s="8">
        <v>1</v>
      </c>
      <c r="I262" s="5"/>
      <c r="J262" s="8">
        <v>1</v>
      </c>
      <c r="K262" s="5"/>
      <c r="L262" s="5"/>
      <c r="M262" s="8">
        <v>1</v>
      </c>
      <c r="N262" s="8">
        <v>1</v>
      </c>
      <c r="O262" s="5"/>
      <c r="P262" s="5"/>
      <c r="Q262" s="5"/>
      <c r="R262" s="5"/>
      <c r="S262" s="5"/>
      <c r="T262" s="5"/>
      <c r="U262" s="5"/>
      <c r="V262" s="5"/>
      <c r="W262" s="5"/>
      <c r="X262" s="5"/>
    </row>
    <row r="263" spans="1:24" x14ac:dyDescent="0.2">
      <c r="A263" s="1">
        <v>263</v>
      </c>
      <c r="B263" s="73">
        <v>50</v>
      </c>
      <c r="C263" s="7" t="s">
        <v>415</v>
      </c>
      <c r="D263" s="7" t="s">
        <v>65</v>
      </c>
      <c r="E263" s="7" t="s">
        <v>398</v>
      </c>
      <c r="F263" s="8">
        <v>203</v>
      </c>
      <c r="G263" s="5" t="s">
        <v>2945</v>
      </c>
      <c r="H263" s="8">
        <v>1</v>
      </c>
      <c r="I263" s="5"/>
      <c r="J263" s="8">
        <v>1</v>
      </c>
      <c r="K263" s="8">
        <v>1</v>
      </c>
      <c r="L263" s="5"/>
      <c r="M263" s="5"/>
      <c r="N263" s="5"/>
      <c r="O263" s="5"/>
      <c r="P263" s="5"/>
      <c r="Q263" s="5"/>
      <c r="R263" s="5"/>
      <c r="S263" s="5"/>
      <c r="T263" s="5"/>
      <c r="U263" s="5"/>
      <c r="V263" s="5"/>
      <c r="W263" s="5"/>
      <c r="X263" s="5"/>
    </row>
    <row r="264" spans="1:24" x14ac:dyDescent="0.2">
      <c r="A264" s="1">
        <v>264</v>
      </c>
      <c r="B264" s="73">
        <v>50</v>
      </c>
      <c r="C264" s="7" t="s">
        <v>416</v>
      </c>
      <c r="D264" s="7" t="s">
        <v>65</v>
      </c>
      <c r="E264" s="7" t="s">
        <v>398</v>
      </c>
      <c r="F264" s="8">
        <v>203</v>
      </c>
      <c r="G264" s="5" t="s">
        <v>2945</v>
      </c>
      <c r="H264" s="8">
        <v>1</v>
      </c>
      <c r="I264" s="5"/>
      <c r="J264" s="8">
        <v>1</v>
      </c>
      <c r="K264" s="8">
        <v>1</v>
      </c>
      <c r="L264" s="5"/>
      <c r="M264" s="5"/>
      <c r="N264" s="5"/>
      <c r="O264" s="5"/>
      <c r="P264" s="5"/>
      <c r="Q264" s="5"/>
      <c r="R264" s="5"/>
      <c r="S264" s="5"/>
      <c r="T264" s="5"/>
      <c r="U264" s="5"/>
      <c r="V264" s="5"/>
      <c r="W264" s="5"/>
      <c r="X264" s="5"/>
    </row>
    <row r="265" spans="1:24" x14ac:dyDescent="0.2">
      <c r="A265" s="1">
        <v>265</v>
      </c>
      <c r="B265" s="73">
        <v>50</v>
      </c>
      <c r="C265" s="7" t="s">
        <v>417</v>
      </c>
      <c r="D265" s="5" t="s">
        <v>3023</v>
      </c>
      <c r="E265" s="7" t="s">
        <v>398</v>
      </c>
      <c r="F265" s="8">
        <v>203</v>
      </c>
      <c r="G265" s="5" t="s">
        <v>2945</v>
      </c>
      <c r="H265" s="5"/>
      <c r="I265" s="5"/>
      <c r="J265" s="5"/>
      <c r="K265" s="8">
        <v>1</v>
      </c>
      <c r="L265" s="5"/>
      <c r="M265" s="5"/>
      <c r="N265" s="5"/>
      <c r="O265" s="5"/>
      <c r="P265" s="5"/>
      <c r="Q265" s="5"/>
      <c r="R265" s="5"/>
      <c r="S265" s="5"/>
      <c r="T265" s="5"/>
      <c r="U265" s="5"/>
      <c r="V265" s="5"/>
      <c r="W265" s="5"/>
      <c r="X265" s="5"/>
    </row>
    <row r="266" spans="1:24" x14ac:dyDescent="0.2">
      <c r="A266" s="1">
        <v>266</v>
      </c>
      <c r="B266" s="73">
        <v>50</v>
      </c>
      <c r="C266" s="7" t="s">
        <v>418</v>
      </c>
      <c r="D266" s="5" t="s">
        <v>3023</v>
      </c>
      <c r="E266" s="7" t="s">
        <v>398</v>
      </c>
      <c r="F266" s="8">
        <v>203</v>
      </c>
      <c r="G266" s="5" t="s">
        <v>2945</v>
      </c>
      <c r="H266" s="5"/>
      <c r="I266" s="5"/>
      <c r="J266" s="5"/>
      <c r="K266" s="8">
        <v>1</v>
      </c>
      <c r="L266" s="5"/>
      <c r="M266" s="5"/>
      <c r="N266" s="5"/>
      <c r="O266" s="5"/>
      <c r="P266" s="5"/>
      <c r="Q266" s="5"/>
      <c r="R266" s="5"/>
      <c r="S266" s="5"/>
      <c r="T266" s="5"/>
      <c r="U266" s="5"/>
      <c r="V266" s="5"/>
      <c r="W266" s="5"/>
      <c r="X266" s="5"/>
    </row>
    <row r="267" spans="1:24" x14ac:dyDescent="0.2">
      <c r="A267" s="1">
        <v>267</v>
      </c>
      <c r="B267" s="73">
        <v>50</v>
      </c>
      <c r="C267" s="7" t="s">
        <v>419</v>
      </c>
      <c r="D267" s="5" t="s">
        <v>3023</v>
      </c>
      <c r="E267" s="7" t="s">
        <v>398</v>
      </c>
      <c r="F267" s="8">
        <v>203</v>
      </c>
      <c r="G267" s="5" t="s">
        <v>2945</v>
      </c>
      <c r="H267" s="5"/>
      <c r="I267" s="5"/>
      <c r="J267" s="5"/>
      <c r="K267" s="8">
        <v>1</v>
      </c>
      <c r="L267" s="5"/>
      <c r="M267" s="5"/>
      <c r="N267" s="5"/>
      <c r="O267" s="5"/>
      <c r="P267" s="5"/>
      <c r="Q267" s="5"/>
      <c r="R267" s="5"/>
      <c r="S267" s="5"/>
      <c r="T267" s="5"/>
      <c r="U267" s="5"/>
      <c r="V267" s="5"/>
      <c r="W267" s="5"/>
      <c r="X267" s="5"/>
    </row>
    <row r="268" spans="1:24" x14ac:dyDescent="0.2">
      <c r="A268" s="1">
        <v>268</v>
      </c>
      <c r="B268" s="73"/>
      <c r="C268" s="1091" t="s">
        <v>3146</v>
      </c>
      <c r="D268" s="1091"/>
      <c r="E268" s="1091"/>
      <c r="F268" s="1091"/>
      <c r="G268" s="1091"/>
      <c r="H268" s="1093"/>
      <c r="I268" s="1093"/>
      <c r="J268" s="1093"/>
      <c r="K268" s="1093"/>
      <c r="L268" s="1093"/>
      <c r="M268" s="1093"/>
      <c r="N268" s="1093"/>
      <c r="O268" s="1093"/>
      <c r="P268" s="1093"/>
      <c r="Q268" s="1093"/>
      <c r="R268" s="1093"/>
      <c r="S268" s="1093"/>
      <c r="T268" s="1093"/>
      <c r="U268" s="1093"/>
      <c r="V268" s="1093"/>
      <c r="W268" s="1093"/>
      <c r="X268" s="5"/>
    </row>
    <row r="269" spans="1:24" x14ac:dyDescent="0.2">
      <c r="A269" s="1">
        <v>269</v>
      </c>
      <c r="B269" s="73">
        <v>15</v>
      </c>
      <c r="C269" s="7" t="s">
        <v>421</v>
      </c>
      <c r="D269" s="5" t="s">
        <v>3147</v>
      </c>
      <c r="E269" s="5" t="s">
        <v>3148</v>
      </c>
      <c r="F269" s="7" t="s">
        <v>424</v>
      </c>
      <c r="G269" s="8">
        <v>0</v>
      </c>
      <c r="H269" s="8">
        <v>5</v>
      </c>
      <c r="I269" s="8">
        <v>1</v>
      </c>
      <c r="J269" s="5"/>
      <c r="K269" s="5"/>
      <c r="L269" s="5"/>
      <c r="M269" s="5"/>
      <c r="N269" s="5"/>
      <c r="O269" s="5"/>
      <c r="P269" s="5"/>
      <c r="Q269" s="5"/>
      <c r="R269" s="5"/>
      <c r="S269" s="5"/>
      <c r="T269" s="5"/>
      <c r="U269" s="5"/>
      <c r="V269" s="5"/>
      <c r="W269" s="5"/>
      <c r="X269" s="5"/>
    </row>
    <row r="270" spans="1:24" x14ac:dyDescent="0.2">
      <c r="A270" s="1">
        <v>270</v>
      </c>
      <c r="B270" s="73">
        <v>15</v>
      </c>
      <c r="C270" s="7" t="s">
        <v>421</v>
      </c>
      <c r="D270" s="5" t="s">
        <v>3147</v>
      </c>
      <c r="E270" s="5" t="s">
        <v>3148</v>
      </c>
      <c r="F270" s="7" t="s">
        <v>424</v>
      </c>
      <c r="G270" s="8">
        <v>0</v>
      </c>
      <c r="H270" s="8">
        <v>5</v>
      </c>
      <c r="I270" s="8">
        <v>1</v>
      </c>
      <c r="J270" s="5"/>
      <c r="K270" s="5"/>
      <c r="L270" s="5"/>
      <c r="M270" s="5"/>
      <c r="N270" s="5"/>
      <c r="O270" s="5"/>
      <c r="P270" s="5"/>
      <c r="Q270" s="5"/>
      <c r="R270" s="5"/>
      <c r="S270" s="5"/>
      <c r="T270" s="5"/>
      <c r="U270" s="5"/>
      <c r="V270" s="5"/>
      <c r="W270" s="5"/>
      <c r="X270" s="5"/>
    </row>
    <row r="271" spans="1:24" x14ac:dyDescent="0.2">
      <c r="A271" s="1">
        <v>271</v>
      </c>
      <c r="B271" s="73">
        <v>15</v>
      </c>
      <c r="C271" s="7" t="s">
        <v>425</v>
      </c>
      <c r="D271" s="5" t="s">
        <v>2829</v>
      </c>
      <c r="E271" s="7" t="s">
        <v>426</v>
      </c>
      <c r="F271" s="7" t="s">
        <v>427</v>
      </c>
      <c r="G271" s="8">
        <v>0</v>
      </c>
      <c r="H271" s="8">
        <v>2</v>
      </c>
      <c r="I271" s="5"/>
      <c r="J271" s="8">
        <v>2</v>
      </c>
      <c r="K271" s="8">
        <v>1</v>
      </c>
      <c r="L271" s="8">
        <v>2</v>
      </c>
      <c r="M271" s="8">
        <v>2</v>
      </c>
      <c r="N271" s="8">
        <v>1</v>
      </c>
      <c r="O271" s="5"/>
      <c r="P271" s="5"/>
      <c r="Q271" s="5"/>
      <c r="R271" s="5"/>
      <c r="S271" s="5"/>
      <c r="T271" s="5"/>
      <c r="U271" s="5"/>
      <c r="V271" s="5"/>
      <c r="W271" s="5"/>
      <c r="X271" s="5"/>
    </row>
    <row r="272" spans="1:24" x14ac:dyDescent="0.2">
      <c r="A272" s="1">
        <v>272</v>
      </c>
      <c r="B272" s="73">
        <v>15</v>
      </c>
      <c r="C272" s="7" t="s">
        <v>428</v>
      </c>
      <c r="D272" s="5" t="s">
        <v>2829</v>
      </c>
      <c r="E272" s="7" t="s">
        <v>426</v>
      </c>
      <c r="F272" s="7" t="s">
        <v>427</v>
      </c>
      <c r="G272" s="8">
        <v>300</v>
      </c>
      <c r="H272" s="8">
        <v>2</v>
      </c>
      <c r="I272" s="5"/>
      <c r="J272" s="8">
        <v>2</v>
      </c>
      <c r="K272" s="8">
        <v>1</v>
      </c>
      <c r="L272" s="8">
        <v>2</v>
      </c>
      <c r="M272" s="8">
        <v>2</v>
      </c>
      <c r="N272" s="8">
        <v>1</v>
      </c>
      <c r="O272" s="5"/>
      <c r="P272" s="5"/>
      <c r="Q272" s="5"/>
      <c r="R272" s="5"/>
      <c r="S272" s="5"/>
      <c r="T272" s="5"/>
      <c r="U272" s="5"/>
      <c r="V272" s="5"/>
      <c r="W272" s="5"/>
      <c r="X272" s="5"/>
    </row>
    <row r="273" spans="1:24" x14ac:dyDescent="0.2">
      <c r="A273" s="1">
        <v>273</v>
      </c>
      <c r="B273" s="73">
        <v>15</v>
      </c>
      <c r="C273" s="7" t="s">
        <v>429</v>
      </c>
      <c r="D273" s="5" t="s">
        <v>2829</v>
      </c>
      <c r="E273" s="7" t="s">
        <v>426</v>
      </c>
      <c r="F273" s="7" t="s">
        <v>427</v>
      </c>
      <c r="G273" s="8">
        <v>0</v>
      </c>
      <c r="H273" s="8">
        <v>2</v>
      </c>
      <c r="I273" s="5"/>
      <c r="J273" s="8">
        <v>2</v>
      </c>
      <c r="K273" s="8">
        <v>1</v>
      </c>
      <c r="L273" s="8">
        <v>2</v>
      </c>
      <c r="M273" s="8">
        <v>4</v>
      </c>
      <c r="N273" s="8">
        <v>2</v>
      </c>
      <c r="O273" s="5"/>
      <c r="P273" s="5"/>
      <c r="Q273" s="5"/>
      <c r="R273" s="5"/>
      <c r="S273" s="5"/>
      <c r="T273" s="5"/>
      <c r="U273" s="5"/>
      <c r="V273" s="5"/>
      <c r="W273" s="5"/>
      <c r="X273" s="5"/>
    </row>
    <row r="274" spans="1:24" x14ac:dyDescent="0.2">
      <c r="A274" s="1">
        <v>274</v>
      </c>
      <c r="B274" s="73">
        <v>15</v>
      </c>
      <c r="C274" s="7" t="s">
        <v>430</v>
      </c>
      <c r="D274" s="5" t="s">
        <v>3108</v>
      </c>
      <c r="E274" s="5"/>
      <c r="F274" s="5"/>
      <c r="G274" s="5"/>
      <c r="H274" s="5"/>
      <c r="I274" s="5"/>
      <c r="J274" s="5"/>
      <c r="K274" s="5"/>
      <c r="L274" s="5"/>
      <c r="M274" s="5"/>
      <c r="N274" s="5"/>
      <c r="O274" s="5"/>
      <c r="P274" s="5"/>
      <c r="Q274" s="5"/>
      <c r="R274" s="5"/>
      <c r="S274" s="5"/>
      <c r="T274" s="5"/>
      <c r="U274" s="5"/>
      <c r="V274" s="5"/>
      <c r="W274" s="5"/>
      <c r="X274" s="5"/>
    </row>
    <row r="275" spans="1:24" x14ac:dyDescent="0.2">
      <c r="A275" s="1">
        <v>275</v>
      </c>
      <c r="B275" s="73">
        <v>15</v>
      </c>
      <c r="C275" s="7" t="s">
        <v>431</v>
      </c>
      <c r="D275" s="5" t="s">
        <v>2829</v>
      </c>
      <c r="E275" s="7" t="s">
        <v>426</v>
      </c>
      <c r="F275" s="7" t="s">
        <v>427</v>
      </c>
      <c r="G275" s="8">
        <v>0</v>
      </c>
      <c r="H275" s="8">
        <v>2</v>
      </c>
      <c r="I275" s="5"/>
      <c r="J275" s="8">
        <v>2</v>
      </c>
      <c r="K275" s="8">
        <v>1</v>
      </c>
      <c r="L275" s="8">
        <v>2</v>
      </c>
      <c r="M275" s="8">
        <v>4</v>
      </c>
      <c r="N275" s="8">
        <v>2</v>
      </c>
      <c r="O275" s="5"/>
      <c r="P275" s="5"/>
      <c r="Q275" s="5"/>
      <c r="R275" s="5"/>
      <c r="S275" s="5"/>
      <c r="T275" s="5"/>
      <c r="U275" s="5"/>
      <c r="V275" s="5"/>
      <c r="W275" s="5"/>
      <c r="X275" s="5"/>
    </row>
    <row r="276" spans="1:24" x14ac:dyDescent="0.2">
      <c r="A276" s="1">
        <v>276</v>
      </c>
      <c r="B276" s="73">
        <v>15</v>
      </c>
      <c r="C276" s="7" t="s">
        <v>432</v>
      </c>
      <c r="D276" s="5" t="s">
        <v>2829</v>
      </c>
      <c r="E276" s="7" t="s">
        <v>426</v>
      </c>
      <c r="F276" s="7" t="s">
        <v>427</v>
      </c>
      <c r="G276" s="8">
        <v>0</v>
      </c>
      <c r="H276" s="8">
        <v>2</v>
      </c>
      <c r="I276" s="5"/>
      <c r="J276" s="8">
        <v>2</v>
      </c>
      <c r="K276" s="8">
        <v>1</v>
      </c>
      <c r="L276" s="8">
        <v>2</v>
      </c>
      <c r="M276" s="8">
        <v>4</v>
      </c>
      <c r="N276" s="8">
        <v>2</v>
      </c>
      <c r="O276" s="5"/>
      <c r="P276" s="5"/>
      <c r="Q276" s="5"/>
      <c r="R276" s="5"/>
      <c r="S276" s="5"/>
      <c r="T276" s="5"/>
      <c r="U276" s="5"/>
      <c r="V276" s="5"/>
      <c r="W276" s="5"/>
      <c r="X276" s="5"/>
    </row>
    <row r="277" spans="1:24" x14ac:dyDescent="0.2">
      <c r="A277" s="1">
        <v>277</v>
      </c>
      <c r="B277" s="73">
        <v>15</v>
      </c>
      <c r="C277" s="7" t="s">
        <v>433</v>
      </c>
      <c r="D277" s="7" t="s">
        <v>301</v>
      </c>
      <c r="E277" s="7" t="s">
        <v>426</v>
      </c>
      <c r="F277" s="7" t="s">
        <v>427</v>
      </c>
      <c r="G277" s="8">
        <v>2200</v>
      </c>
      <c r="H277" s="8">
        <v>1</v>
      </c>
      <c r="I277" s="5"/>
      <c r="J277" s="8">
        <v>2</v>
      </c>
      <c r="K277" s="5"/>
      <c r="L277" s="5"/>
      <c r="M277" s="5"/>
      <c r="N277" s="5"/>
      <c r="O277" s="5"/>
      <c r="P277" s="5"/>
      <c r="Q277" s="5"/>
      <c r="R277" s="5"/>
      <c r="S277" s="5"/>
      <c r="T277" s="5"/>
      <c r="U277" s="5"/>
      <c r="V277" s="5"/>
      <c r="W277" s="5"/>
      <c r="X277" s="5"/>
    </row>
    <row r="278" spans="1:24" x14ac:dyDescent="0.2">
      <c r="A278" s="1">
        <v>278</v>
      </c>
      <c r="B278" s="73">
        <v>15</v>
      </c>
      <c r="C278" s="7" t="s">
        <v>434</v>
      </c>
      <c r="D278" s="7" t="s">
        <v>301</v>
      </c>
      <c r="E278" s="7" t="s">
        <v>426</v>
      </c>
      <c r="F278" s="7" t="s">
        <v>427</v>
      </c>
      <c r="G278" s="8">
        <v>2200</v>
      </c>
      <c r="H278" s="8">
        <v>1</v>
      </c>
      <c r="I278" s="5"/>
      <c r="J278" s="8">
        <v>2</v>
      </c>
      <c r="K278" s="5"/>
      <c r="L278" s="5"/>
      <c r="M278" s="5"/>
      <c r="N278" s="5"/>
      <c r="O278" s="5"/>
      <c r="P278" s="5"/>
      <c r="Q278" s="5"/>
      <c r="R278" s="5"/>
      <c r="S278" s="5"/>
      <c r="T278" s="5"/>
      <c r="U278" s="5"/>
      <c r="V278" s="5"/>
      <c r="W278" s="5"/>
      <c r="X278" s="5"/>
    </row>
    <row r="279" spans="1:24" x14ac:dyDescent="0.2">
      <c r="A279" s="1">
        <v>279</v>
      </c>
      <c r="B279" s="73">
        <v>15</v>
      </c>
      <c r="C279" s="7" t="s">
        <v>435</v>
      </c>
      <c r="D279" s="5" t="s">
        <v>3108</v>
      </c>
      <c r="E279" s="5"/>
      <c r="F279" s="5"/>
      <c r="G279" s="5"/>
      <c r="H279" s="5"/>
      <c r="I279" s="5"/>
      <c r="J279" s="5"/>
      <c r="K279" s="5"/>
      <c r="L279" s="5"/>
      <c r="M279" s="5"/>
      <c r="N279" s="5"/>
      <c r="O279" s="5"/>
      <c r="P279" s="5"/>
      <c r="Q279" s="5"/>
      <c r="R279" s="5"/>
      <c r="S279" s="5"/>
      <c r="T279" s="5"/>
      <c r="U279" s="5"/>
      <c r="V279" s="5"/>
      <c r="W279" s="5"/>
      <c r="X279" s="5"/>
    </row>
    <row r="280" spans="1:24" x14ac:dyDescent="0.2">
      <c r="A280" s="1">
        <v>280</v>
      </c>
      <c r="B280" s="73">
        <v>15</v>
      </c>
      <c r="C280" s="7" t="s">
        <v>436</v>
      </c>
      <c r="D280" s="5" t="s">
        <v>3108</v>
      </c>
      <c r="E280" s="5"/>
      <c r="F280" s="5"/>
      <c r="G280" s="5"/>
      <c r="H280" s="5"/>
      <c r="I280" s="5"/>
      <c r="J280" s="5"/>
      <c r="K280" s="5"/>
      <c r="L280" s="5"/>
      <c r="M280" s="5"/>
      <c r="N280" s="5"/>
      <c r="O280" s="5"/>
      <c r="P280" s="5"/>
      <c r="Q280" s="5"/>
      <c r="R280" s="5"/>
      <c r="S280" s="5"/>
      <c r="T280" s="5"/>
      <c r="U280" s="5"/>
      <c r="V280" s="5"/>
      <c r="W280" s="5"/>
      <c r="X280" s="5"/>
    </row>
    <row r="281" spans="1:24" x14ac:dyDescent="0.2">
      <c r="A281" s="1">
        <v>281</v>
      </c>
      <c r="B281" s="73">
        <v>15</v>
      </c>
      <c r="C281" s="7" t="s">
        <v>437</v>
      </c>
      <c r="D281" s="5" t="s">
        <v>3108</v>
      </c>
      <c r="E281" s="5"/>
      <c r="F281" s="5"/>
      <c r="G281" s="5"/>
      <c r="H281" s="5"/>
      <c r="I281" s="5"/>
      <c r="J281" s="5"/>
      <c r="K281" s="5"/>
      <c r="L281" s="5"/>
      <c r="M281" s="5"/>
      <c r="N281" s="5"/>
      <c r="O281" s="5"/>
      <c r="P281" s="5"/>
      <c r="Q281" s="5"/>
      <c r="R281" s="5"/>
      <c r="S281" s="5"/>
      <c r="T281" s="5"/>
      <c r="U281" s="5"/>
      <c r="V281" s="5"/>
      <c r="W281" s="5"/>
      <c r="X281" s="5"/>
    </row>
    <row r="282" spans="1:24" x14ac:dyDescent="0.2">
      <c r="A282" s="1">
        <v>282</v>
      </c>
      <c r="B282" s="73">
        <v>15</v>
      </c>
      <c r="C282" s="7" t="s">
        <v>438</v>
      </c>
      <c r="D282" s="7" t="s">
        <v>301</v>
      </c>
      <c r="E282" s="7" t="s">
        <v>426</v>
      </c>
      <c r="F282" s="7" t="s">
        <v>427</v>
      </c>
      <c r="G282" s="8">
        <v>2200</v>
      </c>
      <c r="H282" s="8">
        <v>1</v>
      </c>
      <c r="I282" s="5"/>
      <c r="J282" s="8">
        <v>2</v>
      </c>
      <c r="K282" s="5"/>
      <c r="L282" s="5"/>
      <c r="M282" s="5"/>
      <c r="N282" s="5"/>
      <c r="O282" s="5"/>
      <c r="P282" s="5"/>
      <c r="Q282" s="5"/>
      <c r="R282" s="5"/>
      <c r="S282" s="5"/>
      <c r="T282" s="5"/>
      <c r="U282" s="5"/>
      <c r="V282" s="5"/>
      <c r="W282" s="5"/>
      <c r="X282" s="5"/>
    </row>
    <row r="283" spans="1:24" x14ac:dyDescent="0.2">
      <c r="A283" s="1">
        <v>283</v>
      </c>
      <c r="B283" s="73">
        <v>15</v>
      </c>
      <c r="C283" s="7" t="s">
        <v>439</v>
      </c>
      <c r="D283" s="7" t="s">
        <v>301</v>
      </c>
      <c r="E283" s="7" t="s">
        <v>426</v>
      </c>
      <c r="F283" s="7" t="s">
        <v>427</v>
      </c>
      <c r="G283" s="8">
        <v>2200</v>
      </c>
      <c r="H283" s="8">
        <v>1</v>
      </c>
      <c r="I283" s="5"/>
      <c r="J283" s="8">
        <v>2</v>
      </c>
      <c r="K283" s="5"/>
      <c r="L283" s="5"/>
      <c r="M283" s="5"/>
      <c r="N283" s="5"/>
      <c r="O283" s="5"/>
      <c r="P283" s="5"/>
      <c r="Q283" s="5"/>
      <c r="R283" s="5"/>
      <c r="S283" s="5"/>
      <c r="T283" s="5"/>
      <c r="U283" s="5"/>
      <c r="V283" s="5"/>
      <c r="W283" s="5"/>
      <c r="X283" s="5"/>
    </row>
    <row r="284" spans="1:24" x14ac:dyDescent="0.2">
      <c r="A284" s="1">
        <v>284</v>
      </c>
      <c r="B284" s="73">
        <v>15</v>
      </c>
      <c r="C284" s="7" t="s">
        <v>440</v>
      </c>
      <c r="D284" s="7" t="s">
        <v>301</v>
      </c>
      <c r="E284" s="7" t="s">
        <v>426</v>
      </c>
      <c r="F284" s="7" t="s">
        <v>427</v>
      </c>
      <c r="G284" s="8">
        <v>2200</v>
      </c>
      <c r="H284" s="8">
        <v>1</v>
      </c>
      <c r="I284" s="5"/>
      <c r="J284" s="8">
        <v>2</v>
      </c>
      <c r="K284" s="5"/>
      <c r="L284" s="5"/>
      <c r="M284" s="5"/>
      <c r="N284" s="5"/>
      <c r="O284" s="5"/>
      <c r="P284" s="5"/>
      <c r="Q284" s="5"/>
      <c r="R284" s="5"/>
      <c r="S284" s="5"/>
      <c r="T284" s="5"/>
      <c r="U284" s="5"/>
      <c r="V284" s="5"/>
      <c r="W284" s="5"/>
      <c r="X284" s="5"/>
    </row>
    <row r="285" spans="1:24" x14ac:dyDescent="0.2">
      <c r="A285" s="1">
        <v>285</v>
      </c>
      <c r="B285" s="73">
        <v>15</v>
      </c>
      <c r="C285" s="7" t="s">
        <v>441</v>
      </c>
      <c r="D285" s="7" t="s">
        <v>301</v>
      </c>
      <c r="E285" s="7" t="s">
        <v>426</v>
      </c>
      <c r="F285" s="7" t="s">
        <v>427</v>
      </c>
      <c r="G285" s="8">
        <v>2200</v>
      </c>
      <c r="H285" s="8">
        <v>1</v>
      </c>
      <c r="I285" s="5"/>
      <c r="J285" s="8">
        <v>2</v>
      </c>
      <c r="K285" s="5"/>
      <c r="L285" s="5"/>
      <c r="M285" s="5"/>
      <c r="N285" s="5"/>
      <c r="O285" s="5"/>
      <c r="P285" s="5"/>
      <c r="Q285" s="5"/>
      <c r="R285" s="5"/>
      <c r="S285" s="5"/>
      <c r="T285" s="5"/>
      <c r="U285" s="5"/>
      <c r="V285" s="5"/>
      <c r="W285" s="5"/>
      <c r="X285" s="5"/>
    </row>
    <row r="286" spans="1:24" x14ac:dyDescent="0.2">
      <c r="A286" s="1">
        <v>286</v>
      </c>
      <c r="B286" s="73">
        <v>15</v>
      </c>
      <c r="C286" s="7" t="s">
        <v>442</v>
      </c>
      <c r="D286" s="5" t="s">
        <v>3149</v>
      </c>
      <c r="E286" s="7" t="s">
        <v>426</v>
      </c>
      <c r="F286" s="7" t="s">
        <v>427</v>
      </c>
      <c r="G286" s="8">
        <v>1100</v>
      </c>
      <c r="H286" s="8">
        <v>1</v>
      </c>
      <c r="I286" s="5"/>
      <c r="J286" s="5"/>
      <c r="K286" s="8">
        <v>1</v>
      </c>
      <c r="L286" s="5"/>
      <c r="M286" s="5"/>
      <c r="N286" s="8">
        <v>1</v>
      </c>
      <c r="O286" s="5"/>
      <c r="P286" s="8">
        <v>1</v>
      </c>
      <c r="Q286" s="5"/>
      <c r="R286" s="5"/>
      <c r="S286" s="5"/>
      <c r="T286" s="5"/>
      <c r="U286" s="5"/>
      <c r="V286" s="5"/>
      <c r="W286" s="5"/>
      <c r="X286" s="5"/>
    </row>
    <row r="287" spans="1:24" x14ac:dyDescent="0.2">
      <c r="A287" s="1">
        <v>287</v>
      </c>
      <c r="B287" s="73"/>
      <c r="C287" s="7" t="s">
        <v>444</v>
      </c>
      <c r="D287" s="5" t="s">
        <v>3108</v>
      </c>
      <c r="E287" s="5"/>
      <c r="F287" s="5"/>
      <c r="G287" s="5"/>
      <c r="H287" s="5"/>
      <c r="I287" s="5"/>
      <c r="J287" s="5"/>
      <c r="K287" s="5"/>
      <c r="L287" s="5"/>
      <c r="M287" s="5"/>
      <c r="N287" s="5"/>
      <c r="O287" s="5"/>
      <c r="P287" s="5"/>
      <c r="Q287" s="5"/>
      <c r="R287" s="5"/>
      <c r="S287" s="5"/>
      <c r="T287" s="5"/>
      <c r="U287" s="5"/>
      <c r="V287" s="5"/>
      <c r="W287" s="5"/>
      <c r="X287" s="5"/>
    </row>
    <row r="288" spans="1:24" x14ac:dyDescent="0.2">
      <c r="A288" s="1">
        <v>288</v>
      </c>
      <c r="B288" s="73">
        <v>60</v>
      </c>
      <c r="C288" s="7" t="s">
        <v>445</v>
      </c>
      <c r="D288" s="5" t="s">
        <v>2829</v>
      </c>
      <c r="E288" s="7" t="s">
        <v>426</v>
      </c>
      <c r="F288" s="7" t="s">
        <v>427</v>
      </c>
      <c r="G288" s="7" t="s">
        <v>151</v>
      </c>
      <c r="H288" s="8">
        <v>4</v>
      </c>
      <c r="I288" s="5"/>
      <c r="J288" s="5"/>
      <c r="K288" s="5"/>
      <c r="L288" s="5"/>
      <c r="M288" s="5"/>
      <c r="N288" s="5"/>
      <c r="O288" s="5"/>
      <c r="P288" s="5"/>
      <c r="Q288" s="5"/>
      <c r="R288" s="5"/>
      <c r="S288" s="5"/>
      <c r="T288" s="5"/>
      <c r="U288" s="5"/>
      <c r="V288" s="5"/>
      <c r="W288" s="5"/>
      <c r="X288" s="5"/>
    </row>
    <row r="289" spans="1:24" x14ac:dyDescent="0.2">
      <c r="A289" s="1">
        <v>289</v>
      </c>
      <c r="B289" s="73">
        <v>60</v>
      </c>
      <c r="C289" s="7" t="s">
        <v>446</v>
      </c>
      <c r="D289" s="5" t="s">
        <v>2829</v>
      </c>
      <c r="E289" s="7" t="s">
        <v>426</v>
      </c>
      <c r="F289" s="7" t="s">
        <v>427</v>
      </c>
      <c r="G289" s="7" t="s">
        <v>151</v>
      </c>
      <c r="H289" s="8">
        <v>4</v>
      </c>
      <c r="I289" s="5"/>
      <c r="J289" s="5"/>
      <c r="K289" s="5"/>
      <c r="L289" s="5"/>
      <c r="M289" s="5"/>
      <c r="N289" s="5"/>
      <c r="O289" s="5"/>
      <c r="P289" s="5"/>
      <c r="Q289" s="5"/>
      <c r="R289" s="5"/>
      <c r="S289" s="5"/>
      <c r="T289" s="5"/>
      <c r="U289" s="5"/>
      <c r="V289" s="5"/>
      <c r="W289" s="5"/>
      <c r="X289" s="5"/>
    </row>
    <row r="290" spans="1:24" x14ac:dyDescent="0.2">
      <c r="A290" s="1">
        <v>290</v>
      </c>
      <c r="B290" s="73">
        <v>60</v>
      </c>
      <c r="C290" s="7" t="s">
        <v>447</v>
      </c>
      <c r="D290" s="5" t="s">
        <v>2829</v>
      </c>
      <c r="E290" s="7" t="s">
        <v>426</v>
      </c>
      <c r="F290" s="7" t="s">
        <v>427</v>
      </c>
      <c r="G290" s="7" t="s">
        <v>151</v>
      </c>
      <c r="H290" s="8">
        <v>4</v>
      </c>
      <c r="I290" s="5"/>
      <c r="J290" s="5"/>
      <c r="K290" s="5"/>
      <c r="L290" s="5"/>
      <c r="M290" s="5"/>
      <c r="N290" s="5"/>
      <c r="O290" s="5"/>
      <c r="P290" s="5"/>
      <c r="Q290" s="5"/>
      <c r="R290" s="5"/>
      <c r="S290" s="5"/>
      <c r="T290" s="5"/>
      <c r="U290" s="5"/>
      <c r="V290" s="5"/>
      <c r="W290" s="5"/>
      <c r="X290" s="5"/>
    </row>
    <row r="291" spans="1:24" x14ac:dyDescent="0.2">
      <c r="A291" s="1">
        <v>291</v>
      </c>
      <c r="B291" s="73">
        <v>60</v>
      </c>
      <c r="C291" s="7" t="s">
        <v>448</v>
      </c>
      <c r="D291" s="5" t="s">
        <v>2829</v>
      </c>
      <c r="E291" s="7" t="s">
        <v>426</v>
      </c>
      <c r="F291" s="7" t="s">
        <v>427</v>
      </c>
      <c r="G291" s="7" t="s">
        <v>151</v>
      </c>
      <c r="H291" s="8">
        <v>4</v>
      </c>
      <c r="I291" s="5"/>
      <c r="J291" s="5"/>
      <c r="K291" s="5"/>
      <c r="L291" s="5"/>
      <c r="M291" s="5"/>
      <c r="N291" s="5"/>
      <c r="O291" s="5"/>
      <c r="P291" s="5"/>
      <c r="Q291" s="5"/>
      <c r="R291" s="5"/>
      <c r="S291" s="5"/>
      <c r="T291" s="5"/>
      <c r="U291" s="5"/>
      <c r="V291" s="5"/>
      <c r="W291" s="5"/>
      <c r="X291" s="5"/>
    </row>
    <row r="292" spans="1:24" x14ac:dyDescent="0.2">
      <c r="A292" s="1">
        <v>292</v>
      </c>
      <c r="B292" s="73">
        <v>60</v>
      </c>
      <c r="C292" s="7" t="s">
        <v>449</v>
      </c>
      <c r="D292" s="5" t="s">
        <v>2829</v>
      </c>
      <c r="E292" s="7" t="s">
        <v>426</v>
      </c>
      <c r="F292" s="7" t="s">
        <v>427</v>
      </c>
      <c r="G292" s="7" t="s">
        <v>151</v>
      </c>
      <c r="H292" s="8">
        <v>4</v>
      </c>
      <c r="I292" s="5"/>
      <c r="J292" s="5"/>
      <c r="K292" s="5"/>
      <c r="L292" s="5"/>
      <c r="M292" s="5"/>
      <c r="N292" s="5"/>
      <c r="O292" s="5"/>
      <c r="P292" s="5"/>
      <c r="Q292" s="5"/>
      <c r="R292" s="5"/>
      <c r="S292" s="5"/>
      <c r="T292" s="5"/>
      <c r="U292" s="5"/>
      <c r="V292" s="5"/>
      <c r="W292" s="5"/>
      <c r="X292" s="5"/>
    </row>
    <row r="293" spans="1:24" x14ac:dyDescent="0.2">
      <c r="A293" s="1">
        <v>293</v>
      </c>
      <c r="B293" s="73">
        <v>60</v>
      </c>
      <c r="C293" s="7" t="s">
        <v>450</v>
      </c>
      <c r="D293" s="5" t="s">
        <v>2829</v>
      </c>
      <c r="E293" s="7" t="s">
        <v>426</v>
      </c>
      <c r="F293" s="7" t="s">
        <v>427</v>
      </c>
      <c r="G293" s="7" t="s">
        <v>151</v>
      </c>
      <c r="H293" s="8">
        <v>4</v>
      </c>
      <c r="I293" s="5"/>
      <c r="J293" s="5"/>
      <c r="K293" s="5"/>
      <c r="L293" s="5"/>
      <c r="M293" s="5"/>
      <c r="N293" s="5"/>
      <c r="O293" s="5"/>
      <c r="P293" s="5"/>
      <c r="Q293" s="5"/>
      <c r="R293" s="5"/>
      <c r="S293" s="5"/>
      <c r="T293" s="5"/>
      <c r="U293" s="5"/>
      <c r="V293" s="5"/>
      <c r="W293" s="5"/>
      <c r="X293" s="5"/>
    </row>
    <row r="294" spans="1:24" x14ac:dyDescent="0.2">
      <c r="A294" s="1">
        <v>294</v>
      </c>
      <c r="B294" s="73">
        <v>60</v>
      </c>
      <c r="C294" s="7" t="s">
        <v>451</v>
      </c>
      <c r="D294" s="5" t="s">
        <v>2829</v>
      </c>
      <c r="E294" s="7" t="s">
        <v>426</v>
      </c>
      <c r="F294" s="7" t="s">
        <v>427</v>
      </c>
      <c r="G294" s="7" t="s">
        <v>151</v>
      </c>
      <c r="H294" s="8">
        <v>4</v>
      </c>
      <c r="I294" s="5"/>
      <c r="J294" s="5"/>
      <c r="K294" s="5"/>
      <c r="L294" s="5"/>
      <c r="M294" s="5"/>
      <c r="N294" s="5"/>
      <c r="O294" s="5"/>
      <c r="P294" s="5"/>
      <c r="Q294" s="5"/>
      <c r="R294" s="5"/>
      <c r="S294" s="5"/>
      <c r="T294" s="5"/>
      <c r="U294" s="5"/>
      <c r="V294" s="5"/>
      <c r="W294" s="5"/>
      <c r="X294" s="5"/>
    </row>
    <row r="295" spans="1:24" x14ac:dyDescent="0.2">
      <c r="A295" s="1">
        <v>295</v>
      </c>
      <c r="B295" s="73">
        <v>60</v>
      </c>
      <c r="C295" s="7" t="s">
        <v>452</v>
      </c>
      <c r="D295" s="5" t="s">
        <v>2829</v>
      </c>
      <c r="E295" s="7" t="s">
        <v>426</v>
      </c>
      <c r="F295" s="7" t="s">
        <v>427</v>
      </c>
      <c r="G295" s="7" t="s">
        <v>151</v>
      </c>
      <c r="H295" s="8">
        <v>4</v>
      </c>
      <c r="I295" s="5"/>
      <c r="J295" s="5"/>
      <c r="K295" s="5"/>
      <c r="L295" s="5"/>
      <c r="M295" s="5"/>
      <c r="N295" s="5"/>
      <c r="O295" s="5"/>
      <c r="P295" s="5"/>
      <c r="Q295" s="5"/>
      <c r="R295" s="5"/>
      <c r="S295" s="5"/>
      <c r="T295" s="5"/>
      <c r="U295" s="5"/>
      <c r="V295" s="5"/>
      <c r="W295" s="5"/>
      <c r="X295" s="5"/>
    </row>
    <row r="296" spans="1:24" x14ac:dyDescent="0.2">
      <c r="A296" s="1">
        <v>296</v>
      </c>
      <c r="B296" s="73">
        <v>60</v>
      </c>
      <c r="C296" s="7" t="s">
        <v>453</v>
      </c>
      <c r="D296" s="5" t="s">
        <v>2829</v>
      </c>
      <c r="E296" s="7" t="s">
        <v>426</v>
      </c>
      <c r="F296" s="7" t="s">
        <v>427</v>
      </c>
      <c r="G296" s="7" t="s">
        <v>151</v>
      </c>
      <c r="H296" s="8">
        <v>4</v>
      </c>
      <c r="I296" s="5"/>
      <c r="J296" s="5"/>
      <c r="K296" s="5"/>
      <c r="L296" s="5"/>
      <c r="M296" s="5"/>
      <c r="N296" s="5"/>
      <c r="O296" s="5"/>
      <c r="P296" s="5"/>
      <c r="Q296" s="5"/>
      <c r="R296" s="5"/>
      <c r="S296" s="5"/>
      <c r="T296" s="5"/>
      <c r="U296" s="5"/>
      <c r="V296" s="5"/>
      <c r="W296" s="5"/>
      <c r="X296" s="5"/>
    </row>
    <row r="297" spans="1:24" x14ac:dyDescent="0.2">
      <c r="A297" s="1">
        <v>297</v>
      </c>
      <c r="B297" s="73">
        <v>60</v>
      </c>
      <c r="C297" s="7" t="s">
        <v>454</v>
      </c>
      <c r="D297" s="5" t="s">
        <v>2829</v>
      </c>
      <c r="E297" s="7" t="s">
        <v>426</v>
      </c>
      <c r="F297" s="7" t="s">
        <v>427</v>
      </c>
      <c r="G297" s="7" t="s">
        <v>151</v>
      </c>
      <c r="H297" s="8">
        <v>4</v>
      </c>
      <c r="I297" s="5"/>
      <c r="J297" s="5"/>
      <c r="K297" s="5"/>
      <c r="L297" s="5"/>
      <c r="M297" s="5"/>
      <c r="N297" s="5"/>
      <c r="O297" s="5"/>
      <c r="P297" s="5"/>
      <c r="Q297" s="5"/>
      <c r="R297" s="5"/>
      <c r="S297" s="5"/>
      <c r="T297" s="5"/>
      <c r="U297" s="5"/>
      <c r="V297" s="5"/>
      <c r="W297" s="5"/>
      <c r="X297" s="5"/>
    </row>
    <row r="298" spans="1:24" x14ac:dyDescent="0.2">
      <c r="A298" s="1">
        <v>298</v>
      </c>
      <c r="B298" s="73">
        <v>60</v>
      </c>
      <c r="C298" s="7" t="s">
        <v>455</v>
      </c>
      <c r="D298" s="5" t="s">
        <v>2829</v>
      </c>
      <c r="E298" s="7" t="s">
        <v>426</v>
      </c>
      <c r="F298" s="7" t="s">
        <v>427</v>
      </c>
      <c r="G298" s="7" t="s">
        <v>151</v>
      </c>
      <c r="H298" s="8">
        <v>4</v>
      </c>
      <c r="I298" s="5"/>
      <c r="J298" s="5"/>
      <c r="K298" s="5"/>
      <c r="L298" s="5"/>
      <c r="M298" s="5"/>
      <c r="N298" s="5"/>
      <c r="O298" s="5"/>
      <c r="P298" s="5"/>
      <c r="Q298" s="5"/>
      <c r="R298" s="5"/>
      <c r="S298" s="5"/>
      <c r="T298" s="5"/>
      <c r="U298" s="5"/>
      <c r="V298" s="5"/>
      <c r="W298" s="5"/>
      <c r="X298" s="5"/>
    </row>
    <row r="299" spans="1:24" x14ac:dyDescent="0.2">
      <c r="A299" s="1">
        <v>299</v>
      </c>
      <c r="B299" s="73">
        <v>60</v>
      </c>
      <c r="C299" s="7" t="s">
        <v>456</v>
      </c>
      <c r="D299" s="5" t="s">
        <v>2829</v>
      </c>
      <c r="E299" s="7" t="s">
        <v>426</v>
      </c>
      <c r="F299" s="7" t="s">
        <v>427</v>
      </c>
      <c r="G299" s="7" t="s">
        <v>151</v>
      </c>
      <c r="H299" s="8">
        <v>4</v>
      </c>
      <c r="I299" s="5"/>
      <c r="J299" s="5"/>
      <c r="K299" s="5"/>
      <c r="L299" s="5"/>
      <c r="M299" s="5"/>
      <c r="N299" s="5"/>
      <c r="O299" s="5"/>
      <c r="P299" s="5"/>
      <c r="Q299" s="5"/>
      <c r="R299" s="5"/>
      <c r="S299" s="5"/>
      <c r="T299" s="5"/>
      <c r="U299" s="5"/>
      <c r="V299" s="5"/>
      <c r="W299" s="5"/>
      <c r="X299" s="5"/>
    </row>
    <row r="300" spans="1:24" x14ac:dyDescent="0.2">
      <c r="A300" s="1">
        <v>300</v>
      </c>
      <c r="B300" s="73">
        <v>60</v>
      </c>
      <c r="C300" s="7" t="s">
        <v>457</v>
      </c>
      <c r="D300" s="5" t="s">
        <v>2829</v>
      </c>
      <c r="E300" s="7" t="s">
        <v>426</v>
      </c>
      <c r="F300" s="7" t="s">
        <v>427</v>
      </c>
      <c r="G300" s="7" t="s">
        <v>151</v>
      </c>
      <c r="H300" s="8">
        <v>4</v>
      </c>
      <c r="I300" s="5"/>
      <c r="J300" s="5"/>
      <c r="K300" s="5"/>
      <c r="L300" s="5"/>
      <c r="M300" s="5"/>
      <c r="N300" s="5"/>
      <c r="O300" s="5"/>
      <c r="P300" s="5"/>
      <c r="Q300" s="5"/>
      <c r="R300" s="5"/>
      <c r="S300" s="5"/>
      <c r="T300" s="5"/>
      <c r="U300" s="5"/>
      <c r="V300" s="5"/>
      <c r="W300" s="5"/>
      <c r="X300" s="5"/>
    </row>
    <row r="301" spans="1:24" x14ac:dyDescent="0.2">
      <c r="A301" s="1">
        <v>301</v>
      </c>
      <c r="B301" s="73">
        <v>60</v>
      </c>
      <c r="C301" s="7" t="s">
        <v>458</v>
      </c>
      <c r="D301" s="5" t="s">
        <v>2829</v>
      </c>
      <c r="E301" s="7" t="s">
        <v>426</v>
      </c>
      <c r="F301" s="7" t="s">
        <v>427</v>
      </c>
      <c r="G301" s="7" t="s">
        <v>151</v>
      </c>
      <c r="H301" s="8">
        <v>4</v>
      </c>
      <c r="I301" s="5"/>
      <c r="J301" s="5"/>
      <c r="K301" s="5"/>
      <c r="L301" s="5"/>
      <c r="M301" s="5"/>
      <c r="N301" s="5"/>
      <c r="O301" s="5"/>
      <c r="P301" s="5"/>
      <c r="Q301" s="5"/>
      <c r="R301" s="5"/>
      <c r="S301" s="5"/>
      <c r="T301" s="5"/>
      <c r="U301" s="5"/>
      <c r="V301" s="5"/>
      <c r="W301" s="5"/>
      <c r="X301" s="5"/>
    </row>
    <row r="302" spans="1:24" x14ac:dyDescent="0.2">
      <c r="A302" s="1">
        <v>302</v>
      </c>
      <c r="B302" s="73">
        <v>60</v>
      </c>
      <c r="C302" s="7" t="s">
        <v>459</v>
      </c>
      <c r="D302" s="5" t="s">
        <v>2829</v>
      </c>
      <c r="E302" s="7" t="s">
        <v>460</v>
      </c>
      <c r="F302" s="8">
        <v>113</v>
      </c>
      <c r="G302" s="8">
        <v>0</v>
      </c>
      <c r="H302" s="8">
        <v>2</v>
      </c>
      <c r="I302" s="5"/>
      <c r="J302" s="8">
        <v>2</v>
      </c>
      <c r="K302" s="8">
        <v>1</v>
      </c>
      <c r="L302" s="8">
        <v>2</v>
      </c>
      <c r="M302" s="8">
        <v>2</v>
      </c>
      <c r="N302" s="8">
        <v>2</v>
      </c>
      <c r="O302" s="5"/>
      <c r="P302" s="5"/>
      <c r="Q302" s="5"/>
      <c r="R302" s="5"/>
      <c r="S302" s="5"/>
      <c r="T302" s="5"/>
      <c r="U302" s="5"/>
      <c r="V302" s="5"/>
      <c r="W302" s="5"/>
      <c r="X302" s="5"/>
    </row>
    <row r="303" spans="1:24" x14ac:dyDescent="0.2">
      <c r="A303" s="1">
        <v>303</v>
      </c>
      <c r="B303" s="73">
        <v>60</v>
      </c>
      <c r="C303" s="7" t="s">
        <v>461</v>
      </c>
      <c r="D303" s="5" t="s">
        <v>2829</v>
      </c>
      <c r="E303" s="7" t="s">
        <v>460</v>
      </c>
      <c r="F303" s="8">
        <v>113</v>
      </c>
      <c r="G303" s="8">
        <v>300</v>
      </c>
      <c r="H303" s="8">
        <v>2</v>
      </c>
      <c r="I303" s="5"/>
      <c r="J303" s="8">
        <v>2</v>
      </c>
      <c r="K303" s="8">
        <v>1</v>
      </c>
      <c r="L303" s="8">
        <v>2</v>
      </c>
      <c r="M303" s="8">
        <v>2</v>
      </c>
      <c r="N303" s="8">
        <v>2</v>
      </c>
      <c r="O303" s="5"/>
      <c r="P303" s="5"/>
      <c r="Q303" s="5"/>
      <c r="R303" s="5"/>
      <c r="S303" s="5"/>
      <c r="T303" s="5"/>
      <c r="U303" s="5"/>
      <c r="V303" s="5"/>
      <c r="W303" s="5"/>
      <c r="X303" s="5"/>
    </row>
    <row r="304" spans="1:24" x14ac:dyDescent="0.2">
      <c r="A304" s="1">
        <v>304</v>
      </c>
      <c r="B304" s="73">
        <v>60</v>
      </c>
      <c r="C304" s="7" t="s">
        <v>462</v>
      </c>
      <c r="D304" s="5" t="s">
        <v>2829</v>
      </c>
      <c r="E304" s="7" t="s">
        <v>460</v>
      </c>
      <c r="F304" s="8">
        <v>113</v>
      </c>
      <c r="G304" s="8">
        <v>0</v>
      </c>
      <c r="H304" s="8">
        <v>2</v>
      </c>
      <c r="I304" s="5"/>
      <c r="J304" s="8">
        <v>2</v>
      </c>
      <c r="K304" s="8">
        <v>1</v>
      </c>
      <c r="L304" s="8">
        <v>2</v>
      </c>
      <c r="M304" s="8">
        <v>2</v>
      </c>
      <c r="N304" s="8">
        <v>2</v>
      </c>
      <c r="O304" s="5"/>
      <c r="P304" s="5"/>
      <c r="Q304" s="5"/>
      <c r="R304" s="5"/>
      <c r="S304" s="5"/>
      <c r="T304" s="5"/>
      <c r="U304" s="5"/>
      <c r="V304" s="5"/>
      <c r="W304" s="5"/>
      <c r="X304" s="5"/>
    </row>
    <row r="305" spans="1:24" x14ac:dyDescent="0.2">
      <c r="A305" s="1">
        <v>305</v>
      </c>
      <c r="B305" s="73">
        <v>60</v>
      </c>
      <c r="C305" s="7" t="s">
        <v>463</v>
      </c>
      <c r="D305" s="7" t="s">
        <v>301</v>
      </c>
      <c r="E305" s="7" t="s">
        <v>460</v>
      </c>
      <c r="F305" s="8">
        <v>113</v>
      </c>
      <c r="G305" s="8">
        <v>2200</v>
      </c>
      <c r="H305" s="8">
        <v>1</v>
      </c>
      <c r="I305" s="5"/>
      <c r="J305" s="8">
        <v>2</v>
      </c>
      <c r="K305" s="5"/>
      <c r="L305" s="5"/>
      <c r="M305" s="5"/>
      <c r="N305" s="5"/>
      <c r="O305" s="5"/>
      <c r="P305" s="5"/>
      <c r="Q305" s="5"/>
      <c r="R305" s="5"/>
      <c r="S305" s="5"/>
      <c r="T305" s="5"/>
      <c r="U305" s="5"/>
      <c r="V305" s="5"/>
      <c r="W305" s="5"/>
      <c r="X305" s="5"/>
    </row>
    <row r="306" spans="1:24" x14ac:dyDescent="0.2">
      <c r="A306" s="1">
        <v>306</v>
      </c>
      <c r="B306" s="73">
        <v>60</v>
      </c>
      <c r="C306" s="7" t="s">
        <v>464</v>
      </c>
      <c r="D306" s="7" t="s">
        <v>301</v>
      </c>
      <c r="E306" s="7" t="s">
        <v>460</v>
      </c>
      <c r="F306" s="8">
        <v>113</v>
      </c>
      <c r="G306" s="8">
        <v>2200</v>
      </c>
      <c r="H306" s="8">
        <v>1</v>
      </c>
      <c r="I306" s="5"/>
      <c r="J306" s="8">
        <v>2</v>
      </c>
      <c r="K306" s="5"/>
      <c r="L306" s="5"/>
      <c r="M306" s="5"/>
      <c r="N306" s="5"/>
      <c r="O306" s="5"/>
      <c r="P306" s="5"/>
      <c r="Q306" s="5"/>
      <c r="R306" s="5"/>
      <c r="S306" s="5"/>
      <c r="T306" s="5"/>
      <c r="U306" s="5"/>
      <c r="V306" s="5"/>
      <c r="W306" s="5"/>
      <c r="X306" s="5"/>
    </row>
    <row r="307" spans="1:24" x14ac:dyDescent="0.2">
      <c r="A307" s="1">
        <v>307</v>
      </c>
      <c r="B307" s="73">
        <v>60</v>
      </c>
      <c r="C307" s="7" t="s">
        <v>465</v>
      </c>
      <c r="D307" s="7" t="s">
        <v>301</v>
      </c>
      <c r="E307" s="7" t="s">
        <v>460</v>
      </c>
      <c r="F307" s="8">
        <v>113</v>
      </c>
      <c r="G307" s="7" t="s">
        <v>151</v>
      </c>
      <c r="H307" s="8">
        <v>1</v>
      </c>
      <c r="I307" s="5"/>
      <c r="J307" s="8">
        <v>2</v>
      </c>
      <c r="K307" s="5"/>
      <c r="L307" s="5"/>
      <c r="M307" s="5"/>
      <c r="N307" s="5"/>
      <c r="O307" s="5"/>
      <c r="P307" s="5"/>
      <c r="Q307" s="5"/>
      <c r="R307" s="5"/>
      <c r="S307" s="5"/>
      <c r="T307" s="5"/>
      <c r="U307" s="5"/>
      <c r="V307" s="5"/>
      <c r="W307" s="5"/>
      <c r="X307" s="5"/>
    </row>
    <row r="308" spans="1:24" x14ac:dyDescent="0.2">
      <c r="A308" s="1">
        <v>308</v>
      </c>
      <c r="B308" s="73">
        <v>60</v>
      </c>
      <c r="C308" s="7" t="s">
        <v>466</v>
      </c>
      <c r="D308" s="7" t="s">
        <v>301</v>
      </c>
      <c r="E308" s="7" t="s">
        <v>460</v>
      </c>
      <c r="F308" s="8">
        <v>113</v>
      </c>
      <c r="G308" s="7" t="s">
        <v>151</v>
      </c>
      <c r="H308" s="8">
        <v>1</v>
      </c>
      <c r="I308" s="5"/>
      <c r="J308" s="8">
        <v>2</v>
      </c>
      <c r="K308" s="5"/>
      <c r="L308" s="5"/>
      <c r="M308" s="5"/>
      <c r="N308" s="5"/>
      <c r="O308" s="5"/>
      <c r="P308" s="5"/>
      <c r="Q308" s="5"/>
      <c r="R308" s="5"/>
      <c r="S308" s="5"/>
      <c r="T308" s="5"/>
      <c r="U308" s="5"/>
      <c r="V308" s="5"/>
      <c r="W308" s="5"/>
      <c r="X308" s="5"/>
    </row>
    <row r="309" spans="1:24" x14ac:dyDescent="0.2">
      <c r="A309" s="1">
        <v>309</v>
      </c>
      <c r="B309" s="73">
        <v>60</v>
      </c>
      <c r="C309" s="7" t="s">
        <v>467</v>
      </c>
      <c r="D309" s="5" t="s">
        <v>2829</v>
      </c>
      <c r="E309" s="7" t="s">
        <v>460</v>
      </c>
      <c r="F309" s="8">
        <v>207</v>
      </c>
      <c r="G309" s="8">
        <v>300</v>
      </c>
      <c r="H309" s="8">
        <v>2</v>
      </c>
      <c r="I309" s="5"/>
      <c r="J309" s="8">
        <v>2</v>
      </c>
      <c r="K309" s="8">
        <v>1</v>
      </c>
      <c r="L309" s="8">
        <v>2</v>
      </c>
      <c r="M309" s="8">
        <v>2</v>
      </c>
      <c r="N309" s="8">
        <v>2</v>
      </c>
      <c r="O309" s="5"/>
      <c r="P309" s="5"/>
      <c r="Q309" s="5"/>
      <c r="R309" s="5"/>
      <c r="S309" s="5"/>
      <c r="T309" s="5"/>
      <c r="U309" s="5"/>
      <c r="V309" s="5"/>
      <c r="W309" s="5"/>
      <c r="X309" s="5"/>
    </row>
    <row r="310" spans="1:24" x14ac:dyDescent="0.2">
      <c r="A310" s="1">
        <v>310</v>
      </c>
      <c r="B310" s="73">
        <v>60</v>
      </c>
      <c r="C310" s="7" t="s">
        <v>468</v>
      </c>
      <c r="D310" s="5" t="s">
        <v>2829</v>
      </c>
      <c r="E310" s="7" t="s">
        <v>460</v>
      </c>
      <c r="F310" s="8">
        <v>207</v>
      </c>
      <c r="G310" s="8">
        <v>300</v>
      </c>
      <c r="H310" s="8">
        <v>2</v>
      </c>
      <c r="I310" s="5"/>
      <c r="J310" s="8">
        <v>2</v>
      </c>
      <c r="K310" s="8">
        <v>1</v>
      </c>
      <c r="L310" s="8">
        <v>2</v>
      </c>
      <c r="M310" s="8">
        <v>2</v>
      </c>
      <c r="N310" s="8">
        <v>2</v>
      </c>
      <c r="O310" s="5"/>
      <c r="P310" s="5"/>
      <c r="Q310" s="5"/>
      <c r="R310" s="5"/>
      <c r="S310" s="5"/>
      <c r="T310" s="5"/>
      <c r="U310" s="5"/>
      <c r="V310" s="5"/>
      <c r="W310" s="5"/>
      <c r="X310" s="5"/>
    </row>
    <row r="311" spans="1:24" x14ac:dyDescent="0.2">
      <c r="A311" s="1">
        <v>311</v>
      </c>
      <c r="B311" s="73">
        <v>60</v>
      </c>
      <c r="C311" s="7" t="s">
        <v>469</v>
      </c>
      <c r="D311" s="7" t="s">
        <v>301</v>
      </c>
      <c r="E311" s="7" t="s">
        <v>460</v>
      </c>
      <c r="F311" s="8">
        <v>207</v>
      </c>
      <c r="G311" s="8">
        <v>2200</v>
      </c>
      <c r="H311" s="8">
        <v>1</v>
      </c>
      <c r="I311" s="5"/>
      <c r="J311" s="8">
        <v>2</v>
      </c>
      <c r="K311" s="5"/>
      <c r="L311" s="5"/>
      <c r="M311" s="5"/>
      <c r="N311" s="5"/>
      <c r="O311" s="5"/>
      <c r="P311" s="5"/>
      <c r="Q311" s="5"/>
      <c r="R311" s="5"/>
      <c r="S311" s="5"/>
      <c r="T311" s="5"/>
      <c r="U311" s="5"/>
      <c r="V311" s="5"/>
      <c r="W311" s="5"/>
      <c r="X311" s="5"/>
    </row>
    <row r="312" spans="1:24" x14ac:dyDescent="0.2">
      <c r="A312" s="1">
        <v>312</v>
      </c>
      <c r="B312" s="73">
        <v>60</v>
      </c>
      <c r="C312" s="7" t="s">
        <v>470</v>
      </c>
      <c r="D312" s="7" t="s">
        <v>301</v>
      </c>
      <c r="E312" s="7" t="s">
        <v>460</v>
      </c>
      <c r="F312" s="8">
        <v>207</v>
      </c>
      <c r="G312" s="8">
        <v>2200</v>
      </c>
      <c r="H312" s="8">
        <v>1</v>
      </c>
      <c r="I312" s="5"/>
      <c r="J312" s="8">
        <v>2</v>
      </c>
      <c r="K312" s="5"/>
      <c r="L312" s="5"/>
      <c r="M312" s="5"/>
      <c r="N312" s="5"/>
      <c r="O312" s="5"/>
      <c r="P312" s="5"/>
      <c r="Q312" s="5"/>
      <c r="R312" s="5"/>
      <c r="S312" s="5"/>
      <c r="T312" s="5"/>
      <c r="U312" s="5"/>
      <c r="V312" s="5"/>
      <c r="W312" s="5"/>
      <c r="X312" s="5"/>
    </row>
    <row r="313" spans="1:24" x14ac:dyDescent="0.2">
      <c r="A313" s="1">
        <v>313</v>
      </c>
      <c r="B313" s="73">
        <v>60</v>
      </c>
      <c r="C313" s="7" t="s">
        <v>471</v>
      </c>
      <c r="D313" s="7" t="s">
        <v>301</v>
      </c>
      <c r="E313" s="7" t="s">
        <v>460</v>
      </c>
      <c r="F313" s="8">
        <v>207</v>
      </c>
      <c r="G313" s="8">
        <v>2200</v>
      </c>
      <c r="H313" s="8">
        <v>1</v>
      </c>
      <c r="I313" s="5"/>
      <c r="J313" s="8">
        <v>2</v>
      </c>
      <c r="K313" s="5"/>
      <c r="L313" s="5"/>
      <c r="M313" s="5"/>
      <c r="N313" s="5"/>
      <c r="O313" s="5"/>
      <c r="P313" s="5"/>
      <c r="Q313" s="5"/>
      <c r="R313" s="5"/>
      <c r="S313" s="5"/>
      <c r="T313" s="5"/>
      <c r="U313" s="5"/>
      <c r="V313" s="5"/>
      <c r="W313" s="5"/>
      <c r="X313" s="5"/>
    </row>
    <row r="314" spans="1:24" x14ac:dyDescent="0.2">
      <c r="A314" s="1">
        <v>314</v>
      </c>
      <c r="B314" s="73">
        <v>60</v>
      </c>
      <c r="C314" s="7" t="s">
        <v>472</v>
      </c>
      <c r="D314" s="7" t="s">
        <v>301</v>
      </c>
      <c r="E314" s="7" t="s">
        <v>460</v>
      </c>
      <c r="F314" s="8">
        <v>207</v>
      </c>
      <c r="G314" s="8">
        <v>2200</v>
      </c>
      <c r="H314" s="8">
        <v>1</v>
      </c>
      <c r="I314" s="5"/>
      <c r="J314" s="8">
        <v>2</v>
      </c>
      <c r="K314" s="5"/>
      <c r="L314" s="5"/>
      <c r="M314" s="5"/>
      <c r="N314" s="5"/>
      <c r="O314" s="5"/>
      <c r="P314" s="5"/>
      <c r="Q314" s="5"/>
      <c r="R314" s="5"/>
      <c r="S314" s="5"/>
      <c r="T314" s="5"/>
      <c r="U314" s="5"/>
      <c r="V314" s="5"/>
      <c r="W314" s="5"/>
      <c r="X314" s="5"/>
    </row>
    <row r="315" spans="1:24" x14ac:dyDescent="0.2">
      <c r="A315" s="1">
        <v>315</v>
      </c>
      <c r="B315" s="73">
        <v>60</v>
      </c>
      <c r="C315" s="7" t="s">
        <v>473</v>
      </c>
      <c r="D315" s="5" t="s">
        <v>3092</v>
      </c>
      <c r="E315" s="7" t="s">
        <v>460</v>
      </c>
      <c r="F315" s="8">
        <v>207</v>
      </c>
      <c r="G315" s="7" t="s">
        <v>151</v>
      </c>
      <c r="H315" s="8">
        <v>4</v>
      </c>
      <c r="I315" s="5"/>
      <c r="J315" s="5"/>
      <c r="K315" s="5"/>
      <c r="L315" s="5"/>
      <c r="M315" s="5"/>
      <c r="N315" s="5"/>
      <c r="O315" s="5"/>
      <c r="P315" s="5"/>
      <c r="Q315" s="5"/>
      <c r="R315" s="5"/>
      <c r="S315" s="5"/>
      <c r="T315" s="5"/>
      <c r="U315" s="5"/>
      <c r="V315" s="5"/>
      <c r="W315" s="5"/>
      <c r="X315" s="5"/>
    </row>
    <row r="316" spans="1:24" x14ac:dyDescent="0.2">
      <c r="A316" s="1">
        <v>316</v>
      </c>
      <c r="B316" s="73">
        <v>60</v>
      </c>
      <c r="C316" s="7" t="s">
        <v>475</v>
      </c>
      <c r="D316" s="5" t="s">
        <v>3092</v>
      </c>
      <c r="E316" s="7" t="s">
        <v>460</v>
      </c>
      <c r="F316" s="8">
        <v>207</v>
      </c>
      <c r="G316" s="7" t="s">
        <v>151</v>
      </c>
      <c r="H316" s="8">
        <v>4</v>
      </c>
      <c r="I316" s="5"/>
      <c r="J316" s="5"/>
      <c r="K316" s="5"/>
      <c r="L316" s="5"/>
      <c r="M316" s="5"/>
      <c r="N316" s="5"/>
      <c r="O316" s="5"/>
      <c r="P316" s="5"/>
      <c r="Q316" s="5"/>
      <c r="R316" s="5"/>
      <c r="S316" s="5"/>
      <c r="T316" s="5"/>
      <c r="U316" s="5"/>
      <c r="V316" s="5"/>
      <c r="W316" s="5"/>
      <c r="X316" s="5"/>
    </row>
    <row r="317" spans="1:24" x14ac:dyDescent="0.2">
      <c r="A317" s="1">
        <v>317</v>
      </c>
      <c r="B317" s="73">
        <v>60</v>
      </c>
      <c r="C317" s="7" t="s">
        <v>476</v>
      </c>
      <c r="D317" s="5" t="s">
        <v>3092</v>
      </c>
      <c r="E317" s="7" t="s">
        <v>460</v>
      </c>
      <c r="F317" s="8">
        <v>207</v>
      </c>
      <c r="G317" s="7" t="s">
        <v>151</v>
      </c>
      <c r="H317" s="8">
        <v>4</v>
      </c>
      <c r="I317" s="5"/>
      <c r="J317" s="5"/>
      <c r="K317" s="5"/>
      <c r="L317" s="5"/>
      <c r="M317" s="5"/>
      <c r="N317" s="5"/>
      <c r="O317" s="5"/>
      <c r="P317" s="5"/>
      <c r="Q317" s="5"/>
      <c r="R317" s="5"/>
      <c r="S317" s="5"/>
      <c r="T317" s="5"/>
      <c r="U317" s="5"/>
      <c r="V317" s="5"/>
      <c r="W317" s="5"/>
      <c r="X317" s="5"/>
    </row>
    <row r="318" spans="1:24" x14ac:dyDescent="0.2">
      <c r="A318" s="1">
        <v>318</v>
      </c>
      <c r="B318" s="73">
        <v>60</v>
      </c>
      <c r="C318" s="7" t="s">
        <v>477</v>
      </c>
      <c r="D318" s="5" t="s">
        <v>3092</v>
      </c>
      <c r="E318" s="7" t="s">
        <v>460</v>
      </c>
      <c r="F318" s="8">
        <v>207</v>
      </c>
      <c r="G318" s="7" t="s">
        <v>151</v>
      </c>
      <c r="H318" s="8">
        <v>4</v>
      </c>
      <c r="I318" s="5"/>
      <c r="J318" s="5"/>
      <c r="K318" s="5"/>
      <c r="L318" s="5"/>
      <c r="M318" s="5"/>
      <c r="N318" s="5"/>
      <c r="O318" s="5"/>
      <c r="P318" s="5"/>
      <c r="Q318" s="5"/>
      <c r="R318" s="5"/>
      <c r="S318" s="5"/>
      <c r="T318" s="5"/>
      <c r="U318" s="5"/>
      <c r="V318" s="5"/>
      <c r="W318" s="5"/>
      <c r="X318" s="5"/>
    </row>
    <row r="319" spans="1:24" x14ac:dyDescent="0.2">
      <c r="A319" s="1">
        <v>319</v>
      </c>
    </row>
    <row r="320" spans="1:24" s="39" customFormat="1" ht="16.5" thickBot="1" x14ac:dyDescent="0.3">
      <c r="A320" s="1">
        <v>320</v>
      </c>
      <c r="B320" s="42"/>
      <c r="C320" s="42"/>
      <c r="D320" s="43"/>
      <c r="H320" s="117"/>
      <c r="I320" s="42"/>
      <c r="J320" s="42"/>
      <c r="K320" s="42"/>
      <c r="L320" s="42"/>
      <c r="M320" s="118"/>
      <c r="N320" s="42"/>
      <c r="O320" s="42"/>
    </row>
    <row r="321" spans="1:24" ht="45" x14ac:dyDescent="0.25">
      <c r="A321" s="1">
        <v>321</v>
      </c>
      <c r="C321" s="42"/>
      <c r="D321" s="43"/>
      <c r="E321" s="39"/>
      <c r="F321" s="39"/>
      <c r="G321" s="37" t="s">
        <v>3005</v>
      </c>
      <c r="H321" s="38" t="s">
        <v>3006</v>
      </c>
      <c r="I321" s="38" t="s">
        <v>3105</v>
      </c>
      <c r="J321" s="38" t="s">
        <v>3006</v>
      </c>
      <c r="K321" s="38" t="s">
        <v>3006</v>
      </c>
      <c r="L321" s="1116" t="s">
        <v>3007</v>
      </c>
      <c r="M321" s="1116"/>
      <c r="N321" s="38" t="s">
        <v>3006</v>
      </c>
      <c r="O321" s="38" t="s">
        <v>3008</v>
      </c>
      <c r="P321" s="38" t="s">
        <v>3011</v>
      </c>
      <c r="Q321" s="38" t="s">
        <v>3009</v>
      </c>
      <c r="R321" s="38" t="s">
        <v>3010</v>
      </c>
      <c r="S321" s="38" t="s">
        <v>3011</v>
      </c>
      <c r="T321" s="38" t="s">
        <v>3006</v>
      </c>
      <c r="U321" s="48" t="s">
        <v>3012</v>
      </c>
      <c r="V321" s="38" t="s">
        <v>3012</v>
      </c>
      <c r="W321" s="38" t="s">
        <v>3012</v>
      </c>
      <c r="X321" s="119" t="s">
        <v>3013</v>
      </c>
    </row>
    <row r="322" spans="1:24" s="39" customFormat="1" ht="15.75" x14ac:dyDescent="0.25">
      <c r="A322" s="1">
        <v>322</v>
      </c>
      <c r="B322" s="42"/>
      <c r="C322" s="42"/>
      <c r="D322" s="43"/>
      <c r="G322" s="44"/>
      <c r="H322" s="117">
        <f t="shared" ref="H322:X322" si="0">H7*$B7</f>
        <v>31</v>
      </c>
      <c r="I322" s="117">
        <f t="shared" si="0"/>
        <v>0</v>
      </c>
      <c r="J322" s="117">
        <f t="shared" si="0"/>
        <v>0</v>
      </c>
      <c r="K322" s="117">
        <f t="shared" si="0"/>
        <v>31</v>
      </c>
      <c r="L322" s="117">
        <f t="shared" si="0"/>
        <v>0</v>
      </c>
      <c r="M322" s="117">
        <f t="shared" si="0"/>
        <v>0</v>
      </c>
      <c r="N322" s="117">
        <f t="shared" si="0"/>
        <v>0</v>
      </c>
      <c r="O322" s="117">
        <f t="shared" si="0"/>
        <v>0</v>
      </c>
      <c r="P322" s="117">
        <f t="shared" si="0"/>
        <v>0</v>
      </c>
      <c r="Q322" s="117">
        <f t="shared" si="0"/>
        <v>0</v>
      </c>
      <c r="R322" s="117">
        <f t="shared" si="0"/>
        <v>0</v>
      </c>
      <c r="S322" s="117">
        <f t="shared" si="0"/>
        <v>0</v>
      </c>
      <c r="T322" s="117">
        <f t="shared" si="0"/>
        <v>0</v>
      </c>
      <c r="U322" s="117">
        <f t="shared" si="0"/>
        <v>0</v>
      </c>
      <c r="V322" s="117">
        <f t="shared" si="0"/>
        <v>0</v>
      </c>
      <c r="W322" s="117">
        <f t="shared" si="0"/>
        <v>0</v>
      </c>
      <c r="X322" s="120">
        <f t="shared" si="0"/>
        <v>0</v>
      </c>
    </row>
    <row r="323" spans="1:24" s="39" customFormat="1" ht="15.75" x14ac:dyDescent="0.25">
      <c r="A323" s="1">
        <v>323</v>
      </c>
      <c r="B323" s="42"/>
      <c r="C323" s="42"/>
      <c r="D323" s="43"/>
      <c r="G323" s="44"/>
      <c r="H323" s="117">
        <f t="shared" ref="H323:X323" si="1">H8*$B8</f>
        <v>60</v>
      </c>
      <c r="I323" s="117">
        <f t="shared" si="1"/>
        <v>0</v>
      </c>
      <c r="J323" s="117">
        <f t="shared" si="1"/>
        <v>120</v>
      </c>
      <c r="K323" s="117">
        <f t="shared" si="1"/>
        <v>60</v>
      </c>
      <c r="L323" s="117">
        <f t="shared" si="1"/>
        <v>0</v>
      </c>
      <c r="M323" s="117">
        <f t="shared" si="1"/>
        <v>0</v>
      </c>
      <c r="N323" s="117">
        <f t="shared" si="1"/>
        <v>0</v>
      </c>
      <c r="O323" s="117">
        <f t="shared" si="1"/>
        <v>0</v>
      </c>
      <c r="P323" s="117">
        <f t="shared" si="1"/>
        <v>0</v>
      </c>
      <c r="Q323" s="117">
        <f t="shared" si="1"/>
        <v>0</v>
      </c>
      <c r="R323" s="117">
        <f t="shared" si="1"/>
        <v>0</v>
      </c>
      <c r="S323" s="117">
        <f t="shared" si="1"/>
        <v>0</v>
      </c>
      <c r="T323" s="117">
        <f t="shared" si="1"/>
        <v>0</v>
      </c>
      <c r="U323" s="117">
        <f t="shared" si="1"/>
        <v>0</v>
      </c>
      <c r="V323" s="117">
        <f t="shared" si="1"/>
        <v>0</v>
      </c>
      <c r="W323" s="117">
        <f t="shared" si="1"/>
        <v>0</v>
      </c>
      <c r="X323" s="120">
        <f t="shared" si="1"/>
        <v>0</v>
      </c>
    </row>
    <row r="324" spans="1:24" s="39" customFormat="1" ht="15.75" x14ac:dyDescent="0.25">
      <c r="A324" s="1">
        <v>324</v>
      </c>
      <c r="B324" s="42"/>
      <c r="C324" s="42"/>
      <c r="D324" s="43"/>
      <c r="G324" s="44"/>
      <c r="H324" s="117">
        <f t="shared" ref="H324:X324" si="2">H9*$B9</f>
        <v>60</v>
      </c>
      <c r="I324" s="117">
        <f t="shared" si="2"/>
        <v>0</v>
      </c>
      <c r="J324" s="117">
        <f t="shared" si="2"/>
        <v>60</v>
      </c>
      <c r="K324" s="117">
        <f t="shared" si="2"/>
        <v>0</v>
      </c>
      <c r="L324" s="117">
        <f t="shared" si="2"/>
        <v>0</v>
      </c>
      <c r="M324" s="117">
        <f t="shared" si="2"/>
        <v>0</v>
      </c>
      <c r="N324" s="117">
        <f t="shared" si="2"/>
        <v>0</v>
      </c>
      <c r="O324" s="117">
        <f t="shared" si="2"/>
        <v>0</v>
      </c>
      <c r="P324" s="117">
        <f t="shared" si="2"/>
        <v>0</v>
      </c>
      <c r="Q324" s="117">
        <f t="shared" si="2"/>
        <v>0</v>
      </c>
      <c r="R324" s="117">
        <f t="shared" si="2"/>
        <v>0</v>
      </c>
      <c r="S324" s="117">
        <f t="shared" si="2"/>
        <v>0</v>
      </c>
      <c r="T324" s="117">
        <f t="shared" si="2"/>
        <v>0</v>
      </c>
      <c r="U324" s="117">
        <f t="shared" si="2"/>
        <v>0</v>
      </c>
      <c r="V324" s="117">
        <f t="shared" si="2"/>
        <v>0</v>
      </c>
      <c r="W324" s="117">
        <f t="shared" si="2"/>
        <v>0</v>
      </c>
      <c r="X324" s="120">
        <f t="shared" si="2"/>
        <v>0</v>
      </c>
    </row>
    <row r="325" spans="1:24" s="39" customFormat="1" ht="15.75" x14ac:dyDescent="0.25">
      <c r="A325" s="1">
        <v>325</v>
      </c>
      <c r="B325" s="42"/>
      <c r="C325" s="42"/>
      <c r="D325" s="43"/>
      <c r="G325" s="44"/>
      <c r="H325" s="117">
        <f t="shared" ref="H325:X325" si="3">H10*$B10</f>
        <v>0</v>
      </c>
      <c r="I325" s="117">
        <f t="shared" si="3"/>
        <v>0</v>
      </c>
      <c r="J325" s="117">
        <f t="shared" si="3"/>
        <v>0</v>
      </c>
      <c r="K325" s="117">
        <f t="shared" si="3"/>
        <v>40</v>
      </c>
      <c r="L325" s="117">
        <f t="shared" si="3"/>
        <v>0</v>
      </c>
      <c r="M325" s="117">
        <f t="shared" si="3"/>
        <v>0</v>
      </c>
      <c r="N325" s="117">
        <f t="shared" si="3"/>
        <v>0</v>
      </c>
      <c r="O325" s="117">
        <f t="shared" si="3"/>
        <v>0</v>
      </c>
      <c r="P325" s="117">
        <f t="shared" si="3"/>
        <v>0</v>
      </c>
      <c r="Q325" s="117">
        <f t="shared" si="3"/>
        <v>0</v>
      </c>
      <c r="R325" s="117">
        <f t="shared" si="3"/>
        <v>0</v>
      </c>
      <c r="S325" s="117">
        <f t="shared" si="3"/>
        <v>0</v>
      </c>
      <c r="T325" s="117">
        <f t="shared" si="3"/>
        <v>0</v>
      </c>
      <c r="U325" s="117">
        <f t="shared" si="3"/>
        <v>0</v>
      </c>
      <c r="V325" s="117">
        <f t="shared" si="3"/>
        <v>0</v>
      </c>
      <c r="W325" s="117">
        <f t="shared" si="3"/>
        <v>0</v>
      </c>
      <c r="X325" s="120">
        <f t="shared" si="3"/>
        <v>0</v>
      </c>
    </row>
    <row r="326" spans="1:24" s="39" customFormat="1" ht="15.75" x14ac:dyDescent="0.25">
      <c r="A326" s="1">
        <v>326</v>
      </c>
      <c r="B326" s="42"/>
      <c r="C326" s="42"/>
      <c r="D326" s="43"/>
      <c r="G326" s="44"/>
      <c r="H326" s="117">
        <f t="shared" ref="H326:X326" si="4">H11*$B11</f>
        <v>0</v>
      </c>
      <c r="I326" s="117">
        <f t="shared" si="4"/>
        <v>0</v>
      </c>
      <c r="J326" s="117">
        <f t="shared" si="4"/>
        <v>0</v>
      </c>
      <c r="K326" s="117">
        <f t="shared" si="4"/>
        <v>0</v>
      </c>
      <c r="L326" s="117">
        <f t="shared" si="4"/>
        <v>0</v>
      </c>
      <c r="M326" s="117">
        <f t="shared" si="4"/>
        <v>40</v>
      </c>
      <c r="N326" s="117">
        <f t="shared" si="4"/>
        <v>0</v>
      </c>
      <c r="O326" s="117">
        <f t="shared" si="4"/>
        <v>0</v>
      </c>
      <c r="P326" s="117">
        <f t="shared" si="4"/>
        <v>0</v>
      </c>
      <c r="Q326" s="117">
        <f t="shared" si="4"/>
        <v>0</v>
      </c>
      <c r="R326" s="117">
        <f t="shared" si="4"/>
        <v>0</v>
      </c>
      <c r="S326" s="117">
        <f t="shared" si="4"/>
        <v>0</v>
      </c>
      <c r="T326" s="117">
        <f t="shared" si="4"/>
        <v>0</v>
      </c>
      <c r="U326" s="117">
        <f t="shared" si="4"/>
        <v>0</v>
      </c>
      <c r="V326" s="117">
        <f t="shared" si="4"/>
        <v>0</v>
      </c>
      <c r="W326" s="117">
        <f t="shared" si="4"/>
        <v>0</v>
      </c>
      <c r="X326" s="120">
        <f t="shared" si="4"/>
        <v>0</v>
      </c>
    </row>
    <row r="327" spans="1:24" s="39" customFormat="1" ht="15.75" x14ac:dyDescent="0.25">
      <c r="A327" s="1">
        <v>327</v>
      </c>
      <c r="G327" s="44"/>
      <c r="H327" s="117">
        <f t="shared" ref="H327:X327" si="5">H12*$B12</f>
        <v>160</v>
      </c>
      <c r="I327" s="117">
        <f t="shared" si="5"/>
        <v>0</v>
      </c>
      <c r="J327" s="117">
        <f t="shared" si="5"/>
        <v>160</v>
      </c>
      <c r="K327" s="117">
        <f t="shared" si="5"/>
        <v>80</v>
      </c>
      <c r="L327" s="117">
        <f>L12*$B12</f>
        <v>640</v>
      </c>
      <c r="M327" s="117">
        <f t="shared" si="5"/>
        <v>320</v>
      </c>
      <c r="N327" s="117">
        <f t="shared" si="5"/>
        <v>160</v>
      </c>
      <c r="O327" s="117">
        <f t="shared" si="5"/>
        <v>120</v>
      </c>
      <c r="P327" s="117">
        <f t="shared" si="5"/>
        <v>0</v>
      </c>
      <c r="Q327" s="117">
        <f t="shared" si="5"/>
        <v>0</v>
      </c>
      <c r="R327" s="117">
        <f t="shared" si="5"/>
        <v>0</v>
      </c>
      <c r="S327" s="117">
        <f t="shared" si="5"/>
        <v>160</v>
      </c>
      <c r="T327" s="117">
        <f t="shared" si="5"/>
        <v>0</v>
      </c>
      <c r="U327" s="117">
        <f t="shared" si="5"/>
        <v>0</v>
      </c>
      <c r="V327" s="117">
        <f t="shared" si="5"/>
        <v>0</v>
      </c>
      <c r="W327" s="117">
        <f t="shared" si="5"/>
        <v>0</v>
      </c>
      <c r="X327" s="120">
        <f t="shared" si="5"/>
        <v>0</v>
      </c>
    </row>
    <row r="328" spans="1:24" s="39" customFormat="1" ht="15.75" x14ac:dyDescent="0.25">
      <c r="A328" s="1">
        <v>328</v>
      </c>
      <c r="G328" s="44"/>
      <c r="H328" s="117">
        <f t="shared" ref="H328:X328" si="6">H13*$B13</f>
        <v>160</v>
      </c>
      <c r="I328" s="117">
        <f t="shared" si="6"/>
        <v>0</v>
      </c>
      <c r="J328" s="117">
        <f t="shared" si="6"/>
        <v>160</v>
      </c>
      <c r="K328" s="117">
        <f t="shared" si="6"/>
        <v>80</v>
      </c>
      <c r="L328" s="117">
        <f t="shared" si="6"/>
        <v>640</v>
      </c>
      <c r="M328" s="117">
        <f t="shared" si="6"/>
        <v>320</v>
      </c>
      <c r="N328" s="117">
        <f t="shared" si="6"/>
        <v>160</v>
      </c>
      <c r="O328" s="117">
        <f t="shared" si="6"/>
        <v>120</v>
      </c>
      <c r="P328" s="117">
        <f t="shared" si="6"/>
        <v>0</v>
      </c>
      <c r="Q328" s="117">
        <f t="shared" si="6"/>
        <v>0</v>
      </c>
      <c r="R328" s="117">
        <f t="shared" si="6"/>
        <v>0</v>
      </c>
      <c r="S328" s="117">
        <f t="shared" si="6"/>
        <v>160</v>
      </c>
      <c r="T328" s="117">
        <f t="shared" si="6"/>
        <v>0</v>
      </c>
      <c r="U328" s="117">
        <f t="shared" si="6"/>
        <v>0</v>
      </c>
      <c r="V328" s="117">
        <f t="shared" si="6"/>
        <v>0</v>
      </c>
      <c r="W328" s="117">
        <f t="shared" si="6"/>
        <v>0</v>
      </c>
      <c r="X328" s="120">
        <f t="shared" si="6"/>
        <v>0</v>
      </c>
    </row>
    <row r="329" spans="1:24" s="39" customFormat="1" ht="15.75" x14ac:dyDescent="0.25">
      <c r="A329" s="1">
        <v>329</v>
      </c>
      <c r="G329" s="44"/>
      <c r="H329" s="117">
        <f t="shared" ref="H329:X329" si="7">H14*$B14</f>
        <v>160</v>
      </c>
      <c r="I329" s="117">
        <f t="shared" si="7"/>
        <v>0</v>
      </c>
      <c r="J329" s="117">
        <f t="shared" si="7"/>
        <v>80</v>
      </c>
      <c r="K329" s="117">
        <f t="shared" si="7"/>
        <v>40</v>
      </c>
      <c r="L329" s="117">
        <f t="shared" si="7"/>
        <v>0</v>
      </c>
      <c r="M329" s="117">
        <f t="shared" si="7"/>
        <v>0</v>
      </c>
      <c r="N329" s="117">
        <f t="shared" si="7"/>
        <v>0</v>
      </c>
      <c r="O329" s="117">
        <f t="shared" si="7"/>
        <v>40</v>
      </c>
      <c r="P329" s="117">
        <f t="shared" si="7"/>
        <v>0</v>
      </c>
      <c r="Q329" s="117">
        <f t="shared" si="7"/>
        <v>0</v>
      </c>
      <c r="R329" s="117">
        <f t="shared" si="7"/>
        <v>0</v>
      </c>
      <c r="S329" s="117">
        <f t="shared" si="7"/>
        <v>160</v>
      </c>
      <c r="T329" s="117">
        <f t="shared" si="7"/>
        <v>0</v>
      </c>
      <c r="U329" s="117">
        <f t="shared" si="7"/>
        <v>0</v>
      </c>
      <c r="V329" s="117">
        <f t="shared" si="7"/>
        <v>0</v>
      </c>
      <c r="W329" s="117">
        <f t="shared" si="7"/>
        <v>0</v>
      </c>
      <c r="X329" s="120">
        <f t="shared" si="7"/>
        <v>0</v>
      </c>
    </row>
    <row r="330" spans="1:24" s="39" customFormat="1" ht="15.75" x14ac:dyDescent="0.25">
      <c r="A330" s="1">
        <v>330</v>
      </c>
      <c r="G330" s="44"/>
      <c r="H330" s="117">
        <f t="shared" ref="H330:X330" si="8">H15*$B15</f>
        <v>160</v>
      </c>
      <c r="I330" s="117">
        <f t="shared" si="8"/>
        <v>0</v>
      </c>
      <c r="J330" s="117">
        <f t="shared" si="8"/>
        <v>80</v>
      </c>
      <c r="K330" s="117">
        <f t="shared" si="8"/>
        <v>40</v>
      </c>
      <c r="L330" s="117">
        <f t="shared" si="8"/>
        <v>640</v>
      </c>
      <c r="M330" s="117">
        <f t="shared" si="8"/>
        <v>320</v>
      </c>
      <c r="N330" s="117">
        <f t="shared" si="8"/>
        <v>160</v>
      </c>
      <c r="O330" s="117">
        <f t="shared" si="8"/>
        <v>80</v>
      </c>
      <c r="P330" s="117">
        <f t="shared" si="8"/>
        <v>0</v>
      </c>
      <c r="Q330" s="117">
        <f t="shared" si="8"/>
        <v>0</v>
      </c>
      <c r="R330" s="117">
        <f t="shared" si="8"/>
        <v>0</v>
      </c>
      <c r="S330" s="117">
        <f t="shared" si="8"/>
        <v>0</v>
      </c>
      <c r="T330" s="117">
        <f t="shared" si="8"/>
        <v>0</v>
      </c>
      <c r="U330" s="117">
        <f t="shared" si="8"/>
        <v>0</v>
      </c>
      <c r="V330" s="117">
        <f t="shared" si="8"/>
        <v>0</v>
      </c>
      <c r="W330" s="117">
        <f t="shared" si="8"/>
        <v>0</v>
      </c>
      <c r="X330" s="120">
        <f t="shared" si="8"/>
        <v>0</v>
      </c>
    </row>
    <row r="331" spans="1:24" s="39" customFormat="1" ht="15.75" x14ac:dyDescent="0.25">
      <c r="A331" s="1">
        <v>331</v>
      </c>
      <c r="G331" s="44"/>
      <c r="H331" s="117">
        <f t="shared" ref="H331:X331" si="9">H16*$B16</f>
        <v>160</v>
      </c>
      <c r="I331" s="117">
        <f t="shared" si="9"/>
        <v>0</v>
      </c>
      <c r="J331" s="117">
        <f t="shared" si="9"/>
        <v>160</v>
      </c>
      <c r="K331" s="117">
        <f t="shared" si="9"/>
        <v>80</v>
      </c>
      <c r="L331" s="117">
        <f t="shared" si="9"/>
        <v>80</v>
      </c>
      <c r="M331" s="117">
        <f t="shared" si="9"/>
        <v>80</v>
      </c>
      <c r="N331" s="117">
        <f t="shared" si="9"/>
        <v>40</v>
      </c>
      <c r="O331" s="117">
        <f t="shared" si="9"/>
        <v>40</v>
      </c>
      <c r="P331" s="117">
        <f t="shared" si="9"/>
        <v>40</v>
      </c>
      <c r="Q331" s="117">
        <f t="shared" si="9"/>
        <v>0</v>
      </c>
      <c r="R331" s="117">
        <f t="shared" si="9"/>
        <v>0</v>
      </c>
      <c r="S331" s="117">
        <f t="shared" si="9"/>
        <v>0</v>
      </c>
      <c r="T331" s="117">
        <f t="shared" si="9"/>
        <v>0</v>
      </c>
      <c r="U331" s="117">
        <f t="shared" si="9"/>
        <v>0</v>
      </c>
      <c r="V331" s="117">
        <f t="shared" si="9"/>
        <v>0</v>
      </c>
      <c r="W331" s="117">
        <f t="shared" si="9"/>
        <v>0</v>
      </c>
      <c r="X331" s="120">
        <f t="shared" si="9"/>
        <v>0</v>
      </c>
    </row>
    <row r="332" spans="1:24" s="39" customFormat="1" ht="15.75" x14ac:dyDescent="0.25">
      <c r="A332" s="1">
        <v>332</v>
      </c>
      <c r="G332" s="44"/>
      <c r="H332" s="117">
        <f t="shared" ref="H332:X332" si="10">H17*$B17</f>
        <v>80</v>
      </c>
      <c r="I332" s="117">
        <f t="shared" si="10"/>
        <v>0</v>
      </c>
      <c r="J332" s="117">
        <f t="shared" si="10"/>
        <v>40</v>
      </c>
      <c r="K332" s="117">
        <f t="shared" si="10"/>
        <v>0</v>
      </c>
      <c r="L332" s="117">
        <f t="shared" si="10"/>
        <v>0</v>
      </c>
      <c r="M332" s="117">
        <f t="shared" si="10"/>
        <v>0</v>
      </c>
      <c r="N332" s="117">
        <f t="shared" si="10"/>
        <v>0</v>
      </c>
      <c r="O332" s="117">
        <f t="shared" si="10"/>
        <v>40</v>
      </c>
      <c r="P332" s="117">
        <f t="shared" si="10"/>
        <v>0</v>
      </c>
      <c r="Q332" s="117">
        <f t="shared" si="10"/>
        <v>0</v>
      </c>
      <c r="R332" s="117">
        <f t="shared" si="10"/>
        <v>0</v>
      </c>
      <c r="S332" s="117">
        <f t="shared" si="10"/>
        <v>160</v>
      </c>
      <c r="T332" s="117">
        <f t="shared" si="10"/>
        <v>0</v>
      </c>
      <c r="U332" s="117">
        <f t="shared" si="10"/>
        <v>0</v>
      </c>
      <c r="V332" s="117">
        <f t="shared" si="10"/>
        <v>0</v>
      </c>
      <c r="W332" s="117">
        <f t="shared" si="10"/>
        <v>0</v>
      </c>
      <c r="X332" s="120">
        <f t="shared" si="10"/>
        <v>0</v>
      </c>
    </row>
    <row r="333" spans="1:24" s="39" customFormat="1" ht="15.75" x14ac:dyDescent="0.25">
      <c r="A333" s="1">
        <v>333</v>
      </c>
      <c r="G333" s="44"/>
      <c r="H333" s="117">
        <f t="shared" ref="H333:X333" si="11">H18*$B18</f>
        <v>0</v>
      </c>
      <c r="I333" s="117">
        <f t="shared" si="11"/>
        <v>0</v>
      </c>
      <c r="J333" s="117">
        <f t="shared" si="11"/>
        <v>0</v>
      </c>
      <c r="K333" s="117">
        <f t="shared" si="11"/>
        <v>0</v>
      </c>
      <c r="L333" s="117">
        <f t="shared" si="11"/>
        <v>0</v>
      </c>
      <c r="M333" s="117">
        <f t="shared" si="11"/>
        <v>0</v>
      </c>
      <c r="N333" s="117">
        <f t="shared" si="11"/>
        <v>0</v>
      </c>
      <c r="O333" s="117">
        <f t="shared" si="11"/>
        <v>0</v>
      </c>
      <c r="P333" s="117">
        <f t="shared" si="11"/>
        <v>0</v>
      </c>
      <c r="Q333" s="117">
        <f t="shared" si="11"/>
        <v>0</v>
      </c>
      <c r="R333" s="117">
        <f t="shared" si="11"/>
        <v>0</v>
      </c>
      <c r="S333" s="117">
        <f t="shared" si="11"/>
        <v>160</v>
      </c>
      <c r="T333" s="117">
        <f t="shared" si="11"/>
        <v>0</v>
      </c>
      <c r="U333" s="117">
        <f t="shared" si="11"/>
        <v>0</v>
      </c>
      <c r="V333" s="117">
        <f t="shared" si="11"/>
        <v>0</v>
      </c>
      <c r="W333" s="117">
        <f t="shared" si="11"/>
        <v>0</v>
      </c>
      <c r="X333" s="120">
        <f t="shared" si="11"/>
        <v>0</v>
      </c>
    </row>
    <row r="334" spans="1:24" s="39" customFormat="1" ht="15.75" x14ac:dyDescent="0.25">
      <c r="A334" s="1">
        <v>334</v>
      </c>
      <c r="G334" s="44"/>
      <c r="H334" s="117">
        <f t="shared" ref="H334:X334" si="12">H19*$B19</f>
        <v>0</v>
      </c>
      <c r="I334" s="117">
        <f t="shared" si="12"/>
        <v>0</v>
      </c>
      <c r="J334" s="117">
        <f t="shared" si="12"/>
        <v>0</v>
      </c>
      <c r="K334" s="117">
        <f t="shared" si="12"/>
        <v>0</v>
      </c>
      <c r="L334" s="117">
        <f t="shared" si="12"/>
        <v>0</v>
      </c>
      <c r="M334" s="117">
        <f t="shared" si="12"/>
        <v>0</v>
      </c>
      <c r="N334" s="117">
        <f t="shared" si="12"/>
        <v>0</v>
      </c>
      <c r="O334" s="117">
        <f t="shared" si="12"/>
        <v>0</v>
      </c>
      <c r="P334" s="117">
        <f t="shared" si="12"/>
        <v>0</v>
      </c>
      <c r="Q334" s="117">
        <f t="shared" si="12"/>
        <v>0</v>
      </c>
      <c r="R334" s="117">
        <f t="shared" si="12"/>
        <v>0</v>
      </c>
      <c r="S334" s="117">
        <f t="shared" si="12"/>
        <v>160</v>
      </c>
      <c r="T334" s="117">
        <f t="shared" si="12"/>
        <v>0</v>
      </c>
      <c r="U334" s="117">
        <f t="shared" si="12"/>
        <v>0</v>
      </c>
      <c r="V334" s="117">
        <f t="shared" si="12"/>
        <v>0</v>
      </c>
      <c r="W334" s="117">
        <f t="shared" si="12"/>
        <v>0</v>
      </c>
      <c r="X334" s="120">
        <f t="shared" si="12"/>
        <v>0</v>
      </c>
    </row>
    <row r="335" spans="1:24" s="39" customFormat="1" ht="15.75" x14ac:dyDescent="0.25">
      <c r="A335" s="1">
        <v>335</v>
      </c>
      <c r="G335" s="44"/>
      <c r="H335" s="117">
        <f t="shared" ref="H335:X335" si="13">H20*$B20</f>
        <v>0</v>
      </c>
      <c r="I335" s="117">
        <f t="shared" si="13"/>
        <v>80</v>
      </c>
      <c r="J335" s="117">
        <f t="shared" si="13"/>
        <v>0</v>
      </c>
      <c r="K335" s="117">
        <f t="shared" si="13"/>
        <v>0</v>
      </c>
      <c r="L335" s="117">
        <f t="shared" si="13"/>
        <v>0</v>
      </c>
      <c r="M335" s="117">
        <f t="shared" si="13"/>
        <v>0</v>
      </c>
      <c r="N335" s="117">
        <f t="shared" si="13"/>
        <v>0</v>
      </c>
      <c r="O335" s="117">
        <f t="shared" si="13"/>
        <v>0</v>
      </c>
      <c r="P335" s="117">
        <f t="shared" si="13"/>
        <v>0</v>
      </c>
      <c r="Q335" s="117">
        <f t="shared" si="13"/>
        <v>0</v>
      </c>
      <c r="R335" s="117">
        <f t="shared" si="13"/>
        <v>0</v>
      </c>
      <c r="S335" s="117">
        <f t="shared" si="13"/>
        <v>0</v>
      </c>
      <c r="T335" s="117">
        <f t="shared" si="13"/>
        <v>0</v>
      </c>
      <c r="U335" s="117">
        <f t="shared" si="13"/>
        <v>0</v>
      </c>
      <c r="V335" s="117">
        <f t="shared" si="13"/>
        <v>0</v>
      </c>
      <c r="W335" s="117">
        <f t="shared" si="13"/>
        <v>0</v>
      </c>
      <c r="X335" s="120">
        <f t="shared" si="13"/>
        <v>0</v>
      </c>
    </row>
    <row r="336" spans="1:24" s="39" customFormat="1" ht="15.75" x14ac:dyDescent="0.25">
      <c r="A336" s="1">
        <v>336</v>
      </c>
      <c r="G336" s="44"/>
      <c r="H336" s="117">
        <f t="shared" ref="H336:X336" si="14">H21*$B21</f>
        <v>0</v>
      </c>
      <c r="I336" s="117">
        <f t="shared" si="14"/>
        <v>0</v>
      </c>
      <c r="J336" s="117">
        <f t="shared" si="14"/>
        <v>0</v>
      </c>
      <c r="K336" s="117">
        <f t="shared" si="14"/>
        <v>0</v>
      </c>
      <c r="L336" s="117">
        <f t="shared" si="14"/>
        <v>0</v>
      </c>
      <c r="M336" s="117">
        <f t="shared" si="14"/>
        <v>0</v>
      </c>
      <c r="N336" s="117">
        <f t="shared" si="14"/>
        <v>0</v>
      </c>
      <c r="O336" s="117">
        <f t="shared" si="14"/>
        <v>0</v>
      </c>
      <c r="P336" s="117">
        <f t="shared" si="14"/>
        <v>0</v>
      </c>
      <c r="Q336" s="117">
        <f t="shared" si="14"/>
        <v>0</v>
      </c>
      <c r="R336" s="117">
        <f t="shared" si="14"/>
        <v>0</v>
      </c>
      <c r="S336" s="117">
        <f t="shared" si="14"/>
        <v>0</v>
      </c>
      <c r="T336" s="117">
        <f t="shared" si="14"/>
        <v>0</v>
      </c>
      <c r="U336" s="117">
        <f t="shared" si="14"/>
        <v>0</v>
      </c>
      <c r="V336" s="117">
        <f t="shared" si="14"/>
        <v>0</v>
      </c>
      <c r="W336" s="117">
        <f t="shared" si="14"/>
        <v>0</v>
      </c>
      <c r="X336" s="120">
        <f t="shared" si="14"/>
        <v>0</v>
      </c>
    </row>
    <row r="337" spans="1:24" s="39" customFormat="1" ht="15.75" x14ac:dyDescent="0.25">
      <c r="A337" s="1">
        <v>337</v>
      </c>
      <c r="G337" s="44"/>
      <c r="H337" s="117">
        <f t="shared" ref="H337:X337" si="15">H22*$B22</f>
        <v>0</v>
      </c>
      <c r="I337" s="117">
        <f t="shared" si="15"/>
        <v>0</v>
      </c>
      <c r="J337" s="117">
        <f t="shared" si="15"/>
        <v>0</v>
      </c>
      <c r="K337" s="117">
        <f t="shared" si="15"/>
        <v>0</v>
      </c>
      <c r="L337" s="117">
        <f t="shared" si="15"/>
        <v>0</v>
      </c>
      <c r="M337" s="117">
        <f t="shared" si="15"/>
        <v>0</v>
      </c>
      <c r="N337" s="117">
        <f t="shared" si="15"/>
        <v>0</v>
      </c>
      <c r="O337" s="117">
        <f t="shared" si="15"/>
        <v>0</v>
      </c>
      <c r="P337" s="117">
        <f t="shared" si="15"/>
        <v>0</v>
      </c>
      <c r="Q337" s="117">
        <f t="shared" si="15"/>
        <v>0</v>
      </c>
      <c r="R337" s="117">
        <f t="shared" si="15"/>
        <v>0</v>
      </c>
      <c r="S337" s="117">
        <f t="shared" si="15"/>
        <v>0</v>
      </c>
      <c r="T337" s="117">
        <f t="shared" si="15"/>
        <v>0</v>
      </c>
      <c r="U337" s="117">
        <f t="shared" si="15"/>
        <v>0</v>
      </c>
      <c r="V337" s="117">
        <f t="shared" si="15"/>
        <v>0</v>
      </c>
      <c r="W337" s="117">
        <f t="shared" si="15"/>
        <v>0</v>
      </c>
      <c r="X337" s="120">
        <f t="shared" si="15"/>
        <v>0</v>
      </c>
    </row>
    <row r="338" spans="1:24" s="39" customFormat="1" ht="15.75" x14ac:dyDescent="0.25">
      <c r="A338" s="1">
        <v>338</v>
      </c>
      <c r="G338" s="44"/>
      <c r="H338" s="117">
        <f>H23*$B23</f>
        <v>400</v>
      </c>
      <c r="I338" s="117">
        <f t="shared" ref="I338:X338" si="16">I23*$B23</f>
        <v>40</v>
      </c>
      <c r="J338" s="117">
        <f t="shared" si="16"/>
        <v>0</v>
      </c>
      <c r="K338" s="117">
        <f t="shared" si="16"/>
        <v>0</v>
      </c>
      <c r="L338" s="117">
        <f t="shared" si="16"/>
        <v>0</v>
      </c>
      <c r="M338" s="117">
        <f t="shared" si="16"/>
        <v>0</v>
      </c>
      <c r="N338" s="117">
        <f t="shared" si="16"/>
        <v>0</v>
      </c>
      <c r="O338" s="117">
        <f t="shared" si="16"/>
        <v>0</v>
      </c>
      <c r="P338" s="117">
        <f t="shared" si="16"/>
        <v>0</v>
      </c>
      <c r="Q338" s="117">
        <f t="shared" si="16"/>
        <v>0</v>
      </c>
      <c r="R338" s="117">
        <f t="shared" si="16"/>
        <v>0</v>
      </c>
      <c r="S338" s="117">
        <f t="shared" si="16"/>
        <v>0</v>
      </c>
      <c r="T338" s="117">
        <f t="shared" si="16"/>
        <v>0</v>
      </c>
      <c r="U338" s="117">
        <f t="shared" si="16"/>
        <v>0</v>
      </c>
      <c r="V338" s="117">
        <f t="shared" si="16"/>
        <v>0</v>
      </c>
      <c r="W338" s="117">
        <f t="shared" si="16"/>
        <v>0</v>
      </c>
      <c r="X338" s="120">
        <f t="shared" si="16"/>
        <v>0</v>
      </c>
    </row>
    <row r="339" spans="1:24" s="39" customFormat="1" ht="15.75" x14ac:dyDescent="0.25">
      <c r="A339" s="1">
        <v>339</v>
      </c>
      <c r="G339" s="44"/>
      <c r="H339" s="117">
        <f t="shared" ref="H339:X339" si="17">H24*$B24</f>
        <v>400</v>
      </c>
      <c r="I339" s="117">
        <f t="shared" si="17"/>
        <v>40</v>
      </c>
      <c r="J339" s="117">
        <f t="shared" si="17"/>
        <v>0</v>
      </c>
      <c r="K339" s="117">
        <f t="shared" si="17"/>
        <v>0</v>
      </c>
      <c r="L339" s="117">
        <f t="shared" si="17"/>
        <v>0</v>
      </c>
      <c r="M339" s="117">
        <f t="shared" si="17"/>
        <v>0</v>
      </c>
      <c r="N339" s="117">
        <f t="shared" si="17"/>
        <v>0</v>
      </c>
      <c r="O339" s="117">
        <f t="shared" si="17"/>
        <v>0</v>
      </c>
      <c r="P339" s="117">
        <f t="shared" si="17"/>
        <v>0</v>
      </c>
      <c r="Q339" s="117">
        <f t="shared" si="17"/>
        <v>0</v>
      </c>
      <c r="R339" s="117">
        <f t="shared" si="17"/>
        <v>0</v>
      </c>
      <c r="S339" s="117">
        <f t="shared" si="17"/>
        <v>0</v>
      </c>
      <c r="T339" s="117">
        <f t="shared" si="17"/>
        <v>0</v>
      </c>
      <c r="U339" s="117">
        <f t="shared" si="17"/>
        <v>0</v>
      </c>
      <c r="V339" s="117">
        <f t="shared" si="17"/>
        <v>0</v>
      </c>
      <c r="W339" s="117">
        <f t="shared" si="17"/>
        <v>0</v>
      </c>
      <c r="X339" s="120">
        <f t="shared" si="17"/>
        <v>0</v>
      </c>
    </row>
    <row r="340" spans="1:24" s="39" customFormat="1" ht="15.75" x14ac:dyDescent="0.25">
      <c r="A340" s="1">
        <v>340</v>
      </c>
      <c r="G340" s="44"/>
      <c r="H340" s="117">
        <f t="shared" ref="H340:X340" si="18">H25*$B25</f>
        <v>80</v>
      </c>
      <c r="I340" s="117">
        <f t="shared" si="18"/>
        <v>0</v>
      </c>
      <c r="J340" s="117">
        <f t="shared" si="18"/>
        <v>80</v>
      </c>
      <c r="K340" s="117">
        <f t="shared" si="18"/>
        <v>0</v>
      </c>
      <c r="L340" s="117">
        <f t="shared" si="18"/>
        <v>80</v>
      </c>
      <c r="M340" s="117">
        <f t="shared" si="18"/>
        <v>160</v>
      </c>
      <c r="N340" s="117">
        <f t="shared" si="18"/>
        <v>80</v>
      </c>
      <c r="O340" s="117">
        <f t="shared" si="18"/>
        <v>0</v>
      </c>
      <c r="P340" s="117">
        <f t="shared" si="18"/>
        <v>0</v>
      </c>
      <c r="Q340" s="117">
        <f t="shared" si="18"/>
        <v>0</v>
      </c>
      <c r="R340" s="117">
        <f t="shared" si="18"/>
        <v>40</v>
      </c>
      <c r="S340" s="117">
        <f t="shared" si="18"/>
        <v>40</v>
      </c>
      <c r="T340" s="117">
        <f t="shared" si="18"/>
        <v>0</v>
      </c>
      <c r="U340" s="117">
        <f t="shared" si="18"/>
        <v>0</v>
      </c>
      <c r="V340" s="117">
        <f t="shared" si="18"/>
        <v>0</v>
      </c>
      <c r="W340" s="117">
        <f t="shared" si="18"/>
        <v>0</v>
      </c>
      <c r="X340" s="120">
        <f t="shared" si="18"/>
        <v>80</v>
      </c>
    </row>
    <row r="341" spans="1:24" s="39" customFormat="1" ht="15.75" x14ac:dyDescent="0.25">
      <c r="A341" s="1">
        <v>341</v>
      </c>
      <c r="G341" s="44"/>
      <c r="H341" s="117">
        <f t="shared" ref="H341:X341" si="19">H26*$B26</f>
        <v>80</v>
      </c>
      <c r="I341" s="117">
        <f t="shared" si="19"/>
        <v>0</v>
      </c>
      <c r="J341" s="117">
        <f t="shared" si="19"/>
        <v>80</v>
      </c>
      <c r="K341" s="117">
        <f t="shared" si="19"/>
        <v>0</v>
      </c>
      <c r="L341" s="117">
        <f t="shared" si="19"/>
        <v>80</v>
      </c>
      <c r="M341" s="117">
        <f t="shared" si="19"/>
        <v>160</v>
      </c>
      <c r="N341" s="117">
        <f t="shared" si="19"/>
        <v>80</v>
      </c>
      <c r="O341" s="117">
        <f t="shared" si="19"/>
        <v>0</v>
      </c>
      <c r="P341" s="117">
        <f t="shared" si="19"/>
        <v>0</v>
      </c>
      <c r="Q341" s="117">
        <f t="shared" si="19"/>
        <v>0</v>
      </c>
      <c r="R341" s="117">
        <f t="shared" si="19"/>
        <v>40</v>
      </c>
      <c r="S341" s="117">
        <f t="shared" si="19"/>
        <v>40</v>
      </c>
      <c r="T341" s="117">
        <f t="shared" si="19"/>
        <v>0</v>
      </c>
      <c r="U341" s="117">
        <f t="shared" si="19"/>
        <v>0</v>
      </c>
      <c r="V341" s="117">
        <f t="shared" si="19"/>
        <v>0</v>
      </c>
      <c r="W341" s="117">
        <f t="shared" si="19"/>
        <v>0</v>
      </c>
      <c r="X341" s="120">
        <f t="shared" si="19"/>
        <v>80</v>
      </c>
    </row>
    <row r="342" spans="1:24" s="39" customFormat="1" ht="15.75" x14ac:dyDescent="0.25">
      <c r="A342" s="1">
        <v>342</v>
      </c>
      <c r="G342" s="44"/>
      <c r="H342" s="117">
        <f t="shared" ref="H342:X342" si="20">H27*$B27</f>
        <v>80</v>
      </c>
      <c r="I342" s="117">
        <f t="shared" si="20"/>
        <v>0</v>
      </c>
      <c r="J342" s="117">
        <f t="shared" si="20"/>
        <v>80</v>
      </c>
      <c r="K342" s="117">
        <f t="shared" si="20"/>
        <v>0</v>
      </c>
      <c r="L342" s="117">
        <f t="shared" si="20"/>
        <v>80</v>
      </c>
      <c r="M342" s="117">
        <f t="shared" si="20"/>
        <v>160</v>
      </c>
      <c r="N342" s="117">
        <f t="shared" si="20"/>
        <v>80</v>
      </c>
      <c r="O342" s="117">
        <f t="shared" si="20"/>
        <v>0</v>
      </c>
      <c r="P342" s="117">
        <f t="shared" si="20"/>
        <v>0</v>
      </c>
      <c r="Q342" s="117">
        <f t="shared" si="20"/>
        <v>0</v>
      </c>
      <c r="R342" s="117">
        <f t="shared" si="20"/>
        <v>40</v>
      </c>
      <c r="S342" s="117">
        <f t="shared" si="20"/>
        <v>40</v>
      </c>
      <c r="T342" s="117">
        <f t="shared" si="20"/>
        <v>0</v>
      </c>
      <c r="U342" s="117">
        <f t="shared" si="20"/>
        <v>0</v>
      </c>
      <c r="V342" s="117">
        <f t="shared" si="20"/>
        <v>0</v>
      </c>
      <c r="W342" s="117">
        <f t="shared" si="20"/>
        <v>0</v>
      </c>
      <c r="X342" s="120">
        <f t="shared" si="20"/>
        <v>80</v>
      </c>
    </row>
    <row r="343" spans="1:24" s="39" customFormat="1" ht="15.75" x14ac:dyDescent="0.25">
      <c r="A343" s="1">
        <v>343</v>
      </c>
      <c r="G343" s="44"/>
      <c r="H343" s="117">
        <f t="shared" ref="H343:X343" si="21">H28*$B28</f>
        <v>80</v>
      </c>
      <c r="I343" s="117">
        <f t="shared" si="21"/>
        <v>0</v>
      </c>
      <c r="J343" s="117">
        <f t="shared" si="21"/>
        <v>80</v>
      </c>
      <c r="K343" s="117">
        <f t="shared" si="21"/>
        <v>0</v>
      </c>
      <c r="L343" s="117">
        <f t="shared" si="21"/>
        <v>80</v>
      </c>
      <c r="M343" s="117">
        <f t="shared" si="21"/>
        <v>160</v>
      </c>
      <c r="N343" s="117">
        <f t="shared" si="21"/>
        <v>80</v>
      </c>
      <c r="O343" s="117">
        <f t="shared" si="21"/>
        <v>0</v>
      </c>
      <c r="P343" s="117">
        <f t="shared" si="21"/>
        <v>0</v>
      </c>
      <c r="Q343" s="117">
        <f t="shared" si="21"/>
        <v>0</v>
      </c>
      <c r="R343" s="117">
        <f t="shared" si="21"/>
        <v>40</v>
      </c>
      <c r="S343" s="117">
        <f t="shared" si="21"/>
        <v>40</v>
      </c>
      <c r="T343" s="117">
        <f t="shared" si="21"/>
        <v>0</v>
      </c>
      <c r="U343" s="117">
        <f t="shared" si="21"/>
        <v>0</v>
      </c>
      <c r="V343" s="117">
        <f t="shared" si="21"/>
        <v>0</v>
      </c>
      <c r="W343" s="117">
        <f t="shared" si="21"/>
        <v>0</v>
      </c>
      <c r="X343" s="120">
        <f t="shared" si="21"/>
        <v>80</v>
      </c>
    </row>
    <row r="344" spans="1:24" s="39" customFormat="1" ht="15.75" x14ac:dyDescent="0.25">
      <c r="A344" s="1">
        <v>344</v>
      </c>
      <c r="G344" s="44"/>
      <c r="H344" s="117">
        <f t="shared" ref="H344:X344" si="22">H29*$B29</f>
        <v>80</v>
      </c>
      <c r="I344" s="117">
        <f t="shared" si="22"/>
        <v>0</v>
      </c>
      <c r="J344" s="117">
        <f t="shared" si="22"/>
        <v>80</v>
      </c>
      <c r="K344" s="117">
        <f t="shared" si="22"/>
        <v>0</v>
      </c>
      <c r="L344" s="117">
        <f t="shared" si="22"/>
        <v>80</v>
      </c>
      <c r="M344" s="117">
        <f t="shared" si="22"/>
        <v>160</v>
      </c>
      <c r="N344" s="117">
        <f t="shared" si="22"/>
        <v>80</v>
      </c>
      <c r="O344" s="117">
        <f t="shared" si="22"/>
        <v>0</v>
      </c>
      <c r="P344" s="117">
        <f t="shared" si="22"/>
        <v>0</v>
      </c>
      <c r="Q344" s="117">
        <f t="shared" si="22"/>
        <v>0</v>
      </c>
      <c r="R344" s="117">
        <f t="shared" si="22"/>
        <v>40</v>
      </c>
      <c r="S344" s="117">
        <f t="shared" si="22"/>
        <v>40</v>
      </c>
      <c r="T344" s="117">
        <f t="shared" si="22"/>
        <v>0</v>
      </c>
      <c r="U344" s="117">
        <f t="shared" si="22"/>
        <v>0</v>
      </c>
      <c r="V344" s="117">
        <f t="shared" si="22"/>
        <v>0</v>
      </c>
      <c r="W344" s="117">
        <f t="shared" si="22"/>
        <v>0</v>
      </c>
      <c r="X344" s="120">
        <f t="shared" si="22"/>
        <v>80</v>
      </c>
    </row>
    <row r="345" spans="1:24" s="39" customFormat="1" ht="15.75" x14ac:dyDescent="0.25">
      <c r="A345" s="1">
        <v>345</v>
      </c>
      <c r="G345" s="44"/>
      <c r="H345" s="117">
        <f t="shared" ref="H345:X345" si="23">H30*$B30</f>
        <v>80</v>
      </c>
      <c r="I345" s="117">
        <f t="shared" si="23"/>
        <v>0</v>
      </c>
      <c r="J345" s="117">
        <f t="shared" si="23"/>
        <v>80</v>
      </c>
      <c r="K345" s="117">
        <f t="shared" si="23"/>
        <v>0</v>
      </c>
      <c r="L345" s="117">
        <f t="shared" si="23"/>
        <v>80</v>
      </c>
      <c r="M345" s="117">
        <f t="shared" si="23"/>
        <v>160</v>
      </c>
      <c r="N345" s="117">
        <f t="shared" si="23"/>
        <v>80</v>
      </c>
      <c r="O345" s="117">
        <f t="shared" si="23"/>
        <v>0</v>
      </c>
      <c r="P345" s="117">
        <f t="shared" si="23"/>
        <v>0</v>
      </c>
      <c r="Q345" s="117">
        <f t="shared" si="23"/>
        <v>0</v>
      </c>
      <c r="R345" s="117">
        <f t="shared" si="23"/>
        <v>40</v>
      </c>
      <c r="S345" s="117">
        <f t="shared" si="23"/>
        <v>40</v>
      </c>
      <c r="T345" s="117">
        <f t="shared" si="23"/>
        <v>0</v>
      </c>
      <c r="U345" s="117">
        <f t="shared" si="23"/>
        <v>0</v>
      </c>
      <c r="V345" s="117">
        <f t="shared" si="23"/>
        <v>0</v>
      </c>
      <c r="W345" s="117">
        <f t="shared" si="23"/>
        <v>0</v>
      </c>
      <c r="X345" s="120">
        <f t="shared" si="23"/>
        <v>80</v>
      </c>
    </row>
    <row r="346" spans="1:24" s="39" customFormat="1" ht="15.75" x14ac:dyDescent="0.25">
      <c r="A346" s="1">
        <v>346</v>
      </c>
      <c r="G346" s="44"/>
      <c r="H346" s="117">
        <f t="shared" ref="H346:X346" si="24">H31*$B31</f>
        <v>80</v>
      </c>
      <c r="I346" s="117">
        <f t="shared" si="24"/>
        <v>0</v>
      </c>
      <c r="J346" s="117">
        <f t="shared" si="24"/>
        <v>80</v>
      </c>
      <c r="K346" s="117">
        <f t="shared" si="24"/>
        <v>0</v>
      </c>
      <c r="L346" s="117">
        <f t="shared" si="24"/>
        <v>80</v>
      </c>
      <c r="M346" s="117">
        <f t="shared" si="24"/>
        <v>160</v>
      </c>
      <c r="N346" s="117">
        <f t="shared" si="24"/>
        <v>80</v>
      </c>
      <c r="O346" s="117">
        <f t="shared" si="24"/>
        <v>0</v>
      </c>
      <c r="P346" s="117">
        <f t="shared" si="24"/>
        <v>0</v>
      </c>
      <c r="Q346" s="117">
        <f t="shared" si="24"/>
        <v>0</v>
      </c>
      <c r="R346" s="117">
        <f t="shared" si="24"/>
        <v>40</v>
      </c>
      <c r="S346" s="117">
        <f t="shared" si="24"/>
        <v>40</v>
      </c>
      <c r="T346" s="117">
        <f t="shared" si="24"/>
        <v>0</v>
      </c>
      <c r="U346" s="117">
        <f t="shared" si="24"/>
        <v>0</v>
      </c>
      <c r="V346" s="117">
        <f t="shared" si="24"/>
        <v>0</v>
      </c>
      <c r="W346" s="117">
        <f t="shared" si="24"/>
        <v>0</v>
      </c>
      <c r="X346" s="120">
        <f t="shared" si="24"/>
        <v>80</v>
      </c>
    </row>
    <row r="347" spans="1:24" s="39" customFormat="1" ht="15.75" x14ac:dyDescent="0.25">
      <c r="A347" s="1">
        <v>347</v>
      </c>
      <c r="G347" s="44"/>
      <c r="H347" s="117">
        <f t="shared" ref="H347:X347" si="25">H32*$B32</f>
        <v>80</v>
      </c>
      <c r="I347" s="117">
        <f t="shared" si="25"/>
        <v>0</v>
      </c>
      <c r="J347" s="117">
        <f t="shared" si="25"/>
        <v>80</v>
      </c>
      <c r="K347" s="117">
        <f t="shared" si="25"/>
        <v>0</v>
      </c>
      <c r="L347" s="117">
        <f t="shared" si="25"/>
        <v>80</v>
      </c>
      <c r="M347" s="117">
        <f t="shared" si="25"/>
        <v>160</v>
      </c>
      <c r="N347" s="117">
        <f t="shared" si="25"/>
        <v>80</v>
      </c>
      <c r="O347" s="117">
        <f t="shared" si="25"/>
        <v>0</v>
      </c>
      <c r="P347" s="117">
        <f t="shared" si="25"/>
        <v>0</v>
      </c>
      <c r="Q347" s="117">
        <f t="shared" si="25"/>
        <v>0</v>
      </c>
      <c r="R347" s="117">
        <f t="shared" si="25"/>
        <v>40</v>
      </c>
      <c r="S347" s="117">
        <f t="shared" si="25"/>
        <v>40</v>
      </c>
      <c r="T347" s="117">
        <f t="shared" si="25"/>
        <v>0</v>
      </c>
      <c r="U347" s="117">
        <f t="shared" si="25"/>
        <v>0</v>
      </c>
      <c r="V347" s="117">
        <f t="shared" si="25"/>
        <v>0</v>
      </c>
      <c r="W347" s="117">
        <f t="shared" si="25"/>
        <v>0</v>
      </c>
      <c r="X347" s="120">
        <f t="shared" si="25"/>
        <v>80</v>
      </c>
    </row>
    <row r="348" spans="1:24" s="39" customFormat="1" ht="15.75" x14ac:dyDescent="0.25">
      <c r="A348" s="1">
        <v>348</v>
      </c>
      <c r="B348" s="42"/>
      <c r="C348" s="42"/>
      <c r="D348" s="42"/>
      <c r="G348" s="44"/>
      <c r="H348" s="117">
        <f t="shared" ref="H348:X348" si="26">H33*$B33</f>
        <v>80</v>
      </c>
      <c r="I348" s="117">
        <f t="shared" si="26"/>
        <v>0</v>
      </c>
      <c r="J348" s="117">
        <f t="shared" si="26"/>
        <v>80</v>
      </c>
      <c r="K348" s="117">
        <f t="shared" si="26"/>
        <v>0</v>
      </c>
      <c r="L348" s="117">
        <f t="shared" si="26"/>
        <v>80</v>
      </c>
      <c r="M348" s="117">
        <f t="shared" si="26"/>
        <v>160</v>
      </c>
      <c r="N348" s="117">
        <f t="shared" si="26"/>
        <v>80</v>
      </c>
      <c r="O348" s="117">
        <f t="shared" si="26"/>
        <v>0</v>
      </c>
      <c r="P348" s="117">
        <f t="shared" si="26"/>
        <v>0</v>
      </c>
      <c r="Q348" s="117">
        <f t="shared" si="26"/>
        <v>0</v>
      </c>
      <c r="R348" s="117">
        <f t="shared" si="26"/>
        <v>40</v>
      </c>
      <c r="S348" s="117">
        <f t="shared" si="26"/>
        <v>40</v>
      </c>
      <c r="T348" s="117">
        <f t="shared" si="26"/>
        <v>0</v>
      </c>
      <c r="U348" s="117">
        <f t="shared" si="26"/>
        <v>0</v>
      </c>
      <c r="V348" s="117">
        <f t="shared" si="26"/>
        <v>0</v>
      </c>
      <c r="W348" s="117">
        <f t="shared" si="26"/>
        <v>0</v>
      </c>
      <c r="X348" s="120">
        <f t="shared" si="26"/>
        <v>80</v>
      </c>
    </row>
    <row r="349" spans="1:24" s="39" customFormat="1" ht="15.75" x14ac:dyDescent="0.25">
      <c r="A349" s="1">
        <v>349</v>
      </c>
      <c r="B349" s="42"/>
      <c r="C349" s="42"/>
      <c r="D349" s="42"/>
      <c r="G349" s="44"/>
      <c r="H349" s="117">
        <f t="shared" ref="H349:X349" si="27">H34*$B34</f>
        <v>80</v>
      </c>
      <c r="I349" s="117">
        <f t="shared" si="27"/>
        <v>0</v>
      </c>
      <c r="J349" s="117">
        <f t="shared" si="27"/>
        <v>80</v>
      </c>
      <c r="K349" s="117">
        <f t="shared" si="27"/>
        <v>0</v>
      </c>
      <c r="L349" s="117">
        <f t="shared" si="27"/>
        <v>80</v>
      </c>
      <c r="M349" s="117">
        <f t="shared" si="27"/>
        <v>160</v>
      </c>
      <c r="N349" s="117">
        <f t="shared" si="27"/>
        <v>80</v>
      </c>
      <c r="O349" s="117">
        <f t="shared" si="27"/>
        <v>0</v>
      </c>
      <c r="P349" s="117">
        <f t="shared" si="27"/>
        <v>0</v>
      </c>
      <c r="Q349" s="117">
        <f t="shared" si="27"/>
        <v>0</v>
      </c>
      <c r="R349" s="117">
        <f t="shared" si="27"/>
        <v>40</v>
      </c>
      <c r="S349" s="117">
        <f t="shared" si="27"/>
        <v>40</v>
      </c>
      <c r="T349" s="117">
        <f t="shared" si="27"/>
        <v>0</v>
      </c>
      <c r="U349" s="117">
        <f t="shared" si="27"/>
        <v>0</v>
      </c>
      <c r="V349" s="117">
        <f t="shared" si="27"/>
        <v>0</v>
      </c>
      <c r="W349" s="117">
        <f t="shared" si="27"/>
        <v>0</v>
      </c>
      <c r="X349" s="120">
        <f t="shared" si="27"/>
        <v>80</v>
      </c>
    </row>
    <row r="350" spans="1:24" s="39" customFormat="1" ht="15.75" x14ac:dyDescent="0.25">
      <c r="A350" s="1">
        <v>350</v>
      </c>
      <c r="B350" s="42"/>
      <c r="C350" s="42"/>
      <c r="D350" s="42"/>
      <c r="G350" s="44"/>
      <c r="H350" s="117">
        <f t="shared" ref="H350:X350" si="28">H35*$B35</f>
        <v>80</v>
      </c>
      <c r="I350" s="117">
        <f t="shared" si="28"/>
        <v>0</v>
      </c>
      <c r="J350" s="117">
        <f t="shared" si="28"/>
        <v>80</v>
      </c>
      <c r="K350" s="117">
        <f t="shared" si="28"/>
        <v>0</v>
      </c>
      <c r="L350" s="117">
        <f t="shared" si="28"/>
        <v>80</v>
      </c>
      <c r="M350" s="117">
        <f t="shared" si="28"/>
        <v>160</v>
      </c>
      <c r="N350" s="117">
        <f t="shared" si="28"/>
        <v>80</v>
      </c>
      <c r="O350" s="117">
        <f t="shared" si="28"/>
        <v>0</v>
      </c>
      <c r="P350" s="117">
        <f t="shared" si="28"/>
        <v>0</v>
      </c>
      <c r="Q350" s="117">
        <f t="shared" si="28"/>
        <v>0</v>
      </c>
      <c r="R350" s="117">
        <f t="shared" si="28"/>
        <v>40</v>
      </c>
      <c r="S350" s="117">
        <f t="shared" si="28"/>
        <v>40</v>
      </c>
      <c r="T350" s="117">
        <f t="shared" si="28"/>
        <v>0</v>
      </c>
      <c r="U350" s="117">
        <f t="shared" si="28"/>
        <v>0</v>
      </c>
      <c r="V350" s="117">
        <f t="shared" si="28"/>
        <v>0</v>
      </c>
      <c r="W350" s="117">
        <f t="shared" si="28"/>
        <v>0</v>
      </c>
      <c r="X350" s="120">
        <f t="shared" si="28"/>
        <v>80</v>
      </c>
    </row>
    <row r="351" spans="1:24" s="39" customFormat="1" ht="15.75" x14ac:dyDescent="0.25">
      <c r="A351" s="1">
        <v>351</v>
      </c>
      <c r="B351" s="42"/>
      <c r="C351" s="42"/>
      <c r="D351" s="42"/>
      <c r="G351" s="44"/>
      <c r="H351" s="117">
        <f t="shared" ref="H351:X351" si="29">H36*$B36</f>
        <v>80</v>
      </c>
      <c r="I351" s="117">
        <f t="shared" si="29"/>
        <v>0</v>
      </c>
      <c r="J351" s="117">
        <f t="shared" si="29"/>
        <v>80</v>
      </c>
      <c r="K351" s="117">
        <f t="shared" si="29"/>
        <v>0</v>
      </c>
      <c r="L351" s="117">
        <f t="shared" si="29"/>
        <v>80</v>
      </c>
      <c r="M351" s="117">
        <f t="shared" si="29"/>
        <v>160</v>
      </c>
      <c r="N351" s="117">
        <f t="shared" si="29"/>
        <v>80</v>
      </c>
      <c r="O351" s="117">
        <f t="shared" si="29"/>
        <v>0</v>
      </c>
      <c r="P351" s="117">
        <f t="shared" si="29"/>
        <v>0</v>
      </c>
      <c r="Q351" s="117">
        <f t="shared" si="29"/>
        <v>0</v>
      </c>
      <c r="R351" s="117">
        <f t="shared" si="29"/>
        <v>40</v>
      </c>
      <c r="S351" s="117">
        <f t="shared" si="29"/>
        <v>40</v>
      </c>
      <c r="T351" s="117">
        <f t="shared" si="29"/>
        <v>0</v>
      </c>
      <c r="U351" s="117">
        <f t="shared" si="29"/>
        <v>0</v>
      </c>
      <c r="V351" s="117">
        <f t="shared" si="29"/>
        <v>0</v>
      </c>
      <c r="W351" s="117">
        <f t="shared" si="29"/>
        <v>0</v>
      </c>
      <c r="X351" s="120">
        <f t="shared" si="29"/>
        <v>80</v>
      </c>
    </row>
    <row r="352" spans="1:24" s="39" customFormat="1" ht="15.75" x14ac:dyDescent="0.25">
      <c r="A352" s="1">
        <v>352</v>
      </c>
      <c r="B352" s="42"/>
      <c r="C352" s="42"/>
      <c r="D352" s="42"/>
      <c r="G352" s="44"/>
      <c r="H352" s="117">
        <f t="shared" ref="H352:X352" si="30">H37*$B37</f>
        <v>80</v>
      </c>
      <c r="I352" s="117">
        <f t="shared" si="30"/>
        <v>0</v>
      </c>
      <c r="J352" s="117">
        <f t="shared" si="30"/>
        <v>80</v>
      </c>
      <c r="K352" s="117">
        <f t="shared" si="30"/>
        <v>0</v>
      </c>
      <c r="L352" s="117">
        <f t="shared" si="30"/>
        <v>80</v>
      </c>
      <c r="M352" s="117">
        <f t="shared" si="30"/>
        <v>160</v>
      </c>
      <c r="N352" s="117">
        <f t="shared" si="30"/>
        <v>80</v>
      </c>
      <c r="O352" s="117">
        <f t="shared" si="30"/>
        <v>0</v>
      </c>
      <c r="P352" s="117">
        <f t="shared" si="30"/>
        <v>0</v>
      </c>
      <c r="Q352" s="117">
        <f t="shared" si="30"/>
        <v>0</v>
      </c>
      <c r="R352" s="117">
        <f t="shared" si="30"/>
        <v>40</v>
      </c>
      <c r="S352" s="117">
        <f t="shared" si="30"/>
        <v>40</v>
      </c>
      <c r="T352" s="117">
        <f t="shared" si="30"/>
        <v>0</v>
      </c>
      <c r="U352" s="117">
        <f t="shared" si="30"/>
        <v>0</v>
      </c>
      <c r="V352" s="117">
        <f t="shared" si="30"/>
        <v>0</v>
      </c>
      <c r="W352" s="117">
        <f t="shared" si="30"/>
        <v>0</v>
      </c>
      <c r="X352" s="120">
        <f t="shared" si="30"/>
        <v>80</v>
      </c>
    </row>
    <row r="353" spans="1:24" s="39" customFormat="1" ht="15.75" x14ac:dyDescent="0.25">
      <c r="A353" s="1">
        <v>353</v>
      </c>
      <c r="B353" s="42"/>
      <c r="C353" s="42"/>
      <c r="D353" s="42"/>
      <c r="G353" s="44"/>
      <c r="H353" s="117">
        <f t="shared" ref="H353:X353" si="31">H38*$B38</f>
        <v>80</v>
      </c>
      <c r="I353" s="117">
        <f t="shared" si="31"/>
        <v>0</v>
      </c>
      <c r="J353" s="117">
        <f t="shared" si="31"/>
        <v>80</v>
      </c>
      <c r="K353" s="117">
        <f t="shared" si="31"/>
        <v>0</v>
      </c>
      <c r="L353" s="117">
        <f t="shared" si="31"/>
        <v>80</v>
      </c>
      <c r="M353" s="117">
        <f t="shared" si="31"/>
        <v>160</v>
      </c>
      <c r="N353" s="117">
        <f t="shared" si="31"/>
        <v>80</v>
      </c>
      <c r="O353" s="117">
        <f t="shared" si="31"/>
        <v>0</v>
      </c>
      <c r="P353" s="117">
        <f t="shared" si="31"/>
        <v>0</v>
      </c>
      <c r="Q353" s="117">
        <f t="shared" si="31"/>
        <v>0</v>
      </c>
      <c r="R353" s="117">
        <f t="shared" si="31"/>
        <v>40</v>
      </c>
      <c r="S353" s="117">
        <f t="shared" si="31"/>
        <v>40</v>
      </c>
      <c r="T353" s="117">
        <f t="shared" si="31"/>
        <v>0</v>
      </c>
      <c r="U353" s="117">
        <f t="shared" si="31"/>
        <v>0</v>
      </c>
      <c r="V353" s="117">
        <f t="shared" si="31"/>
        <v>0</v>
      </c>
      <c r="W353" s="117">
        <f t="shared" si="31"/>
        <v>0</v>
      </c>
      <c r="X353" s="120">
        <f t="shared" si="31"/>
        <v>80</v>
      </c>
    </row>
    <row r="354" spans="1:24" s="39" customFormat="1" ht="15.75" x14ac:dyDescent="0.25">
      <c r="A354" s="1">
        <v>354</v>
      </c>
      <c r="B354" s="42"/>
      <c r="C354" s="42"/>
      <c r="D354" s="42"/>
      <c r="G354" s="44"/>
      <c r="H354" s="117">
        <f t="shared" ref="H354:X354" si="32">H39*$B39</f>
        <v>80</v>
      </c>
      <c r="I354" s="117">
        <f t="shared" si="32"/>
        <v>0</v>
      </c>
      <c r="J354" s="117">
        <f t="shared" si="32"/>
        <v>80</v>
      </c>
      <c r="K354" s="117">
        <f t="shared" si="32"/>
        <v>0</v>
      </c>
      <c r="L354" s="117">
        <f t="shared" si="32"/>
        <v>80</v>
      </c>
      <c r="M354" s="117">
        <f t="shared" si="32"/>
        <v>160</v>
      </c>
      <c r="N354" s="117">
        <f t="shared" si="32"/>
        <v>80</v>
      </c>
      <c r="O354" s="117">
        <f t="shared" si="32"/>
        <v>0</v>
      </c>
      <c r="P354" s="117">
        <f t="shared" si="32"/>
        <v>0</v>
      </c>
      <c r="Q354" s="117">
        <f t="shared" si="32"/>
        <v>0</v>
      </c>
      <c r="R354" s="117">
        <f t="shared" si="32"/>
        <v>40</v>
      </c>
      <c r="S354" s="117">
        <f t="shared" si="32"/>
        <v>40</v>
      </c>
      <c r="T354" s="117">
        <f t="shared" si="32"/>
        <v>0</v>
      </c>
      <c r="U354" s="117">
        <f t="shared" si="32"/>
        <v>0</v>
      </c>
      <c r="V354" s="117">
        <f t="shared" si="32"/>
        <v>0</v>
      </c>
      <c r="W354" s="117">
        <f t="shared" si="32"/>
        <v>0</v>
      </c>
      <c r="X354" s="120">
        <f t="shared" si="32"/>
        <v>80</v>
      </c>
    </row>
    <row r="355" spans="1:24" s="39" customFormat="1" ht="15.75" x14ac:dyDescent="0.25">
      <c r="A355" s="1">
        <v>355</v>
      </c>
      <c r="B355" s="42"/>
      <c r="C355" s="42"/>
      <c r="D355" s="42"/>
      <c r="G355" s="44"/>
      <c r="H355" s="117">
        <f t="shared" ref="H355:X355" si="33">H40*$B40</f>
        <v>80</v>
      </c>
      <c r="I355" s="117">
        <f t="shared" si="33"/>
        <v>0</v>
      </c>
      <c r="J355" s="117">
        <f t="shared" si="33"/>
        <v>80</v>
      </c>
      <c r="K355" s="117">
        <f t="shared" si="33"/>
        <v>0</v>
      </c>
      <c r="L355" s="117">
        <f t="shared" si="33"/>
        <v>80</v>
      </c>
      <c r="M355" s="117">
        <f t="shared" si="33"/>
        <v>160</v>
      </c>
      <c r="N355" s="117">
        <f t="shared" si="33"/>
        <v>80</v>
      </c>
      <c r="O355" s="117">
        <f t="shared" si="33"/>
        <v>0</v>
      </c>
      <c r="P355" s="117">
        <f t="shared" si="33"/>
        <v>0</v>
      </c>
      <c r="Q355" s="117">
        <f t="shared" si="33"/>
        <v>0</v>
      </c>
      <c r="R355" s="117">
        <f t="shared" si="33"/>
        <v>40</v>
      </c>
      <c r="S355" s="117">
        <f t="shared" si="33"/>
        <v>40</v>
      </c>
      <c r="T355" s="117">
        <f t="shared" si="33"/>
        <v>0</v>
      </c>
      <c r="U355" s="117">
        <f t="shared" si="33"/>
        <v>0</v>
      </c>
      <c r="V355" s="117">
        <f t="shared" si="33"/>
        <v>0</v>
      </c>
      <c r="W355" s="117">
        <f t="shared" si="33"/>
        <v>0</v>
      </c>
      <c r="X355" s="120">
        <f t="shared" si="33"/>
        <v>80</v>
      </c>
    </row>
    <row r="356" spans="1:24" s="39" customFormat="1" ht="15.75" x14ac:dyDescent="0.25">
      <c r="A356" s="1">
        <v>356</v>
      </c>
      <c r="B356" s="42"/>
      <c r="C356" s="42"/>
      <c r="D356" s="42"/>
      <c r="G356" s="44"/>
      <c r="H356" s="117">
        <f t="shared" ref="H356:X356" si="34">H41*$B41</f>
        <v>80</v>
      </c>
      <c r="I356" s="117">
        <f t="shared" si="34"/>
        <v>0</v>
      </c>
      <c r="J356" s="117">
        <f t="shared" si="34"/>
        <v>80</v>
      </c>
      <c r="K356" s="117">
        <f t="shared" si="34"/>
        <v>0</v>
      </c>
      <c r="L356" s="117">
        <f t="shared" si="34"/>
        <v>80</v>
      </c>
      <c r="M356" s="117">
        <f t="shared" si="34"/>
        <v>160</v>
      </c>
      <c r="N356" s="117">
        <f t="shared" si="34"/>
        <v>80</v>
      </c>
      <c r="O356" s="117">
        <f t="shared" si="34"/>
        <v>0</v>
      </c>
      <c r="P356" s="117">
        <f t="shared" si="34"/>
        <v>0</v>
      </c>
      <c r="Q356" s="117">
        <f t="shared" si="34"/>
        <v>0</v>
      </c>
      <c r="R356" s="117">
        <f t="shared" si="34"/>
        <v>40</v>
      </c>
      <c r="S356" s="117">
        <f t="shared" si="34"/>
        <v>40</v>
      </c>
      <c r="T356" s="117">
        <f t="shared" si="34"/>
        <v>0</v>
      </c>
      <c r="U356" s="117">
        <f t="shared" si="34"/>
        <v>0</v>
      </c>
      <c r="V356" s="117">
        <f t="shared" si="34"/>
        <v>0</v>
      </c>
      <c r="W356" s="117">
        <f t="shared" si="34"/>
        <v>0</v>
      </c>
      <c r="X356" s="120">
        <f t="shared" si="34"/>
        <v>80</v>
      </c>
    </row>
    <row r="357" spans="1:24" s="39" customFormat="1" ht="15.75" x14ac:dyDescent="0.25">
      <c r="A357" s="1">
        <v>357</v>
      </c>
      <c r="B357" s="42"/>
      <c r="C357" s="42"/>
      <c r="D357" s="43"/>
      <c r="G357" s="44"/>
      <c r="H357" s="117">
        <f t="shared" ref="H357:X357" si="35">H42*$B42</f>
        <v>60</v>
      </c>
      <c r="I357" s="117">
        <f t="shared" si="35"/>
        <v>0</v>
      </c>
      <c r="J357" s="117">
        <f t="shared" si="35"/>
        <v>0</v>
      </c>
      <c r="K357" s="117">
        <f t="shared" si="35"/>
        <v>0</v>
      </c>
      <c r="L357" s="117">
        <f t="shared" si="35"/>
        <v>0</v>
      </c>
      <c r="M357" s="117">
        <f t="shared" si="35"/>
        <v>0</v>
      </c>
      <c r="N357" s="117">
        <f t="shared" si="35"/>
        <v>0</v>
      </c>
      <c r="O357" s="117">
        <f t="shared" si="35"/>
        <v>60</v>
      </c>
      <c r="P357" s="117">
        <f t="shared" si="35"/>
        <v>0</v>
      </c>
      <c r="Q357" s="117">
        <f t="shared" si="35"/>
        <v>0</v>
      </c>
      <c r="R357" s="117">
        <f t="shared" si="35"/>
        <v>0</v>
      </c>
      <c r="S357" s="117">
        <f t="shared" si="35"/>
        <v>60</v>
      </c>
      <c r="T357" s="117">
        <f t="shared" si="35"/>
        <v>0</v>
      </c>
      <c r="U357" s="117">
        <f t="shared" si="35"/>
        <v>0</v>
      </c>
      <c r="V357" s="117">
        <f t="shared" si="35"/>
        <v>0</v>
      </c>
      <c r="W357" s="117">
        <f t="shared" si="35"/>
        <v>0</v>
      </c>
      <c r="X357" s="120">
        <f t="shared" si="35"/>
        <v>0</v>
      </c>
    </row>
    <row r="358" spans="1:24" s="39" customFormat="1" ht="15.75" x14ac:dyDescent="0.25">
      <c r="A358" s="1">
        <v>358</v>
      </c>
      <c r="B358" s="42"/>
      <c r="C358" s="42"/>
      <c r="D358" s="43"/>
      <c r="G358" s="44"/>
      <c r="H358" s="117">
        <f t="shared" ref="H358:X358" si="36">H43*$B43</f>
        <v>60</v>
      </c>
      <c r="I358" s="117">
        <f t="shared" si="36"/>
        <v>0</v>
      </c>
      <c r="J358" s="117">
        <f t="shared" si="36"/>
        <v>0</v>
      </c>
      <c r="K358" s="117">
        <f t="shared" si="36"/>
        <v>0</v>
      </c>
      <c r="L358" s="117">
        <f t="shared" si="36"/>
        <v>0</v>
      </c>
      <c r="M358" s="117">
        <f t="shared" si="36"/>
        <v>0</v>
      </c>
      <c r="N358" s="117">
        <f t="shared" si="36"/>
        <v>0</v>
      </c>
      <c r="O358" s="117">
        <f t="shared" si="36"/>
        <v>60</v>
      </c>
      <c r="P358" s="117">
        <f t="shared" si="36"/>
        <v>0</v>
      </c>
      <c r="Q358" s="117">
        <f t="shared" si="36"/>
        <v>0</v>
      </c>
      <c r="R358" s="117">
        <f t="shared" si="36"/>
        <v>0</v>
      </c>
      <c r="S358" s="117">
        <f t="shared" si="36"/>
        <v>60</v>
      </c>
      <c r="T358" s="117">
        <f t="shared" si="36"/>
        <v>0</v>
      </c>
      <c r="U358" s="117">
        <f t="shared" si="36"/>
        <v>0</v>
      </c>
      <c r="V358" s="117">
        <f t="shared" si="36"/>
        <v>0</v>
      </c>
      <c r="W358" s="117">
        <f t="shared" si="36"/>
        <v>0</v>
      </c>
      <c r="X358" s="120">
        <f t="shared" si="36"/>
        <v>0</v>
      </c>
    </row>
    <row r="359" spans="1:24" s="39" customFormat="1" ht="15.75" x14ac:dyDescent="0.25">
      <c r="A359" s="1">
        <v>359</v>
      </c>
      <c r="B359" s="42"/>
      <c r="C359" s="42"/>
      <c r="D359" s="43"/>
      <c r="G359" s="44"/>
      <c r="H359" s="117">
        <f t="shared" ref="H359:X359" si="37">H44*$B44</f>
        <v>0</v>
      </c>
      <c r="I359" s="117">
        <f t="shared" si="37"/>
        <v>0</v>
      </c>
      <c r="J359" s="117">
        <f t="shared" si="37"/>
        <v>0</v>
      </c>
      <c r="K359" s="117">
        <f t="shared" si="37"/>
        <v>0</v>
      </c>
      <c r="L359" s="117">
        <f t="shared" si="37"/>
        <v>0</v>
      </c>
      <c r="M359" s="117">
        <f t="shared" si="37"/>
        <v>0</v>
      </c>
      <c r="N359" s="117">
        <f t="shared" si="37"/>
        <v>0</v>
      </c>
      <c r="O359" s="117">
        <f t="shared" si="37"/>
        <v>0</v>
      </c>
      <c r="P359" s="117">
        <f t="shared" si="37"/>
        <v>0</v>
      </c>
      <c r="Q359" s="117">
        <f t="shared" si="37"/>
        <v>0</v>
      </c>
      <c r="R359" s="117">
        <f t="shared" si="37"/>
        <v>0</v>
      </c>
      <c r="S359" s="117">
        <f t="shared" si="37"/>
        <v>0</v>
      </c>
      <c r="T359" s="117">
        <f t="shared" si="37"/>
        <v>0</v>
      </c>
      <c r="U359" s="117">
        <f t="shared" si="37"/>
        <v>0</v>
      </c>
      <c r="V359" s="117">
        <f t="shared" si="37"/>
        <v>60</v>
      </c>
      <c r="W359" s="117">
        <f t="shared" si="37"/>
        <v>60</v>
      </c>
      <c r="X359" s="120">
        <f t="shared" si="37"/>
        <v>0</v>
      </c>
    </row>
    <row r="360" spans="1:24" s="39" customFormat="1" ht="15.75" x14ac:dyDescent="0.25">
      <c r="A360" s="1">
        <v>360</v>
      </c>
      <c r="B360" s="42"/>
      <c r="C360" s="42"/>
      <c r="D360" s="43"/>
      <c r="G360" s="44"/>
      <c r="H360" s="117">
        <f t="shared" ref="H360:X360" si="38">H45*$B45</f>
        <v>0</v>
      </c>
      <c r="I360" s="117">
        <f t="shared" si="38"/>
        <v>0</v>
      </c>
      <c r="J360" s="117">
        <f t="shared" si="38"/>
        <v>0</v>
      </c>
      <c r="K360" s="117">
        <f t="shared" si="38"/>
        <v>0</v>
      </c>
      <c r="L360" s="117">
        <f t="shared" si="38"/>
        <v>0</v>
      </c>
      <c r="M360" s="117">
        <f t="shared" si="38"/>
        <v>0</v>
      </c>
      <c r="N360" s="117">
        <f t="shared" si="38"/>
        <v>0</v>
      </c>
      <c r="O360" s="117">
        <f t="shared" si="38"/>
        <v>0</v>
      </c>
      <c r="P360" s="117">
        <f t="shared" si="38"/>
        <v>0</v>
      </c>
      <c r="Q360" s="117">
        <f t="shared" si="38"/>
        <v>0</v>
      </c>
      <c r="R360" s="117">
        <f t="shared" si="38"/>
        <v>0</v>
      </c>
      <c r="S360" s="117">
        <f t="shared" si="38"/>
        <v>0</v>
      </c>
      <c r="T360" s="117">
        <f t="shared" si="38"/>
        <v>0</v>
      </c>
      <c r="U360" s="117">
        <f t="shared" si="38"/>
        <v>0</v>
      </c>
      <c r="V360" s="117">
        <f t="shared" si="38"/>
        <v>60</v>
      </c>
      <c r="W360" s="117">
        <f t="shared" si="38"/>
        <v>60</v>
      </c>
      <c r="X360" s="120">
        <f t="shared" si="38"/>
        <v>0</v>
      </c>
    </row>
    <row r="361" spans="1:24" s="39" customFormat="1" ht="15.75" x14ac:dyDescent="0.25">
      <c r="A361" s="1">
        <v>361</v>
      </c>
      <c r="B361" s="42"/>
      <c r="C361" s="42"/>
      <c r="D361" s="43"/>
      <c r="G361" s="44"/>
      <c r="H361" s="117">
        <f t="shared" ref="H361:X361" si="39">H46*$B46</f>
        <v>0</v>
      </c>
      <c r="I361" s="117">
        <f t="shared" si="39"/>
        <v>0</v>
      </c>
      <c r="J361" s="117">
        <f t="shared" si="39"/>
        <v>0</v>
      </c>
      <c r="K361" s="117">
        <f t="shared" si="39"/>
        <v>0</v>
      </c>
      <c r="L361" s="117">
        <f t="shared" si="39"/>
        <v>0</v>
      </c>
      <c r="M361" s="117">
        <f t="shared" si="39"/>
        <v>0</v>
      </c>
      <c r="N361" s="117">
        <f t="shared" si="39"/>
        <v>0</v>
      </c>
      <c r="O361" s="117">
        <f t="shared" si="39"/>
        <v>0</v>
      </c>
      <c r="P361" s="117">
        <f t="shared" si="39"/>
        <v>0</v>
      </c>
      <c r="Q361" s="117">
        <f t="shared" si="39"/>
        <v>0</v>
      </c>
      <c r="R361" s="117">
        <f t="shared" si="39"/>
        <v>0</v>
      </c>
      <c r="S361" s="117">
        <f t="shared" si="39"/>
        <v>0</v>
      </c>
      <c r="T361" s="117">
        <f t="shared" si="39"/>
        <v>0</v>
      </c>
      <c r="U361" s="117">
        <f t="shared" si="39"/>
        <v>0</v>
      </c>
      <c r="V361" s="117">
        <f t="shared" si="39"/>
        <v>60</v>
      </c>
      <c r="W361" s="117">
        <f t="shared" si="39"/>
        <v>60</v>
      </c>
      <c r="X361" s="120">
        <f t="shared" si="39"/>
        <v>0</v>
      </c>
    </row>
    <row r="362" spans="1:24" s="39" customFormat="1" ht="15.75" x14ac:dyDescent="0.25">
      <c r="A362" s="1">
        <v>362</v>
      </c>
      <c r="B362" s="42"/>
      <c r="C362" s="42"/>
      <c r="D362" s="43"/>
      <c r="G362" s="44"/>
      <c r="H362" s="117">
        <f t="shared" ref="H362:X362" si="40">H47*$B47</f>
        <v>0</v>
      </c>
      <c r="I362" s="117">
        <f t="shared" si="40"/>
        <v>0</v>
      </c>
      <c r="J362" s="117">
        <f t="shared" si="40"/>
        <v>0</v>
      </c>
      <c r="K362" s="117">
        <f t="shared" si="40"/>
        <v>0</v>
      </c>
      <c r="L362" s="117">
        <f t="shared" si="40"/>
        <v>0</v>
      </c>
      <c r="M362" s="117">
        <f t="shared" si="40"/>
        <v>0</v>
      </c>
      <c r="N362" s="117">
        <f t="shared" si="40"/>
        <v>0</v>
      </c>
      <c r="O362" s="117">
        <f t="shared" si="40"/>
        <v>0</v>
      </c>
      <c r="P362" s="117">
        <f t="shared" si="40"/>
        <v>0</v>
      </c>
      <c r="Q362" s="117">
        <f t="shared" si="40"/>
        <v>0</v>
      </c>
      <c r="R362" s="117">
        <f t="shared" si="40"/>
        <v>0</v>
      </c>
      <c r="S362" s="117">
        <f t="shared" si="40"/>
        <v>0</v>
      </c>
      <c r="T362" s="117">
        <f t="shared" si="40"/>
        <v>0</v>
      </c>
      <c r="U362" s="117">
        <f t="shared" si="40"/>
        <v>0</v>
      </c>
      <c r="V362" s="117">
        <f t="shared" si="40"/>
        <v>60</v>
      </c>
      <c r="W362" s="117">
        <f t="shared" si="40"/>
        <v>60</v>
      </c>
      <c r="X362" s="120">
        <f t="shared" si="40"/>
        <v>0</v>
      </c>
    </row>
    <row r="363" spans="1:24" s="39" customFormat="1" ht="15.75" x14ac:dyDescent="0.25">
      <c r="A363" s="1">
        <v>363</v>
      </c>
      <c r="B363" s="42"/>
      <c r="C363" s="42"/>
      <c r="D363" s="43"/>
      <c r="G363" s="44"/>
      <c r="H363" s="117">
        <f t="shared" ref="H363:X363" si="41">H48*$B48</f>
        <v>0</v>
      </c>
      <c r="I363" s="117">
        <f t="shared" si="41"/>
        <v>0</v>
      </c>
      <c r="J363" s="117">
        <f t="shared" si="41"/>
        <v>0</v>
      </c>
      <c r="K363" s="117">
        <f t="shared" si="41"/>
        <v>0</v>
      </c>
      <c r="L363" s="117">
        <f t="shared" si="41"/>
        <v>0</v>
      </c>
      <c r="M363" s="117">
        <f t="shared" si="41"/>
        <v>0</v>
      </c>
      <c r="N363" s="117">
        <f t="shared" si="41"/>
        <v>0</v>
      </c>
      <c r="O363" s="117">
        <f t="shared" si="41"/>
        <v>0</v>
      </c>
      <c r="P363" s="117">
        <f t="shared" si="41"/>
        <v>0</v>
      </c>
      <c r="Q363" s="117">
        <f t="shared" si="41"/>
        <v>0</v>
      </c>
      <c r="R363" s="117">
        <f t="shared" si="41"/>
        <v>0</v>
      </c>
      <c r="S363" s="117">
        <f t="shared" si="41"/>
        <v>0</v>
      </c>
      <c r="T363" s="117">
        <f t="shared" si="41"/>
        <v>0</v>
      </c>
      <c r="U363" s="117">
        <f t="shared" si="41"/>
        <v>0</v>
      </c>
      <c r="V363" s="117">
        <f t="shared" si="41"/>
        <v>0</v>
      </c>
      <c r="W363" s="117">
        <f t="shared" si="41"/>
        <v>0</v>
      </c>
      <c r="X363" s="120">
        <f t="shared" si="41"/>
        <v>0</v>
      </c>
    </row>
    <row r="364" spans="1:24" s="39" customFormat="1" ht="15.75" x14ac:dyDescent="0.25">
      <c r="A364" s="1">
        <v>364</v>
      </c>
      <c r="B364" s="42"/>
      <c r="C364" s="42"/>
      <c r="D364" s="43"/>
      <c r="G364" s="44"/>
      <c r="H364" s="117">
        <f t="shared" ref="H364:X364" si="42">H49*$B49</f>
        <v>0</v>
      </c>
      <c r="I364" s="117">
        <f t="shared" si="42"/>
        <v>0</v>
      </c>
      <c r="J364" s="117">
        <f t="shared" si="42"/>
        <v>0</v>
      </c>
      <c r="K364" s="117">
        <f t="shared" si="42"/>
        <v>0</v>
      </c>
      <c r="L364" s="117">
        <f t="shared" si="42"/>
        <v>0</v>
      </c>
      <c r="M364" s="117">
        <f t="shared" si="42"/>
        <v>0</v>
      </c>
      <c r="N364" s="117">
        <f t="shared" si="42"/>
        <v>0</v>
      </c>
      <c r="O364" s="117">
        <f t="shared" si="42"/>
        <v>0</v>
      </c>
      <c r="P364" s="117">
        <f t="shared" si="42"/>
        <v>0</v>
      </c>
      <c r="Q364" s="117">
        <f t="shared" si="42"/>
        <v>0</v>
      </c>
      <c r="R364" s="117">
        <f t="shared" si="42"/>
        <v>0</v>
      </c>
      <c r="S364" s="117">
        <f t="shared" si="42"/>
        <v>0</v>
      </c>
      <c r="T364" s="117">
        <f t="shared" si="42"/>
        <v>0</v>
      </c>
      <c r="U364" s="117">
        <f t="shared" si="42"/>
        <v>0</v>
      </c>
      <c r="V364" s="117">
        <f t="shared" si="42"/>
        <v>60</v>
      </c>
      <c r="W364" s="117">
        <f t="shared" si="42"/>
        <v>60</v>
      </c>
      <c r="X364" s="120">
        <f t="shared" si="42"/>
        <v>0</v>
      </c>
    </row>
    <row r="365" spans="1:24" s="39" customFormat="1" ht="15.75" x14ac:dyDescent="0.25">
      <c r="A365" s="1">
        <v>365</v>
      </c>
      <c r="B365" s="42"/>
      <c r="C365" s="42"/>
      <c r="D365" s="43"/>
      <c r="G365" s="44"/>
      <c r="H365" s="117">
        <f t="shared" ref="H365:X365" si="43">H50*$B50</f>
        <v>120</v>
      </c>
      <c r="I365" s="117">
        <f t="shared" si="43"/>
        <v>0</v>
      </c>
      <c r="J365" s="117">
        <f t="shared" si="43"/>
        <v>0</v>
      </c>
      <c r="K365" s="117">
        <f t="shared" si="43"/>
        <v>0</v>
      </c>
      <c r="L365" s="117">
        <f t="shared" si="43"/>
        <v>0</v>
      </c>
      <c r="M365" s="117">
        <f t="shared" si="43"/>
        <v>0</v>
      </c>
      <c r="N365" s="117">
        <f t="shared" si="43"/>
        <v>60</v>
      </c>
      <c r="O365" s="117">
        <f t="shared" si="43"/>
        <v>0</v>
      </c>
      <c r="P365" s="117">
        <f t="shared" si="43"/>
        <v>0</v>
      </c>
      <c r="Q365" s="117">
        <f t="shared" si="43"/>
        <v>0</v>
      </c>
      <c r="R365" s="117">
        <f t="shared" si="43"/>
        <v>120</v>
      </c>
      <c r="S365" s="117">
        <f t="shared" si="43"/>
        <v>120</v>
      </c>
      <c r="T365" s="117">
        <f t="shared" si="43"/>
        <v>0</v>
      </c>
      <c r="U365" s="117">
        <f t="shared" si="43"/>
        <v>0</v>
      </c>
      <c r="V365" s="117">
        <f t="shared" si="43"/>
        <v>0</v>
      </c>
      <c r="W365" s="117">
        <f t="shared" si="43"/>
        <v>0</v>
      </c>
      <c r="X365" s="120">
        <f t="shared" si="43"/>
        <v>360</v>
      </c>
    </row>
    <row r="366" spans="1:24" s="39" customFormat="1" ht="15.75" x14ac:dyDescent="0.25">
      <c r="A366" s="1">
        <v>366</v>
      </c>
      <c r="B366" s="42"/>
      <c r="C366" s="42"/>
      <c r="D366" s="43"/>
      <c r="G366" s="44"/>
      <c r="H366" s="117">
        <f t="shared" ref="H366:X366" si="44">H51*$B51</f>
        <v>120</v>
      </c>
      <c r="I366" s="117">
        <f t="shared" si="44"/>
        <v>0</v>
      </c>
      <c r="J366" s="117">
        <f t="shared" si="44"/>
        <v>0</v>
      </c>
      <c r="K366" s="117">
        <f t="shared" si="44"/>
        <v>0</v>
      </c>
      <c r="L366" s="117">
        <f t="shared" si="44"/>
        <v>0</v>
      </c>
      <c r="M366" s="117">
        <f t="shared" si="44"/>
        <v>0</v>
      </c>
      <c r="N366" s="117">
        <f t="shared" si="44"/>
        <v>60</v>
      </c>
      <c r="O366" s="117">
        <f t="shared" si="44"/>
        <v>0</v>
      </c>
      <c r="P366" s="117">
        <f t="shared" si="44"/>
        <v>0</v>
      </c>
      <c r="Q366" s="117">
        <f t="shared" si="44"/>
        <v>0</v>
      </c>
      <c r="R366" s="117">
        <f t="shared" si="44"/>
        <v>120</v>
      </c>
      <c r="S366" s="117">
        <f t="shared" si="44"/>
        <v>120</v>
      </c>
      <c r="T366" s="117">
        <f t="shared" si="44"/>
        <v>0</v>
      </c>
      <c r="U366" s="117">
        <f t="shared" si="44"/>
        <v>0</v>
      </c>
      <c r="V366" s="117">
        <f t="shared" si="44"/>
        <v>0</v>
      </c>
      <c r="W366" s="117">
        <f t="shared" si="44"/>
        <v>0</v>
      </c>
      <c r="X366" s="120">
        <f t="shared" si="44"/>
        <v>360</v>
      </c>
    </row>
    <row r="367" spans="1:24" s="39" customFormat="1" ht="15.75" x14ac:dyDescent="0.25">
      <c r="A367" s="1">
        <v>367</v>
      </c>
      <c r="B367" s="42"/>
      <c r="C367" s="42"/>
      <c r="D367" s="43"/>
      <c r="G367" s="44"/>
      <c r="H367" s="117">
        <f t="shared" ref="H367:X367" si="45">H52*$B52</f>
        <v>120</v>
      </c>
      <c r="I367" s="117">
        <f t="shared" si="45"/>
        <v>0</v>
      </c>
      <c r="J367" s="117">
        <f t="shared" si="45"/>
        <v>0</v>
      </c>
      <c r="K367" s="117">
        <f t="shared" si="45"/>
        <v>0</v>
      </c>
      <c r="L367" s="117">
        <f t="shared" si="45"/>
        <v>0</v>
      </c>
      <c r="M367" s="117">
        <f t="shared" si="45"/>
        <v>0</v>
      </c>
      <c r="N367" s="117">
        <f t="shared" si="45"/>
        <v>60</v>
      </c>
      <c r="O367" s="117">
        <f t="shared" si="45"/>
        <v>0</v>
      </c>
      <c r="P367" s="117">
        <f t="shared" si="45"/>
        <v>0</v>
      </c>
      <c r="Q367" s="117">
        <f t="shared" si="45"/>
        <v>0</v>
      </c>
      <c r="R367" s="117">
        <f t="shared" si="45"/>
        <v>120</v>
      </c>
      <c r="S367" s="117">
        <f t="shared" si="45"/>
        <v>120</v>
      </c>
      <c r="T367" s="117">
        <f t="shared" si="45"/>
        <v>0</v>
      </c>
      <c r="U367" s="117">
        <f t="shared" si="45"/>
        <v>0</v>
      </c>
      <c r="V367" s="117">
        <f t="shared" si="45"/>
        <v>0</v>
      </c>
      <c r="W367" s="117">
        <f t="shared" si="45"/>
        <v>0</v>
      </c>
      <c r="X367" s="120">
        <f t="shared" si="45"/>
        <v>360</v>
      </c>
    </row>
    <row r="368" spans="1:24" s="39" customFormat="1" ht="15.75" x14ac:dyDescent="0.25">
      <c r="A368" s="1">
        <v>368</v>
      </c>
      <c r="B368" s="42"/>
      <c r="C368" s="42"/>
      <c r="D368" s="43"/>
      <c r="G368" s="44"/>
      <c r="H368" s="117">
        <f t="shared" ref="H368:X368" si="46">H53*$B53</f>
        <v>120</v>
      </c>
      <c r="I368" s="117">
        <f t="shared" si="46"/>
        <v>0</v>
      </c>
      <c r="J368" s="117">
        <f t="shared" si="46"/>
        <v>0</v>
      </c>
      <c r="K368" s="117">
        <f t="shared" si="46"/>
        <v>0</v>
      </c>
      <c r="L368" s="117">
        <f t="shared" si="46"/>
        <v>0</v>
      </c>
      <c r="M368" s="117">
        <f t="shared" si="46"/>
        <v>0</v>
      </c>
      <c r="N368" s="117">
        <f t="shared" si="46"/>
        <v>60</v>
      </c>
      <c r="O368" s="117">
        <f t="shared" si="46"/>
        <v>0</v>
      </c>
      <c r="P368" s="117">
        <f t="shared" si="46"/>
        <v>0</v>
      </c>
      <c r="Q368" s="117">
        <f t="shared" si="46"/>
        <v>0</v>
      </c>
      <c r="R368" s="117">
        <f t="shared" si="46"/>
        <v>120</v>
      </c>
      <c r="S368" s="117">
        <f t="shared" si="46"/>
        <v>120</v>
      </c>
      <c r="T368" s="117">
        <f t="shared" si="46"/>
        <v>0</v>
      </c>
      <c r="U368" s="117">
        <f t="shared" si="46"/>
        <v>0</v>
      </c>
      <c r="V368" s="117">
        <f t="shared" si="46"/>
        <v>0</v>
      </c>
      <c r="W368" s="117">
        <f t="shared" si="46"/>
        <v>0</v>
      </c>
      <c r="X368" s="120">
        <f t="shared" si="46"/>
        <v>360</v>
      </c>
    </row>
    <row r="369" spans="1:24" s="39" customFormat="1" ht="15.75" x14ac:dyDescent="0.25">
      <c r="A369" s="1">
        <v>369</v>
      </c>
      <c r="B369" s="42"/>
      <c r="C369" s="42"/>
      <c r="D369" s="43"/>
      <c r="G369" s="44"/>
      <c r="H369" s="117">
        <f t="shared" ref="H369:X369" si="47">H54*$B54</f>
        <v>120</v>
      </c>
      <c r="I369" s="117">
        <f t="shared" si="47"/>
        <v>0</v>
      </c>
      <c r="J369" s="117">
        <f t="shared" si="47"/>
        <v>0</v>
      </c>
      <c r="K369" s="117">
        <f t="shared" si="47"/>
        <v>0</v>
      </c>
      <c r="L369" s="117">
        <f t="shared" si="47"/>
        <v>0</v>
      </c>
      <c r="M369" s="117">
        <f t="shared" si="47"/>
        <v>0</v>
      </c>
      <c r="N369" s="117">
        <f t="shared" si="47"/>
        <v>60</v>
      </c>
      <c r="O369" s="117">
        <f t="shared" si="47"/>
        <v>0</v>
      </c>
      <c r="P369" s="117">
        <f t="shared" si="47"/>
        <v>0</v>
      </c>
      <c r="Q369" s="117">
        <f t="shared" si="47"/>
        <v>0</v>
      </c>
      <c r="R369" s="117">
        <f t="shared" si="47"/>
        <v>120</v>
      </c>
      <c r="S369" s="117">
        <f t="shared" si="47"/>
        <v>120</v>
      </c>
      <c r="T369" s="117">
        <f t="shared" si="47"/>
        <v>0</v>
      </c>
      <c r="U369" s="117">
        <f t="shared" si="47"/>
        <v>0</v>
      </c>
      <c r="V369" s="117">
        <f t="shared" si="47"/>
        <v>0</v>
      </c>
      <c r="W369" s="117">
        <f t="shared" si="47"/>
        <v>0</v>
      </c>
      <c r="X369" s="120">
        <f t="shared" si="47"/>
        <v>360</v>
      </c>
    </row>
    <row r="370" spans="1:24" s="39" customFormat="1" ht="15.75" x14ac:dyDescent="0.25">
      <c r="A370" s="1">
        <v>370</v>
      </c>
      <c r="B370" s="42"/>
      <c r="C370" s="42"/>
      <c r="D370" s="43"/>
      <c r="G370" s="44"/>
      <c r="H370" s="117">
        <f t="shared" ref="H370:X370" si="48">H55*$B55</f>
        <v>120</v>
      </c>
      <c r="I370" s="117">
        <f t="shared" si="48"/>
        <v>0</v>
      </c>
      <c r="J370" s="117">
        <f t="shared" si="48"/>
        <v>0</v>
      </c>
      <c r="K370" s="117">
        <f t="shared" si="48"/>
        <v>0</v>
      </c>
      <c r="L370" s="117">
        <f t="shared" si="48"/>
        <v>0</v>
      </c>
      <c r="M370" s="117">
        <f t="shared" si="48"/>
        <v>0</v>
      </c>
      <c r="N370" s="117">
        <f t="shared" si="48"/>
        <v>60</v>
      </c>
      <c r="O370" s="117">
        <f t="shared" si="48"/>
        <v>0</v>
      </c>
      <c r="P370" s="117">
        <f t="shared" si="48"/>
        <v>0</v>
      </c>
      <c r="Q370" s="117">
        <f t="shared" si="48"/>
        <v>0</v>
      </c>
      <c r="R370" s="117">
        <f t="shared" si="48"/>
        <v>120</v>
      </c>
      <c r="S370" s="117">
        <f t="shared" si="48"/>
        <v>120</v>
      </c>
      <c r="T370" s="117">
        <f t="shared" si="48"/>
        <v>0</v>
      </c>
      <c r="U370" s="117">
        <f t="shared" si="48"/>
        <v>0</v>
      </c>
      <c r="V370" s="117">
        <f t="shared" si="48"/>
        <v>0</v>
      </c>
      <c r="W370" s="117">
        <f t="shared" si="48"/>
        <v>0</v>
      </c>
      <c r="X370" s="120">
        <f t="shared" si="48"/>
        <v>360</v>
      </c>
    </row>
    <row r="371" spans="1:24" s="39" customFormat="1" ht="15.75" x14ac:dyDescent="0.25">
      <c r="A371" s="1">
        <v>371</v>
      </c>
      <c r="B371" s="42"/>
      <c r="C371" s="42"/>
      <c r="D371" s="43"/>
      <c r="G371" s="44"/>
      <c r="H371" s="117">
        <f t="shared" ref="H371:X371" si="49">H56*$B56</f>
        <v>120</v>
      </c>
      <c r="I371" s="117">
        <f t="shared" si="49"/>
        <v>0</v>
      </c>
      <c r="J371" s="117">
        <f t="shared" si="49"/>
        <v>0</v>
      </c>
      <c r="K371" s="117">
        <f t="shared" si="49"/>
        <v>0</v>
      </c>
      <c r="L371" s="117">
        <f t="shared" si="49"/>
        <v>0</v>
      </c>
      <c r="M371" s="117">
        <f t="shared" si="49"/>
        <v>0</v>
      </c>
      <c r="N371" s="117">
        <f t="shared" si="49"/>
        <v>60</v>
      </c>
      <c r="O371" s="117">
        <f t="shared" si="49"/>
        <v>0</v>
      </c>
      <c r="P371" s="117">
        <f t="shared" si="49"/>
        <v>0</v>
      </c>
      <c r="Q371" s="117">
        <f t="shared" si="49"/>
        <v>0</v>
      </c>
      <c r="R371" s="117">
        <f t="shared" si="49"/>
        <v>120</v>
      </c>
      <c r="S371" s="117">
        <f t="shared" si="49"/>
        <v>120</v>
      </c>
      <c r="T371" s="117">
        <f t="shared" si="49"/>
        <v>0</v>
      </c>
      <c r="U371" s="117">
        <f t="shared" si="49"/>
        <v>0</v>
      </c>
      <c r="V371" s="117">
        <f t="shared" si="49"/>
        <v>0</v>
      </c>
      <c r="W371" s="117">
        <f t="shared" si="49"/>
        <v>0</v>
      </c>
      <c r="X371" s="120">
        <f t="shared" si="49"/>
        <v>360</v>
      </c>
    </row>
    <row r="372" spans="1:24" s="39" customFormat="1" ht="15.75" x14ac:dyDescent="0.25">
      <c r="A372" s="1">
        <v>372</v>
      </c>
      <c r="B372" s="42"/>
      <c r="C372" s="42"/>
      <c r="D372" s="43"/>
      <c r="G372" s="44"/>
      <c r="H372" s="117">
        <f t="shared" ref="H372:X372" si="50">H57*$B57</f>
        <v>120</v>
      </c>
      <c r="I372" s="117">
        <f t="shared" si="50"/>
        <v>0</v>
      </c>
      <c r="J372" s="117">
        <f t="shared" si="50"/>
        <v>0</v>
      </c>
      <c r="K372" s="117">
        <f t="shared" si="50"/>
        <v>0</v>
      </c>
      <c r="L372" s="117">
        <f t="shared" si="50"/>
        <v>0</v>
      </c>
      <c r="M372" s="117">
        <f t="shared" si="50"/>
        <v>0</v>
      </c>
      <c r="N372" s="117">
        <f t="shared" si="50"/>
        <v>60</v>
      </c>
      <c r="O372" s="117">
        <f t="shared" si="50"/>
        <v>0</v>
      </c>
      <c r="P372" s="117">
        <f t="shared" si="50"/>
        <v>0</v>
      </c>
      <c r="Q372" s="117">
        <f t="shared" si="50"/>
        <v>0</v>
      </c>
      <c r="R372" s="117">
        <f t="shared" si="50"/>
        <v>120</v>
      </c>
      <c r="S372" s="117">
        <f t="shared" si="50"/>
        <v>120</v>
      </c>
      <c r="T372" s="117">
        <f t="shared" si="50"/>
        <v>0</v>
      </c>
      <c r="U372" s="117">
        <f t="shared" si="50"/>
        <v>0</v>
      </c>
      <c r="V372" s="117">
        <f t="shared" si="50"/>
        <v>0</v>
      </c>
      <c r="W372" s="117">
        <f t="shared" si="50"/>
        <v>0</v>
      </c>
      <c r="X372" s="120">
        <f t="shared" si="50"/>
        <v>360</v>
      </c>
    </row>
    <row r="373" spans="1:24" s="39" customFormat="1" ht="15.75" x14ac:dyDescent="0.25">
      <c r="A373" s="1">
        <v>373</v>
      </c>
      <c r="B373" s="42"/>
      <c r="C373" s="42"/>
      <c r="D373" s="43"/>
      <c r="G373" s="44"/>
      <c r="H373" s="117">
        <f t="shared" ref="H373:X373" si="51">H58*$B58</f>
        <v>120</v>
      </c>
      <c r="I373" s="117">
        <f t="shared" si="51"/>
        <v>0</v>
      </c>
      <c r="J373" s="117">
        <f t="shared" si="51"/>
        <v>0</v>
      </c>
      <c r="K373" s="117">
        <f t="shared" si="51"/>
        <v>0</v>
      </c>
      <c r="L373" s="117">
        <f t="shared" si="51"/>
        <v>0</v>
      </c>
      <c r="M373" s="117">
        <f t="shared" si="51"/>
        <v>0</v>
      </c>
      <c r="N373" s="117">
        <f t="shared" si="51"/>
        <v>60</v>
      </c>
      <c r="O373" s="117">
        <f t="shared" si="51"/>
        <v>0</v>
      </c>
      <c r="P373" s="117">
        <f t="shared" si="51"/>
        <v>0</v>
      </c>
      <c r="Q373" s="117">
        <f t="shared" si="51"/>
        <v>0</v>
      </c>
      <c r="R373" s="117">
        <f t="shared" si="51"/>
        <v>120</v>
      </c>
      <c r="S373" s="117">
        <f t="shared" si="51"/>
        <v>120</v>
      </c>
      <c r="T373" s="117">
        <f t="shared" si="51"/>
        <v>0</v>
      </c>
      <c r="U373" s="117">
        <f t="shared" si="51"/>
        <v>0</v>
      </c>
      <c r="V373" s="117">
        <f t="shared" si="51"/>
        <v>0</v>
      </c>
      <c r="W373" s="117">
        <f t="shared" si="51"/>
        <v>0</v>
      </c>
      <c r="X373" s="120">
        <f t="shared" si="51"/>
        <v>360</v>
      </c>
    </row>
    <row r="374" spans="1:24" s="39" customFormat="1" ht="15.75" x14ac:dyDescent="0.25">
      <c r="A374" s="1">
        <v>374</v>
      </c>
      <c r="B374" s="42"/>
      <c r="C374" s="42"/>
      <c r="D374" s="43"/>
      <c r="G374" s="44"/>
      <c r="H374" s="117">
        <f t="shared" ref="H374:X374" si="52">H59*$B59</f>
        <v>120</v>
      </c>
      <c r="I374" s="117">
        <f t="shared" si="52"/>
        <v>0</v>
      </c>
      <c r="J374" s="117">
        <f t="shared" si="52"/>
        <v>0</v>
      </c>
      <c r="K374" s="117">
        <f t="shared" si="52"/>
        <v>0</v>
      </c>
      <c r="L374" s="117">
        <f t="shared" si="52"/>
        <v>0</v>
      </c>
      <c r="M374" s="117">
        <f t="shared" si="52"/>
        <v>0</v>
      </c>
      <c r="N374" s="117">
        <f t="shared" si="52"/>
        <v>60</v>
      </c>
      <c r="O374" s="117">
        <f t="shared" si="52"/>
        <v>0</v>
      </c>
      <c r="P374" s="117">
        <f t="shared" si="52"/>
        <v>0</v>
      </c>
      <c r="Q374" s="117">
        <f t="shared" si="52"/>
        <v>0</v>
      </c>
      <c r="R374" s="117">
        <f t="shared" si="52"/>
        <v>120</v>
      </c>
      <c r="S374" s="117">
        <f t="shared" si="52"/>
        <v>120</v>
      </c>
      <c r="T374" s="117">
        <f t="shared" si="52"/>
        <v>0</v>
      </c>
      <c r="U374" s="117">
        <f t="shared" si="52"/>
        <v>0</v>
      </c>
      <c r="V374" s="117">
        <f t="shared" si="52"/>
        <v>0</v>
      </c>
      <c r="W374" s="117">
        <f t="shared" si="52"/>
        <v>0</v>
      </c>
      <c r="X374" s="120">
        <f t="shared" si="52"/>
        <v>360</v>
      </c>
    </row>
    <row r="375" spans="1:24" s="39" customFormat="1" ht="15.75" x14ac:dyDescent="0.25">
      <c r="A375" s="1">
        <v>375</v>
      </c>
      <c r="B375" s="42"/>
      <c r="C375" s="42"/>
      <c r="D375" s="43"/>
      <c r="G375" s="44"/>
      <c r="H375" s="117">
        <f t="shared" ref="H375:X375" si="53">H60*$B60</f>
        <v>180</v>
      </c>
      <c r="I375" s="117">
        <f t="shared" si="53"/>
        <v>0</v>
      </c>
      <c r="J375" s="117">
        <f t="shared" si="53"/>
        <v>0</v>
      </c>
      <c r="K375" s="117">
        <f t="shared" si="53"/>
        <v>0</v>
      </c>
      <c r="L375" s="117">
        <f t="shared" si="53"/>
        <v>180</v>
      </c>
      <c r="M375" s="117">
        <f t="shared" si="53"/>
        <v>180</v>
      </c>
      <c r="N375" s="117">
        <f t="shared" si="53"/>
        <v>180</v>
      </c>
      <c r="O375" s="117">
        <f t="shared" si="53"/>
        <v>0</v>
      </c>
      <c r="P375" s="117">
        <f t="shared" si="53"/>
        <v>0</v>
      </c>
      <c r="Q375" s="117">
        <f t="shared" si="53"/>
        <v>0</v>
      </c>
      <c r="R375" s="117">
        <f t="shared" si="53"/>
        <v>0</v>
      </c>
      <c r="S375" s="117">
        <f t="shared" si="53"/>
        <v>360</v>
      </c>
      <c r="T375" s="117">
        <f t="shared" si="53"/>
        <v>0</v>
      </c>
      <c r="U375" s="117">
        <f t="shared" si="53"/>
        <v>0</v>
      </c>
      <c r="V375" s="117">
        <f t="shared" si="53"/>
        <v>0</v>
      </c>
      <c r="W375" s="117">
        <f t="shared" si="53"/>
        <v>0</v>
      </c>
      <c r="X375" s="120">
        <f t="shared" si="53"/>
        <v>1080</v>
      </c>
    </row>
    <row r="376" spans="1:24" ht="15.75" x14ac:dyDescent="0.25">
      <c r="A376" s="1">
        <v>376</v>
      </c>
      <c r="G376" s="45"/>
      <c r="H376" s="117">
        <f t="shared" ref="H376:X376" si="54">H61*$B61</f>
        <v>180</v>
      </c>
      <c r="I376" s="117">
        <f t="shared" si="54"/>
        <v>0</v>
      </c>
      <c r="J376" s="117">
        <f t="shared" si="54"/>
        <v>0</v>
      </c>
      <c r="K376" s="117">
        <f t="shared" si="54"/>
        <v>0</v>
      </c>
      <c r="L376" s="117">
        <f t="shared" si="54"/>
        <v>180</v>
      </c>
      <c r="M376" s="117">
        <f t="shared" si="54"/>
        <v>180</v>
      </c>
      <c r="N376" s="117">
        <f t="shared" si="54"/>
        <v>180</v>
      </c>
      <c r="O376" s="117">
        <f t="shared" si="54"/>
        <v>0</v>
      </c>
      <c r="P376" s="117">
        <f t="shared" si="54"/>
        <v>0</v>
      </c>
      <c r="Q376" s="117">
        <f t="shared" si="54"/>
        <v>0</v>
      </c>
      <c r="R376" s="117">
        <f t="shared" si="54"/>
        <v>0</v>
      </c>
      <c r="S376" s="117">
        <f t="shared" si="54"/>
        <v>360</v>
      </c>
      <c r="T376" s="117">
        <f t="shared" si="54"/>
        <v>0</v>
      </c>
      <c r="U376" s="117">
        <f t="shared" si="54"/>
        <v>0</v>
      </c>
      <c r="V376" s="117">
        <f t="shared" si="54"/>
        <v>0</v>
      </c>
      <c r="W376" s="117">
        <f t="shared" si="54"/>
        <v>0</v>
      </c>
      <c r="X376" s="120">
        <f t="shared" si="54"/>
        <v>1080</v>
      </c>
    </row>
    <row r="377" spans="1:24" ht="15.75" x14ac:dyDescent="0.25">
      <c r="A377" s="1">
        <v>377</v>
      </c>
      <c r="G377" s="45"/>
      <c r="H377" s="117">
        <f t="shared" ref="H377:X377" si="55">H62*$B62</f>
        <v>180</v>
      </c>
      <c r="I377" s="117">
        <f t="shared" si="55"/>
        <v>0</v>
      </c>
      <c r="J377" s="117">
        <f t="shared" si="55"/>
        <v>0</v>
      </c>
      <c r="K377" s="117">
        <f t="shared" si="55"/>
        <v>0</v>
      </c>
      <c r="L377" s="117">
        <f t="shared" si="55"/>
        <v>180</v>
      </c>
      <c r="M377" s="117">
        <f t="shared" si="55"/>
        <v>180</v>
      </c>
      <c r="N377" s="117">
        <f t="shared" si="55"/>
        <v>180</v>
      </c>
      <c r="O377" s="117">
        <f t="shared" si="55"/>
        <v>0</v>
      </c>
      <c r="P377" s="117">
        <f t="shared" si="55"/>
        <v>0</v>
      </c>
      <c r="Q377" s="117">
        <f t="shared" si="55"/>
        <v>0</v>
      </c>
      <c r="R377" s="117">
        <f t="shared" si="55"/>
        <v>0</v>
      </c>
      <c r="S377" s="117">
        <f t="shared" si="55"/>
        <v>360</v>
      </c>
      <c r="T377" s="117">
        <f t="shared" si="55"/>
        <v>0</v>
      </c>
      <c r="U377" s="117">
        <f t="shared" si="55"/>
        <v>0</v>
      </c>
      <c r="V377" s="117">
        <f t="shared" si="55"/>
        <v>0</v>
      </c>
      <c r="W377" s="117">
        <f t="shared" si="55"/>
        <v>0</v>
      </c>
      <c r="X377" s="120">
        <f t="shared" si="55"/>
        <v>1080</v>
      </c>
    </row>
    <row r="378" spans="1:24" ht="15.75" x14ac:dyDescent="0.25">
      <c r="A378" s="1">
        <v>378</v>
      </c>
      <c r="G378" s="45"/>
      <c r="H378" s="117">
        <f t="shared" ref="H378:X378" si="56">H63*$B63</f>
        <v>180</v>
      </c>
      <c r="I378" s="117">
        <f t="shared" si="56"/>
        <v>0</v>
      </c>
      <c r="J378" s="117">
        <f t="shared" si="56"/>
        <v>0</v>
      </c>
      <c r="K378" s="117">
        <f t="shared" si="56"/>
        <v>0</v>
      </c>
      <c r="L378" s="117">
        <f t="shared" si="56"/>
        <v>180</v>
      </c>
      <c r="M378" s="117">
        <f t="shared" si="56"/>
        <v>180</v>
      </c>
      <c r="N378" s="117">
        <f t="shared" si="56"/>
        <v>180</v>
      </c>
      <c r="O378" s="117">
        <f t="shared" si="56"/>
        <v>0</v>
      </c>
      <c r="P378" s="117">
        <f t="shared" si="56"/>
        <v>0</v>
      </c>
      <c r="Q378" s="117">
        <f t="shared" si="56"/>
        <v>0</v>
      </c>
      <c r="R378" s="117">
        <f t="shared" si="56"/>
        <v>0</v>
      </c>
      <c r="S378" s="117">
        <f t="shared" si="56"/>
        <v>360</v>
      </c>
      <c r="T378" s="117">
        <f t="shared" si="56"/>
        <v>0</v>
      </c>
      <c r="U378" s="117">
        <f t="shared" si="56"/>
        <v>0</v>
      </c>
      <c r="V378" s="117">
        <f t="shared" si="56"/>
        <v>0</v>
      </c>
      <c r="W378" s="117">
        <f t="shared" si="56"/>
        <v>0</v>
      </c>
      <c r="X378" s="120">
        <f t="shared" si="56"/>
        <v>1080</v>
      </c>
    </row>
    <row r="379" spans="1:24" ht="15.75" x14ac:dyDescent="0.25">
      <c r="A379" s="1">
        <v>379</v>
      </c>
      <c r="G379" s="45"/>
      <c r="H379" s="117">
        <f t="shared" ref="H379:X379" si="57">H64*$B64</f>
        <v>180</v>
      </c>
      <c r="I379" s="117">
        <f t="shared" si="57"/>
        <v>0</v>
      </c>
      <c r="J379" s="117">
        <f t="shared" si="57"/>
        <v>0</v>
      </c>
      <c r="K379" s="117">
        <f t="shared" si="57"/>
        <v>0</v>
      </c>
      <c r="L379" s="117">
        <f t="shared" si="57"/>
        <v>180</v>
      </c>
      <c r="M379" s="117">
        <f t="shared" si="57"/>
        <v>180</v>
      </c>
      <c r="N379" s="117">
        <f t="shared" si="57"/>
        <v>180</v>
      </c>
      <c r="O379" s="117">
        <f t="shared" si="57"/>
        <v>0</v>
      </c>
      <c r="P379" s="117">
        <f t="shared" si="57"/>
        <v>0</v>
      </c>
      <c r="Q379" s="117">
        <f t="shared" si="57"/>
        <v>0</v>
      </c>
      <c r="R379" s="117">
        <f t="shared" si="57"/>
        <v>0</v>
      </c>
      <c r="S379" s="117">
        <f t="shared" si="57"/>
        <v>360</v>
      </c>
      <c r="T379" s="117">
        <f t="shared" si="57"/>
        <v>0</v>
      </c>
      <c r="U379" s="117">
        <f t="shared" si="57"/>
        <v>0</v>
      </c>
      <c r="V379" s="117">
        <f t="shared" si="57"/>
        <v>0</v>
      </c>
      <c r="W379" s="117">
        <f t="shared" si="57"/>
        <v>0</v>
      </c>
      <c r="X379" s="120">
        <f t="shared" si="57"/>
        <v>1080</v>
      </c>
    </row>
    <row r="380" spans="1:24" ht="15.75" x14ac:dyDescent="0.25">
      <c r="A380" s="1">
        <v>380</v>
      </c>
      <c r="G380" s="45"/>
      <c r="H380" s="117">
        <f t="shared" ref="H380:X380" si="58">H65*$B65</f>
        <v>180</v>
      </c>
      <c r="I380" s="117">
        <f t="shared" si="58"/>
        <v>0</v>
      </c>
      <c r="J380" s="117">
        <f t="shared" si="58"/>
        <v>0</v>
      </c>
      <c r="K380" s="117">
        <f t="shared" si="58"/>
        <v>0</v>
      </c>
      <c r="L380" s="117">
        <f t="shared" si="58"/>
        <v>180</v>
      </c>
      <c r="M380" s="117">
        <f t="shared" si="58"/>
        <v>180</v>
      </c>
      <c r="N380" s="117">
        <f t="shared" si="58"/>
        <v>180</v>
      </c>
      <c r="O380" s="117">
        <f t="shared" si="58"/>
        <v>0</v>
      </c>
      <c r="P380" s="117">
        <f t="shared" si="58"/>
        <v>0</v>
      </c>
      <c r="Q380" s="117">
        <f t="shared" si="58"/>
        <v>0</v>
      </c>
      <c r="R380" s="117">
        <f t="shared" si="58"/>
        <v>0</v>
      </c>
      <c r="S380" s="117">
        <f t="shared" si="58"/>
        <v>360</v>
      </c>
      <c r="T380" s="117">
        <f t="shared" si="58"/>
        <v>0</v>
      </c>
      <c r="U380" s="117">
        <f t="shared" si="58"/>
        <v>0</v>
      </c>
      <c r="V380" s="117">
        <f t="shared" si="58"/>
        <v>0</v>
      </c>
      <c r="W380" s="117">
        <f t="shared" si="58"/>
        <v>0</v>
      </c>
      <c r="X380" s="120">
        <f t="shared" si="58"/>
        <v>1080</v>
      </c>
    </row>
    <row r="381" spans="1:24" ht="15.75" x14ac:dyDescent="0.25">
      <c r="A381" s="1">
        <v>381</v>
      </c>
      <c r="G381" s="45"/>
      <c r="H381" s="117">
        <f t="shared" ref="H381:X381" si="59">H66*$B66</f>
        <v>180</v>
      </c>
      <c r="I381" s="117">
        <f t="shared" si="59"/>
        <v>0</v>
      </c>
      <c r="J381" s="117">
        <f t="shared" si="59"/>
        <v>0</v>
      </c>
      <c r="K381" s="117">
        <f t="shared" si="59"/>
        <v>0</v>
      </c>
      <c r="L381" s="117">
        <f t="shared" si="59"/>
        <v>180</v>
      </c>
      <c r="M381" s="117">
        <f t="shared" si="59"/>
        <v>180</v>
      </c>
      <c r="N381" s="117">
        <f t="shared" si="59"/>
        <v>180</v>
      </c>
      <c r="O381" s="117">
        <f t="shared" si="59"/>
        <v>0</v>
      </c>
      <c r="P381" s="117">
        <f t="shared" si="59"/>
        <v>0</v>
      </c>
      <c r="Q381" s="117">
        <f t="shared" si="59"/>
        <v>0</v>
      </c>
      <c r="R381" s="117">
        <f t="shared" si="59"/>
        <v>0</v>
      </c>
      <c r="S381" s="117">
        <f t="shared" si="59"/>
        <v>360</v>
      </c>
      <c r="T381" s="117">
        <f t="shared" si="59"/>
        <v>0</v>
      </c>
      <c r="U381" s="117">
        <f t="shared" si="59"/>
        <v>0</v>
      </c>
      <c r="V381" s="117">
        <f t="shared" si="59"/>
        <v>0</v>
      </c>
      <c r="W381" s="117">
        <f t="shared" si="59"/>
        <v>0</v>
      </c>
      <c r="X381" s="120">
        <f t="shared" si="59"/>
        <v>1080</v>
      </c>
    </row>
    <row r="382" spans="1:24" ht="15.75" x14ac:dyDescent="0.25">
      <c r="A382" s="1">
        <v>382</v>
      </c>
      <c r="G382" s="45"/>
      <c r="H382" s="117">
        <f t="shared" ref="H382:X382" si="60">H67*$B67</f>
        <v>180</v>
      </c>
      <c r="I382" s="117">
        <f t="shared" si="60"/>
        <v>0</v>
      </c>
      <c r="J382" s="117">
        <f t="shared" si="60"/>
        <v>0</v>
      </c>
      <c r="K382" s="117">
        <f t="shared" si="60"/>
        <v>0</v>
      </c>
      <c r="L382" s="117">
        <f t="shared" si="60"/>
        <v>180</v>
      </c>
      <c r="M382" s="117">
        <f t="shared" si="60"/>
        <v>180</v>
      </c>
      <c r="N382" s="117">
        <f t="shared" si="60"/>
        <v>180</v>
      </c>
      <c r="O382" s="117">
        <f t="shared" si="60"/>
        <v>0</v>
      </c>
      <c r="P382" s="117">
        <f t="shared" si="60"/>
        <v>0</v>
      </c>
      <c r="Q382" s="117">
        <f t="shared" si="60"/>
        <v>0</v>
      </c>
      <c r="R382" s="117">
        <f t="shared" si="60"/>
        <v>0</v>
      </c>
      <c r="S382" s="117">
        <f t="shared" si="60"/>
        <v>360</v>
      </c>
      <c r="T382" s="117">
        <f t="shared" si="60"/>
        <v>0</v>
      </c>
      <c r="U382" s="117">
        <f t="shared" si="60"/>
        <v>0</v>
      </c>
      <c r="V382" s="117">
        <f t="shared" si="60"/>
        <v>0</v>
      </c>
      <c r="W382" s="117">
        <f t="shared" si="60"/>
        <v>0</v>
      </c>
      <c r="X382" s="120">
        <f t="shared" si="60"/>
        <v>1080</v>
      </c>
    </row>
    <row r="383" spans="1:24" ht="15.75" x14ac:dyDescent="0.25">
      <c r="A383" s="1">
        <v>383</v>
      </c>
      <c r="G383" s="45"/>
      <c r="H383" s="117">
        <f t="shared" ref="H383:X383" si="61">H68*$B68</f>
        <v>0</v>
      </c>
      <c r="I383" s="117">
        <f t="shared" si="61"/>
        <v>0</v>
      </c>
      <c r="J383" s="117">
        <f t="shared" si="61"/>
        <v>0</v>
      </c>
      <c r="K383" s="117">
        <f t="shared" si="61"/>
        <v>0</v>
      </c>
      <c r="L383" s="117">
        <f t="shared" si="61"/>
        <v>0</v>
      </c>
      <c r="M383" s="117">
        <f t="shared" si="61"/>
        <v>0</v>
      </c>
      <c r="N383" s="117">
        <f t="shared" si="61"/>
        <v>0</v>
      </c>
      <c r="O383" s="117">
        <f t="shared" si="61"/>
        <v>0</v>
      </c>
      <c r="P383" s="117">
        <f t="shared" si="61"/>
        <v>0</v>
      </c>
      <c r="Q383" s="117">
        <f t="shared" si="61"/>
        <v>0</v>
      </c>
      <c r="R383" s="117">
        <f t="shared" si="61"/>
        <v>60</v>
      </c>
      <c r="S383" s="117">
        <f t="shared" si="61"/>
        <v>0</v>
      </c>
      <c r="T383" s="117">
        <f t="shared" si="61"/>
        <v>0</v>
      </c>
      <c r="U383" s="117">
        <f t="shared" si="61"/>
        <v>0</v>
      </c>
      <c r="V383" s="117">
        <f t="shared" si="61"/>
        <v>0</v>
      </c>
      <c r="W383" s="117">
        <f t="shared" si="61"/>
        <v>0</v>
      </c>
      <c r="X383" s="120">
        <f t="shared" si="61"/>
        <v>0</v>
      </c>
    </row>
    <row r="384" spans="1:24" ht="15.75" x14ac:dyDescent="0.25">
      <c r="A384" s="1">
        <v>384</v>
      </c>
      <c r="G384" s="45"/>
      <c r="H384" s="117">
        <f t="shared" ref="H384:X384" si="62">H69*$B69</f>
        <v>0</v>
      </c>
      <c r="I384" s="117">
        <f t="shared" si="62"/>
        <v>0</v>
      </c>
      <c r="J384" s="117">
        <f t="shared" si="62"/>
        <v>0</v>
      </c>
      <c r="K384" s="117">
        <f t="shared" si="62"/>
        <v>0</v>
      </c>
      <c r="L384" s="117">
        <f t="shared" si="62"/>
        <v>0</v>
      </c>
      <c r="M384" s="117">
        <f t="shared" si="62"/>
        <v>0</v>
      </c>
      <c r="N384" s="117">
        <f t="shared" si="62"/>
        <v>0</v>
      </c>
      <c r="O384" s="117">
        <f t="shared" si="62"/>
        <v>0</v>
      </c>
      <c r="P384" s="117">
        <f t="shared" si="62"/>
        <v>0</v>
      </c>
      <c r="Q384" s="117">
        <f t="shared" si="62"/>
        <v>0</v>
      </c>
      <c r="R384" s="117">
        <f t="shared" si="62"/>
        <v>60</v>
      </c>
      <c r="S384" s="117">
        <f t="shared" si="62"/>
        <v>0</v>
      </c>
      <c r="T384" s="117">
        <f t="shared" si="62"/>
        <v>0</v>
      </c>
      <c r="U384" s="117">
        <f t="shared" si="62"/>
        <v>0</v>
      </c>
      <c r="V384" s="117">
        <f t="shared" si="62"/>
        <v>0</v>
      </c>
      <c r="W384" s="117">
        <f t="shared" si="62"/>
        <v>0</v>
      </c>
      <c r="X384" s="120">
        <f t="shared" si="62"/>
        <v>0</v>
      </c>
    </row>
    <row r="385" spans="1:24" ht="15.75" x14ac:dyDescent="0.25">
      <c r="A385" s="1">
        <v>385</v>
      </c>
      <c r="G385" s="45"/>
      <c r="H385" s="117">
        <f t="shared" ref="H385:X385" si="63">H70*$B70</f>
        <v>0</v>
      </c>
      <c r="I385" s="117">
        <f t="shared" si="63"/>
        <v>0</v>
      </c>
      <c r="J385" s="117">
        <f t="shared" si="63"/>
        <v>0</v>
      </c>
      <c r="K385" s="117">
        <f t="shared" si="63"/>
        <v>0</v>
      </c>
      <c r="L385" s="117">
        <f t="shared" si="63"/>
        <v>0</v>
      </c>
      <c r="M385" s="117">
        <f t="shared" si="63"/>
        <v>0</v>
      </c>
      <c r="N385" s="117">
        <f t="shared" si="63"/>
        <v>0</v>
      </c>
      <c r="O385" s="117">
        <f t="shared" si="63"/>
        <v>0</v>
      </c>
      <c r="P385" s="117">
        <f t="shared" si="63"/>
        <v>0</v>
      </c>
      <c r="Q385" s="117">
        <f t="shared" si="63"/>
        <v>0</v>
      </c>
      <c r="R385" s="117">
        <f t="shared" si="63"/>
        <v>60</v>
      </c>
      <c r="S385" s="117">
        <f t="shared" si="63"/>
        <v>0</v>
      </c>
      <c r="T385" s="117">
        <f t="shared" si="63"/>
        <v>0</v>
      </c>
      <c r="U385" s="117">
        <f t="shared" si="63"/>
        <v>0</v>
      </c>
      <c r="V385" s="117">
        <f t="shared" si="63"/>
        <v>0</v>
      </c>
      <c r="W385" s="117">
        <f t="shared" si="63"/>
        <v>0</v>
      </c>
      <c r="X385" s="120">
        <f t="shared" si="63"/>
        <v>0</v>
      </c>
    </row>
    <row r="386" spans="1:24" ht="15.75" x14ac:dyDescent="0.25">
      <c r="A386" s="1">
        <v>386</v>
      </c>
      <c r="G386" s="45"/>
      <c r="H386" s="117">
        <f t="shared" ref="H386:X386" si="64">H71*$B71</f>
        <v>0</v>
      </c>
      <c r="I386" s="117">
        <f t="shared" si="64"/>
        <v>0</v>
      </c>
      <c r="J386" s="117">
        <f t="shared" si="64"/>
        <v>0</v>
      </c>
      <c r="K386" s="117">
        <f t="shared" si="64"/>
        <v>0</v>
      </c>
      <c r="L386" s="117">
        <f t="shared" si="64"/>
        <v>0</v>
      </c>
      <c r="M386" s="117">
        <f t="shared" si="64"/>
        <v>0</v>
      </c>
      <c r="N386" s="117">
        <f t="shared" si="64"/>
        <v>0</v>
      </c>
      <c r="O386" s="117">
        <f t="shared" si="64"/>
        <v>0</v>
      </c>
      <c r="P386" s="117">
        <f t="shared" si="64"/>
        <v>0</v>
      </c>
      <c r="Q386" s="117">
        <f t="shared" si="64"/>
        <v>0</v>
      </c>
      <c r="R386" s="117">
        <f t="shared" si="64"/>
        <v>60</v>
      </c>
      <c r="S386" s="117">
        <f t="shared" si="64"/>
        <v>0</v>
      </c>
      <c r="T386" s="117">
        <f t="shared" si="64"/>
        <v>0</v>
      </c>
      <c r="U386" s="117">
        <f t="shared" si="64"/>
        <v>0</v>
      </c>
      <c r="V386" s="117">
        <f t="shared" si="64"/>
        <v>0</v>
      </c>
      <c r="W386" s="117">
        <f t="shared" si="64"/>
        <v>0</v>
      </c>
      <c r="X386" s="120">
        <f t="shared" si="64"/>
        <v>0</v>
      </c>
    </row>
    <row r="387" spans="1:24" ht="15.75" x14ac:dyDescent="0.25">
      <c r="A387" s="1">
        <v>387</v>
      </c>
      <c r="G387" s="45"/>
      <c r="H387" s="117">
        <f t="shared" ref="H387:X387" si="65">H72*$B72</f>
        <v>0</v>
      </c>
      <c r="I387" s="117">
        <f t="shared" si="65"/>
        <v>0</v>
      </c>
      <c r="J387" s="117">
        <f t="shared" si="65"/>
        <v>0</v>
      </c>
      <c r="K387" s="117">
        <f t="shared" si="65"/>
        <v>0</v>
      </c>
      <c r="L387" s="117">
        <f t="shared" si="65"/>
        <v>0</v>
      </c>
      <c r="M387" s="117">
        <f t="shared" si="65"/>
        <v>0</v>
      </c>
      <c r="N387" s="117">
        <f t="shared" si="65"/>
        <v>0</v>
      </c>
      <c r="O387" s="117">
        <f t="shared" si="65"/>
        <v>0</v>
      </c>
      <c r="P387" s="117">
        <f t="shared" si="65"/>
        <v>0</v>
      </c>
      <c r="Q387" s="117">
        <f t="shared" si="65"/>
        <v>0</v>
      </c>
      <c r="R387" s="117">
        <f t="shared" si="65"/>
        <v>60</v>
      </c>
      <c r="S387" s="117">
        <f t="shared" si="65"/>
        <v>0</v>
      </c>
      <c r="T387" s="117">
        <f t="shared" si="65"/>
        <v>0</v>
      </c>
      <c r="U387" s="117">
        <f t="shared" si="65"/>
        <v>0</v>
      </c>
      <c r="V387" s="117">
        <f t="shared" si="65"/>
        <v>0</v>
      </c>
      <c r="W387" s="117">
        <f t="shared" si="65"/>
        <v>0</v>
      </c>
      <c r="X387" s="120">
        <f t="shared" si="65"/>
        <v>0</v>
      </c>
    </row>
    <row r="388" spans="1:24" ht="15.75" x14ac:dyDescent="0.25">
      <c r="A388" s="1">
        <v>388</v>
      </c>
      <c r="G388" s="45"/>
      <c r="H388" s="117">
        <f t="shared" ref="H388:X388" si="66">H73*$B73</f>
        <v>0</v>
      </c>
      <c r="I388" s="117">
        <f t="shared" si="66"/>
        <v>0</v>
      </c>
      <c r="J388" s="117">
        <f t="shared" si="66"/>
        <v>0</v>
      </c>
      <c r="K388" s="117">
        <f t="shared" si="66"/>
        <v>0</v>
      </c>
      <c r="L388" s="117">
        <f t="shared" si="66"/>
        <v>0</v>
      </c>
      <c r="M388" s="117">
        <f t="shared" si="66"/>
        <v>0</v>
      </c>
      <c r="N388" s="117">
        <f t="shared" si="66"/>
        <v>0</v>
      </c>
      <c r="O388" s="117">
        <f t="shared" si="66"/>
        <v>0</v>
      </c>
      <c r="P388" s="117">
        <f t="shared" si="66"/>
        <v>0</v>
      </c>
      <c r="Q388" s="117">
        <f t="shared" si="66"/>
        <v>0</v>
      </c>
      <c r="R388" s="117">
        <f t="shared" si="66"/>
        <v>60</v>
      </c>
      <c r="S388" s="117">
        <f t="shared" si="66"/>
        <v>0</v>
      </c>
      <c r="T388" s="117">
        <f t="shared" si="66"/>
        <v>0</v>
      </c>
      <c r="U388" s="117">
        <f t="shared" si="66"/>
        <v>0</v>
      </c>
      <c r="V388" s="117">
        <f t="shared" si="66"/>
        <v>0</v>
      </c>
      <c r="W388" s="117">
        <f t="shared" si="66"/>
        <v>0</v>
      </c>
      <c r="X388" s="120">
        <f t="shared" si="66"/>
        <v>0</v>
      </c>
    </row>
    <row r="389" spans="1:24" ht="15.75" x14ac:dyDescent="0.25">
      <c r="A389" s="1">
        <v>389</v>
      </c>
      <c r="G389" s="45"/>
      <c r="H389" s="117">
        <f t="shared" ref="H389:X389" si="67">H74*$B74</f>
        <v>70</v>
      </c>
      <c r="I389" s="117">
        <f t="shared" si="67"/>
        <v>0</v>
      </c>
      <c r="J389" s="117">
        <f t="shared" si="67"/>
        <v>0</v>
      </c>
      <c r="K389" s="117">
        <f t="shared" si="67"/>
        <v>0</v>
      </c>
      <c r="L389" s="117">
        <f t="shared" si="67"/>
        <v>140</v>
      </c>
      <c r="M389" s="117">
        <f t="shared" si="67"/>
        <v>0</v>
      </c>
      <c r="N389" s="117">
        <f t="shared" si="67"/>
        <v>70</v>
      </c>
      <c r="O389" s="117">
        <f t="shared" si="67"/>
        <v>0</v>
      </c>
      <c r="P389" s="117">
        <f t="shared" si="67"/>
        <v>0</v>
      </c>
      <c r="Q389" s="117">
        <f t="shared" si="67"/>
        <v>0</v>
      </c>
      <c r="R389" s="117">
        <f t="shared" si="67"/>
        <v>140</v>
      </c>
      <c r="S389" s="117">
        <f t="shared" si="67"/>
        <v>0</v>
      </c>
      <c r="T389" s="117">
        <f t="shared" si="67"/>
        <v>0</v>
      </c>
      <c r="U389" s="117">
        <f t="shared" si="67"/>
        <v>0</v>
      </c>
      <c r="V389" s="117">
        <f t="shared" si="67"/>
        <v>0</v>
      </c>
      <c r="W389" s="117">
        <f t="shared" si="67"/>
        <v>0</v>
      </c>
      <c r="X389" s="120">
        <f t="shared" si="67"/>
        <v>0</v>
      </c>
    </row>
    <row r="390" spans="1:24" ht="15.75" x14ac:dyDescent="0.25">
      <c r="A390" s="1">
        <v>390</v>
      </c>
      <c r="G390" s="45"/>
      <c r="H390" s="117">
        <f t="shared" ref="H390:X390" si="68">H75*$B75</f>
        <v>70</v>
      </c>
      <c r="I390" s="117">
        <f t="shared" si="68"/>
        <v>0</v>
      </c>
      <c r="J390" s="117">
        <f t="shared" si="68"/>
        <v>0</v>
      </c>
      <c r="K390" s="117">
        <f t="shared" si="68"/>
        <v>0</v>
      </c>
      <c r="L390" s="117">
        <f t="shared" si="68"/>
        <v>140</v>
      </c>
      <c r="M390" s="117">
        <f t="shared" si="68"/>
        <v>0</v>
      </c>
      <c r="N390" s="117">
        <f t="shared" si="68"/>
        <v>70</v>
      </c>
      <c r="O390" s="117">
        <f t="shared" si="68"/>
        <v>0</v>
      </c>
      <c r="P390" s="117">
        <f t="shared" si="68"/>
        <v>0</v>
      </c>
      <c r="Q390" s="117">
        <f t="shared" si="68"/>
        <v>0</v>
      </c>
      <c r="R390" s="117">
        <f t="shared" si="68"/>
        <v>140</v>
      </c>
      <c r="S390" s="117">
        <f t="shared" si="68"/>
        <v>0</v>
      </c>
      <c r="T390" s="117">
        <f t="shared" si="68"/>
        <v>0</v>
      </c>
      <c r="U390" s="117">
        <f t="shared" si="68"/>
        <v>0</v>
      </c>
      <c r="V390" s="117">
        <f t="shared" si="68"/>
        <v>0</v>
      </c>
      <c r="W390" s="117">
        <f t="shared" si="68"/>
        <v>0</v>
      </c>
      <c r="X390" s="120">
        <f t="shared" si="68"/>
        <v>0</v>
      </c>
    </row>
    <row r="391" spans="1:24" ht="15.75" x14ac:dyDescent="0.25">
      <c r="A391" s="1">
        <v>391</v>
      </c>
      <c r="G391" s="45"/>
      <c r="H391" s="117">
        <f t="shared" ref="H391:X391" si="69">H76*$B76</f>
        <v>70</v>
      </c>
      <c r="I391" s="117">
        <f t="shared" si="69"/>
        <v>0</v>
      </c>
      <c r="J391" s="117">
        <f t="shared" si="69"/>
        <v>0</v>
      </c>
      <c r="K391" s="117">
        <f t="shared" si="69"/>
        <v>0</v>
      </c>
      <c r="L391" s="117">
        <f t="shared" si="69"/>
        <v>280</v>
      </c>
      <c r="M391" s="117">
        <f t="shared" si="69"/>
        <v>0</v>
      </c>
      <c r="N391" s="117">
        <f t="shared" si="69"/>
        <v>140</v>
      </c>
      <c r="O391" s="117">
        <f t="shared" si="69"/>
        <v>0</v>
      </c>
      <c r="P391" s="117">
        <f t="shared" si="69"/>
        <v>0</v>
      </c>
      <c r="Q391" s="117">
        <f t="shared" si="69"/>
        <v>0</v>
      </c>
      <c r="R391" s="117">
        <f t="shared" si="69"/>
        <v>280</v>
      </c>
      <c r="S391" s="117">
        <f t="shared" si="69"/>
        <v>0</v>
      </c>
      <c r="T391" s="117">
        <f t="shared" si="69"/>
        <v>0</v>
      </c>
      <c r="U391" s="117">
        <f t="shared" si="69"/>
        <v>0</v>
      </c>
      <c r="V391" s="117">
        <f t="shared" si="69"/>
        <v>0</v>
      </c>
      <c r="W391" s="117">
        <f t="shared" si="69"/>
        <v>0</v>
      </c>
      <c r="X391" s="120">
        <f t="shared" si="69"/>
        <v>0</v>
      </c>
    </row>
    <row r="392" spans="1:24" ht="15.75" x14ac:dyDescent="0.25">
      <c r="A392" s="1">
        <v>392</v>
      </c>
      <c r="G392" s="45"/>
      <c r="H392" s="117">
        <f t="shared" ref="H392:X392" si="70">H77*$B77</f>
        <v>70</v>
      </c>
      <c r="I392" s="117">
        <f t="shared" si="70"/>
        <v>0</v>
      </c>
      <c r="J392" s="117">
        <f t="shared" si="70"/>
        <v>0</v>
      </c>
      <c r="K392" s="117">
        <f t="shared" si="70"/>
        <v>0</v>
      </c>
      <c r="L392" s="117">
        <f t="shared" si="70"/>
        <v>280</v>
      </c>
      <c r="M392" s="117">
        <f t="shared" si="70"/>
        <v>0</v>
      </c>
      <c r="N392" s="117">
        <f t="shared" si="70"/>
        <v>140</v>
      </c>
      <c r="O392" s="117">
        <f t="shared" si="70"/>
        <v>0</v>
      </c>
      <c r="P392" s="117">
        <f t="shared" si="70"/>
        <v>0</v>
      </c>
      <c r="Q392" s="117">
        <f t="shared" si="70"/>
        <v>0</v>
      </c>
      <c r="R392" s="117">
        <f t="shared" si="70"/>
        <v>140</v>
      </c>
      <c r="S392" s="117">
        <f t="shared" si="70"/>
        <v>0</v>
      </c>
      <c r="T392" s="117">
        <f t="shared" si="70"/>
        <v>0</v>
      </c>
      <c r="U392" s="117">
        <f t="shared" si="70"/>
        <v>0</v>
      </c>
      <c r="V392" s="117">
        <f t="shared" si="70"/>
        <v>0</v>
      </c>
      <c r="W392" s="117">
        <f t="shared" si="70"/>
        <v>0</v>
      </c>
      <c r="X392" s="120">
        <f t="shared" si="70"/>
        <v>0</v>
      </c>
    </row>
    <row r="393" spans="1:24" ht="15.75" x14ac:dyDescent="0.25">
      <c r="A393" s="1">
        <v>393</v>
      </c>
      <c r="G393" s="45"/>
      <c r="H393" s="117">
        <f t="shared" ref="H393:X393" si="71">H78*$B78</f>
        <v>70</v>
      </c>
      <c r="I393" s="117">
        <f t="shared" si="71"/>
        <v>0</v>
      </c>
      <c r="J393" s="117">
        <f t="shared" si="71"/>
        <v>0</v>
      </c>
      <c r="K393" s="117">
        <f t="shared" si="71"/>
        <v>0</v>
      </c>
      <c r="L393" s="117">
        <f t="shared" si="71"/>
        <v>280</v>
      </c>
      <c r="M393" s="117">
        <f t="shared" si="71"/>
        <v>0</v>
      </c>
      <c r="N393" s="117">
        <f t="shared" si="71"/>
        <v>140</v>
      </c>
      <c r="O393" s="117">
        <f t="shared" si="71"/>
        <v>0</v>
      </c>
      <c r="P393" s="117">
        <f t="shared" si="71"/>
        <v>0</v>
      </c>
      <c r="Q393" s="117">
        <f t="shared" si="71"/>
        <v>0</v>
      </c>
      <c r="R393" s="117">
        <f t="shared" si="71"/>
        <v>280</v>
      </c>
      <c r="S393" s="117">
        <f t="shared" si="71"/>
        <v>0</v>
      </c>
      <c r="T393" s="117">
        <f t="shared" si="71"/>
        <v>0</v>
      </c>
      <c r="U393" s="117">
        <f t="shared" si="71"/>
        <v>0</v>
      </c>
      <c r="V393" s="117">
        <f t="shared" si="71"/>
        <v>0</v>
      </c>
      <c r="W393" s="117">
        <f t="shared" si="71"/>
        <v>0</v>
      </c>
      <c r="X393" s="120">
        <f t="shared" si="71"/>
        <v>0</v>
      </c>
    </row>
    <row r="394" spans="1:24" ht="15.75" x14ac:dyDescent="0.25">
      <c r="A394" s="1">
        <v>394</v>
      </c>
      <c r="G394" s="45"/>
      <c r="H394" s="117">
        <f t="shared" ref="H394:X394" si="72">H79*$B79</f>
        <v>70</v>
      </c>
      <c r="I394" s="117">
        <f t="shared" si="72"/>
        <v>0</v>
      </c>
      <c r="J394" s="117">
        <f t="shared" si="72"/>
        <v>0</v>
      </c>
      <c r="K394" s="117">
        <f t="shared" si="72"/>
        <v>0</v>
      </c>
      <c r="L394" s="117">
        <f t="shared" si="72"/>
        <v>280</v>
      </c>
      <c r="M394" s="117">
        <f t="shared" si="72"/>
        <v>0</v>
      </c>
      <c r="N394" s="117">
        <f t="shared" si="72"/>
        <v>140</v>
      </c>
      <c r="O394" s="117">
        <f t="shared" si="72"/>
        <v>0</v>
      </c>
      <c r="P394" s="117">
        <f t="shared" si="72"/>
        <v>0</v>
      </c>
      <c r="Q394" s="117">
        <f t="shared" si="72"/>
        <v>0</v>
      </c>
      <c r="R394" s="117">
        <f t="shared" si="72"/>
        <v>280</v>
      </c>
      <c r="S394" s="117">
        <f t="shared" si="72"/>
        <v>0</v>
      </c>
      <c r="T394" s="117">
        <f t="shared" si="72"/>
        <v>0</v>
      </c>
      <c r="U394" s="117">
        <f t="shared" si="72"/>
        <v>0</v>
      </c>
      <c r="V394" s="117">
        <f t="shared" si="72"/>
        <v>0</v>
      </c>
      <c r="W394" s="117">
        <f t="shared" si="72"/>
        <v>0</v>
      </c>
      <c r="X394" s="120">
        <f t="shared" si="72"/>
        <v>0</v>
      </c>
    </row>
    <row r="395" spans="1:24" ht="15.75" x14ac:dyDescent="0.25">
      <c r="A395" s="1">
        <v>395</v>
      </c>
      <c r="G395" s="45"/>
      <c r="H395" s="117">
        <f t="shared" ref="H395:X395" si="73">H80*$B80</f>
        <v>70</v>
      </c>
      <c r="I395" s="117">
        <f t="shared" si="73"/>
        <v>0</v>
      </c>
      <c r="J395" s="117">
        <f t="shared" si="73"/>
        <v>0</v>
      </c>
      <c r="K395" s="117">
        <f t="shared" si="73"/>
        <v>0</v>
      </c>
      <c r="L395" s="117">
        <f t="shared" si="73"/>
        <v>280</v>
      </c>
      <c r="M395" s="117">
        <f t="shared" si="73"/>
        <v>0</v>
      </c>
      <c r="N395" s="117">
        <f t="shared" si="73"/>
        <v>140</v>
      </c>
      <c r="O395" s="117">
        <f t="shared" si="73"/>
        <v>0</v>
      </c>
      <c r="P395" s="117">
        <f t="shared" si="73"/>
        <v>0</v>
      </c>
      <c r="Q395" s="117">
        <f t="shared" si="73"/>
        <v>0</v>
      </c>
      <c r="R395" s="117">
        <f t="shared" si="73"/>
        <v>280</v>
      </c>
      <c r="S395" s="117">
        <f t="shared" si="73"/>
        <v>0</v>
      </c>
      <c r="T395" s="117">
        <f t="shared" si="73"/>
        <v>0</v>
      </c>
      <c r="U395" s="117">
        <f t="shared" si="73"/>
        <v>0</v>
      </c>
      <c r="V395" s="117">
        <f t="shared" si="73"/>
        <v>0</v>
      </c>
      <c r="W395" s="117">
        <f t="shared" si="73"/>
        <v>0</v>
      </c>
      <c r="X395" s="120">
        <f t="shared" si="73"/>
        <v>0</v>
      </c>
    </row>
    <row r="396" spans="1:24" ht="15.75" x14ac:dyDescent="0.25">
      <c r="A396" s="1">
        <v>396</v>
      </c>
      <c r="G396" s="45"/>
      <c r="H396" s="117">
        <f t="shared" ref="H396:X396" si="74">H81*$B81</f>
        <v>70</v>
      </c>
      <c r="I396" s="117">
        <f t="shared" si="74"/>
        <v>0</v>
      </c>
      <c r="J396" s="117">
        <f t="shared" si="74"/>
        <v>0</v>
      </c>
      <c r="K396" s="117">
        <f t="shared" si="74"/>
        <v>0</v>
      </c>
      <c r="L396" s="117">
        <f t="shared" si="74"/>
        <v>280</v>
      </c>
      <c r="M396" s="117">
        <f t="shared" si="74"/>
        <v>0</v>
      </c>
      <c r="N396" s="117">
        <f t="shared" si="74"/>
        <v>140</v>
      </c>
      <c r="O396" s="117">
        <f t="shared" si="74"/>
        <v>0</v>
      </c>
      <c r="P396" s="117">
        <f t="shared" si="74"/>
        <v>0</v>
      </c>
      <c r="Q396" s="117">
        <f t="shared" si="74"/>
        <v>0</v>
      </c>
      <c r="R396" s="117">
        <f t="shared" si="74"/>
        <v>280</v>
      </c>
      <c r="S396" s="117">
        <f t="shared" si="74"/>
        <v>0</v>
      </c>
      <c r="T396" s="117">
        <f t="shared" si="74"/>
        <v>0</v>
      </c>
      <c r="U396" s="117">
        <f t="shared" si="74"/>
        <v>0</v>
      </c>
      <c r="V396" s="117">
        <f t="shared" si="74"/>
        <v>0</v>
      </c>
      <c r="W396" s="117">
        <f t="shared" si="74"/>
        <v>0</v>
      </c>
      <c r="X396" s="120">
        <f t="shared" si="74"/>
        <v>0</v>
      </c>
    </row>
    <row r="397" spans="1:24" ht="15.75" x14ac:dyDescent="0.25">
      <c r="A397" s="1">
        <v>397</v>
      </c>
      <c r="G397" s="45"/>
      <c r="H397" s="117">
        <f t="shared" ref="H397:X397" si="75">H82*$B82</f>
        <v>70</v>
      </c>
      <c r="I397" s="117">
        <f t="shared" si="75"/>
        <v>0</v>
      </c>
      <c r="J397" s="117">
        <f t="shared" si="75"/>
        <v>0</v>
      </c>
      <c r="K397" s="117">
        <f t="shared" si="75"/>
        <v>0</v>
      </c>
      <c r="L397" s="117">
        <f t="shared" si="75"/>
        <v>280</v>
      </c>
      <c r="M397" s="117">
        <f t="shared" si="75"/>
        <v>0</v>
      </c>
      <c r="N397" s="117">
        <f t="shared" si="75"/>
        <v>140</v>
      </c>
      <c r="O397" s="117">
        <f t="shared" si="75"/>
        <v>0</v>
      </c>
      <c r="P397" s="117">
        <f t="shared" si="75"/>
        <v>0</v>
      </c>
      <c r="Q397" s="117">
        <f t="shared" si="75"/>
        <v>0</v>
      </c>
      <c r="R397" s="117">
        <f t="shared" si="75"/>
        <v>140</v>
      </c>
      <c r="S397" s="117">
        <f t="shared" si="75"/>
        <v>0</v>
      </c>
      <c r="T397" s="117">
        <f t="shared" si="75"/>
        <v>0</v>
      </c>
      <c r="U397" s="117">
        <f t="shared" si="75"/>
        <v>0</v>
      </c>
      <c r="V397" s="117">
        <f t="shared" si="75"/>
        <v>0</v>
      </c>
      <c r="W397" s="117">
        <f t="shared" si="75"/>
        <v>0</v>
      </c>
      <c r="X397" s="120">
        <f t="shared" si="75"/>
        <v>0</v>
      </c>
    </row>
    <row r="398" spans="1:24" ht="15.75" x14ac:dyDescent="0.25">
      <c r="A398" s="1">
        <v>398</v>
      </c>
      <c r="G398" s="45"/>
      <c r="H398" s="117">
        <f t="shared" ref="H398:X398" si="76">H83*$B83</f>
        <v>50</v>
      </c>
      <c r="I398" s="117">
        <f t="shared" si="76"/>
        <v>0</v>
      </c>
      <c r="J398" s="117">
        <f t="shared" si="76"/>
        <v>50</v>
      </c>
      <c r="K398" s="117">
        <f t="shared" si="76"/>
        <v>0</v>
      </c>
      <c r="L398" s="117">
        <f t="shared" si="76"/>
        <v>50</v>
      </c>
      <c r="M398" s="117">
        <f t="shared" si="76"/>
        <v>50</v>
      </c>
      <c r="N398" s="117">
        <f t="shared" si="76"/>
        <v>0</v>
      </c>
      <c r="O398" s="117">
        <f t="shared" si="76"/>
        <v>0</v>
      </c>
      <c r="P398" s="117">
        <f t="shared" si="76"/>
        <v>0</v>
      </c>
      <c r="Q398" s="117">
        <f t="shared" si="76"/>
        <v>0</v>
      </c>
      <c r="R398" s="117">
        <f t="shared" si="76"/>
        <v>0</v>
      </c>
      <c r="S398" s="117">
        <f t="shared" si="76"/>
        <v>200</v>
      </c>
      <c r="T398" s="117">
        <f t="shared" si="76"/>
        <v>0</v>
      </c>
      <c r="U398" s="117">
        <f t="shared" si="76"/>
        <v>0</v>
      </c>
      <c r="V398" s="117">
        <f t="shared" si="76"/>
        <v>0</v>
      </c>
      <c r="W398" s="117">
        <f t="shared" si="76"/>
        <v>0</v>
      </c>
      <c r="X398" s="120">
        <f t="shared" si="76"/>
        <v>100</v>
      </c>
    </row>
    <row r="399" spans="1:24" ht="15.75" x14ac:dyDescent="0.25">
      <c r="A399" s="1">
        <v>399</v>
      </c>
      <c r="G399" s="45"/>
      <c r="H399" s="117">
        <f t="shared" ref="H399:X399" si="77">H84*$B84</f>
        <v>50</v>
      </c>
      <c r="I399" s="117">
        <f t="shared" si="77"/>
        <v>0</v>
      </c>
      <c r="J399" s="117">
        <f t="shared" si="77"/>
        <v>50</v>
      </c>
      <c r="K399" s="117">
        <f t="shared" si="77"/>
        <v>0</v>
      </c>
      <c r="L399" s="117">
        <f t="shared" si="77"/>
        <v>50</v>
      </c>
      <c r="M399" s="117">
        <f t="shared" si="77"/>
        <v>50</v>
      </c>
      <c r="N399" s="117">
        <f t="shared" si="77"/>
        <v>0</v>
      </c>
      <c r="O399" s="117">
        <f t="shared" si="77"/>
        <v>50</v>
      </c>
      <c r="P399" s="117">
        <f t="shared" si="77"/>
        <v>0</v>
      </c>
      <c r="Q399" s="117">
        <f t="shared" si="77"/>
        <v>0</v>
      </c>
      <c r="R399" s="117">
        <f t="shared" si="77"/>
        <v>0</v>
      </c>
      <c r="S399" s="117">
        <f t="shared" si="77"/>
        <v>100</v>
      </c>
      <c r="T399" s="117">
        <f t="shared" si="77"/>
        <v>0</v>
      </c>
      <c r="U399" s="117">
        <f t="shared" si="77"/>
        <v>0</v>
      </c>
      <c r="V399" s="117">
        <f t="shared" si="77"/>
        <v>0</v>
      </c>
      <c r="W399" s="117">
        <f t="shared" si="77"/>
        <v>0</v>
      </c>
      <c r="X399" s="120">
        <f t="shared" si="77"/>
        <v>100</v>
      </c>
    </row>
    <row r="400" spans="1:24" ht="15.75" x14ac:dyDescent="0.25">
      <c r="A400" s="1">
        <v>400</v>
      </c>
      <c r="G400" s="45"/>
      <c r="H400" s="117">
        <f t="shared" ref="H400:X400" si="78">H85*$B85</f>
        <v>50</v>
      </c>
      <c r="I400" s="117">
        <f t="shared" si="78"/>
        <v>0</v>
      </c>
      <c r="J400" s="117">
        <f t="shared" si="78"/>
        <v>50</v>
      </c>
      <c r="K400" s="117">
        <f t="shared" si="78"/>
        <v>0</v>
      </c>
      <c r="L400" s="117">
        <f t="shared" si="78"/>
        <v>50</v>
      </c>
      <c r="M400" s="117">
        <f t="shared" si="78"/>
        <v>50</v>
      </c>
      <c r="N400" s="117">
        <f t="shared" si="78"/>
        <v>0</v>
      </c>
      <c r="O400" s="117">
        <f t="shared" si="78"/>
        <v>0</v>
      </c>
      <c r="P400" s="117">
        <f t="shared" si="78"/>
        <v>0</v>
      </c>
      <c r="Q400" s="117">
        <f t="shared" si="78"/>
        <v>0</v>
      </c>
      <c r="R400" s="117">
        <f t="shared" si="78"/>
        <v>0</v>
      </c>
      <c r="S400" s="117">
        <f t="shared" si="78"/>
        <v>200</v>
      </c>
      <c r="T400" s="117">
        <f t="shared" si="78"/>
        <v>0</v>
      </c>
      <c r="U400" s="117">
        <f t="shared" si="78"/>
        <v>0</v>
      </c>
      <c r="V400" s="117">
        <f t="shared" si="78"/>
        <v>0</v>
      </c>
      <c r="W400" s="117">
        <f t="shared" si="78"/>
        <v>0</v>
      </c>
      <c r="X400" s="120">
        <f t="shared" si="78"/>
        <v>100</v>
      </c>
    </row>
    <row r="401" spans="1:24" ht="15.75" x14ac:dyDescent="0.25">
      <c r="A401" s="1">
        <v>401</v>
      </c>
      <c r="G401" s="45"/>
      <c r="H401" s="117">
        <f t="shared" ref="H401:X401" si="79">H86*$B86</f>
        <v>100</v>
      </c>
      <c r="I401" s="117">
        <f t="shared" si="79"/>
        <v>0</v>
      </c>
      <c r="J401" s="117">
        <f t="shared" si="79"/>
        <v>200</v>
      </c>
      <c r="K401" s="117">
        <f t="shared" si="79"/>
        <v>100</v>
      </c>
      <c r="L401" s="117">
        <f t="shared" si="79"/>
        <v>50</v>
      </c>
      <c r="M401" s="117">
        <f t="shared" si="79"/>
        <v>50</v>
      </c>
      <c r="N401" s="117">
        <f t="shared" si="79"/>
        <v>50</v>
      </c>
      <c r="O401" s="117">
        <f t="shared" si="79"/>
        <v>50</v>
      </c>
      <c r="P401" s="117">
        <f t="shared" si="79"/>
        <v>50</v>
      </c>
      <c r="Q401" s="117">
        <f t="shared" si="79"/>
        <v>0</v>
      </c>
      <c r="R401" s="117">
        <f t="shared" si="79"/>
        <v>0</v>
      </c>
      <c r="S401" s="117">
        <f t="shared" si="79"/>
        <v>100</v>
      </c>
      <c r="T401" s="117">
        <f t="shared" si="79"/>
        <v>50</v>
      </c>
      <c r="U401" s="117">
        <f t="shared" si="79"/>
        <v>0</v>
      </c>
      <c r="V401" s="117">
        <f t="shared" si="79"/>
        <v>0</v>
      </c>
      <c r="W401" s="117">
        <f t="shared" si="79"/>
        <v>0</v>
      </c>
      <c r="X401" s="120">
        <f t="shared" si="79"/>
        <v>200</v>
      </c>
    </row>
    <row r="402" spans="1:24" ht="15.75" x14ac:dyDescent="0.25">
      <c r="A402" s="1">
        <v>402</v>
      </c>
      <c r="G402" s="45"/>
      <c r="H402" s="117">
        <f t="shared" ref="H402:X402" si="80">H87*$B87</f>
        <v>100</v>
      </c>
      <c r="I402" s="117">
        <f t="shared" si="80"/>
        <v>0</v>
      </c>
      <c r="J402" s="117">
        <f t="shared" si="80"/>
        <v>200</v>
      </c>
      <c r="K402" s="117">
        <f t="shared" si="80"/>
        <v>100</v>
      </c>
      <c r="L402" s="117">
        <f t="shared" si="80"/>
        <v>50</v>
      </c>
      <c r="M402" s="117">
        <f t="shared" si="80"/>
        <v>50</v>
      </c>
      <c r="N402" s="117">
        <f t="shared" si="80"/>
        <v>50</v>
      </c>
      <c r="O402" s="117">
        <f t="shared" si="80"/>
        <v>50</v>
      </c>
      <c r="P402" s="117">
        <f t="shared" si="80"/>
        <v>50</v>
      </c>
      <c r="Q402" s="117">
        <f t="shared" si="80"/>
        <v>0</v>
      </c>
      <c r="R402" s="117">
        <f t="shared" si="80"/>
        <v>0</v>
      </c>
      <c r="S402" s="117">
        <f t="shared" si="80"/>
        <v>100</v>
      </c>
      <c r="T402" s="117">
        <f t="shared" si="80"/>
        <v>50</v>
      </c>
      <c r="U402" s="117">
        <f t="shared" si="80"/>
        <v>0</v>
      </c>
      <c r="V402" s="117">
        <f t="shared" si="80"/>
        <v>0</v>
      </c>
      <c r="W402" s="117">
        <f t="shared" si="80"/>
        <v>0</v>
      </c>
      <c r="X402" s="120">
        <f t="shared" si="80"/>
        <v>0</v>
      </c>
    </row>
    <row r="403" spans="1:24" ht="15.75" x14ac:dyDescent="0.25">
      <c r="A403" s="1">
        <v>403</v>
      </c>
      <c r="G403" s="45"/>
      <c r="H403" s="117">
        <f t="shared" ref="H403:X403" si="81">H88*$B88</f>
        <v>100</v>
      </c>
      <c r="I403" s="117">
        <f t="shared" si="81"/>
        <v>0</v>
      </c>
      <c r="J403" s="117">
        <f t="shared" si="81"/>
        <v>200</v>
      </c>
      <c r="K403" s="117">
        <f t="shared" si="81"/>
        <v>100</v>
      </c>
      <c r="L403" s="117">
        <f t="shared" si="81"/>
        <v>50</v>
      </c>
      <c r="M403" s="117">
        <f t="shared" si="81"/>
        <v>50</v>
      </c>
      <c r="N403" s="117">
        <f t="shared" si="81"/>
        <v>50</v>
      </c>
      <c r="O403" s="117">
        <f t="shared" si="81"/>
        <v>50</v>
      </c>
      <c r="P403" s="117">
        <f t="shared" si="81"/>
        <v>50</v>
      </c>
      <c r="Q403" s="117">
        <f t="shared" si="81"/>
        <v>0</v>
      </c>
      <c r="R403" s="117">
        <f t="shared" si="81"/>
        <v>0</v>
      </c>
      <c r="S403" s="117">
        <f t="shared" si="81"/>
        <v>100</v>
      </c>
      <c r="T403" s="117">
        <f t="shared" si="81"/>
        <v>50</v>
      </c>
      <c r="U403" s="117">
        <f t="shared" si="81"/>
        <v>0</v>
      </c>
      <c r="V403" s="117">
        <f t="shared" si="81"/>
        <v>0</v>
      </c>
      <c r="W403" s="117">
        <f t="shared" si="81"/>
        <v>0</v>
      </c>
      <c r="X403" s="120">
        <f t="shared" si="81"/>
        <v>200</v>
      </c>
    </row>
    <row r="404" spans="1:24" ht="15.75" x14ac:dyDescent="0.25">
      <c r="A404" s="1">
        <v>404</v>
      </c>
      <c r="G404" s="45"/>
      <c r="H404" s="117">
        <f t="shared" ref="H404:X404" si="82">H89*$B89</f>
        <v>100</v>
      </c>
      <c r="I404" s="117">
        <f t="shared" si="82"/>
        <v>0</v>
      </c>
      <c r="J404" s="117">
        <f t="shared" si="82"/>
        <v>100</v>
      </c>
      <c r="K404" s="117">
        <f t="shared" si="82"/>
        <v>0</v>
      </c>
      <c r="L404" s="117">
        <f t="shared" si="82"/>
        <v>100</v>
      </c>
      <c r="M404" s="117">
        <f t="shared" si="82"/>
        <v>100</v>
      </c>
      <c r="N404" s="117">
        <f t="shared" si="82"/>
        <v>100</v>
      </c>
      <c r="O404" s="117">
        <f t="shared" si="82"/>
        <v>50</v>
      </c>
      <c r="P404" s="117">
        <f t="shared" si="82"/>
        <v>0</v>
      </c>
      <c r="Q404" s="117">
        <f t="shared" si="82"/>
        <v>0</v>
      </c>
      <c r="R404" s="117">
        <f t="shared" si="82"/>
        <v>0</v>
      </c>
      <c r="S404" s="117">
        <f t="shared" si="82"/>
        <v>100</v>
      </c>
      <c r="T404" s="117">
        <f t="shared" si="82"/>
        <v>0</v>
      </c>
      <c r="U404" s="117">
        <f t="shared" si="82"/>
        <v>0</v>
      </c>
      <c r="V404" s="117">
        <f t="shared" si="82"/>
        <v>0</v>
      </c>
      <c r="W404" s="117">
        <f t="shared" si="82"/>
        <v>0</v>
      </c>
      <c r="X404" s="120">
        <f t="shared" si="82"/>
        <v>200</v>
      </c>
    </row>
    <row r="405" spans="1:24" ht="15.75" x14ac:dyDescent="0.25">
      <c r="A405" s="1">
        <v>405</v>
      </c>
      <c r="G405" s="45"/>
      <c r="H405" s="117">
        <f t="shared" ref="H405:X405" si="83">H90*$B90</f>
        <v>100</v>
      </c>
      <c r="I405" s="117">
        <f t="shared" si="83"/>
        <v>0</v>
      </c>
      <c r="J405" s="117">
        <f t="shared" si="83"/>
        <v>100</v>
      </c>
      <c r="K405" s="117">
        <f t="shared" si="83"/>
        <v>0</v>
      </c>
      <c r="L405" s="117">
        <f t="shared" si="83"/>
        <v>100</v>
      </c>
      <c r="M405" s="117">
        <f t="shared" si="83"/>
        <v>100</v>
      </c>
      <c r="N405" s="117">
        <f t="shared" si="83"/>
        <v>100</v>
      </c>
      <c r="O405" s="117">
        <f t="shared" si="83"/>
        <v>50</v>
      </c>
      <c r="P405" s="117">
        <f t="shared" si="83"/>
        <v>0</v>
      </c>
      <c r="Q405" s="117">
        <f t="shared" si="83"/>
        <v>0</v>
      </c>
      <c r="R405" s="117">
        <f t="shared" si="83"/>
        <v>0</v>
      </c>
      <c r="S405" s="117">
        <f t="shared" si="83"/>
        <v>100</v>
      </c>
      <c r="T405" s="117">
        <f t="shared" si="83"/>
        <v>0</v>
      </c>
      <c r="U405" s="117">
        <f t="shared" si="83"/>
        <v>0</v>
      </c>
      <c r="V405" s="117">
        <f t="shared" si="83"/>
        <v>0</v>
      </c>
      <c r="W405" s="117">
        <f t="shared" si="83"/>
        <v>0</v>
      </c>
      <c r="X405" s="120">
        <f t="shared" si="83"/>
        <v>200</v>
      </c>
    </row>
    <row r="406" spans="1:24" ht="15.75" x14ac:dyDescent="0.25">
      <c r="A406" s="1">
        <v>406</v>
      </c>
      <c r="G406" s="45"/>
      <c r="H406" s="117">
        <f t="shared" ref="H406:X406" si="84">H91*$B91</f>
        <v>50</v>
      </c>
      <c r="I406" s="117">
        <f t="shared" si="84"/>
        <v>0</v>
      </c>
      <c r="J406" s="117">
        <f t="shared" si="84"/>
        <v>0</v>
      </c>
      <c r="K406" s="117">
        <f t="shared" si="84"/>
        <v>0</v>
      </c>
      <c r="L406" s="117">
        <f t="shared" si="84"/>
        <v>0</v>
      </c>
      <c r="M406" s="117">
        <f t="shared" si="84"/>
        <v>0</v>
      </c>
      <c r="N406" s="117">
        <f t="shared" si="84"/>
        <v>0</v>
      </c>
      <c r="O406" s="117">
        <f t="shared" si="84"/>
        <v>0</v>
      </c>
      <c r="P406" s="117">
        <f t="shared" si="84"/>
        <v>0</v>
      </c>
      <c r="Q406" s="117">
        <f t="shared" si="84"/>
        <v>0</v>
      </c>
      <c r="R406" s="117">
        <f t="shared" si="84"/>
        <v>0</v>
      </c>
      <c r="S406" s="117">
        <f t="shared" si="84"/>
        <v>0</v>
      </c>
      <c r="T406" s="117">
        <f t="shared" si="84"/>
        <v>0</v>
      </c>
      <c r="U406" s="117">
        <f t="shared" si="84"/>
        <v>0</v>
      </c>
      <c r="V406" s="117">
        <f t="shared" si="84"/>
        <v>0</v>
      </c>
      <c r="W406" s="117">
        <f t="shared" si="84"/>
        <v>0</v>
      </c>
      <c r="X406" s="120">
        <f t="shared" si="84"/>
        <v>0</v>
      </c>
    </row>
    <row r="407" spans="1:24" ht="15.75" x14ac:dyDescent="0.25">
      <c r="A407" s="1">
        <v>407</v>
      </c>
      <c r="G407" s="45"/>
      <c r="H407" s="117">
        <f t="shared" ref="H407:X407" si="85">H92*$B92</f>
        <v>100</v>
      </c>
      <c r="I407" s="117">
        <f t="shared" si="85"/>
        <v>0</v>
      </c>
      <c r="J407" s="117">
        <f t="shared" si="85"/>
        <v>100</v>
      </c>
      <c r="K407" s="117">
        <f t="shared" si="85"/>
        <v>0</v>
      </c>
      <c r="L407" s="117">
        <f t="shared" si="85"/>
        <v>100</v>
      </c>
      <c r="M407" s="117">
        <f t="shared" si="85"/>
        <v>400</v>
      </c>
      <c r="N407" s="117">
        <f t="shared" si="85"/>
        <v>100</v>
      </c>
      <c r="O407" s="117">
        <f t="shared" si="85"/>
        <v>100</v>
      </c>
      <c r="P407" s="117">
        <f t="shared" si="85"/>
        <v>0</v>
      </c>
      <c r="Q407" s="117">
        <f t="shared" si="85"/>
        <v>0</v>
      </c>
      <c r="R407" s="117">
        <f t="shared" si="85"/>
        <v>100</v>
      </c>
      <c r="S407" s="117">
        <f t="shared" si="85"/>
        <v>100</v>
      </c>
      <c r="T407" s="117">
        <f t="shared" si="85"/>
        <v>0</v>
      </c>
      <c r="U407" s="117">
        <f t="shared" si="85"/>
        <v>0</v>
      </c>
      <c r="V407" s="117">
        <f t="shared" si="85"/>
        <v>0</v>
      </c>
      <c r="W407" s="117">
        <f t="shared" si="85"/>
        <v>0</v>
      </c>
      <c r="X407" s="120">
        <f t="shared" si="85"/>
        <v>200</v>
      </c>
    </row>
    <row r="408" spans="1:24" ht="15.75" x14ac:dyDescent="0.25">
      <c r="A408" s="1">
        <v>408</v>
      </c>
      <c r="G408" s="45"/>
      <c r="H408" s="117">
        <f t="shared" ref="H408:X408" si="86">H93*$B93</f>
        <v>100</v>
      </c>
      <c r="I408" s="117">
        <f t="shared" si="86"/>
        <v>0</v>
      </c>
      <c r="J408" s="117">
        <f t="shared" si="86"/>
        <v>100</v>
      </c>
      <c r="K408" s="117">
        <f t="shared" si="86"/>
        <v>0</v>
      </c>
      <c r="L408" s="117">
        <f t="shared" si="86"/>
        <v>100</v>
      </c>
      <c r="M408" s="117">
        <f t="shared" si="86"/>
        <v>400</v>
      </c>
      <c r="N408" s="117">
        <f t="shared" si="86"/>
        <v>100</v>
      </c>
      <c r="O408" s="117">
        <f t="shared" si="86"/>
        <v>100</v>
      </c>
      <c r="P408" s="117">
        <f t="shared" si="86"/>
        <v>0</v>
      </c>
      <c r="Q408" s="117">
        <f t="shared" si="86"/>
        <v>0</v>
      </c>
      <c r="R408" s="117">
        <f t="shared" si="86"/>
        <v>100</v>
      </c>
      <c r="S408" s="117">
        <f t="shared" si="86"/>
        <v>100</v>
      </c>
      <c r="T408" s="117">
        <f t="shared" si="86"/>
        <v>0</v>
      </c>
      <c r="U408" s="117">
        <f t="shared" si="86"/>
        <v>0</v>
      </c>
      <c r="V408" s="117">
        <f t="shared" si="86"/>
        <v>0</v>
      </c>
      <c r="W408" s="117">
        <f t="shared" si="86"/>
        <v>0</v>
      </c>
      <c r="X408" s="120">
        <f t="shared" si="86"/>
        <v>200</v>
      </c>
    </row>
    <row r="409" spans="1:24" ht="15.75" x14ac:dyDescent="0.25">
      <c r="A409" s="1">
        <v>409</v>
      </c>
      <c r="G409" s="45"/>
      <c r="H409" s="117">
        <f t="shared" ref="H409:X409" si="87">H94*$B94</f>
        <v>100</v>
      </c>
      <c r="I409" s="117">
        <f t="shared" si="87"/>
        <v>0</v>
      </c>
      <c r="J409" s="117">
        <f t="shared" si="87"/>
        <v>100</v>
      </c>
      <c r="K409" s="117">
        <f t="shared" si="87"/>
        <v>0</v>
      </c>
      <c r="L409" s="117">
        <f t="shared" si="87"/>
        <v>100</v>
      </c>
      <c r="M409" s="117">
        <f t="shared" si="87"/>
        <v>100</v>
      </c>
      <c r="N409" s="117">
        <f t="shared" si="87"/>
        <v>50</v>
      </c>
      <c r="O409" s="117">
        <f t="shared" si="87"/>
        <v>50</v>
      </c>
      <c r="P409" s="117">
        <f t="shared" si="87"/>
        <v>0</v>
      </c>
      <c r="Q409" s="117">
        <f t="shared" si="87"/>
        <v>0</v>
      </c>
      <c r="R409" s="117">
        <f t="shared" si="87"/>
        <v>0</v>
      </c>
      <c r="S409" s="117">
        <f t="shared" si="87"/>
        <v>100</v>
      </c>
      <c r="T409" s="117">
        <f t="shared" si="87"/>
        <v>0</v>
      </c>
      <c r="U409" s="117">
        <f t="shared" si="87"/>
        <v>0</v>
      </c>
      <c r="V409" s="117">
        <f t="shared" si="87"/>
        <v>0</v>
      </c>
      <c r="W409" s="117">
        <f t="shared" si="87"/>
        <v>0</v>
      </c>
      <c r="X409" s="120">
        <f t="shared" si="87"/>
        <v>300</v>
      </c>
    </row>
    <row r="410" spans="1:24" ht="15.75" x14ac:dyDescent="0.25">
      <c r="A410" s="1">
        <v>410</v>
      </c>
      <c r="G410" s="45"/>
      <c r="H410" s="117">
        <f t="shared" ref="H410:X410" si="88">H95*$B95</f>
        <v>100</v>
      </c>
      <c r="I410" s="117">
        <f t="shared" si="88"/>
        <v>0</v>
      </c>
      <c r="J410" s="117">
        <f t="shared" si="88"/>
        <v>100</v>
      </c>
      <c r="K410" s="117">
        <f t="shared" si="88"/>
        <v>0</v>
      </c>
      <c r="L410" s="117">
        <f t="shared" si="88"/>
        <v>100</v>
      </c>
      <c r="M410" s="117">
        <f t="shared" si="88"/>
        <v>100</v>
      </c>
      <c r="N410" s="117">
        <f t="shared" si="88"/>
        <v>50</v>
      </c>
      <c r="O410" s="117">
        <f t="shared" si="88"/>
        <v>50</v>
      </c>
      <c r="P410" s="117">
        <f t="shared" si="88"/>
        <v>0</v>
      </c>
      <c r="Q410" s="117">
        <f t="shared" si="88"/>
        <v>0</v>
      </c>
      <c r="R410" s="117">
        <f t="shared" si="88"/>
        <v>0</v>
      </c>
      <c r="S410" s="117">
        <f t="shared" si="88"/>
        <v>100</v>
      </c>
      <c r="T410" s="117">
        <f t="shared" si="88"/>
        <v>0</v>
      </c>
      <c r="U410" s="117">
        <f t="shared" si="88"/>
        <v>0</v>
      </c>
      <c r="V410" s="117">
        <f t="shared" si="88"/>
        <v>0</v>
      </c>
      <c r="W410" s="117">
        <f t="shared" si="88"/>
        <v>0</v>
      </c>
      <c r="X410" s="120">
        <f t="shared" si="88"/>
        <v>300</v>
      </c>
    </row>
    <row r="411" spans="1:24" ht="15.75" x14ac:dyDescent="0.25">
      <c r="A411" s="1">
        <v>411</v>
      </c>
      <c r="G411" s="45"/>
      <c r="H411" s="117">
        <f t="shared" ref="H411:X411" si="89">H96*$B96</f>
        <v>100</v>
      </c>
      <c r="I411" s="117">
        <f t="shared" si="89"/>
        <v>0</v>
      </c>
      <c r="J411" s="117">
        <f t="shared" si="89"/>
        <v>100</v>
      </c>
      <c r="K411" s="117">
        <f t="shared" si="89"/>
        <v>0</v>
      </c>
      <c r="L411" s="117">
        <f t="shared" si="89"/>
        <v>100</v>
      </c>
      <c r="M411" s="117">
        <f t="shared" si="89"/>
        <v>100</v>
      </c>
      <c r="N411" s="117">
        <f t="shared" si="89"/>
        <v>50</v>
      </c>
      <c r="O411" s="117">
        <f t="shared" si="89"/>
        <v>50</v>
      </c>
      <c r="P411" s="117">
        <f t="shared" si="89"/>
        <v>0</v>
      </c>
      <c r="Q411" s="117">
        <f t="shared" si="89"/>
        <v>0</v>
      </c>
      <c r="R411" s="117">
        <f t="shared" si="89"/>
        <v>0</v>
      </c>
      <c r="S411" s="117">
        <f t="shared" si="89"/>
        <v>100</v>
      </c>
      <c r="T411" s="117">
        <f t="shared" si="89"/>
        <v>0</v>
      </c>
      <c r="U411" s="117">
        <f t="shared" si="89"/>
        <v>0</v>
      </c>
      <c r="V411" s="117">
        <f t="shared" si="89"/>
        <v>0</v>
      </c>
      <c r="W411" s="117">
        <f t="shared" si="89"/>
        <v>0</v>
      </c>
      <c r="X411" s="120">
        <f t="shared" si="89"/>
        <v>300</v>
      </c>
    </row>
    <row r="412" spans="1:24" ht="15.75" x14ac:dyDescent="0.25">
      <c r="A412" s="1">
        <v>412</v>
      </c>
      <c r="G412" s="45"/>
      <c r="H412" s="117">
        <f t="shared" ref="H412:X412" si="90">H97*$B97</f>
        <v>100</v>
      </c>
      <c r="I412" s="117">
        <f t="shared" si="90"/>
        <v>0</v>
      </c>
      <c r="J412" s="117">
        <f t="shared" si="90"/>
        <v>100</v>
      </c>
      <c r="K412" s="117">
        <f t="shared" si="90"/>
        <v>0</v>
      </c>
      <c r="L412" s="117">
        <f t="shared" si="90"/>
        <v>100</v>
      </c>
      <c r="M412" s="117">
        <f t="shared" si="90"/>
        <v>100</v>
      </c>
      <c r="N412" s="117">
        <f t="shared" si="90"/>
        <v>50</v>
      </c>
      <c r="O412" s="117">
        <f t="shared" si="90"/>
        <v>50</v>
      </c>
      <c r="P412" s="117">
        <f t="shared" si="90"/>
        <v>0</v>
      </c>
      <c r="Q412" s="117">
        <f t="shared" si="90"/>
        <v>0</v>
      </c>
      <c r="R412" s="117">
        <f t="shared" si="90"/>
        <v>0</v>
      </c>
      <c r="S412" s="117">
        <f t="shared" si="90"/>
        <v>100</v>
      </c>
      <c r="T412" s="117">
        <f t="shared" si="90"/>
        <v>0</v>
      </c>
      <c r="U412" s="117">
        <f t="shared" si="90"/>
        <v>0</v>
      </c>
      <c r="V412" s="117">
        <f t="shared" si="90"/>
        <v>0</v>
      </c>
      <c r="W412" s="117">
        <f t="shared" si="90"/>
        <v>0</v>
      </c>
      <c r="X412" s="120">
        <f t="shared" si="90"/>
        <v>300</v>
      </c>
    </row>
    <row r="413" spans="1:24" ht="15.75" x14ac:dyDescent="0.25">
      <c r="A413" s="1">
        <v>413</v>
      </c>
      <c r="G413" s="45"/>
      <c r="H413" s="117">
        <f t="shared" ref="H413:X413" si="91">H98*$B98</f>
        <v>100</v>
      </c>
      <c r="I413" s="117">
        <f t="shared" si="91"/>
        <v>0</v>
      </c>
      <c r="J413" s="117">
        <f t="shared" si="91"/>
        <v>0</v>
      </c>
      <c r="K413" s="117">
        <f t="shared" si="91"/>
        <v>0</v>
      </c>
      <c r="L413" s="117">
        <f t="shared" si="91"/>
        <v>0</v>
      </c>
      <c r="M413" s="117">
        <f t="shared" si="91"/>
        <v>0</v>
      </c>
      <c r="N413" s="117">
        <f t="shared" si="91"/>
        <v>0</v>
      </c>
      <c r="O413" s="117">
        <f t="shared" si="91"/>
        <v>50</v>
      </c>
      <c r="P413" s="117">
        <f t="shared" si="91"/>
        <v>0</v>
      </c>
      <c r="Q413" s="117">
        <f t="shared" si="91"/>
        <v>0</v>
      </c>
      <c r="R413" s="117">
        <f t="shared" si="91"/>
        <v>0</v>
      </c>
      <c r="S413" s="117">
        <f t="shared" si="91"/>
        <v>100</v>
      </c>
      <c r="T413" s="117">
        <f t="shared" si="91"/>
        <v>0</v>
      </c>
      <c r="U413" s="117">
        <f t="shared" si="91"/>
        <v>0</v>
      </c>
      <c r="V413" s="117">
        <f t="shared" si="91"/>
        <v>0</v>
      </c>
      <c r="W413" s="117">
        <f t="shared" si="91"/>
        <v>0</v>
      </c>
      <c r="X413" s="120">
        <f t="shared" si="91"/>
        <v>200</v>
      </c>
    </row>
    <row r="414" spans="1:24" ht="15.75" x14ac:dyDescent="0.25">
      <c r="A414" s="1">
        <v>414</v>
      </c>
      <c r="G414" s="45"/>
      <c r="H414" s="117">
        <f t="shared" ref="H414:X414" si="92">H99*$B99</f>
        <v>100</v>
      </c>
      <c r="I414" s="117">
        <f t="shared" si="92"/>
        <v>0</v>
      </c>
      <c r="J414" s="117">
        <f t="shared" si="92"/>
        <v>0</v>
      </c>
      <c r="K414" s="117">
        <f t="shared" si="92"/>
        <v>0</v>
      </c>
      <c r="L414" s="117">
        <f t="shared" si="92"/>
        <v>0</v>
      </c>
      <c r="M414" s="117">
        <f t="shared" si="92"/>
        <v>0</v>
      </c>
      <c r="N414" s="117">
        <f t="shared" si="92"/>
        <v>0</v>
      </c>
      <c r="O414" s="117">
        <f t="shared" si="92"/>
        <v>50</v>
      </c>
      <c r="P414" s="117">
        <f t="shared" si="92"/>
        <v>0</v>
      </c>
      <c r="Q414" s="117">
        <f t="shared" si="92"/>
        <v>0</v>
      </c>
      <c r="R414" s="117">
        <f t="shared" si="92"/>
        <v>0</v>
      </c>
      <c r="S414" s="117">
        <f t="shared" si="92"/>
        <v>100</v>
      </c>
      <c r="T414" s="117">
        <f t="shared" si="92"/>
        <v>0</v>
      </c>
      <c r="U414" s="117">
        <f t="shared" si="92"/>
        <v>0</v>
      </c>
      <c r="V414" s="117">
        <f t="shared" si="92"/>
        <v>0</v>
      </c>
      <c r="W414" s="117">
        <f t="shared" si="92"/>
        <v>0</v>
      </c>
      <c r="X414" s="120">
        <f t="shared" si="92"/>
        <v>200</v>
      </c>
    </row>
    <row r="415" spans="1:24" ht="15.75" x14ac:dyDescent="0.25">
      <c r="A415" s="1">
        <v>415</v>
      </c>
      <c r="G415" s="45"/>
      <c r="H415" s="117">
        <f t="shared" ref="H415:X415" si="93">H100*$B100</f>
        <v>100</v>
      </c>
      <c r="I415" s="117">
        <f t="shared" si="93"/>
        <v>50</v>
      </c>
      <c r="J415" s="117">
        <f t="shared" si="93"/>
        <v>0</v>
      </c>
      <c r="K415" s="117">
        <f t="shared" si="93"/>
        <v>0</v>
      </c>
      <c r="L415" s="117">
        <f t="shared" si="93"/>
        <v>0</v>
      </c>
      <c r="M415" s="117">
        <f t="shared" si="93"/>
        <v>0</v>
      </c>
      <c r="N415" s="117">
        <f t="shared" si="93"/>
        <v>0</v>
      </c>
      <c r="O415" s="117">
        <f t="shared" si="93"/>
        <v>50</v>
      </c>
      <c r="P415" s="117">
        <f t="shared" si="93"/>
        <v>0</v>
      </c>
      <c r="Q415" s="117">
        <f t="shared" si="93"/>
        <v>0</v>
      </c>
      <c r="R415" s="117">
        <f t="shared" si="93"/>
        <v>0</v>
      </c>
      <c r="S415" s="117">
        <f t="shared" si="93"/>
        <v>100</v>
      </c>
      <c r="T415" s="117">
        <f t="shared" si="93"/>
        <v>0</v>
      </c>
      <c r="U415" s="117">
        <f t="shared" si="93"/>
        <v>0</v>
      </c>
      <c r="V415" s="117">
        <f t="shared" si="93"/>
        <v>0</v>
      </c>
      <c r="W415" s="117">
        <f t="shared" si="93"/>
        <v>0</v>
      </c>
      <c r="X415" s="120">
        <f t="shared" si="93"/>
        <v>200</v>
      </c>
    </row>
    <row r="416" spans="1:24" ht="15.75" x14ac:dyDescent="0.25">
      <c r="A416" s="1">
        <v>416</v>
      </c>
      <c r="G416" s="45"/>
      <c r="H416" s="117">
        <f t="shared" ref="H416:X416" si="94">H101*$B101</f>
        <v>100</v>
      </c>
      <c r="I416" s="117">
        <f t="shared" si="94"/>
        <v>50</v>
      </c>
      <c r="J416" s="117">
        <f t="shared" si="94"/>
        <v>0</v>
      </c>
      <c r="K416" s="117">
        <f t="shared" si="94"/>
        <v>0</v>
      </c>
      <c r="L416" s="117">
        <f t="shared" si="94"/>
        <v>0</v>
      </c>
      <c r="M416" s="117">
        <f t="shared" si="94"/>
        <v>0</v>
      </c>
      <c r="N416" s="117">
        <f t="shared" si="94"/>
        <v>0</v>
      </c>
      <c r="O416" s="117">
        <f t="shared" si="94"/>
        <v>50</v>
      </c>
      <c r="P416" s="117">
        <f t="shared" si="94"/>
        <v>0</v>
      </c>
      <c r="Q416" s="117">
        <f t="shared" si="94"/>
        <v>0</v>
      </c>
      <c r="R416" s="117">
        <f t="shared" si="94"/>
        <v>0</v>
      </c>
      <c r="S416" s="117">
        <f t="shared" si="94"/>
        <v>100</v>
      </c>
      <c r="T416" s="117">
        <f t="shared" si="94"/>
        <v>0</v>
      </c>
      <c r="U416" s="117">
        <f t="shared" si="94"/>
        <v>0</v>
      </c>
      <c r="V416" s="117">
        <f t="shared" si="94"/>
        <v>0</v>
      </c>
      <c r="W416" s="117">
        <f t="shared" si="94"/>
        <v>0</v>
      </c>
      <c r="X416" s="120">
        <f t="shared" si="94"/>
        <v>200</v>
      </c>
    </row>
    <row r="417" spans="1:24" ht="15.75" x14ac:dyDescent="0.25">
      <c r="A417" s="1">
        <v>417</v>
      </c>
      <c r="G417" s="45"/>
      <c r="H417" s="117">
        <f t="shared" ref="H417:X417" si="95">H102*$B102</f>
        <v>200</v>
      </c>
      <c r="I417" s="117">
        <f t="shared" si="95"/>
        <v>0</v>
      </c>
      <c r="J417" s="117">
        <f t="shared" si="95"/>
        <v>0</v>
      </c>
      <c r="K417" s="117">
        <f t="shared" si="95"/>
        <v>0</v>
      </c>
      <c r="L417" s="117">
        <f t="shared" si="95"/>
        <v>50</v>
      </c>
      <c r="M417" s="117">
        <f t="shared" si="95"/>
        <v>50</v>
      </c>
      <c r="N417" s="117">
        <f t="shared" si="95"/>
        <v>50</v>
      </c>
      <c r="O417" s="117">
        <f t="shared" si="95"/>
        <v>50</v>
      </c>
      <c r="P417" s="117">
        <f t="shared" si="95"/>
        <v>0</v>
      </c>
      <c r="Q417" s="117">
        <f t="shared" si="95"/>
        <v>0</v>
      </c>
      <c r="R417" s="117">
        <f t="shared" si="95"/>
        <v>0</v>
      </c>
      <c r="S417" s="117">
        <f t="shared" si="95"/>
        <v>100</v>
      </c>
      <c r="T417" s="117">
        <f t="shared" si="95"/>
        <v>0</v>
      </c>
      <c r="U417" s="117">
        <f t="shared" si="95"/>
        <v>0</v>
      </c>
      <c r="V417" s="117">
        <f t="shared" si="95"/>
        <v>0</v>
      </c>
      <c r="W417" s="117">
        <f t="shared" si="95"/>
        <v>0</v>
      </c>
      <c r="X417" s="120">
        <f t="shared" si="95"/>
        <v>200</v>
      </c>
    </row>
    <row r="418" spans="1:24" ht="15.75" x14ac:dyDescent="0.25">
      <c r="A418" s="1">
        <v>418</v>
      </c>
      <c r="G418" s="45"/>
      <c r="H418" s="117">
        <f t="shared" ref="H418:X418" si="96">H103*$B103</f>
        <v>200</v>
      </c>
      <c r="I418" s="117">
        <f t="shared" si="96"/>
        <v>0</v>
      </c>
      <c r="J418" s="117">
        <f t="shared" si="96"/>
        <v>0</v>
      </c>
      <c r="K418" s="117">
        <f t="shared" si="96"/>
        <v>0</v>
      </c>
      <c r="L418" s="117">
        <f t="shared" si="96"/>
        <v>50</v>
      </c>
      <c r="M418" s="117">
        <f t="shared" si="96"/>
        <v>50</v>
      </c>
      <c r="N418" s="117">
        <f t="shared" si="96"/>
        <v>50</v>
      </c>
      <c r="O418" s="117">
        <f t="shared" si="96"/>
        <v>50</v>
      </c>
      <c r="P418" s="117">
        <f t="shared" si="96"/>
        <v>0</v>
      </c>
      <c r="Q418" s="117">
        <f t="shared" si="96"/>
        <v>0</v>
      </c>
      <c r="R418" s="117">
        <f t="shared" si="96"/>
        <v>0</v>
      </c>
      <c r="S418" s="117">
        <f t="shared" si="96"/>
        <v>100</v>
      </c>
      <c r="T418" s="117">
        <f t="shared" si="96"/>
        <v>0</v>
      </c>
      <c r="U418" s="117">
        <f t="shared" si="96"/>
        <v>0</v>
      </c>
      <c r="V418" s="117">
        <f t="shared" si="96"/>
        <v>0</v>
      </c>
      <c r="W418" s="117">
        <f t="shared" si="96"/>
        <v>0</v>
      </c>
      <c r="X418" s="120">
        <f t="shared" si="96"/>
        <v>200</v>
      </c>
    </row>
    <row r="419" spans="1:24" ht="15.75" x14ac:dyDescent="0.25">
      <c r="A419" s="1">
        <v>419</v>
      </c>
      <c r="G419" s="45"/>
      <c r="H419" s="117">
        <f t="shared" ref="H419:X419" si="97">H104*$B104</f>
        <v>200</v>
      </c>
      <c r="I419" s="117">
        <f t="shared" si="97"/>
        <v>50</v>
      </c>
      <c r="J419" s="117">
        <f t="shared" si="97"/>
        <v>0</v>
      </c>
      <c r="K419" s="117">
        <f t="shared" si="97"/>
        <v>0</v>
      </c>
      <c r="L419" s="117">
        <f t="shared" si="97"/>
        <v>50</v>
      </c>
      <c r="M419" s="117">
        <f t="shared" si="97"/>
        <v>50</v>
      </c>
      <c r="N419" s="117">
        <f t="shared" si="97"/>
        <v>50</v>
      </c>
      <c r="O419" s="117">
        <f t="shared" si="97"/>
        <v>50</v>
      </c>
      <c r="P419" s="117">
        <f t="shared" si="97"/>
        <v>0</v>
      </c>
      <c r="Q419" s="117">
        <f t="shared" si="97"/>
        <v>0</v>
      </c>
      <c r="R419" s="117">
        <f t="shared" si="97"/>
        <v>0</v>
      </c>
      <c r="S419" s="117">
        <f t="shared" si="97"/>
        <v>100</v>
      </c>
      <c r="T419" s="117">
        <f t="shared" si="97"/>
        <v>0</v>
      </c>
      <c r="U419" s="117">
        <f t="shared" si="97"/>
        <v>0</v>
      </c>
      <c r="V419" s="117">
        <f t="shared" si="97"/>
        <v>0</v>
      </c>
      <c r="W419" s="117">
        <f t="shared" si="97"/>
        <v>0</v>
      </c>
      <c r="X419" s="120">
        <f t="shared" si="97"/>
        <v>200</v>
      </c>
    </row>
    <row r="420" spans="1:24" ht="15.75" x14ac:dyDescent="0.25">
      <c r="A420" s="1">
        <v>420</v>
      </c>
      <c r="G420" s="45"/>
      <c r="H420" s="117">
        <f t="shared" ref="H420:X420" si="98">H105*$B105</f>
        <v>200</v>
      </c>
      <c r="I420" s="117">
        <f t="shared" si="98"/>
        <v>50</v>
      </c>
      <c r="J420" s="117">
        <f t="shared" si="98"/>
        <v>0</v>
      </c>
      <c r="K420" s="117">
        <f t="shared" si="98"/>
        <v>0</v>
      </c>
      <c r="L420" s="117">
        <f t="shared" si="98"/>
        <v>50</v>
      </c>
      <c r="M420" s="117">
        <f t="shared" si="98"/>
        <v>50</v>
      </c>
      <c r="N420" s="117">
        <f t="shared" si="98"/>
        <v>50</v>
      </c>
      <c r="O420" s="117">
        <f t="shared" si="98"/>
        <v>50</v>
      </c>
      <c r="P420" s="117">
        <f t="shared" si="98"/>
        <v>0</v>
      </c>
      <c r="Q420" s="117">
        <f t="shared" si="98"/>
        <v>0</v>
      </c>
      <c r="R420" s="117">
        <f t="shared" si="98"/>
        <v>0</v>
      </c>
      <c r="S420" s="117">
        <f t="shared" si="98"/>
        <v>100</v>
      </c>
      <c r="T420" s="117">
        <f t="shared" si="98"/>
        <v>0</v>
      </c>
      <c r="U420" s="117">
        <f t="shared" si="98"/>
        <v>0</v>
      </c>
      <c r="V420" s="117">
        <f t="shared" si="98"/>
        <v>0</v>
      </c>
      <c r="W420" s="117">
        <f t="shared" si="98"/>
        <v>0</v>
      </c>
      <c r="X420" s="120">
        <f t="shared" si="98"/>
        <v>200</v>
      </c>
    </row>
    <row r="421" spans="1:24" ht="15.75" x14ac:dyDescent="0.25">
      <c r="A421" s="1">
        <v>421</v>
      </c>
      <c r="G421" s="45"/>
      <c r="H421" s="117">
        <f t="shared" ref="H421:X421" si="99">H106*$B106</f>
        <v>0</v>
      </c>
      <c r="I421" s="117">
        <f t="shared" si="99"/>
        <v>0</v>
      </c>
      <c r="J421" s="117">
        <f t="shared" si="99"/>
        <v>0</v>
      </c>
      <c r="K421" s="117">
        <f t="shared" si="99"/>
        <v>0</v>
      </c>
      <c r="L421" s="117">
        <f t="shared" si="99"/>
        <v>0</v>
      </c>
      <c r="M421" s="117">
        <f t="shared" si="99"/>
        <v>0</v>
      </c>
      <c r="N421" s="117">
        <f t="shared" si="99"/>
        <v>0</v>
      </c>
      <c r="O421" s="117">
        <f t="shared" si="99"/>
        <v>0</v>
      </c>
      <c r="P421" s="117">
        <f t="shared" si="99"/>
        <v>0</v>
      </c>
      <c r="Q421" s="117">
        <f t="shared" si="99"/>
        <v>0</v>
      </c>
      <c r="R421" s="117">
        <f t="shared" si="99"/>
        <v>0</v>
      </c>
      <c r="S421" s="117">
        <f t="shared" si="99"/>
        <v>0</v>
      </c>
      <c r="T421" s="117">
        <f t="shared" si="99"/>
        <v>0</v>
      </c>
      <c r="U421" s="117">
        <f t="shared" si="99"/>
        <v>0</v>
      </c>
      <c r="V421" s="117">
        <f t="shared" si="99"/>
        <v>0</v>
      </c>
      <c r="W421" s="117">
        <f t="shared" si="99"/>
        <v>0</v>
      </c>
      <c r="X421" s="120">
        <f t="shared" si="99"/>
        <v>0</v>
      </c>
    </row>
    <row r="422" spans="1:24" ht="15.75" x14ac:dyDescent="0.25">
      <c r="A422" s="1">
        <v>422</v>
      </c>
      <c r="G422" s="45"/>
      <c r="H422" s="117">
        <f t="shared" ref="H422:X422" si="100">H107*$B107</f>
        <v>0</v>
      </c>
      <c r="I422" s="117">
        <f t="shared" si="100"/>
        <v>0</v>
      </c>
      <c r="J422" s="117">
        <f t="shared" si="100"/>
        <v>0</v>
      </c>
      <c r="K422" s="117">
        <f t="shared" si="100"/>
        <v>0</v>
      </c>
      <c r="L422" s="117">
        <f t="shared" si="100"/>
        <v>0</v>
      </c>
      <c r="M422" s="117">
        <f t="shared" si="100"/>
        <v>0</v>
      </c>
      <c r="N422" s="117">
        <f t="shared" si="100"/>
        <v>0</v>
      </c>
      <c r="O422" s="117">
        <f t="shared" si="100"/>
        <v>0</v>
      </c>
      <c r="P422" s="117">
        <f t="shared" si="100"/>
        <v>0</v>
      </c>
      <c r="Q422" s="117">
        <f t="shared" si="100"/>
        <v>0</v>
      </c>
      <c r="R422" s="117">
        <f t="shared" si="100"/>
        <v>0</v>
      </c>
      <c r="S422" s="117">
        <f t="shared" si="100"/>
        <v>0</v>
      </c>
      <c r="T422" s="117">
        <f t="shared" si="100"/>
        <v>0</v>
      </c>
      <c r="U422" s="117">
        <f t="shared" si="100"/>
        <v>320</v>
      </c>
      <c r="V422" s="117">
        <f t="shared" si="100"/>
        <v>0</v>
      </c>
      <c r="W422" s="117">
        <f t="shared" si="100"/>
        <v>0</v>
      </c>
      <c r="X422" s="120">
        <f t="shared" si="100"/>
        <v>0</v>
      </c>
    </row>
    <row r="423" spans="1:24" ht="15.75" x14ac:dyDescent="0.25">
      <c r="A423" s="1">
        <v>423</v>
      </c>
      <c r="G423" s="45"/>
      <c r="H423" s="117">
        <f t="shared" ref="H423:X423" si="101">H108*$B108</f>
        <v>0</v>
      </c>
      <c r="I423" s="117">
        <f t="shared" si="101"/>
        <v>0</v>
      </c>
      <c r="J423" s="117">
        <f t="shared" si="101"/>
        <v>0</v>
      </c>
      <c r="K423" s="117">
        <f t="shared" si="101"/>
        <v>0</v>
      </c>
      <c r="L423" s="117">
        <f t="shared" si="101"/>
        <v>0</v>
      </c>
      <c r="M423" s="117">
        <f t="shared" si="101"/>
        <v>0</v>
      </c>
      <c r="N423" s="117">
        <f t="shared" si="101"/>
        <v>0</v>
      </c>
      <c r="O423" s="117">
        <f t="shared" si="101"/>
        <v>0</v>
      </c>
      <c r="P423" s="117">
        <f t="shared" si="101"/>
        <v>0</v>
      </c>
      <c r="Q423" s="117">
        <f t="shared" si="101"/>
        <v>0</v>
      </c>
      <c r="R423" s="117">
        <f t="shared" si="101"/>
        <v>0</v>
      </c>
      <c r="S423" s="117">
        <f t="shared" si="101"/>
        <v>0</v>
      </c>
      <c r="T423" s="117">
        <f t="shared" si="101"/>
        <v>0</v>
      </c>
      <c r="U423" s="117">
        <f t="shared" si="101"/>
        <v>15</v>
      </c>
      <c r="V423" s="117">
        <f t="shared" si="101"/>
        <v>0</v>
      </c>
      <c r="W423" s="117">
        <f t="shared" si="101"/>
        <v>0</v>
      </c>
      <c r="X423" s="120">
        <f t="shared" si="101"/>
        <v>0</v>
      </c>
    </row>
    <row r="424" spans="1:24" ht="15.75" x14ac:dyDescent="0.25">
      <c r="A424" s="1">
        <v>424</v>
      </c>
      <c r="G424" s="45"/>
      <c r="H424" s="117">
        <f t="shared" ref="H424:X424" si="102">H109*$B109</f>
        <v>0</v>
      </c>
      <c r="I424" s="117">
        <f t="shared" si="102"/>
        <v>0</v>
      </c>
      <c r="J424" s="117">
        <f t="shared" si="102"/>
        <v>0</v>
      </c>
      <c r="K424" s="117">
        <f t="shared" si="102"/>
        <v>0</v>
      </c>
      <c r="L424" s="117">
        <f t="shared" si="102"/>
        <v>0</v>
      </c>
      <c r="M424" s="117">
        <f t="shared" si="102"/>
        <v>0</v>
      </c>
      <c r="N424" s="117">
        <f t="shared" si="102"/>
        <v>0</v>
      </c>
      <c r="O424" s="117">
        <f t="shared" si="102"/>
        <v>0</v>
      </c>
      <c r="P424" s="117">
        <f t="shared" si="102"/>
        <v>0</v>
      </c>
      <c r="Q424" s="117">
        <f t="shared" si="102"/>
        <v>0</v>
      </c>
      <c r="R424" s="117">
        <f t="shared" si="102"/>
        <v>0</v>
      </c>
      <c r="S424" s="117">
        <f t="shared" si="102"/>
        <v>0</v>
      </c>
      <c r="T424" s="117">
        <f t="shared" si="102"/>
        <v>0</v>
      </c>
      <c r="U424" s="117">
        <f t="shared" si="102"/>
        <v>0</v>
      </c>
      <c r="V424" s="117">
        <f t="shared" si="102"/>
        <v>0</v>
      </c>
      <c r="W424" s="117">
        <f t="shared" si="102"/>
        <v>0</v>
      </c>
      <c r="X424" s="120">
        <f t="shared" si="102"/>
        <v>0</v>
      </c>
    </row>
    <row r="425" spans="1:24" ht="15.75" x14ac:dyDescent="0.25">
      <c r="A425" s="1">
        <v>425</v>
      </c>
      <c r="G425" s="45"/>
      <c r="H425" s="117">
        <f t="shared" ref="H425:X425" si="103">H110*$B110</f>
        <v>0</v>
      </c>
      <c r="I425" s="117">
        <f t="shared" si="103"/>
        <v>0</v>
      </c>
      <c r="J425" s="117">
        <f t="shared" si="103"/>
        <v>0</v>
      </c>
      <c r="K425" s="117">
        <f t="shared" si="103"/>
        <v>0</v>
      </c>
      <c r="L425" s="117">
        <f t="shared" si="103"/>
        <v>0</v>
      </c>
      <c r="M425" s="117">
        <f t="shared" si="103"/>
        <v>0</v>
      </c>
      <c r="N425" s="117">
        <f t="shared" si="103"/>
        <v>0</v>
      </c>
      <c r="O425" s="117">
        <f t="shared" si="103"/>
        <v>0</v>
      </c>
      <c r="P425" s="117">
        <f t="shared" si="103"/>
        <v>0</v>
      </c>
      <c r="Q425" s="117">
        <f t="shared" si="103"/>
        <v>0</v>
      </c>
      <c r="R425" s="117">
        <f t="shared" si="103"/>
        <v>0</v>
      </c>
      <c r="S425" s="117">
        <f t="shared" si="103"/>
        <v>0</v>
      </c>
      <c r="T425" s="117">
        <f t="shared" si="103"/>
        <v>0</v>
      </c>
      <c r="U425" s="117">
        <f t="shared" si="103"/>
        <v>15</v>
      </c>
      <c r="V425" s="117">
        <f t="shared" si="103"/>
        <v>0</v>
      </c>
      <c r="W425" s="117">
        <f t="shared" si="103"/>
        <v>0</v>
      </c>
      <c r="X425" s="120">
        <f t="shared" si="103"/>
        <v>0</v>
      </c>
    </row>
    <row r="426" spans="1:24" ht="15.75" x14ac:dyDescent="0.25">
      <c r="A426" s="1">
        <v>426</v>
      </c>
      <c r="G426" s="45"/>
      <c r="H426" s="117">
        <f t="shared" ref="H426:X426" si="104">H111*$B111</f>
        <v>0</v>
      </c>
      <c r="I426" s="117">
        <f t="shared" si="104"/>
        <v>0</v>
      </c>
      <c r="J426" s="117">
        <f t="shared" si="104"/>
        <v>0</v>
      </c>
      <c r="K426" s="117">
        <f t="shared" si="104"/>
        <v>0</v>
      </c>
      <c r="L426" s="117">
        <f t="shared" si="104"/>
        <v>0</v>
      </c>
      <c r="M426" s="117">
        <f t="shared" si="104"/>
        <v>0</v>
      </c>
      <c r="N426" s="117">
        <f t="shared" si="104"/>
        <v>0</v>
      </c>
      <c r="O426" s="117">
        <f t="shared" si="104"/>
        <v>0</v>
      </c>
      <c r="P426" s="117">
        <f t="shared" si="104"/>
        <v>0</v>
      </c>
      <c r="Q426" s="117">
        <f t="shared" si="104"/>
        <v>0</v>
      </c>
      <c r="R426" s="117">
        <f t="shared" si="104"/>
        <v>0</v>
      </c>
      <c r="S426" s="117">
        <f t="shared" si="104"/>
        <v>0</v>
      </c>
      <c r="T426" s="117">
        <f t="shared" si="104"/>
        <v>0</v>
      </c>
      <c r="U426" s="117">
        <f t="shared" si="104"/>
        <v>0</v>
      </c>
      <c r="V426" s="117">
        <f t="shared" si="104"/>
        <v>0</v>
      </c>
      <c r="W426" s="117">
        <f t="shared" si="104"/>
        <v>0</v>
      </c>
      <c r="X426" s="120">
        <f t="shared" si="104"/>
        <v>0</v>
      </c>
    </row>
    <row r="427" spans="1:24" ht="15.75" x14ac:dyDescent="0.25">
      <c r="A427" s="1">
        <v>427</v>
      </c>
      <c r="G427" s="45"/>
      <c r="H427" s="117">
        <f t="shared" ref="H427:X427" si="105">H112*$B112</f>
        <v>0</v>
      </c>
      <c r="I427" s="117">
        <f t="shared" si="105"/>
        <v>0</v>
      </c>
      <c r="J427" s="117">
        <f t="shared" si="105"/>
        <v>0</v>
      </c>
      <c r="K427" s="117">
        <f t="shared" si="105"/>
        <v>0</v>
      </c>
      <c r="L427" s="117">
        <f t="shared" si="105"/>
        <v>0</v>
      </c>
      <c r="M427" s="117">
        <f t="shared" si="105"/>
        <v>0</v>
      </c>
      <c r="N427" s="117">
        <f t="shared" si="105"/>
        <v>0</v>
      </c>
      <c r="O427" s="117">
        <f t="shared" si="105"/>
        <v>0</v>
      </c>
      <c r="P427" s="117">
        <f t="shared" si="105"/>
        <v>0</v>
      </c>
      <c r="Q427" s="117">
        <f t="shared" si="105"/>
        <v>0</v>
      </c>
      <c r="R427" s="117">
        <f t="shared" si="105"/>
        <v>0</v>
      </c>
      <c r="S427" s="117">
        <f t="shared" si="105"/>
        <v>0</v>
      </c>
      <c r="T427" s="117">
        <f t="shared" si="105"/>
        <v>0</v>
      </c>
      <c r="U427" s="117">
        <f t="shared" si="105"/>
        <v>15</v>
      </c>
      <c r="V427" s="117">
        <f t="shared" si="105"/>
        <v>0</v>
      </c>
      <c r="W427" s="117">
        <f t="shared" si="105"/>
        <v>0</v>
      </c>
      <c r="X427" s="120">
        <f t="shared" si="105"/>
        <v>0</v>
      </c>
    </row>
    <row r="428" spans="1:24" ht="15.75" x14ac:dyDescent="0.25">
      <c r="A428" s="1">
        <v>428</v>
      </c>
      <c r="G428" s="45"/>
      <c r="H428" s="117">
        <f t="shared" ref="H428:X428" si="106">H113*$B113</f>
        <v>0</v>
      </c>
      <c r="I428" s="117">
        <f t="shared" si="106"/>
        <v>0</v>
      </c>
      <c r="J428" s="117">
        <f t="shared" si="106"/>
        <v>0</v>
      </c>
      <c r="K428" s="117">
        <f t="shared" si="106"/>
        <v>0</v>
      </c>
      <c r="L428" s="117">
        <f t="shared" si="106"/>
        <v>0</v>
      </c>
      <c r="M428" s="117">
        <f t="shared" si="106"/>
        <v>0</v>
      </c>
      <c r="N428" s="117">
        <f t="shared" si="106"/>
        <v>0</v>
      </c>
      <c r="O428" s="117">
        <f t="shared" si="106"/>
        <v>0</v>
      </c>
      <c r="P428" s="117">
        <f t="shared" si="106"/>
        <v>0</v>
      </c>
      <c r="Q428" s="117">
        <f t="shared" si="106"/>
        <v>0</v>
      </c>
      <c r="R428" s="117">
        <f t="shared" si="106"/>
        <v>0</v>
      </c>
      <c r="S428" s="117">
        <f t="shared" si="106"/>
        <v>0</v>
      </c>
      <c r="T428" s="117">
        <f t="shared" si="106"/>
        <v>0</v>
      </c>
      <c r="U428" s="117">
        <f t="shared" si="106"/>
        <v>0</v>
      </c>
      <c r="V428" s="117">
        <f t="shared" si="106"/>
        <v>0</v>
      </c>
      <c r="W428" s="117">
        <f t="shared" si="106"/>
        <v>0</v>
      </c>
      <c r="X428" s="120">
        <f t="shared" si="106"/>
        <v>0</v>
      </c>
    </row>
    <row r="429" spans="1:24" ht="15.75" x14ac:dyDescent="0.25">
      <c r="A429" s="1">
        <v>429</v>
      </c>
      <c r="G429" s="45"/>
      <c r="H429" s="117">
        <f t="shared" ref="H429:X429" si="107">H114*$B114</f>
        <v>0</v>
      </c>
      <c r="I429" s="117">
        <f t="shared" si="107"/>
        <v>0</v>
      </c>
      <c r="J429" s="117">
        <f t="shared" si="107"/>
        <v>0</v>
      </c>
      <c r="K429" s="117">
        <f t="shared" si="107"/>
        <v>0</v>
      </c>
      <c r="L429" s="117">
        <f t="shared" si="107"/>
        <v>0</v>
      </c>
      <c r="M429" s="117">
        <f t="shared" si="107"/>
        <v>0</v>
      </c>
      <c r="N429" s="117">
        <f t="shared" si="107"/>
        <v>0</v>
      </c>
      <c r="O429" s="117">
        <f t="shared" si="107"/>
        <v>0</v>
      </c>
      <c r="P429" s="117">
        <f t="shared" si="107"/>
        <v>0</v>
      </c>
      <c r="Q429" s="117">
        <f t="shared" si="107"/>
        <v>0</v>
      </c>
      <c r="R429" s="117">
        <f t="shared" si="107"/>
        <v>0</v>
      </c>
      <c r="S429" s="117">
        <f t="shared" si="107"/>
        <v>0</v>
      </c>
      <c r="T429" s="117">
        <f t="shared" si="107"/>
        <v>0</v>
      </c>
      <c r="U429" s="117">
        <f t="shared" si="107"/>
        <v>15</v>
      </c>
      <c r="V429" s="117">
        <f t="shared" si="107"/>
        <v>0</v>
      </c>
      <c r="W429" s="117">
        <f t="shared" si="107"/>
        <v>0</v>
      </c>
      <c r="X429" s="120">
        <f t="shared" si="107"/>
        <v>0</v>
      </c>
    </row>
    <row r="430" spans="1:24" ht="15.75" x14ac:dyDescent="0.25">
      <c r="A430" s="1">
        <v>430</v>
      </c>
      <c r="G430" s="45"/>
      <c r="H430" s="117">
        <f t="shared" ref="H430:X430" si="108">H115*$B115</f>
        <v>0</v>
      </c>
      <c r="I430" s="117">
        <f t="shared" si="108"/>
        <v>0</v>
      </c>
      <c r="J430" s="117">
        <f t="shared" si="108"/>
        <v>0</v>
      </c>
      <c r="K430" s="117">
        <f t="shared" si="108"/>
        <v>0</v>
      </c>
      <c r="L430" s="117">
        <f t="shared" si="108"/>
        <v>0</v>
      </c>
      <c r="M430" s="117">
        <f t="shared" si="108"/>
        <v>0</v>
      </c>
      <c r="N430" s="117">
        <f t="shared" si="108"/>
        <v>0</v>
      </c>
      <c r="O430" s="117">
        <f t="shared" si="108"/>
        <v>0</v>
      </c>
      <c r="P430" s="117">
        <f t="shared" si="108"/>
        <v>0</v>
      </c>
      <c r="Q430" s="117">
        <f t="shared" si="108"/>
        <v>0</v>
      </c>
      <c r="R430" s="117">
        <f t="shared" si="108"/>
        <v>0</v>
      </c>
      <c r="S430" s="117">
        <f t="shared" si="108"/>
        <v>0</v>
      </c>
      <c r="T430" s="117">
        <f t="shared" si="108"/>
        <v>0</v>
      </c>
      <c r="U430" s="117">
        <f t="shared" si="108"/>
        <v>0</v>
      </c>
      <c r="V430" s="117">
        <f t="shared" si="108"/>
        <v>0</v>
      </c>
      <c r="W430" s="117">
        <f t="shared" si="108"/>
        <v>0</v>
      </c>
      <c r="X430" s="120">
        <f t="shared" si="108"/>
        <v>0</v>
      </c>
    </row>
    <row r="431" spans="1:24" ht="15.75" x14ac:dyDescent="0.25">
      <c r="A431" s="1">
        <v>431</v>
      </c>
      <c r="G431" s="45"/>
      <c r="H431" s="117">
        <f t="shared" ref="H431:X431" si="109">H116*$B116</f>
        <v>0</v>
      </c>
      <c r="I431" s="117">
        <f t="shared" si="109"/>
        <v>0</v>
      </c>
      <c r="J431" s="117">
        <f t="shared" si="109"/>
        <v>0</v>
      </c>
      <c r="K431" s="117">
        <f t="shared" si="109"/>
        <v>0</v>
      </c>
      <c r="L431" s="117">
        <f t="shared" si="109"/>
        <v>0</v>
      </c>
      <c r="M431" s="117">
        <f t="shared" si="109"/>
        <v>0</v>
      </c>
      <c r="N431" s="117">
        <f t="shared" si="109"/>
        <v>0</v>
      </c>
      <c r="O431" s="117">
        <f t="shared" si="109"/>
        <v>0</v>
      </c>
      <c r="P431" s="117">
        <f t="shared" si="109"/>
        <v>0</v>
      </c>
      <c r="Q431" s="117">
        <f t="shared" si="109"/>
        <v>0</v>
      </c>
      <c r="R431" s="117">
        <f t="shared" si="109"/>
        <v>0</v>
      </c>
      <c r="S431" s="117">
        <f t="shared" si="109"/>
        <v>0</v>
      </c>
      <c r="T431" s="117">
        <f t="shared" si="109"/>
        <v>0</v>
      </c>
      <c r="U431" s="117">
        <f t="shared" si="109"/>
        <v>15</v>
      </c>
      <c r="V431" s="117">
        <f t="shared" si="109"/>
        <v>0</v>
      </c>
      <c r="W431" s="117">
        <f t="shared" si="109"/>
        <v>0</v>
      </c>
      <c r="X431" s="120">
        <f t="shared" si="109"/>
        <v>0</v>
      </c>
    </row>
    <row r="432" spans="1:24" ht="15.75" x14ac:dyDescent="0.25">
      <c r="A432" s="1">
        <v>432</v>
      </c>
      <c r="G432" s="45"/>
      <c r="H432" s="117">
        <f t="shared" ref="H432:X432" si="110">H117*$B117</f>
        <v>0</v>
      </c>
      <c r="I432" s="117">
        <f t="shared" si="110"/>
        <v>0</v>
      </c>
      <c r="J432" s="117">
        <f t="shared" si="110"/>
        <v>0</v>
      </c>
      <c r="K432" s="117">
        <f t="shared" si="110"/>
        <v>0</v>
      </c>
      <c r="L432" s="117">
        <f t="shared" si="110"/>
        <v>0</v>
      </c>
      <c r="M432" s="117">
        <f t="shared" si="110"/>
        <v>0</v>
      </c>
      <c r="N432" s="117">
        <f t="shared" si="110"/>
        <v>0</v>
      </c>
      <c r="O432" s="117">
        <f t="shared" si="110"/>
        <v>0</v>
      </c>
      <c r="P432" s="117">
        <f t="shared" si="110"/>
        <v>0</v>
      </c>
      <c r="Q432" s="117">
        <f t="shared" si="110"/>
        <v>0</v>
      </c>
      <c r="R432" s="117">
        <f t="shared" si="110"/>
        <v>0</v>
      </c>
      <c r="S432" s="117">
        <f t="shared" si="110"/>
        <v>0</v>
      </c>
      <c r="T432" s="117">
        <f t="shared" si="110"/>
        <v>0</v>
      </c>
      <c r="U432" s="117">
        <f t="shared" si="110"/>
        <v>0</v>
      </c>
      <c r="V432" s="117">
        <f t="shared" si="110"/>
        <v>0</v>
      </c>
      <c r="W432" s="117">
        <f t="shared" si="110"/>
        <v>0</v>
      </c>
      <c r="X432" s="120">
        <f t="shared" si="110"/>
        <v>0</v>
      </c>
    </row>
    <row r="433" spans="1:24" ht="15.75" x14ac:dyDescent="0.25">
      <c r="A433" s="1">
        <v>433</v>
      </c>
      <c r="G433" s="45"/>
      <c r="H433" s="117">
        <f t="shared" ref="H433:X433" si="111">H118*$B118</f>
        <v>0</v>
      </c>
      <c r="I433" s="117">
        <f t="shared" si="111"/>
        <v>0</v>
      </c>
      <c r="J433" s="117">
        <f t="shared" si="111"/>
        <v>0</v>
      </c>
      <c r="K433" s="117">
        <f t="shared" si="111"/>
        <v>0</v>
      </c>
      <c r="L433" s="117">
        <f t="shared" si="111"/>
        <v>0</v>
      </c>
      <c r="M433" s="117">
        <f t="shared" si="111"/>
        <v>0</v>
      </c>
      <c r="N433" s="117">
        <f t="shared" si="111"/>
        <v>0</v>
      </c>
      <c r="O433" s="117">
        <f t="shared" si="111"/>
        <v>0</v>
      </c>
      <c r="P433" s="117">
        <f t="shared" si="111"/>
        <v>0</v>
      </c>
      <c r="Q433" s="117">
        <f t="shared" si="111"/>
        <v>0</v>
      </c>
      <c r="R433" s="117">
        <f t="shared" si="111"/>
        <v>0</v>
      </c>
      <c r="S433" s="117">
        <f t="shared" si="111"/>
        <v>0</v>
      </c>
      <c r="T433" s="117">
        <f t="shared" si="111"/>
        <v>0</v>
      </c>
      <c r="U433" s="117">
        <f t="shared" si="111"/>
        <v>15</v>
      </c>
      <c r="V433" s="117">
        <f t="shared" si="111"/>
        <v>0</v>
      </c>
      <c r="W433" s="117">
        <f t="shared" si="111"/>
        <v>0</v>
      </c>
      <c r="X433" s="120">
        <f t="shared" si="111"/>
        <v>0</v>
      </c>
    </row>
    <row r="434" spans="1:24" ht="15.75" x14ac:dyDescent="0.25">
      <c r="A434" s="1">
        <v>434</v>
      </c>
      <c r="G434" s="45"/>
      <c r="H434" s="117">
        <f t="shared" ref="H434:X434" si="112">H119*$B119</f>
        <v>0</v>
      </c>
      <c r="I434" s="117">
        <f t="shared" si="112"/>
        <v>0</v>
      </c>
      <c r="J434" s="117">
        <f t="shared" si="112"/>
        <v>0</v>
      </c>
      <c r="K434" s="117">
        <f t="shared" si="112"/>
        <v>0</v>
      </c>
      <c r="L434" s="117">
        <f t="shared" si="112"/>
        <v>0</v>
      </c>
      <c r="M434" s="117">
        <f t="shared" si="112"/>
        <v>0</v>
      </c>
      <c r="N434" s="117">
        <f t="shared" si="112"/>
        <v>0</v>
      </c>
      <c r="O434" s="117">
        <f t="shared" si="112"/>
        <v>0</v>
      </c>
      <c r="P434" s="117">
        <f t="shared" si="112"/>
        <v>0</v>
      </c>
      <c r="Q434" s="117">
        <f t="shared" si="112"/>
        <v>0</v>
      </c>
      <c r="R434" s="117">
        <f t="shared" si="112"/>
        <v>0</v>
      </c>
      <c r="S434" s="117">
        <f t="shared" si="112"/>
        <v>0</v>
      </c>
      <c r="T434" s="117">
        <f t="shared" si="112"/>
        <v>0</v>
      </c>
      <c r="U434" s="117">
        <f t="shared" si="112"/>
        <v>0</v>
      </c>
      <c r="V434" s="117">
        <f t="shared" si="112"/>
        <v>0</v>
      </c>
      <c r="W434" s="117">
        <f t="shared" si="112"/>
        <v>0</v>
      </c>
      <c r="X434" s="120">
        <f t="shared" si="112"/>
        <v>0</v>
      </c>
    </row>
    <row r="435" spans="1:24" ht="15.75" x14ac:dyDescent="0.25">
      <c r="A435" s="1">
        <v>435</v>
      </c>
      <c r="G435" s="45"/>
      <c r="H435" s="117">
        <f t="shared" ref="H435:X435" si="113">H120*$B120</f>
        <v>0</v>
      </c>
      <c r="I435" s="117">
        <f t="shared" si="113"/>
        <v>0</v>
      </c>
      <c r="J435" s="117">
        <f t="shared" si="113"/>
        <v>0</v>
      </c>
      <c r="K435" s="117">
        <f t="shared" si="113"/>
        <v>0</v>
      </c>
      <c r="L435" s="117">
        <f t="shared" si="113"/>
        <v>0</v>
      </c>
      <c r="M435" s="117">
        <f t="shared" si="113"/>
        <v>0</v>
      </c>
      <c r="N435" s="117">
        <f t="shared" si="113"/>
        <v>0</v>
      </c>
      <c r="O435" s="117">
        <f t="shared" si="113"/>
        <v>0</v>
      </c>
      <c r="P435" s="117">
        <f t="shared" si="113"/>
        <v>0</v>
      </c>
      <c r="Q435" s="117">
        <f t="shared" si="113"/>
        <v>0</v>
      </c>
      <c r="R435" s="117">
        <f t="shared" si="113"/>
        <v>0</v>
      </c>
      <c r="S435" s="117">
        <f t="shared" si="113"/>
        <v>0</v>
      </c>
      <c r="T435" s="117">
        <f t="shared" si="113"/>
        <v>0</v>
      </c>
      <c r="U435" s="117">
        <f t="shared" si="113"/>
        <v>15</v>
      </c>
      <c r="V435" s="117">
        <f t="shared" si="113"/>
        <v>0</v>
      </c>
      <c r="W435" s="117">
        <f t="shared" si="113"/>
        <v>0</v>
      </c>
      <c r="X435" s="120">
        <f t="shared" si="113"/>
        <v>0</v>
      </c>
    </row>
    <row r="436" spans="1:24" ht="15.75" x14ac:dyDescent="0.25">
      <c r="A436" s="1">
        <v>436</v>
      </c>
      <c r="G436" s="45"/>
      <c r="H436" s="117">
        <f t="shared" ref="H436:X436" si="114">H121*$B121</f>
        <v>0</v>
      </c>
      <c r="I436" s="117">
        <f t="shared" si="114"/>
        <v>0</v>
      </c>
      <c r="J436" s="117">
        <f t="shared" si="114"/>
        <v>0</v>
      </c>
      <c r="K436" s="117">
        <f t="shared" si="114"/>
        <v>0</v>
      </c>
      <c r="L436" s="117">
        <f t="shared" si="114"/>
        <v>0</v>
      </c>
      <c r="M436" s="117">
        <f t="shared" si="114"/>
        <v>0</v>
      </c>
      <c r="N436" s="117">
        <f t="shared" si="114"/>
        <v>0</v>
      </c>
      <c r="O436" s="117">
        <f t="shared" si="114"/>
        <v>0</v>
      </c>
      <c r="P436" s="117">
        <f t="shared" si="114"/>
        <v>0</v>
      </c>
      <c r="Q436" s="117">
        <f t="shared" si="114"/>
        <v>0</v>
      </c>
      <c r="R436" s="117">
        <f t="shared" si="114"/>
        <v>0</v>
      </c>
      <c r="S436" s="117">
        <f t="shared" si="114"/>
        <v>0</v>
      </c>
      <c r="T436" s="117">
        <f t="shared" si="114"/>
        <v>0</v>
      </c>
      <c r="U436" s="117">
        <f t="shared" si="114"/>
        <v>0</v>
      </c>
      <c r="V436" s="117">
        <f t="shared" si="114"/>
        <v>0</v>
      </c>
      <c r="W436" s="117">
        <f t="shared" si="114"/>
        <v>0</v>
      </c>
      <c r="X436" s="120">
        <f t="shared" si="114"/>
        <v>0</v>
      </c>
    </row>
    <row r="437" spans="1:24" ht="15.75" x14ac:dyDescent="0.25">
      <c r="A437" s="1">
        <v>437</v>
      </c>
      <c r="G437" s="45"/>
      <c r="H437" s="117">
        <f t="shared" ref="H437:X437" si="115">H122*$B122</f>
        <v>0</v>
      </c>
      <c r="I437" s="117">
        <f t="shared" si="115"/>
        <v>0</v>
      </c>
      <c r="J437" s="117">
        <f t="shared" si="115"/>
        <v>0</v>
      </c>
      <c r="K437" s="117">
        <f t="shared" si="115"/>
        <v>0</v>
      </c>
      <c r="L437" s="117">
        <f t="shared" si="115"/>
        <v>0</v>
      </c>
      <c r="M437" s="117">
        <f t="shared" si="115"/>
        <v>0</v>
      </c>
      <c r="N437" s="117">
        <f t="shared" si="115"/>
        <v>0</v>
      </c>
      <c r="O437" s="117">
        <f t="shared" si="115"/>
        <v>0</v>
      </c>
      <c r="P437" s="117">
        <f t="shared" si="115"/>
        <v>0</v>
      </c>
      <c r="Q437" s="117">
        <f t="shared" si="115"/>
        <v>0</v>
      </c>
      <c r="R437" s="117">
        <f t="shared" si="115"/>
        <v>0</v>
      </c>
      <c r="S437" s="117">
        <f t="shared" si="115"/>
        <v>0</v>
      </c>
      <c r="T437" s="117">
        <f t="shared" si="115"/>
        <v>0</v>
      </c>
      <c r="U437" s="117">
        <f t="shared" si="115"/>
        <v>15</v>
      </c>
      <c r="V437" s="117">
        <f t="shared" si="115"/>
        <v>0</v>
      </c>
      <c r="W437" s="117">
        <f t="shared" si="115"/>
        <v>0</v>
      </c>
      <c r="X437" s="120">
        <f t="shared" si="115"/>
        <v>0</v>
      </c>
    </row>
    <row r="438" spans="1:24" ht="15.75" x14ac:dyDescent="0.25">
      <c r="A438" s="1">
        <v>438</v>
      </c>
      <c r="G438" s="45"/>
      <c r="H438" s="117">
        <f t="shared" ref="H438:X438" si="116">H123*$B123</f>
        <v>0</v>
      </c>
      <c r="I438" s="117">
        <f t="shared" si="116"/>
        <v>0</v>
      </c>
      <c r="J438" s="117">
        <f t="shared" si="116"/>
        <v>0</v>
      </c>
      <c r="K438" s="117">
        <f t="shared" si="116"/>
        <v>0</v>
      </c>
      <c r="L438" s="117">
        <f t="shared" si="116"/>
        <v>0</v>
      </c>
      <c r="M438" s="117">
        <f t="shared" si="116"/>
        <v>0</v>
      </c>
      <c r="N438" s="117">
        <f t="shared" si="116"/>
        <v>0</v>
      </c>
      <c r="O438" s="117">
        <f t="shared" si="116"/>
        <v>0</v>
      </c>
      <c r="P438" s="117">
        <f t="shared" si="116"/>
        <v>0</v>
      </c>
      <c r="Q438" s="117">
        <f t="shared" si="116"/>
        <v>0</v>
      </c>
      <c r="R438" s="117">
        <f t="shared" si="116"/>
        <v>0</v>
      </c>
      <c r="S438" s="117">
        <f t="shared" si="116"/>
        <v>0</v>
      </c>
      <c r="T438" s="117">
        <f t="shared" si="116"/>
        <v>0</v>
      </c>
      <c r="U438" s="117">
        <f t="shared" si="116"/>
        <v>0</v>
      </c>
      <c r="V438" s="117">
        <f t="shared" si="116"/>
        <v>0</v>
      </c>
      <c r="W438" s="117">
        <f t="shared" si="116"/>
        <v>0</v>
      </c>
      <c r="X438" s="120">
        <f t="shared" si="116"/>
        <v>0</v>
      </c>
    </row>
    <row r="439" spans="1:24" ht="15.75" x14ac:dyDescent="0.25">
      <c r="A439" s="1">
        <v>439</v>
      </c>
      <c r="G439" s="45"/>
      <c r="H439" s="117">
        <f t="shared" ref="H439:X439" si="117">H124*$B124</f>
        <v>0</v>
      </c>
      <c r="I439" s="117">
        <f t="shared" si="117"/>
        <v>0</v>
      </c>
      <c r="J439" s="117">
        <f t="shared" si="117"/>
        <v>0</v>
      </c>
      <c r="K439" s="117">
        <f t="shared" si="117"/>
        <v>0</v>
      </c>
      <c r="L439" s="117">
        <f t="shared" si="117"/>
        <v>0</v>
      </c>
      <c r="M439" s="117">
        <f t="shared" si="117"/>
        <v>0</v>
      </c>
      <c r="N439" s="117">
        <f t="shared" si="117"/>
        <v>0</v>
      </c>
      <c r="O439" s="117">
        <f t="shared" si="117"/>
        <v>0</v>
      </c>
      <c r="P439" s="117">
        <f t="shared" si="117"/>
        <v>0</v>
      </c>
      <c r="Q439" s="117">
        <f t="shared" si="117"/>
        <v>0</v>
      </c>
      <c r="R439" s="117">
        <f t="shared" si="117"/>
        <v>0</v>
      </c>
      <c r="S439" s="117">
        <f t="shared" si="117"/>
        <v>0</v>
      </c>
      <c r="T439" s="117">
        <f t="shared" si="117"/>
        <v>0</v>
      </c>
      <c r="U439" s="117">
        <f t="shared" si="117"/>
        <v>15</v>
      </c>
      <c r="V439" s="117">
        <f t="shared" si="117"/>
        <v>0</v>
      </c>
      <c r="W439" s="117">
        <f t="shared" si="117"/>
        <v>0</v>
      </c>
      <c r="X439" s="120">
        <f t="shared" si="117"/>
        <v>0</v>
      </c>
    </row>
    <row r="440" spans="1:24" ht="15.75" x14ac:dyDescent="0.25">
      <c r="A440" s="1">
        <v>440</v>
      </c>
      <c r="G440" s="45"/>
      <c r="H440" s="117">
        <f t="shared" ref="H440:X440" si="118">H125*$B125</f>
        <v>0</v>
      </c>
      <c r="I440" s="117">
        <f t="shared" si="118"/>
        <v>0</v>
      </c>
      <c r="J440" s="117">
        <f t="shared" si="118"/>
        <v>0</v>
      </c>
      <c r="K440" s="117">
        <f t="shared" si="118"/>
        <v>0</v>
      </c>
      <c r="L440" s="117">
        <f t="shared" si="118"/>
        <v>0</v>
      </c>
      <c r="M440" s="117">
        <f t="shared" si="118"/>
        <v>0</v>
      </c>
      <c r="N440" s="117">
        <f t="shared" si="118"/>
        <v>0</v>
      </c>
      <c r="O440" s="117">
        <f t="shared" si="118"/>
        <v>0</v>
      </c>
      <c r="P440" s="117">
        <f t="shared" si="118"/>
        <v>0</v>
      </c>
      <c r="Q440" s="117">
        <f t="shared" si="118"/>
        <v>0</v>
      </c>
      <c r="R440" s="117">
        <f t="shared" si="118"/>
        <v>0</v>
      </c>
      <c r="S440" s="117">
        <f t="shared" si="118"/>
        <v>0</v>
      </c>
      <c r="T440" s="117">
        <f t="shared" si="118"/>
        <v>0</v>
      </c>
      <c r="U440" s="117">
        <f t="shared" si="118"/>
        <v>0</v>
      </c>
      <c r="V440" s="117">
        <f t="shared" si="118"/>
        <v>0</v>
      </c>
      <c r="W440" s="117">
        <f t="shared" si="118"/>
        <v>0</v>
      </c>
      <c r="X440" s="120">
        <f t="shared" si="118"/>
        <v>0</v>
      </c>
    </row>
    <row r="441" spans="1:24" ht="15.75" x14ac:dyDescent="0.25">
      <c r="A441" s="1">
        <v>441</v>
      </c>
      <c r="G441" s="45"/>
      <c r="H441" s="117">
        <f t="shared" ref="H441:X441" si="119">H126*$B126</f>
        <v>0</v>
      </c>
      <c r="I441" s="117">
        <f t="shared" si="119"/>
        <v>0</v>
      </c>
      <c r="J441" s="117">
        <f t="shared" si="119"/>
        <v>0</v>
      </c>
      <c r="K441" s="117">
        <f t="shared" si="119"/>
        <v>0</v>
      </c>
      <c r="L441" s="117">
        <f t="shared" si="119"/>
        <v>0</v>
      </c>
      <c r="M441" s="117">
        <f t="shared" si="119"/>
        <v>0</v>
      </c>
      <c r="N441" s="117">
        <f t="shared" si="119"/>
        <v>0</v>
      </c>
      <c r="O441" s="117">
        <f t="shared" si="119"/>
        <v>0</v>
      </c>
      <c r="P441" s="117">
        <f t="shared" si="119"/>
        <v>0</v>
      </c>
      <c r="Q441" s="117">
        <f t="shared" si="119"/>
        <v>0</v>
      </c>
      <c r="R441" s="117">
        <f t="shared" si="119"/>
        <v>0</v>
      </c>
      <c r="S441" s="117">
        <f t="shared" si="119"/>
        <v>0</v>
      </c>
      <c r="T441" s="117">
        <f t="shared" si="119"/>
        <v>0</v>
      </c>
      <c r="U441" s="117">
        <f t="shared" si="119"/>
        <v>15</v>
      </c>
      <c r="V441" s="117">
        <f t="shared" si="119"/>
        <v>0</v>
      </c>
      <c r="W441" s="117">
        <f t="shared" si="119"/>
        <v>0</v>
      </c>
      <c r="X441" s="120">
        <f t="shared" si="119"/>
        <v>0</v>
      </c>
    </row>
    <row r="442" spans="1:24" ht="15.75" x14ac:dyDescent="0.25">
      <c r="A442" s="1">
        <v>442</v>
      </c>
      <c r="G442" s="45"/>
      <c r="H442" s="117">
        <f t="shared" ref="H442:X442" si="120">H127*$B127</f>
        <v>0</v>
      </c>
      <c r="I442" s="117">
        <f t="shared" si="120"/>
        <v>0</v>
      </c>
      <c r="J442" s="117">
        <f t="shared" si="120"/>
        <v>0</v>
      </c>
      <c r="K442" s="117">
        <f t="shared" si="120"/>
        <v>0</v>
      </c>
      <c r="L442" s="117">
        <f t="shared" si="120"/>
        <v>0</v>
      </c>
      <c r="M442" s="117">
        <f t="shared" si="120"/>
        <v>0</v>
      </c>
      <c r="N442" s="117">
        <f t="shared" si="120"/>
        <v>0</v>
      </c>
      <c r="O442" s="117">
        <f t="shared" si="120"/>
        <v>0</v>
      </c>
      <c r="P442" s="117">
        <f t="shared" si="120"/>
        <v>0</v>
      </c>
      <c r="Q442" s="117">
        <f t="shared" si="120"/>
        <v>0</v>
      </c>
      <c r="R442" s="117">
        <f t="shared" si="120"/>
        <v>0</v>
      </c>
      <c r="S442" s="117">
        <f t="shared" si="120"/>
        <v>0</v>
      </c>
      <c r="T442" s="117">
        <f t="shared" si="120"/>
        <v>0</v>
      </c>
      <c r="U442" s="117">
        <f t="shared" si="120"/>
        <v>0</v>
      </c>
      <c r="V442" s="117">
        <f t="shared" si="120"/>
        <v>0</v>
      </c>
      <c r="W442" s="117">
        <f t="shared" si="120"/>
        <v>0</v>
      </c>
      <c r="X442" s="120">
        <f t="shared" si="120"/>
        <v>0</v>
      </c>
    </row>
    <row r="443" spans="1:24" ht="15.75" x14ac:dyDescent="0.25">
      <c r="A443" s="1">
        <v>443</v>
      </c>
      <c r="G443" s="45"/>
      <c r="H443" s="117">
        <f t="shared" ref="H443:X443" si="121">H128*$B128</f>
        <v>0</v>
      </c>
      <c r="I443" s="117">
        <f t="shared" si="121"/>
        <v>0</v>
      </c>
      <c r="J443" s="117">
        <f t="shared" si="121"/>
        <v>0</v>
      </c>
      <c r="K443" s="117">
        <f t="shared" si="121"/>
        <v>0</v>
      </c>
      <c r="L443" s="117">
        <f t="shared" si="121"/>
        <v>0</v>
      </c>
      <c r="M443" s="117">
        <f t="shared" si="121"/>
        <v>0</v>
      </c>
      <c r="N443" s="117">
        <f t="shared" si="121"/>
        <v>0</v>
      </c>
      <c r="O443" s="117">
        <f t="shared" si="121"/>
        <v>0</v>
      </c>
      <c r="P443" s="117">
        <f t="shared" si="121"/>
        <v>0</v>
      </c>
      <c r="Q443" s="117">
        <f t="shared" si="121"/>
        <v>0</v>
      </c>
      <c r="R443" s="117">
        <f t="shared" si="121"/>
        <v>0</v>
      </c>
      <c r="S443" s="117">
        <f t="shared" si="121"/>
        <v>0</v>
      </c>
      <c r="T443" s="117">
        <f t="shared" si="121"/>
        <v>0</v>
      </c>
      <c r="U443" s="117">
        <f t="shared" si="121"/>
        <v>15</v>
      </c>
      <c r="V443" s="117">
        <f t="shared" si="121"/>
        <v>0</v>
      </c>
      <c r="W443" s="117">
        <f t="shared" si="121"/>
        <v>0</v>
      </c>
      <c r="X443" s="120">
        <f t="shared" si="121"/>
        <v>0</v>
      </c>
    </row>
    <row r="444" spans="1:24" ht="15.75" x14ac:dyDescent="0.25">
      <c r="A444" s="1">
        <v>444</v>
      </c>
      <c r="G444" s="45"/>
      <c r="H444" s="117">
        <f t="shared" ref="H444:X444" si="122">H129*$B129</f>
        <v>0</v>
      </c>
      <c r="I444" s="117">
        <f t="shared" si="122"/>
        <v>0</v>
      </c>
      <c r="J444" s="117">
        <f t="shared" si="122"/>
        <v>0</v>
      </c>
      <c r="K444" s="117">
        <f t="shared" si="122"/>
        <v>0</v>
      </c>
      <c r="L444" s="117">
        <f t="shared" si="122"/>
        <v>0</v>
      </c>
      <c r="M444" s="117">
        <f t="shared" si="122"/>
        <v>0</v>
      </c>
      <c r="N444" s="117">
        <f t="shared" si="122"/>
        <v>0</v>
      </c>
      <c r="O444" s="117">
        <f t="shared" si="122"/>
        <v>0</v>
      </c>
      <c r="P444" s="117">
        <f t="shared" si="122"/>
        <v>0</v>
      </c>
      <c r="Q444" s="117">
        <f t="shared" si="122"/>
        <v>0</v>
      </c>
      <c r="R444" s="117">
        <f t="shared" si="122"/>
        <v>0</v>
      </c>
      <c r="S444" s="117">
        <f t="shared" si="122"/>
        <v>0</v>
      </c>
      <c r="T444" s="117">
        <f t="shared" si="122"/>
        <v>0</v>
      </c>
      <c r="U444" s="117">
        <f t="shared" si="122"/>
        <v>0</v>
      </c>
      <c r="V444" s="117">
        <f t="shared" si="122"/>
        <v>0</v>
      </c>
      <c r="W444" s="117">
        <f t="shared" si="122"/>
        <v>0</v>
      </c>
      <c r="X444" s="120">
        <f t="shared" si="122"/>
        <v>0</v>
      </c>
    </row>
    <row r="445" spans="1:24" ht="15.75" x14ac:dyDescent="0.25">
      <c r="A445" s="1">
        <v>445</v>
      </c>
      <c r="G445" s="45"/>
      <c r="H445" s="117">
        <f t="shared" ref="H445:X445" si="123">H130*$B130</f>
        <v>0</v>
      </c>
      <c r="I445" s="117">
        <f t="shared" si="123"/>
        <v>0</v>
      </c>
      <c r="J445" s="117">
        <f t="shared" si="123"/>
        <v>0</v>
      </c>
      <c r="K445" s="117">
        <f t="shared" si="123"/>
        <v>0</v>
      </c>
      <c r="L445" s="117">
        <f t="shared" si="123"/>
        <v>0</v>
      </c>
      <c r="M445" s="117">
        <f t="shared" si="123"/>
        <v>0</v>
      </c>
      <c r="N445" s="117">
        <f t="shared" si="123"/>
        <v>0</v>
      </c>
      <c r="O445" s="117">
        <f t="shared" si="123"/>
        <v>0</v>
      </c>
      <c r="P445" s="117">
        <f t="shared" si="123"/>
        <v>0</v>
      </c>
      <c r="Q445" s="117">
        <f t="shared" si="123"/>
        <v>0</v>
      </c>
      <c r="R445" s="117">
        <f t="shared" si="123"/>
        <v>0</v>
      </c>
      <c r="S445" s="117">
        <f t="shared" si="123"/>
        <v>0</v>
      </c>
      <c r="T445" s="117">
        <f t="shared" si="123"/>
        <v>0</v>
      </c>
      <c r="U445" s="117">
        <f t="shared" si="123"/>
        <v>15</v>
      </c>
      <c r="V445" s="117">
        <f t="shared" si="123"/>
        <v>0</v>
      </c>
      <c r="W445" s="117">
        <f t="shared" si="123"/>
        <v>0</v>
      </c>
      <c r="X445" s="120">
        <f t="shared" si="123"/>
        <v>0</v>
      </c>
    </row>
    <row r="446" spans="1:24" ht="15.75" x14ac:dyDescent="0.25">
      <c r="A446" s="1">
        <v>446</v>
      </c>
      <c r="G446" s="45"/>
      <c r="H446" s="117">
        <f t="shared" ref="H446:X446" si="124">H131*$B131</f>
        <v>0</v>
      </c>
      <c r="I446" s="117">
        <f t="shared" si="124"/>
        <v>0</v>
      </c>
      <c r="J446" s="117">
        <f t="shared" si="124"/>
        <v>0</v>
      </c>
      <c r="K446" s="117">
        <f t="shared" si="124"/>
        <v>0</v>
      </c>
      <c r="L446" s="117">
        <f t="shared" si="124"/>
        <v>0</v>
      </c>
      <c r="M446" s="117">
        <f t="shared" si="124"/>
        <v>0</v>
      </c>
      <c r="N446" s="117">
        <f t="shared" si="124"/>
        <v>0</v>
      </c>
      <c r="O446" s="117">
        <f t="shared" si="124"/>
        <v>0</v>
      </c>
      <c r="P446" s="117">
        <f t="shared" si="124"/>
        <v>0</v>
      </c>
      <c r="Q446" s="117">
        <f t="shared" si="124"/>
        <v>0</v>
      </c>
      <c r="R446" s="117">
        <f t="shared" si="124"/>
        <v>0</v>
      </c>
      <c r="S446" s="117">
        <f t="shared" si="124"/>
        <v>0</v>
      </c>
      <c r="T446" s="117">
        <f t="shared" si="124"/>
        <v>0</v>
      </c>
      <c r="U446" s="117">
        <f t="shared" si="124"/>
        <v>0</v>
      </c>
      <c r="V446" s="117">
        <f t="shared" si="124"/>
        <v>0</v>
      </c>
      <c r="W446" s="117">
        <f t="shared" si="124"/>
        <v>0</v>
      </c>
      <c r="X446" s="120">
        <f t="shared" si="124"/>
        <v>0</v>
      </c>
    </row>
    <row r="447" spans="1:24" ht="15.75" x14ac:dyDescent="0.25">
      <c r="A447" s="1">
        <v>447</v>
      </c>
      <c r="G447" s="45"/>
      <c r="H447" s="117">
        <f t="shared" ref="H447:X447" si="125">H132*$B132</f>
        <v>0</v>
      </c>
      <c r="I447" s="117">
        <f t="shared" si="125"/>
        <v>0</v>
      </c>
      <c r="J447" s="117">
        <f t="shared" si="125"/>
        <v>0</v>
      </c>
      <c r="K447" s="117">
        <f t="shared" si="125"/>
        <v>0</v>
      </c>
      <c r="L447" s="117">
        <f t="shared" si="125"/>
        <v>0</v>
      </c>
      <c r="M447" s="117">
        <f t="shared" si="125"/>
        <v>0</v>
      </c>
      <c r="N447" s="117">
        <f t="shared" si="125"/>
        <v>0</v>
      </c>
      <c r="O447" s="117">
        <f t="shared" si="125"/>
        <v>0</v>
      </c>
      <c r="P447" s="117">
        <f t="shared" si="125"/>
        <v>0</v>
      </c>
      <c r="Q447" s="117">
        <f t="shared" si="125"/>
        <v>0</v>
      </c>
      <c r="R447" s="117">
        <f t="shared" si="125"/>
        <v>0</v>
      </c>
      <c r="S447" s="117">
        <f t="shared" si="125"/>
        <v>0</v>
      </c>
      <c r="T447" s="117">
        <f t="shared" si="125"/>
        <v>0</v>
      </c>
      <c r="U447" s="117">
        <f t="shared" si="125"/>
        <v>15</v>
      </c>
      <c r="V447" s="117">
        <f t="shared" si="125"/>
        <v>0</v>
      </c>
      <c r="W447" s="117">
        <f t="shared" si="125"/>
        <v>0</v>
      </c>
      <c r="X447" s="120">
        <f t="shared" si="125"/>
        <v>0</v>
      </c>
    </row>
    <row r="448" spans="1:24" ht="15.75" x14ac:dyDescent="0.25">
      <c r="A448" s="1">
        <v>448</v>
      </c>
      <c r="G448" s="45"/>
      <c r="H448" s="117">
        <f t="shared" ref="H448:X448" si="126">H133*$B133</f>
        <v>0</v>
      </c>
      <c r="I448" s="117">
        <f t="shared" si="126"/>
        <v>0</v>
      </c>
      <c r="J448" s="117">
        <f t="shared" si="126"/>
        <v>0</v>
      </c>
      <c r="K448" s="117">
        <f t="shared" si="126"/>
        <v>0</v>
      </c>
      <c r="L448" s="117">
        <f t="shared" si="126"/>
        <v>0</v>
      </c>
      <c r="M448" s="117">
        <f t="shared" si="126"/>
        <v>0</v>
      </c>
      <c r="N448" s="117">
        <f t="shared" si="126"/>
        <v>0</v>
      </c>
      <c r="O448" s="117">
        <f t="shared" si="126"/>
        <v>0</v>
      </c>
      <c r="P448" s="117">
        <f t="shared" si="126"/>
        <v>0</v>
      </c>
      <c r="Q448" s="117">
        <f t="shared" si="126"/>
        <v>0</v>
      </c>
      <c r="R448" s="117">
        <f t="shared" si="126"/>
        <v>0</v>
      </c>
      <c r="S448" s="117">
        <f t="shared" si="126"/>
        <v>0</v>
      </c>
      <c r="T448" s="117">
        <f t="shared" si="126"/>
        <v>0</v>
      </c>
      <c r="U448" s="117">
        <f t="shared" si="126"/>
        <v>0</v>
      </c>
      <c r="V448" s="117">
        <f t="shared" si="126"/>
        <v>0</v>
      </c>
      <c r="W448" s="117">
        <f t="shared" si="126"/>
        <v>0</v>
      </c>
      <c r="X448" s="120">
        <f t="shared" si="126"/>
        <v>0</v>
      </c>
    </row>
    <row r="449" spans="1:24" ht="15.75" x14ac:dyDescent="0.25">
      <c r="A449" s="1">
        <v>449</v>
      </c>
      <c r="G449" s="45"/>
      <c r="H449" s="117">
        <f t="shared" ref="H449:X449" si="127">H134*$B134</f>
        <v>0</v>
      </c>
      <c r="I449" s="117">
        <f t="shared" si="127"/>
        <v>0</v>
      </c>
      <c r="J449" s="117">
        <f t="shared" si="127"/>
        <v>0</v>
      </c>
      <c r="K449" s="117">
        <f t="shared" si="127"/>
        <v>0</v>
      </c>
      <c r="L449" s="117">
        <f t="shared" si="127"/>
        <v>0</v>
      </c>
      <c r="M449" s="117">
        <f t="shared" si="127"/>
        <v>0</v>
      </c>
      <c r="N449" s="117">
        <f t="shared" si="127"/>
        <v>0</v>
      </c>
      <c r="O449" s="117">
        <f t="shared" si="127"/>
        <v>0</v>
      </c>
      <c r="P449" s="117">
        <f t="shared" si="127"/>
        <v>0</v>
      </c>
      <c r="Q449" s="117">
        <f t="shared" si="127"/>
        <v>0</v>
      </c>
      <c r="R449" s="117">
        <f t="shared" si="127"/>
        <v>0</v>
      </c>
      <c r="S449" s="117">
        <f t="shared" si="127"/>
        <v>0</v>
      </c>
      <c r="T449" s="117">
        <f t="shared" si="127"/>
        <v>0</v>
      </c>
      <c r="U449" s="117">
        <f t="shared" si="127"/>
        <v>15</v>
      </c>
      <c r="V449" s="117">
        <f t="shared" si="127"/>
        <v>0</v>
      </c>
      <c r="W449" s="117">
        <f t="shared" si="127"/>
        <v>0</v>
      </c>
      <c r="X449" s="120">
        <f t="shared" si="127"/>
        <v>0</v>
      </c>
    </row>
    <row r="450" spans="1:24" ht="15.75" x14ac:dyDescent="0.25">
      <c r="A450" s="1">
        <v>450</v>
      </c>
      <c r="G450" s="45"/>
      <c r="H450" s="117">
        <f t="shared" ref="H450:X450" si="128">H135*$B135</f>
        <v>0</v>
      </c>
      <c r="I450" s="117">
        <f t="shared" si="128"/>
        <v>0</v>
      </c>
      <c r="J450" s="117">
        <f t="shared" si="128"/>
        <v>0</v>
      </c>
      <c r="K450" s="117">
        <f t="shared" si="128"/>
        <v>0</v>
      </c>
      <c r="L450" s="117">
        <f t="shared" si="128"/>
        <v>0</v>
      </c>
      <c r="M450" s="117">
        <f t="shared" si="128"/>
        <v>0</v>
      </c>
      <c r="N450" s="117">
        <f t="shared" si="128"/>
        <v>0</v>
      </c>
      <c r="O450" s="117">
        <f t="shared" si="128"/>
        <v>0</v>
      </c>
      <c r="P450" s="117">
        <f t="shared" si="128"/>
        <v>0</v>
      </c>
      <c r="Q450" s="117">
        <f t="shared" si="128"/>
        <v>0</v>
      </c>
      <c r="R450" s="117">
        <f t="shared" si="128"/>
        <v>0</v>
      </c>
      <c r="S450" s="117">
        <f t="shared" si="128"/>
        <v>0</v>
      </c>
      <c r="T450" s="117">
        <f t="shared" si="128"/>
        <v>0</v>
      </c>
      <c r="U450" s="117">
        <f t="shared" si="128"/>
        <v>0</v>
      </c>
      <c r="V450" s="117">
        <f t="shared" si="128"/>
        <v>0</v>
      </c>
      <c r="W450" s="117">
        <f t="shared" si="128"/>
        <v>0</v>
      </c>
      <c r="X450" s="120">
        <f t="shared" si="128"/>
        <v>0</v>
      </c>
    </row>
    <row r="451" spans="1:24" ht="15.75" x14ac:dyDescent="0.25">
      <c r="A451" s="1">
        <v>451</v>
      </c>
      <c r="G451" s="45"/>
      <c r="H451" s="117">
        <f t="shared" ref="H451:X451" si="129">H136*$B136</f>
        <v>0</v>
      </c>
      <c r="I451" s="117">
        <f t="shared" si="129"/>
        <v>0</v>
      </c>
      <c r="J451" s="117">
        <f t="shared" si="129"/>
        <v>0</v>
      </c>
      <c r="K451" s="117">
        <f t="shared" si="129"/>
        <v>0</v>
      </c>
      <c r="L451" s="117">
        <f t="shared" si="129"/>
        <v>0</v>
      </c>
      <c r="M451" s="117">
        <f t="shared" si="129"/>
        <v>0</v>
      </c>
      <c r="N451" s="117">
        <f t="shared" si="129"/>
        <v>0</v>
      </c>
      <c r="O451" s="117">
        <f t="shared" si="129"/>
        <v>0</v>
      </c>
      <c r="P451" s="117">
        <f t="shared" si="129"/>
        <v>0</v>
      </c>
      <c r="Q451" s="117">
        <f t="shared" si="129"/>
        <v>0</v>
      </c>
      <c r="R451" s="117">
        <f t="shared" si="129"/>
        <v>0</v>
      </c>
      <c r="S451" s="117">
        <f t="shared" si="129"/>
        <v>0</v>
      </c>
      <c r="T451" s="117">
        <f t="shared" si="129"/>
        <v>0</v>
      </c>
      <c r="U451" s="117">
        <f t="shared" si="129"/>
        <v>15</v>
      </c>
      <c r="V451" s="117">
        <f t="shared" si="129"/>
        <v>0</v>
      </c>
      <c r="W451" s="117">
        <f t="shared" si="129"/>
        <v>0</v>
      </c>
      <c r="X451" s="120">
        <f t="shared" si="129"/>
        <v>0</v>
      </c>
    </row>
    <row r="452" spans="1:24" ht="15.75" x14ac:dyDescent="0.25">
      <c r="A452" s="1">
        <v>452</v>
      </c>
      <c r="G452" s="45"/>
      <c r="H452" s="117">
        <f t="shared" ref="H452:X452" si="130">H137*$B137</f>
        <v>0</v>
      </c>
      <c r="I452" s="117">
        <f t="shared" si="130"/>
        <v>0</v>
      </c>
      <c r="J452" s="117">
        <f t="shared" si="130"/>
        <v>0</v>
      </c>
      <c r="K452" s="117">
        <f t="shared" si="130"/>
        <v>0</v>
      </c>
      <c r="L452" s="117">
        <f t="shared" si="130"/>
        <v>0</v>
      </c>
      <c r="M452" s="117">
        <f t="shared" si="130"/>
        <v>0</v>
      </c>
      <c r="N452" s="117">
        <f t="shared" si="130"/>
        <v>0</v>
      </c>
      <c r="O452" s="117">
        <f t="shared" si="130"/>
        <v>0</v>
      </c>
      <c r="P452" s="117">
        <f t="shared" si="130"/>
        <v>0</v>
      </c>
      <c r="Q452" s="117">
        <f t="shared" si="130"/>
        <v>0</v>
      </c>
      <c r="R452" s="117">
        <f t="shared" si="130"/>
        <v>0</v>
      </c>
      <c r="S452" s="117">
        <f t="shared" si="130"/>
        <v>0</v>
      </c>
      <c r="T452" s="117">
        <f t="shared" si="130"/>
        <v>0</v>
      </c>
      <c r="U452" s="117">
        <f t="shared" si="130"/>
        <v>0</v>
      </c>
      <c r="V452" s="117">
        <f t="shared" si="130"/>
        <v>0</v>
      </c>
      <c r="W452" s="117">
        <f t="shared" si="130"/>
        <v>0</v>
      </c>
      <c r="X452" s="120">
        <f t="shared" si="130"/>
        <v>0</v>
      </c>
    </row>
    <row r="453" spans="1:24" ht="15.75" x14ac:dyDescent="0.25">
      <c r="A453" s="1">
        <v>453</v>
      </c>
      <c r="G453" s="45"/>
      <c r="H453" s="117">
        <f t="shared" ref="H453:X453" si="131">H138*$B138</f>
        <v>0</v>
      </c>
      <c r="I453" s="117">
        <f t="shared" si="131"/>
        <v>0</v>
      </c>
      <c r="J453" s="117">
        <f t="shared" si="131"/>
        <v>0</v>
      </c>
      <c r="K453" s="117">
        <f t="shared" si="131"/>
        <v>0</v>
      </c>
      <c r="L453" s="117">
        <f t="shared" si="131"/>
        <v>0</v>
      </c>
      <c r="M453" s="117">
        <f t="shared" si="131"/>
        <v>0</v>
      </c>
      <c r="N453" s="117">
        <f t="shared" si="131"/>
        <v>0</v>
      </c>
      <c r="O453" s="117">
        <f t="shared" si="131"/>
        <v>0</v>
      </c>
      <c r="P453" s="117">
        <f t="shared" si="131"/>
        <v>0</v>
      </c>
      <c r="Q453" s="117">
        <f t="shared" si="131"/>
        <v>0</v>
      </c>
      <c r="R453" s="117">
        <f t="shared" si="131"/>
        <v>0</v>
      </c>
      <c r="S453" s="117">
        <f t="shared" si="131"/>
        <v>0</v>
      </c>
      <c r="T453" s="117">
        <f t="shared" si="131"/>
        <v>0</v>
      </c>
      <c r="U453" s="117">
        <f t="shared" si="131"/>
        <v>15</v>
      </c>
      <c r="V453" s="117">
        <f t="shared" si="131"/>
        <v>0</v>
      </c>
      <c r="W453" s="117">
        <f t="shared" si="131"/>
        <v>0</v>
      </c>
      <c r="X453" s="120">
        <f t="shared" si="131"/>
        <v>0</v>
      </c>
    </row>
    <row r="454" spans="1:24" ht="15.75" x14ac:dyDescent="0.25">
      <c r="A454" s="1">
        <v>454</v>
      </c>
      <c r="G454" s="45"/>
      <c r="H454" s="117">
        <f t="shared" ref="H454:X454" si="132">H139*$B139</f>
        <v>0</v>
      </c>
      <c r="I454" s="117">
        <f t="shared" si="132"/>
        <v>0</v>
      </c>
      <c r="J454" s="117">
        <f t="shared" si="132"/>
        <v>0</v>
      </c>
      <c r="K454" s="117">
        <f t="shared" si="132"/>
        <v>0</v>
      </c>
      <c r="L454" s="117">
        <f t="shared" si="132"/>
        <v>0</v>
      </c>
      <c r="M454" s="117">
        <f t="shared" si="132"/>
        <v>0</v>
      </c>
      <c r="N454" s="117">
        <f t="shared" si="132"/>
        <v>0</v>
      </c>
      <c r="O454" s="117">
        <f t="shared" si="132"/>
        <v>0</v>
      </c>
      <c r="P454" s="117">
        <f t="shared" si="132"/>
        <v>0</v>
      </c>
      <c r="Q454" s="117">
        <f t="shared" si="132"/>
        <v>0</v>
      </c>
      <c r="R454" s="117">
        <f t="shared" si="132"/>
        <v>0</v>
      </c>
      <c r="S454" s="117">
        <f t="shared" si="132"/>
        <v>0</v>
      </c>
      <c r="T454" s="117">
        <f t="shared" si="132"/>
        <v>0</v>
      </c>
      <c r="U454" s="117">
        <f t="shared" si="132"/>
        <v>0</v>
      </c>
      <c r="V454" s="117">
        <f t="shared" si="132"/>
        <v>0</v>
      </c>
      <c r="W454" s="117">
        <f t="shared" si="132"/>
        <v>0</v>
      </c>
      <c r="X454" s="120">
        <f t="shared" si="132"/>
        <v>0</v>
      </c>
    </row>
    <row r="455" spans="1:24" ht="15.75" x14ac:dyDescent="0.25">
      <c r="A455" s="1">
        <v>455</v>
      </c>
      <c r="G455" s="45"/>
      <c r="H455" s="117">
        <f t="shared" ref="H455:X455" si="133">H140*$B140</f>
        <v>0</v>
      </c>
      <c r="I455" s="117">
        <f t="shared" si="133"/>
        <v>0</v>
      </c>
      <c r="J455" s="117">
        <f t="shared" si="133"/>
        <v>0</v>
      </c>
      <c r="K455" s="117">
        <f t="shared" si="133"/>
        <v>0</v>
      </c>
      <c r="L455" s="117">
        <f t="shared" si="133"/>
        <v>0</v>
      </c>
      <c r="M455" s="117">
        <f t="shared" si="133"/>
        <v>0</v>
      </c>
      <c r="N455" s="117">
        <f t="shared" si="133"/>
        <v>0</v>
      </c>
      <c r="O455" s="117">
        <f t="shared" si="133"/>
        <v>0</v>
      </c>
      <c r="P455" s="117">
        <f t="shared" si="133"/>
        <v>0</v>
      </c>
      <c r="Q455" s="117">
        <f t="shared" si="133"/>
        <v>0</v>
      </c>
      <c r="R455" s="117">
        <f t="shared" si="133"/>
        <v>0</v>
      </c>
      <c r="S455" s="117">
        <f t="shared" si="133"/>
        <v>0</v>
      </c>
      <c r="T455" s="117">
        <f t="shared" si="133"/>
        <v>0</v>
      </c>
      <c r="U455" s="117">
        <f t="shared" si="133"/>
        <v>15</v>
      </c>
      <c r="V455" s="117">
        <f t="shared" si="133"/>
        <v>0</v>
      </c>
      <c r="W455" s="117">
        <f t="shared" si="133"/>
        <v>0</v>
      </c>
      <c r="X455" s="120">
        <f t="shared" si="133"/>
        <v>0</v>
      </c>
    </row>
    <row r="456" spans="1:24" ht="15.75" x14ac:dyDescent="0.25">
      <c r="A456" s="1">
        <v>456</v>
      </c>
      <c r="G456" s="45"/>
      <c r="H456" s="117">
        <f t="shared" ref="H456:X456" si="134">H141*$B141</f>
        <v>0</v>
      </c>
      <c r="I456" s="117">
        <f t="shared" si="134"/>
        <v>0</v>
      </c>
      <c r="J456" s="117">
        <f t="shared" si="134"/>
        <v>0</v>
      </c>
      <c r="K456" s="117">
        <f t="shared" si="134"/>
        <v>0</v>
      </c>
      <c r="L456" s="117">
        <f t="shared" si="134"/>
        <v>0</v>
      </c>
      <c r="M456" s="117">
        <f t="shared" si="134"/>
        <v>0</v>
      </c>
      <c r="N456" s="117">
        <f t="shared" si="134"/>
        <v>0</v>
      </c>
      <c r="O456" s="117">
        <f t="shared" si="134"/>
        <v>0</v>
      </c>
      <c r="P456" s="117">
        <f t="shared" si="134"/>
        <v>0</v>
      </c>
      <c r="Q456" s="117">
        <f t="shared" si="134"/>
        <v>0</v>
      </c>
      <c r="R456" s="117">
        <f t="shared" si="134"/>
        <v>0</v>
      </c>
      <c r="S456" s="117">
        <f t="shared" si="134"/>
        <v>0</v>
      </c>
      <c r="T456" s="117">
        <f t="shared" si="134"/>
        <v>0</v>
      </c>
      <c r="U456" s="117">
        <f t="shared" si="134"/>
        <v>0</v>
      </c>
      <c r="V456" s="117">
        <f t="shared" si="134"/>
        <v>0</v>
      </c>
      <c r="W456" s="117">
        <f t="shared" si="134"/>
        <v>0</v>
      </c>
      <c r="X456" s="120">
        <f t="shared" si="134"/>
        <v>0</v>
      </c>
    </row>
    <row r="457" spans="1:24" ht="15.75" x14ac:dyDescent="0.25">
      <c r="A457" s="1">
        <v>457</v>
      </c>
      <c r="G457" s="45"/>
      <c r="H457" s="117">
        <f t="shared" ref="H457:X457" si="135">H142*$B142</f>
        <v>0</v>
      </c>
      <c r="I457" s="117">
        <f t="shared" si="135"/>
        <v>0</v>
      </c>
      <c r="J457" s="117">
        <f t="shared" si="135"/>
        <v>0</v>
      </c>
      <c r="K457" s="117">
        <f t="shared" si="135"/>
        <v>0</v>
      </c>
      <c r="L457" s="117">
        <f t="shared" si="135"/>
        <v>0</v>
      </c>
      <c r="M457" s="117">
        <f t="shared" si="135"/>
        <v>0</v>
      </c>
      <c r="N457" s="117">
        <f t="shared" si="135"/>
        <v>0</v>
      </c>
      <c r="O457" s="117">
        <f t="shared" si="135"/>
        <v>0</v>
      </c>
      <c r="P457" s="117">
        <f t="shared" si="135"/>
        <v>0</v>
      </c>
      <c r="Q457" s="117">
        <f t="shared" si="135"/>
        <v>0</v>
      </c>
      <c r="R457" s="117">
        <f t="shared" si="135"/>
        <v>0</v>
      </c>
      <c r="S457" s="117">
        <f t="shared" si="135"/>
        <v>0</v>
      </c>
      <c r="T457" s="117">
        <f t="shared" si="135"/>
        <v>0</v>
      </c>
      <c r="U457" s="117">
        <f t="shared" si="135"/>
        <v>15</v>
      </c>
      <c r="V457" s="117">
        <f t="shared" si="135"/>
        <v>0</v>
      </c>
      <c r="W457" s="117">
        <f t="shared" si="135"/>
        <v>0</v>
      </c>
      <c r="X457" s="120">
        <f t="shared" si="135"/>
        <v>0</v>
      </c>
    </row>
    <row r="458" spans="1:24" ht="15.75" x14ac:dyDescent="0.25">
      <c r="A458" s="1">
        <v>458</v>
      </c>
      <c r="G458" s="45"/>
      <c r="H458" s="117">
        <f t="shared" ref="H458:X458" si="136">H143*$B143</f>
        <v>0</v>
      </c>
      <c r="I458" s="117">
        <f t="shared" si="136"/>
        <v>0</v>
      </c>
      <c r="J458" s="117">
        <f t="shared" si="136"/>
        <v>0</v>
      </c>
      <c r="K458" s="117">
        <f t="shared" si="136"/>
        <v>0</v>
      </c>
      <c r="L458" s="117">
        <f t="shared" si="136"/>
        <v>0</v>
      </c>
      <c r="M458" s="117">
        <f t="shared" si="136"/>
        <v>0</v>
      </c>
      <c r="N458" s="117">
        <f t="shared" si="136"/>
        <v>0</v>
      </c>
      <c r="O458" s="117">
        <f t="shared" si="136"/>
        <v>0</v>
      </c>
      <c r="P458" s="117">
        <f t="shared" si="136"/>
        <v>0</v>
      </c>
      <c r="Q458" s="117">
        <f t="shared" si="136"/>
        <v>0</v>
      </c>
      <c r="R458" s="117">
        <f t="shared" si="136"/>
        <v>0</v>
      </c>
      <c r="S458" s="117">
        <f t="shared" si="136"/>
        <v>0</v>
      </c>
      <c r="T458" s="117">
        <f t="shared" si="136"/>
        <v>0</v>
      </c>
      <c r="U458" s="117">
        <f t="shared" si="136"/>
        <v>0</v>
      </c>
      <c r="V458" s="117">
        <f t="shared" si="136"/>
        <v>0</v>
      </c>
      <c r="W458" s="117">
        <f t="shared" si="136"/>
        <v>0</v>
      </c>
      <c r="X458" s="120">
        <f t="shared" si="136"/>
        <v>0</v>
      </c>
    </row>
    <row r="459" spans="1:24" ht="15.75" x14ac:dyDescent="0.25">
      <c r="A459" s="1">
        <v>459</v>
      </c>
      <c r="G459" s="45"/>
      <c r="H459" s="117">
        <f t="shared" ref="H459:X459" si="137">H144*$B144</f>
        <v>0</v>
      </c>
      <c r="I459" s="117">
        <f t="shared" si="137"/>
        <v>0</v>
      </c>
      <c r="J459" s="117">
        <f t="shared" si="137"/>
        <v>0</v>
      </c>
      <c r="K459" s="117">
        <f t="shared" si="137"/>
        <v>0</v>
      </c>
      <c r="L459" s="117">
        <f t="shared" si="137"/>
        <v>0</v>
      </c>
      <c r="M459" s="117">
        <f t="shared" si="137"/>
        <v>0</v>
      </c>
      <c r="N459" s="117">
        <f t="shared" si="137"/>
        <v>0</v>
      </c>
      <c r="O459" s="117">
        <f t="shared" si="137"/>
        <v>0</v>
      </c>
      <c r="P459" s="117">
        <f t="shared" si="137"/>
        <v>0</v>
      </c>
      <c r="Q459" s="117">
        <f t="shared" si="137"/>
        <v>0</v>
      </c>
      <c r="R459" s="117">
        <f t="shared" si="137"/>
        <v>0</v>
      </c>
      <c r="S459" s="117">
        <f t="shared" si="137"/>
        <v>0</v>
      </c>
      <c r="T459" s="117">
        <f t="shared" si="137"/>
        <v>0</v>
      </c>
      <c r="U459" s="117">
        <f t="shared" si="137"/>
        <v>20</v>
      </c>
      <c r="V459" s="117">
        <f t="shared" si="137"/>
        <v>0</v>
      </c>
      <c r="W459" s="117">
        <f t="shared" si="137"/>
        <v>0</v>
      </c>
      <c r="X459" s="120">
        <f t="shared" si="137"/>
        <v>0</v>
      </c>
    </row>
    <row r="460" spans="1:24" ht="15.75" x14ac:dyDescent="0.25">
      <c r="A460" s="1">
        <v>460</v>
      </c>
      <c r="G460" s="45"/>
      <c r="H460" s="117">
        <f t="shared" ref="H460:X460" si="138">H145*$B145</f>
        <v>0</v>
      </c>
      <c r="I460" s="117">
        <f t="shared" si="138"/>
        <v>0</v>
      </c>
      <c r="J460" s="117">
        <f t="shared" si="138"/>
        <v>0</v>
      </c>
      <c r="K460" s="117">
        <f t="shared" si="138"/>
        <v>0</v>
      </c>
      <c r="L460" s="117">
        <f t="shared" si="138"/>
        <v>0</v>
      </c>
      <c r="M460" s="117">
        <f t="shared" si="138"/>
        <v>0</v>
      </c>
      <c r="N460" s="117">
        <f t="shared" si="138"/>
        <v>0</v>
      </c>
      <c r="O460" s="117">
        <f t="shared" si="138"/>
        <v>0</v>
      </c>
      <c r="P460" s="117">
        <f t="shared" si="138"/>
        <v>0</v>
      </c>
      <c r="Q460" s="117">
        <f t="shared" si="138"/>
        <v>0</v>
      </c>
      <c r="R460" s="117">
        <f t="shared" si="138"/>
        <v>0</v>
      </c>
      <c r="S460" s="117">
        <f t="shared" si="138"/>
        <v>0</v>
      </c>
      <c r="T460" s="117">
        <f t="shared" si="138"/>
        <v>0</v>
      </c>
      <c r="U460" s="117">
        <f t="shared" si="138"/>
        <v>20</v>
      </c>
      <c r="V460" s="117">
        <f t="shared" si="138"/>
        <v>0</v>
      </c>
      <c r="W460" s="117">
        <f t="shared" si="138"/>
        <v>0</v>
      </c>
      <c r="X460" s="120">
        <f t="shared" si="138"/>
        <v>0</v>
      </c>
    </row>
    <row r="461" spans="1:24" ht="15.75" x14ac:dyDescent="0.25">
      <c r="A461" s="1">
        <v>461</v>
      </c>
      <c r="G461" s="45"/>
      <c r="H461" s="117">
        <f t="shared" ref="H461:X461" si="139">H146*$B146</f>
        <v>0</v>
      </c>
      <c r="I461" s="117">
        <f t="shared" si="139"/>
        <v>0</v>
      </c>
      <c r="J461" s="117">
        <f t="shared" si="139"/>
        <v>0</v>
      </c>
      <c r="K461" s="117">
        <f t="shared" si="139"/>
        <v>0</v>
      </c>
      <c r="L461" s="117">
        <f t="shared" si="139"/>
        <v>0</v>
      </c>
      <c r="M461" s="117">
        <f t="shared" si="139"/>
        <v>0</v>
      </c>
      <c r="N461" s="117">
        <f t="shared" si="139"/>
        <v>0</v>
      </c>
      <c r="O461" s="117">
        <f t="shared" si="139"/>
        <v>0</v>
      </c>
      <c r="P461" s="117">
        <f t="shared" si="139"/>
        <v>0</v>
      </c>
      <c r="Q461" s="117">
        <f t="shared" si="139"/>
        <v>0</v>
      </c>
      <c r="R461" s="117">
        <f t="shared" si="139"/>
        <v>0</v>
      </c>
      <c r="S461" s="117">
        <f t="shared" si="139"/>
        <v>0</v>
      </c>
      <c r="T461" s="117">
        <f t="shared" si="139"/>
        <v>0</v>
      </c>
      <c r="U461" s="117">
        <f t="shared" si="139"/>
        <v>20</v>
      </c>
      <c r="V461" s="117">
        <f t="shared" si="139"/>
        <v>0</v>
      </c>
      <c r="W461" s="117">
        <f t="shared" si="139"/>
        <v>0</v>
      </c>
      <c r="X461" s="120">
        <f t="shared" si="139"/>
        <v>0</v>
      </c>
    </row>
    <row r="462" spans="1:24" ht="15.75" x14ac:dyDescent="0.25">
      <c r="A462" s="1">
        <v>462</v>
      </c>
      <c r="G462" s="45"/>
      <c r="H462" s="117">
        <f t="shared" ref="H462:X462" si="140">H147*$B147</f>
        <v>0</v>
      </c>
      <c r="I462" s="117">
        <f t="shared" si="140"/>
        <v>0</v>
      </c>
      <c r="J462" s="117">
        <f t="shared" si="140"/>
        <v>0</v>
      </c>
      <c r="K462" s="117">
        <f t="shared" si="140"/>
        <v>0</v>
      </c>
      <c r="L462" s="117">
        <f t="shared" si="140"/>
        <v>0</v>
      </c>
      <c r="M462" s="117">
        <f t="shared" si="140"/>
        <v>0</v>
      </c>
      <c r="N462" s="117">
        <f t="shared" si="140"/>
        <v>0</v>
      </c>
      <c r="O462" s="117">
        <f t="shared" si="140"/>
        <v>0</v>
      </c>
      <c r="P462" s="117">
        <f t="shared" si="140"/>
        <v>0</v>
      </c>
      <c r="Q462" s="117">
        <f t="shared" si="140"/>
        <v>0</v>
      </c>
      <c r="R462" s="117">
        <f t="shared" si="140"/>
        <v>0</v>
      </c>
      <c r="S462" s="117">
        <f t="shared" si="140"/>
        <v>0</v>
      </c>
      <c r="T462" s="117">
        <f t="shared" si="140"/>
        <v>0</v>
      </c>
      <c r="U462" s="117">
        <f t="shared" si="140"/>
        <v>20</v>
      </c>
      <c r="V462" s="117">
        <f t="shared" si="140"/>
        <v>0</v>
      </c>
      <c r="W462" s="117">
        <f t="shared" si="140"/>
        <v>0</v>
      </c>
      <c r="X462" s="120">
        <f t="shared" si="140"/>
        <v>0</v>
      </c>
    </row>
    <row r="463" spans="1:24" ht="15.75" x14ac:dyDescent="0.25">
      <c r="A463" s="1">
        <v>463</v>
      </c>
      <c r="G463" s="45"/>
      <c r="H463" s="117">
        <f t="shared" ref="H463:X463" si="141">H148*$B148</f>
        <v>0</v>
      </c>
      <c r="I463" s="117">
        <f t="shared" si="141"/>
        <v>0</v>
      </c>
      <c r="J463" s="117">
        <f t="shared" si="141"/>
        <v>0</v>
      </c>
      <c r="K463" s="117">
        <f t="shared" si="141"/>
        <v>0</v>
      </c>
      <c r="L463" s="117">
        <f t="shared" si="141"/>
        <v>0</v>
      </c>
      <c r="M463" s="117">
        <f t="shared" si="141"/>
        <v>0</v>
      </c>
      <c r="N463" s="117">
        <f t="shared" si="141"/>
        <v>0</v>
      </c>
      <c r="O463" s="117">
        <f t="shared" si="141"/>
        <v>0</v>
      </c>
      <c r="P463" s="117">
        <f t="shared" si="141"/>
        <v>0</v>
      </c>
      <c r="Q463" s="117">
        <f t="shared" si="141"/>
        <v>0</v>
      </c>
      <c r="R463" s="117">
        <f t="shared" si="141"/>
        <v>0</v>
      </c>
      <c r="S463" s="117">
        <f t="shared" si="141"/>
        <v>0</v>
      </c>
      <c r="T463" s="117">
        <f t="shared" si="141"/>
        <v>0</v>
      </c>
      <c r="U463" s="117">
        <f t="shared" si="141"/>
        <v>20</v>
      </c>
      <c r="V463" s="117">
        <f t="shared" si="141"/>
        <v>0</v>
      </c>
      <c r="W463" s="117">
        <f t="shared" si="141"/>
        <v>0</v>
      </c>
      <c r="X463" s="120">
        <f t="shared" si="141"/>
        <v>0</v>
      </c>
    </row>
    <row r="464" spans="1:24" ht="15.75" x14ac:dyDescent="0.25">
      <c r="A464" s="1">
        <v>464</v>
      </c>
      <c r="G464" s="45"/>
      <c r="H464" s="117">
        <f t="shared" ref="H464:X464" si="142">H149*$B149</f>
        <v>0</v>
      </c>
      <c r="I464" s="117">
        <f t="shared" si="142"/>
        <v>0</v>
      </c>
      <c r="J464" s="117">
        <f t="shared" si="142"/>
        <v>0</v>
      </c>
      <c r="K464" s="117">
        <f t="shared" si="142"/>
        <v>0</v>
      </c>
      <c r="L464" s="117">
        <f t="shared" si="142"/>
        <v>0</v>
      </c>
      <c r="M464" s="117">
        <f t="shared" si="142"/>
        <v>0</v>
      </c>
      <c r="N464" s="117">
        <f t="shared" si="142"/>
        <v>0</v>
      </c>
      <c r="O464" s="117">
        <f t="shared" si="142"/>
        <v>0</v>
      </c>
      <c r="P464" s="117">
        <f t="shared" si="142"/>
        <v>0</v>
      </c>
      <c r="Q464" s="117">
        <f t="shared" si="142"/>
        <v>0</v>
      </c>
      <c r="R464" s="117">
        <f t="shared" si="142"/>
        <v>0</v>
      </c>
      <c r="S464" s="117">
        <f t="shared" si="142"/>
        <v>0</v>
      </c>
      <c r="T464" s="117">
        <f t="shared" si="142"/>
        <v>0</v>
      </c>
      <c r="U464" s="117">
        <f t="shared" si="142"/>
        <v>20</v>
      </c>
      <c r="V464" s="117">
        <f t="shared" si="142"/>
        <v>0</v>
      </c>
      <c r="W464" s="117">
        <f t="shared" si="142"/>
        <v>0</v>
      </c>
      <c r="X464" s="120">
        <f t="shared" si="142"/>
        <v>0</v>
      </c>
    </row>
    <row r="465" spans="1:24" ht="15.75" x14ac:dyDescent="0.25">
      <c r="A465" s="1">
        <v>465</v>
      </c>
      <c r="G465" s="45"/>
      <c r="H465" s="117">
        <f t="shared" ref="H465:X465" si="143">H150*$B150</f>
        <v>0</v>
      </c>
      <c r="I465" s="117">
        <f t="shared" si="143"/>
        <v>0</v>
      </c>
      <c r="J465" s="117">
        <f t="shared" si="143"/>
        <v>0</v>
      </c>
      <c r="K465" s="117">
        <f t="shared" si="143"/>
        <v>0</v>
      </c>
      <c r="L465" s="117">
        <f t="shared" si="143"/>
        <v>0</v>
      </c>
      <c r="M465" s="117">
        <f t="shared" si="143"/>
        <v>0</v>
      </c>
      <c r="N465" s="117">
        <f t="shared" si="143"/>
        <v>0</v>
      </c>
      <c r="O465" s="117">
        <f t="shared" si="143"/>
        <v>0</v>
      </c>
      <c r="P465" s="117">
        <f t="shared" si="143"/>
        <v>0</v>
      </c>
      <c r="Q465" s="117">
        <f t="shared" si="143"/>
        <v>0</v>
      </c>
      <c r="R465" s="117">
        <f t="shared" si="143"/>
        <v>0</v>
      </c>
      <c r="S465" s="117">
        <f t="shared" si="143"/>
        <v>0</v>
      </c>
      <c r="T465" s="117">
        <f t="shared" si="143"/>
        <v>0</v>
      </c>
      <c r="U465" s="117">
        <f t="shared" si="143"/>
        <v>20</v>
      </c>
      <c r="V465" s="117">
        <f t="shared" si="143"/>
        <v>0</v>
      </c>
      <c r="W465" s="117">
        <f t="shared" si="143"/>
        <v>0</v>
      </c>
      <c r="X465" s="120">
        <f t="shared" si="143"/>
        <v>0</v>
      </c>
    </row>
    <row r="466" spans="1:24" ht="15.75" x14ac:dyDescent="0.25">
      <c r="A466" s="1">
        <v>466</v>
      </c>
      <c r="G466" s="45"/>
      <c r="H466" s="117">
        <f t="shared" ref="H466:X466" si="144">H151*$B151</f>
        <v>0</v>
      </c>
      <c r="I466" s="117">
        <f t="shared" si="144"/>
        <v>0</v>
      </c>
      <c r="J466" s="117">
        <f t="shared" si="144"/>
        <v>0</v>
      </c>
      <c r="K466" s="117">
        <f t="shared" si="144"/>
        <v>0</v>
      </c>
      <c r="L466" s="117">
        <f t="shared" si="144"/>
        <v>0</v>
      </c>
      <c r="M466" s="117">
        <f t="shared" si="144"/>
        <v>0</v>
      </c>
      <c r="N466" s="117">
        <f t="shared" si="144"/>
        <v>0</v>
      </c>
      <c r="O466" s="117">
        <f t="shared" si="144"/>
        <v>0</v>
      </c>
      <c r="P466" s="117">
        <f t="shared" si="144"/>
        <v>0</v>
      </c>
      <c r="Q466" s="117">
        <f t="shared" si="144"/>
        <v>0</v>
      </c>
      <c r="R466" s="117">
        <f t="shared" si="144"/>
        <v>0</v>
      </c>
      <c r="S466" s="117">
        <f t="shared" si="144"/>
        <v>0</v>
      </c>
      <c r="T466" s="117">
        <f t="shared" si="144"/>
        <v>0</v>
      </c>
      <c r="U466" s="117">
        <f t="shared" si="144"/>
        <v>20</v>
      </c>
      <c r="V466" s="117">
        <f t="shared" si="144"/>
        <v>0</v>
      </c>
      <c r="W466" s="117">
        <f t="shared" si="144"/>
        <v>0</v>
      </c>
      <c r="X466" s="120">
        <f t="shared" si="144"/>
        <v>0</v>
      </c>
    </row>
    <row r="467" spans="1:24" ht="15.75" x14ac:dyDescent="0.25">
      <c r="A467" s="1">
        <v>467</v>
      </c>
      <c r="G467" s="45"/>
      <c r="H467" s="117">
        <f t="shared" ref="H467:X467" si="145">H152*$B152</f>
        <v>0</v>
      </c>
      <c r="I467" s="117">
        <f t="shared" si="145"/>
        <v>0</v>
      </c>
      <c r="J467" s="117">
        <f t="shared" si="145"/>
        <v>0</v>
      </c>
      <c r="K467" s="117">
        <f t="shared" si="145"/>
        <v>0</v>
      </c>
      <c r="L467" s="117">
        <f t="shared" si="145"/>
        <v>0</v>
      </c>
      <c r="M467" s="117">
        <f t="shared" si="145"/>
        <v>0</v>
      </c>
      <c r="N467" s="117">
        <f t="shared" si="145"/>
        <v>0</v>
      </c>
      <c r="O467" s="117">
        <f t="shared" si="145"/>
        <v>0</v>
      </c>
      <c r="P467" s="117">
        <f t="shared" si="145"/>
        <v>0</v>
      </c>
      <c r="Q467" s="117">
        <f t="shared" si="145"/>
        <v>0</v>
      </c>
      <c r="R467" s="117">
        <f t="shared" si="145"/>
        <v>0</v>
      </c>
      <c r="S467" s="117">
        <f t="shared" si="145"/>
        <v>0</v>
      </c>
      <c r="T467" s="117">
        <f t="shared" si="145"/>
        <v>0</v>
      </c>
      <c r="U467" s="117">
        <f t="shared" si="145"/>
        <v>20</v>
      </c>
      <c r="V467" s="117">
        <f t="shared" si="145"/>
        <v>0</v>
      </c>
      <c r="W467" s="117">
        <f t="shared" si="145"/>
        <v>0</v>
      </c>
      <c r="X467" s="120">
        <f t="shared" si="145"/>
        <v>0</v>
      </c>
    </row>
    <row r="468" spans="1:24" ht="15.75" x14ac:dyDescent="0.25">
      <c r="A468" s="1">
        <v>468</v>
      </c>
      <c r="G468" s="45"/>
      <c r="H468" s="117">
        <f t="shared" ref="H468:X468" si="146">H153*$B153</f>
        <v>0</v>
      </c>
      <c r="I468" s="117">
        <f t="shared" si="146"/>
        <v>0</v>
      </c>
      <c r="J468" s="117">
        <f t="shared" si="146"/>
        <v>0</v>
      </c>
      <c r="K468" s="117">
        <f t="shared" si="146"/>
        <v>0</v>
      </c>
      <c r="L468" s="117">
        <f t="shared" si="146"/>
        <v>0</v>
      </c>
      <c r="M468" s="117">
        <f t="shared" si="146"/>
        <v>0</v>
      </c>
      <c r="N468" s="117">
        <f t="shared" si="146"/>
        <v>0</v>
      </c>
      <c r="O468" s="117">
        <f t="shared" si="146"/>
        <v>0</v>
      </c>
      <c r="P468" s="117">
        <f t="shared" si="146"/>
        <v>0</v>
      </c>
      <c r="Q468" s="117">
        <f t="shared" si="146"/>
        <v>0</v>
      </c>
      <c r="R468" s="117">
        <f t="shared" si="146"/>
        <v>0</v>
      </c>
      <c r="S468" s="117">
        <f t="shared" si="146"/>
        <v>0</v>
      </c>
      <c r="T468" s="117">
        <f t="shared" si="146"/>
        <v>0</v>
      </c>
      <c r="U468" s="117">
        <f t="shared" si="146"/>
        <v>20</v>
      </c>
      <c r="V468" s="117">
        <f t="shared" si="146"/>
        <v>0</v>
      </c>
      <c r="W468" s="117">
        <f t="shared" si="146"/>
        <v>0</v>
      </c>
      <c r="X468" s="120">
        <f t="shared" si="146"/>
        <v>0</v>
      </c>
    </row>
    <row r="469" spans="1:24" ht="15.75" x14ac:dyDescent="0.25">
      <c r="A469" s="1">
        <v>469</v>
      </c>
      <c r="G469" s="45"/>
      <c r="H469" s="117">
        <f t="shared" ref="H469:X469" si="147">H154*$B154</f>
        <v>0</v>
      </c>
      <c r="I469" s="117">
        <f t="shared" si="147"/>
        <v>0</v>
      </c>
      <c r="J469" s="117">
        <f t="shared" si="147"/>
        <v>0</v>
      </c>
      <c r="K469" s="117">
        <f t="shared" si="147"/>
        <v>0</v>
      </c>
      <c r="L469" s="117">
        <f t="shared" si="147"/>
        <v>0</v>
      </c>
      <c r="M469" s="117">
        <f t="shared" si="147"/>
        <v>0</v>
      </c>
      <c r="N469" s="117">
        <f t="shared" si="147"/>
        <v>0</v>
      </c>
      <c r="O469" s="117">
        <f t="shared" si="147"/>
        <v>0</v>
      </c>
      <c r="P469" s="117">
        <f t="shared" si="147"/>
        <v>0</v>
      </c>
      <c r="Q469" s="117">
        <f t="shared" si="147"/>
        <v>0</v>
      </c>
      <c r="R469" s="117">
        <f t="shared" si="147"/>
        <v>0</v>
      </c>
      <c r="S469" s="117">
        <f t="shared" si="147"/>
        <v>0</v>
      </c>
      <c r="T469" s="117">
        <f t="shared" si="147"/>
        <v>0</v>
      </c>
      <c r="U469" s="117">
        <f t="shared" si="147"/>
        <v>20</v>
      </c>
      <c r="V469" s="117">
        <f t="shared" si="147"/>
        <v>0</v>
      </c>
      <c r="W469" s="117">
        <f t="shared" si="147"/>
        <v>0</v>
      </c>
      <c r="X469" s="120">
        <f t="shared" si="147"/>
        <v>0</v>
      </c>
    </row>
    <row r="470" spans="1:24" ht="15.75" x14ac:dyDescent="0.25">
      <c r="A470" s="1">
        <v>470</v>
      </c>
      <c r="G470" s="45"/>
      <c r="H470" s="117">
        <f t="shared" ref="H470:X470" si="148">H155*$B155</f>
        <v>0</v>
      </c>
      <c r="I470" s="117">
        <f t="shared" si="148"/>
        <v>0</v>
      </c>
      <c r="J470" s="117">
        <f t="shared" si="148"/>
        <v>0</v>
      </c>
      <c r="K470" s="117">
        <f t="shared" si="148"/>
        <v>0</v>
      </c>
      <c r="L470" s="117">
        <f t="shared" si="148"/>
        <v>0</v>
      </c>
      <c r="M470" s="117">
        <f t="shared" si="148"/>
        <v>0</v>
      </c>
      <c r="N470" s="117">
        <f t="shared" si="148"/>
        <v>0</v>
      </c>
      <c r="O470" s="117">
        <f t="shared" si="148"/>
        <v>0</v>
      </c>
      <c r="P470" s="117">
        <f t="shared" si="148"/>
        <v>0</v>
      </c>
      <c r="Q470" s="117">
        <f t="shared" si="148"/>
        <v>0</v>
      </c>
      <c r="R470" s="117">
        <f t="shared" si="148"/>
        <v>0</v>
      </c>
      <c r="S470" s="117">
        <f t="shared" si="148"/>
        <v>0</v>
      </c>
      <c r="T470" s="117">
        <f t="shared" si="148"/>
        <v>0</v>
      </c>
      <c r="U470" s="117">
        <f t="shared" si="148"/>
        <v>20</v>
      </c>
      <c r="V470" s="117">
        <f t="shared" si="148"/>
        <v>0</v>
      </c>
      <c r="W470" s="117">
        <f t="shared" si="148"/>
        <v>0</v>
      </c>
      <c r="X470" s="120">
        <f t="shared" si="148"/>
        <v>0</v>
      </c>
    </row>
    <row r="471" spans="1:24" ht="15.75" x14ac:dyDescent="0.25">
      <c r="A471" s="1">
        <v>471</v>
      </c>
      <c r="G471" s="45"/>
      <c r="H471" s="117">
        <f t="shared" ref="H471:X471" si="149">H156*$B156</f>
        <v>0</v>
      </c>
      <c r="I471" s="117">
        <f t="shared" si="149"/>
        <v>0</v>
      </c>
      <c r="J471" s="117">
        <f t="shared" si="149"/>
        <v>0</v>
      </c>
      <c r="K471" s="117">
        <f t="shared" si="149"/>
        <v>0</v>
      </c>
      <c r="L471" s="117">
        <f t="shared" si="149"/>
        <v>0</v>
      </c>
      <c r="M471" s="117">
        <f t="shared" si="149"/>
        <v>0</v>
      </c>
      <c r="N471" s="117">
        <f t="shared" si="149"/>
        <v>0</v>
      </c>
      <c r="O471" s="117">
        <f t="shared" si="149"/>
        <v>0</v>
      </c>
      <c r="P471" s="117">
        <f t="shared" si="149"/>
        <v>0</v>
      </c>
      <c r="Q471" s="117">
        <f t="shared" si="149"/>
        <v>0</v>
      </c>
      <c r="R471" s="117">
        <f t="shared" si="149"/>
        <v>0</v>
      </c>
      <c r="S471" s="117">
        <f t="shared" si="149"/>
        <v>0</v>
      </c>
      <c r="T471" s="117">
        <f t="shared" si="149"/>
        <v>0</v>
      </c>
      <c r="U471" s="117">
        <f t="shared" si="149"/>
        <v>20</v>
      </c>
      <c r="V471" s="117">
        <f t="shared" si="149"/>
        <v>0</v>
      </c>
      <c r="W471" s="117">
        <f t="shared" si="149"/>
        <v>0</v>
      </c>
      <c r="X471" s="120">
        <f t="shared" si="149"/>
        <v>0</v>
      </c>
    </row>
    <row r="472" spans="1:24" ht="15.75" x14ac:dyDescent="0.25">
      <c r="A472" s="1">
        <v>472</v>
      </c>
      <c r="G472" s="45"/>
      <c r="H472" s="117">
        <f t="shared" ref="H472:X472" si="150">H157*$B157</f>
        <v>0</v>
      </c>
      <c r="I472" s="117">
        <f t="shared" si="150"/>
        <v>0</v>
      </c>
      <c r="J472" s="117">
        <f t="shared" si="150"/>
        <v>0</v>
      </c>
      <c r="K472" s="117">
        <f t="shared" si="150"/>
        <v>0</v>
      </c>
      <c r="L472" s="117">
        <f t="shared" si="150"/>
        <v>0</v>
      </c>
      <c r="M472" s="117">
        <f t="shared" si="150"/>
        <v>0</v>
      </c>
      <c r="N472" s="117">
        <f t="shared" si="150"/>
        <v>0</v>
      </c>
      <c r="O472" s="117">
        <f t="shared" si="150"/>
        <v>0</v>
      </c>
      <c r="P472" s="117">
        <f t="shared" si="150"/>
        <v>0</v>
      </c>
      <c r="Q472" s="117">
        <f t="shared" si="150"/>
        <v>0</v>
      </c>
      <c r="R472" s="117">
        <f t="shared" si="150"/>
        <v>0</v>
      </c>
      <c r="S472" s="117">
        <f t="shared" si="150"/>
        <v>0</v>
      </c>
      <c r="T472" s="117">
        <f t="shared" si="150"/>
        <v>0</v>
      </c>
      <c r="U472" s="117">
        <f t="shared" si="150"/>
        <v>20</v>
      </c>
      <c r="V472" s="117">
        <f t="shared" si="150"/>
        <v>0</v>
      </c>
      <c r="W472" s="117">
        <f t="shared" si="150"/>
        <v>0</v>
      </c>
      <c r="X472" s="120">
        <f t="shared" si="150"/>
        <v>0</v>
      </c>
    </row>
    <row r="473" spans="1:24" ht="15.75" x14ac:dyDescent="0.25">
      <c r="A473" s="1">
        <v>473</v>
      </c>
      <c r="G473" s="45"/>
      <c r="H473" s="117">
        <f t="shared" ref="H473:X473" si="151">H158*$B158</f>
        <v>0</v>
      </c>
      <c r="I473" s="117">
        <f t="shared" si="151"/>
        <v>0</v>
      </c>
      <c r="J473" s="117">
        <f t="shared" si="151"/>
        <v>0</v>
      </c>
      <c r="K473" s="117">
        <f t="shared" si="151"/>
        <v>0</v>
      </c>
      <c r="L473" s="117">
        <f t="shared" si="151"/>
        <v>0</v>
      </c>
      <c r="M473" s="117">
        <f t="shared" si="151"/>
        <v>0</v>
      </c>
      <c r="N473" s="117">
        <f t="shared" si="151"/>
        <v>0</v>
      </c>
      <c r="O473" s="117">
        <f t="shared" si="151"/>
        <v>0</v>
      </c>
      <c r="P473" s="117">
        <f t="shared" si="151"/>
        <v>0</v>
      </c>
      <c r="Q473" s="117">
        <f t="shared" si="151"/>
        <v>0</v>
      </c>
      <c r="R473" s="117">
        <f t="shared" si="151"/>
        <v>0</v>
      </c>
      <c r="S473" s="117">
        <f t="shared" si="151"/>
        <v>0</v>
      </c>
      <c r="T473" s="117">
        <f t="shared" si="151"/>
        <v>0</v>
      </c>
      <c r="U473" s="117">
        <f t="shared" si="151"/>
        <v>20</v>
      </c>
      <c r="V473" s="117">
        <f t="shared" si="151"/>
        <v>0</v>
      </c>
      <c r="W473" s="117">
        <f t="shared" si="151"/>
        <v>0</v>
      </c>
      <c r="X473" s="120">
        <f t="shared" si="151"/>
        <v>0</v>
      </c>
    </row>
    <row r="474" spans="1:24" ht="15.75" x14ac:dyDescent="0.25">
      <c r="A474" s="1">
        <v>474</v>
      </c>
      <c r="G474" s="45"/>
      <c r="H474" s="117">
        <f t="shared" ref="H474:X474" si="152">H159*$B159</f>
        <v>0</v>
      </c>
      <c r="I474" s="117">
        <f t="shared" si="152"/>
        <v>0</v>
      </c>
      <c r="J474" s="117">
        <f t="shared" si="152"/>
        <v>0</v>
      </c>
      <c r="K474" s="117">
        <f t="shared" si="152"/>
        <v>0</v>
      </c>
      <c r="L474" s="117">
        <f t="shared" si="152"/>
        <v>0</v>
      </c>
      <c r="M474" s="117">
        <f t="shared" si="152"/>
        <v>0</v>
      </c>
      <c r="N474" s="117">
        <f t="shared" si="152"/>
        <v>0</v>
      </c>
      <c r="O474" s="117">
        <f t="shared" si="152"/>
        <v>0</v>
      </c>
      <c r="P474" s="117">
        <f t="shared" si="152"/>
        <v>0</v>
      </c>
      <c r="Q474" s="117">
        <f t="shared" si="152"/>
        <v>0</v>
      </c>
      <c r="R474" s="117">
        <f t="shared" si="152"/>
        <v>0</v>
      </c>
      <c r="S474" s="117">
        <f t="shared" si="152"/>
        <v>0</v>
      </c>
      <c r="T474" s="117">
        <f t="shared" si="152"/>
        <v>0</v>
      </c>
      <c r="U474" s="117">
        <f t="shared" si="152"/>
        <v>20</v>
      </c>
      <c r="V474" s="117">
        <f t="shared" si="152"/>
        <v>0</v>
      </c>
      <c r="W474" s="117">
        <f t="shared" si="152"/>
        <v>0</v>
      </c>
      <c r="X474" s="120">
        <f t="shared" si="152"/>
        <v>0</v>
      </c>
    </row>
    <row r="475" spans="1:24" ht="15.75" x14ac:dyDescent="0.25">
      <c r="A475" s="1">
        <v>475</v>
      </c>
      <c r="G475" s="45"/>
      <c r="H475" s="117">
        <f t="shared" ref="H475:X475" si="153">H160*$B160</f>
        <v>0</v>
      </c>
      <c r="I475" s="117">
        <f t="shared" si="153"/>
        <v>0</v>
      </c>
      <c r="J475" s="117">
        <f t="shared" si="153"/>
        <v>0</v>
      </c>
      <c r="K475" s="117">
        <f t="shared" si="153"/>
        <v>0</v>
      </c>
      <c r="L475" s="117">
        <f t="shared" si="153"/>
        <v>0</v>
      </c>
      <c r="M475" s="117">
        <f t="shared" si="153"/>
        <v>0</v>
      </c>
      <c r="N475" s="117">
        <f t="shared" si="153"/>
        <v>0</v>
      </c>
      <c r="O475" s="117">
        <f t="shared" si="153"/>
        <v>0</v>
      </c>
      <c r="P475" s="117">
        <f t="shared" si="153"/>
        <v>0</v>
      </c>
      <c r="Q475" s="117">
        <f t="shared" si="153"/>
        <v>0</v>
      </c>
      <c r="R475" s="117">
        <f t="shared" si="153"/>
        <v>0</v>
      </c>
      <c r="S475" s="117">
        <f t="shared" si="153"/>
        <v>0</v>
      </c>
      <c r="T475" s="117">
        <f t="shared" si="153"/>
        <v>0</v>
      </c>
      <c r="U475" s="117">
        <f t="shared" si="153"/>
        <v>20</v>
      </c>
      <c r="V475" s="117">
        <f t="shared" si="153"/>
        <v>0</v>
      </c>
      <c r="W475" s="117">
        <f t="shared" si="153"/>
        <v>0</v>
      </c>
      <c r="X475" s="120">
        <f t="shared" si="153"/>
        <v>0</v>
      </c>
    </row>
    <row r="476" spans="1:24" ht="15.75" x14ac:dyDescent="0.25">
      <c r="A476" s="1">
        <v>476</v>
      </c>
      <c r="G476" s="45"/>
      <c r="H476" s="117">
        <f t="shared" ref="H476:X476" si="154">H161*$B161</f>
        <v>0</v>
      </c>
      <c r="I476" s="117">
        <f t="shared" si="154"/>
        <v>0</v>
      </c>
      <c r="J476" s="117">
        <f t="shared" si="154"/>
        <v>0</v>
      </c>
      <c r="K476" s="117">
        <f t="shared" si="154"/>
        <v>0</v>
      </c>
      <c r="L476" s="117">
        <f t="shared" si="154"/>
        <v>0</v>
      </c>
      <c r="M476" s="117">
        <f t="shared" si="154"/>
        <v>0</v>
      </c>
      <c r="N476" s="117">
        <f t="shared" si="154"/>
        <v>0</v>
      </c>
      <c r="O476" s="117">
        <f t="shared" si="154"/>
        <v>0</v>
      </c>
      <c r="P476" s="117">
        <f t="shared" si="154"/>
        <v>0</v>
      </c>
      <c r="Q476" s="117">
        <f t="shared" si="154"/>
        <v>0</v>
      </c>
      <c r="R476" s="117">
        <f t="shared" si="154"/>
        <v>0</v>
      </c>
      <c r="S476" s="117">
        <f t="shared" si="154"/>
        <v>0</v>
      </c>
      <c r="T476" s="117">
        <f t="shared" si="154"/>
        <v>0</v>
      </c>
      <c r="U476" s="117">
        <f t="shared" si="154"/>
        <v>20</v>
      </c>
      <c r="V476" s="117">
        <f t="shared" si="154"/>
        <v>0</v>
      </c>
      <c r="W476" s="117">
        <f t="shared" si="154"/>
        <v>0</v>
      </c>
      <c r="X476" s="120">
        <f t="shared" si="154"/>
        <v>0</v>
      </c>
    </row>
    <row r="477" spans="1:24" ht="15.75" x14ac:dyDescent="0.25">
      <c r="A477" s="1">
        <v>477</v>
      </c>
      <c r="G477" s="45"/>
      <c r="H477" s="117">
        <f t="shared" ref="H477:X477" si="155">H162*$B162</f>
        <v>0</v>
      </c>
      <c r="I477" s="117">
        <f t="shared" si="155"/>
        <v>0</v>
      </c>
      <c r="J477" s="117">
        <f t="shared" si="155"/>
        <v>0</v>
      </c>
      <c r="K477" s="117">
        <f t="shared" si="155"/>
        <v>0</v>
      </c>
      <c r="L477" s="117">
        <f t="shared" si="155"/>
        <v>0</v>
      </c>
      <c r="M477" s="117">
        <f t="shared" si="155"/>
        <v>0</v>
      </c>
      <c r="N477" s="117">
        <f t="shared" si="155"/>
        <v>0</v>
      </c>
      <c r="O477" s="117">
        <f t="shared" si="155"/>
        <v>0</v>
      </c>
      <c r="P477" s="117">
        <f t="shared" si="155"/>
        <v>0</v>
      </c>
      <c r="Q477" s="117">
        <f t="shared" si="155"/>
        <v>0</v>
      </c>
      <c r="R477" s="117">
        <f t="shared" si="155"/>
        <v>0</v>
      </c>
      <c r="S477" s="117">
        <f t="shared" si="155"/>
        <v>0</v>
      </c>
      <c r="T477" s="117">
        <f t="shared" si="155"/>
        <v>0</v>
      </c>
      <c r="U477" s="117">
        <f t="shared" si="155"/>
        <v>20</v>
      </c>
      <c r="V477" s="117">
        <f t="shared" si="155"/>
        <v>0</v>
      </c>
      <c r="W477" s="117">
        <f t="shared" si="155"/>
        <v>0</v>
      </c>
      <c r="X477" s="120">
        <f t="shared" si="155"/>
        <v>0</v>
      </c>
    </row>
    <row r="478" spans="1:24" ht="15.75" x14ac:dyDescent="0.25">
      <c r="A478" s="1">
        <v>478</v>
      </c>
      <c r="G478" s="45"/>
      <c r="H478" s="117">
        <f t="shared" ref="H478:X478" si="156">H163*$B163</f>
        <v>0</v>
      </c>
      <c r="I478" s="117">
        <f t="shared" si="156"/>
        <v>0</v>
      </c>
      <c r="J478" s="117">
        <f t="shared" si="156"/>
        <v>0</v>
      </c>
      <c r="K478" s="117">
        <f t="shared" si="156"/>
        <v>0</v>
      </c>
      <c r="L478" s="117">
        <f t="shared" si="156"/>
        <v>0</v>
      </c>
      <c r="M478" s="117">
        <f t="shared" si="156"/>
        <v>0</v>
      </c>
      <c r="N478" s="117">
        <f t="shared" si="156"/>
        <v>0</v>
      </c>
      <c r="O478" s="117">
        <f t="shared" si="156"/>
        <v>0</v>
      </c>
      <c r="P478" s="117">
        <f t="shared" si="156"/>
        <v>0</v>
      </c>
      <c r="Q478" s="117">
        <f t="shared" si="156"/>
        <v>0</v>
      </c>
      <c r="R478" s="117">
        <f t="shared" si="156"/>
        <v>0</v>
      </c>
      <c r="S478" s="117">
        <f t="shared" si="156"/>
        <v>0</v>
      </c>
      <c r="T478" s="117">
        <f t="shared" si="156"/>
        <v>0</v>
      </c>
      <c r="U478" s="117">
        <f t="shared" si="156"/>
        <v>20</v>
      </c>
      <c r="V478" s="117">
        <f t="shared" si="156"/>
        <v>0</v>
      </c>
      <c r="W478" s="117">
        <f t="shared" si="156"/>
        <v>0</v>
      </c>
      <c r="X478" s="120">
        <f t="shared" si="156"/>
        <v>0</v>
      </c>
    </row>
    <row r="479" spans="1:24" ht="15.75" x14ac:dyDescent="0.25">
      <c r="A479" s="1">
        <v>479</v>
      </c>
      <c r="G479" s="45"/>
      <c r="H479" s="117">
        <f t="shared" ref="H479:X479" si="157">H164*$B164</f>
        <v>0</v>
      </c>
      <c r="I479" s="117">
        <f t="shared" si="157"/>
        <v>0</v>
      </c>
      <c r="J479" s="117">
        <f t="shared" si="157"/>
        <v>0</v>
      </c>
      <c r="K479" s="117">
        <f t="shared" si="157"/>
        <v>0</v>
      </c>
      <c r="L479" s="117">
        <f t="shared" si="157"/>
        <v>0</v>
      </c>
      <c r="M479" s="117">
        <f t="shared" si="157"/>
        <v>0</v>
      </c>
      <c r="N479" s="117">
        <f t="shared" si="157"/>
        <v>0</v>
      </c>
      <c r="O479" s="117">
        <f t="shared" si="157"/>
        <v>0</v>
      </c>
      <c r="P479" s="117">
        <f t="shared" si="157"/>
        <v>0</v>
      </c>
      <c r="Q479" s="117">
        <f t="shared" si="157"/>
        <v>0</v>
      </c>
      <c r="R479" s="117">
        <f t="shared" si="157"/>
        <v>0</v>
      </c>
      <c r="S479" s="117">
        <f t="shared" si="157"/>
        <v>0</v>
      </c>
      <c r="T479" s="117">
        <f t="shared" si="157"/>
        <v>0</v>
      </c>
      <c r="U479" s="117">
        <f t="shared" si="157"/>
        <v>20</v>
      </c>
      <c r="V479" s="117">
        <f t="shared" si="157"/>
        <v>0</v>
      </c>
      <c r="W479" s="117">
        <f t="shared" si="157"/>
        <v>0</v>
      </c>
      <c r="X479" s="120">
        <f t="shared" si="157"/>
        <v>0</v>
      </c>
    </row>
    <row r="480" spans="1:24" ht="15.75" x14ac:dyDescent="0.25">
      <c r="A480" s="1">
        <v>480</v>
      </c>
      <c r="G480" s="45"/>
      <c r="H480" s="117">
        <f t="shared" ref="H480:X480" si="158">H165*$B165</f>
        <v>0</v>
      </c>
      <c r="I480" s="117">
        <f t="shared" si="158"/>
        <v>0</v>
      </c>
      <c r="J480" s="117">
        <f t="shared" si="158"/>
        <v>0</v>
      </c>
      <c r="K480" s="117">
        <f t="shared" si="158"/>
        <v>0</v>
      </c>
      <c r="L480" s="117">
        <f t="shared" si="158"/>
        <v>0</v>
      </c>
      <c r="M480" s="117">
        <f t="shared" si="158"/>
        <v>0</v>
      </c>
      <c r="N480" s="117">
        <f t="shared" si="158"/>
        <v>0</v>
      </c>
      <c r="O480" s="117">
        <f t="shared" si="158"/>
        <v>0</v>
      </c>
      <c r="P480" s="117">
        <f t="shared" si="158"/>
        <v>0</v>
      </c>
      <c r="Q480" s="117">
        <f t="shared" si="158"/>
        <v>0</v>
      </c>
      <c r="R480" s="117">
        <f t="shared" si="158"/>
        <v>0</v>
      </c>
      <c r="S480" s="117">
        <f t="shared" si="158"/>
        <v>0</v>
      </c>
      <c r="T480" s="117">
        <f t="shared" si="158"/>
        <v>0</v>
      </c>
      <c r="U480" s="117">
        <f t="shared" si="158"/>
        <v>20</v>
      </c>
      <c r="V480" s="117">
        <f t="shared" si="158"/>
        <v>0</v>
      </c>
      <c r="W480" s="117">
        <f t="shared" si="158"/>
        <v>0</v>
      </c>
      <c r="X480" s="120">
        <f t="shared" si="158"/>
        <v>0</v>
      </c>
    </row>
    <row r="481" spans="1:24" ht="15.75" x14ac:dyDescent="0.25">
      <c r="A481" s="1">
        <v>481</v>
      </c>
      <c r="G481" s="45"/>
      <c r="H481" s="117">
        <f t="shared" ref="H481:X481" si="159">H166*$B166</f>
        <v>0</v>
      </c>
      <c r="I481" s="117">
        <f t="shared" si="159"/>
        <v>0</v>
      </c>
      <c r="J481" s="117">
        <f t="shared" si="159"/>
        <v>0</v>
      </c>
      <c r="K481" s="117">
        <f t="shared" si="159"/>
        <v>0</v>
      </c>
      <c r="L481" s="117">
        <f t="shared" si="159"/>
        <v>0</v>
      </c>
      <c r="M481" s="117">
        <f t="shared" si="159"/>
        <v>0</v>
      </c>
      <c r="N481" s="117">
        <f t="shared" si="159"/>
        <v>0</v>
      </c>
      <c r="O481" s="117">
        <f t="shared" si="159"/>
        <v>0</v>
      </c>
      <c r="P481" s="117">
        <f t="shared" si="159"/>
        <v>0</v>
      </c>
      <c r="Q481" s="117">
        <f t="shared" si="159"/>
        <v>0</v>
      </c>
      <c r="R481" s="117">
        <f t="shared" si="159"/>
        <v>0</v>
      </c>
      <c r="S481" s="117">
        <f t="shared" si="159"/>
        <v>0</v>
      </c>
      <c r="T481" s="117">
        <f t="shared" si="159"/>
        <v>0</v>
      </c>
      <c r="U481" s="117">
        <f t="shared" si="159"/>
        <v>20</v>
      </c>
      <c r="V481" s="117">
        <f t="shared" si="159"/>
        <v>0</v>
      </c>
      <c r="W481" s="117">
        <f t="shared" si="159"/>
        <v>0</v>
      </c>
      <c r="X481" s="120">
        <f t="shared" si="159"/>
        <v>0</v>
      </c>
    </row>
    <row r="482" spans="1:24" ht="15.75" x14ac:dyDescent="0.25">
      <c r="A482" s="1">
        <v>482</v>
      </c>
      <c r="G482" s="45"/>
      <c r="H482" s="117">
        <f t="shared" ref="H482:X482" si="160">H167*$B167</f>
        <v>0</v>
      </c>
      <c r="I482" s="117">
        <f t="shared" si="160"/>
        <v>0</v>
      </c>
      <c r="J482" s="117">
        <f t="shared" si="160"/>
        <v>0</v>
      </c>
      <c r="K482" s="117">
        <f t="shared" si="160"/>
        <v>0</v>
      </c>
      <c r="L482" s="117">
        <f t="shared" si="160"/>
        <v>0</v>
      </c>
      <c r="M482" s="117">
        <f t="shared" si="160"/>
        <v>0</v>
      </c>
      <c r="N482" s="117">
        <f t="shared" si="160"/>
        <v>0</v>
      </c>
      <c r="O482" s="117">
        <f t="shared" si="160"/>
        <v>0</v>
      </c>
      <c r="P482" s="117">
        <f t="shared" si="160"/>
        <v>0</v>
      </c>
      <c r="Q482" s="117">
        <f t="shared" si="160"/>
        <v>0</v>
      </c>
      <c r="R482" s="117">
        <f t="shared" si="160"/>
        <v>0</v>
      </c>
      <c r="S482" s="117">
        <f t="shared" si="160"/>
        <v>0</v>
      </c>
      <c r="T482" s="117">
        <f t="shared" si="160"/>
        <v>0</v>
      </c>
      <c r="U482" s="117">
        <f t="shared" si="160"/>
        <v>20</v>
      </c>
      <c r="V482" s="117">
        <f t="shared" si="160"/>
        <v>0</v>
      </c>
      <c r="W482" s="117">
        <f t="shared" si="160"/>
        <v>0</v>
      </c>
      <c r="X482" s="120">
        <f t="shared" si="160"/>
        <v>0</v>
      </c>
    </row>
    <row r="483" spans="1:24" ht="15.75" x14ac:dyDescent="0.25">
      <c r="A483" s="1">
        <v>483</v>
      </c>
      <c r="G483" s="45"/>
      <c r="H483" s="117">
        <f t="shared" ref="H483:X483" si="161">H168*$B168</f>
        <v>0</v>
      </c>
      <c r="I483" s="117">
        <f t="shared" si="161"/>
        <v>0</v>
      </c>
      <c r="J483" s="117">
        <f t="shared" si="161"/>
        <v>0</v>
      </c>
      <c r="K483" s="117">
        <f t="shared" si="161"/>
        <v>0</v>
      </c>
      <c r="L483" s="117">
        <f t="shared" si="161"/>
        <v>0</v>
      </c>
      <c r="M483" s="117">
        <f t="shared" si="161"/>
        <v>0</v>
      </c>
      <c r="N483" s="117">
        <f t="shared" si="161"/>
        <v>0</v>
      </c>
      <c r="O483" s="117">
        <f t="shared" si="161"/>
        <v>0</v>
      </c>
      <c r="P483" s="117">
        <f t="shared" si="161"/>
        <v>0</v>
      </c>
      <c r="Q483" s="117">
        <f t="shared" si="161"/>
        <v>0</v>
      </c>
      <c r="R483" s="117">
        <f t="shared" si="161"/>
        <v>0</v>
      </c>
      <c r="S483" s="117">
        <f t="shared" si="161"/>
        <v>0</v>
      </c>
      <c r="T483" s="117">
        <f t="shared" si="161"/>
        <v>0</v>
      </c>
      <c r="U483" s="117">
        <f t="shared" si="161"/>
        <v>20</v>
      </c>
      <c r="V483" s="117">
        <f t="shared" si="161"/>
        <v>0</v>
      </c>
      <c r="W483" s="117">
        <f t="shared" si="161"/>
        <v>0</v>
      </c>
      <c r="X483" s="120">
        <f t="shared" si="161"/>
        <v>0</v>
      </c>
    </row>
    <row r="484" spans="1:24" ht="15.75" x14ac:dyDescent="0.25">
      <c r="A484" s="1">
        <v>484</v>
      </c>
      <c r="G484" s="45"/>
      <c r="H484" s="117">
        <f t="shared" ref="H484:X484" si="162">H169*$B169</f>
        <v>0</v>
      </c>
      <c r="I484" s="117">
        <f t="shared" si="162"/>
        <v>0</v>
      </c>
      <c r="J484" s="117">
        <f t="shared" si="162"/>
        <v>0</v>
      </c>
      <c r="K484" s="117">
        <f t="shared" si="162"/>
        <v>0</v>
      </c>
      <c r="L484" s="117">
        <f t="shared" si="162"/>
        <v>0</v>
      </c>
      <c r="M484" s="117">
        <f t="shared" si="162"/>
        <v>0</v>
      </c>
      <c r="N484" s="117">
        <f t="shared" si="162"/>
        <v>0</v>
      </c>
      <c r="O484" s="117">
        <f t="shared" si="162"/>
        <v>0</v>
      </c>
      <c r="P484" s="117">
        <f t="shared" si="162"/>
        <v>0</v>
      </c>
      <c r="Q484" s="117">
        <f t="shared" si="162"/>
        <v>0</v>
      </c>
      <c r="R484" s="117">
        <f t="shared" si="162"/>
        <v>0</v>
      </c>
      <c r="S484" s="117">
        <f t="shared" si="162"/>
        <v>0</v>
      </c>
      <c r="T484" s="117">
        <f t="shared" si="162"/>
        <v>0</v>
      </c>
      <c r="U484" s="117">
        <f t="shared" si="162"/>
        <v>20</v>
      </c>
      <c r="V484" s="117">
        <f t="shared" si="162"/>
        <v>0</v>
      </c>
      <c r="W484" s="117">
        <f t="shared" si="162"/>
        <v>0</v>
      </c>
      <c r="X484" s="120">
        <f t="shared" si="162"/>
        <v>0</v>
      </c>
    </row>
    <row r="485" spans="1:24" ht="15.75" x14ac:dyDescent="0.25">
      <c r="A485" s="1">
        <v>485</v>
      </c>
      <c r="G485" s="45"/>
      <c r="H485" s="117">
        <f t="shared" ref="H485:X485" si="163">H170*$B170</f>
        <v>0</v>
      </c>
      <c r="I485" s="117">
        <f t="shared" si="163"/>
        <v>0</v>
      </c>
      <c r="J485" s="117">
        <f t="shared" si="163"/>
        <v>0</v>
      </c>
      <c r="K485" s="117">
        <f t="shared" si="163"/>
        <v>0</v>
      </c>
      <c r="L485" s="117">
        <f t="shared" si="163"/>
        <v>0</v>
      </c>
      <c r="M485" s="117">
        <f t="shared" si="163"/>
        <v>0</v>
      </c>
      <c r="N485" s="117">
        <f t="shared" si="163"/>
        <v>0</v>
      </c>
      <c r="O485" s="117">
        <f t="shared" si="163"/>
        <v>0</v>
      </c>
      <c r="P485" s="117">
        <f t="shared" si="163"/>
        <v>0</v>
      </c>
      <c r="Q485" s="117">
        <f t="shared" si="163"/>
        <v>0</v>
      </c>
      <c r="R485" s="117">
        <f t="shared" si="163"/>
        <v>0</v>
      </c>
      <c r="S485" s="117">
        <f t="shared" si="163"/>
        <v>0</v>
      </c>
      <c r="T485" s="117">
        <f t="shared" si="163"/>
        <v>0</v>
      </c>
      <c r="U485" s="117">
        <f t="shared" si="163"/>
        <v>20</v>
      </c>
      <c r="V485" s="117">
        <f t="shared" si="163"/>
        <v>0</v>
      </c>
      <c r="W485" s="117">
        <f t="shared" si="163"/>
        <v>0</v>
      </c>
      <c r="X485" s="120">
        <f t="shared" si="163"/>
        <v>0</v>
      </c>
    </row>
    <row r="486" spans="1:24" ht="15.75" x14ac:dyDescent="0.25">
      <c r="A486" s="1">
        <v>486</v>
      </c>
      <c r="G486" s="45"/>
      <c r="H486" s="117">
        <f t="shared" ref="H486:X486" si="164">H171*$B171</f>
        <v>0</v>
      </c>
      <c r="I486" s="117">
        <f t="shared" si="164"/>
        <v>0</v>
      </c>
      <c r="J486" s="117">
        <f t="shared" si="164"/>
        <v>0</v>
      </c>
      <c r="K486" s="117">
        <f t="shared" si="164"/>
        <v>0</v>
      </c>
      <c r="L486" s="117">
        <f t="shared" si="164"/>
        <v>0</v>
      </c>
      <c r="M486" s="117">
        <f t="shared" si="164"/>
        <v>0</v>
      </c>
      <c r="N486" s="117">
        <f t="shared" si="164"/>
        <v>0</v>
      </c>
      <c r="O486" s="117">
        <f t="shared" si="164"/>
        <v>0</v>
      </c>
      <c r="P486" s="117">
        <f t="shared" si="164"/>
        <v>0</v>
      </c>
      <c r="Q486" s="117">
        <f t="shared" si="164"/>
        <v>0</v>
      </c>
      <c r="R486" s="117">
        <f t="shared" si="164"/>
        <v>0</v>
      </c>
      <c r="S486" s="117">
        <f t="shared" si="164"/>
        <v>0</v>
      </c>
      <c r="T486" s="117">
        <f t="shared" si="164"/>
        <v>0</v>
      </c>
      <c r="U486" s="117">
        <f t="shared" si="164"/>
        <v>20</v>
      </c>
      <c r="V486" s="117">
        <f t="shared" si="164"/>
        <v>0</v>
      </c>
      <c r="W486" s="117">
        <f t="shared" si="164"/>
        <v>0</v>
      </c>
      <c r="X486" s="120">
        <f t="shared" si="164"/>
        <v>0</v>
      </c>
    </row>
    <row r="487" spans="1:24" ht="15.75" x14ac:dyDescent="0.25">
      <c r="A487" s="1">
        <v>487</v>
      </c>
      <c r="G487" s="45"/>
      <c r="H487" s="117">
        <f t="shared" ref="H487:X487" si="165">H172*$B172</f>
        <v>0</v>
      </c>
      <c r="I487" s="117">
        <f t="shared" si="165"/>
        <v>0</v>
      </c>
      <c r="J487" s="117">
        <f t="shared" si="165"/>
        <v>0</v>
      </c>
      <c r="K487" s="117">
        <f t="shared" si="165"/>
        <v>0</v>
      </c>
      <c r="L487" s="117">
        <f t="shared" si="165"/>
        <v>0</v>
      </c>
      <c r="M487" s="117">
        <f t="shared" si="165"/>
        <v>0</v>
      </c>
      <c r="N487" s="117">
        <f t="shared" si="165"/>
        <v>0</v>
      </c>
      <c r="O487" s="117">
        <f t="shared" si="165"/>
        <v>0</v>
      </c>
      <c r="P487" s="117">
        <f t="shared" si="165"/>
        <v>0</v>
      </c>
      <c r="Q487" s="117">
        <f t="shared" si="165"/>
        <v>0</v>
      </c>
      <c r="R487" s="117">
        <f t="shared" si="165"/>
        <v>0</v>
      </c>
      <c r="S487" s="117">
        <f t="shared" si="165"/>
        <v>0</v>
      </c>
      <c r="T487" s="117">
        <f t="shared" si="165"/>
        <v>0</v>
      </c>
      <c r="U487" s="117">
        <f t="shared" si="165"/>
        <v>20</v>
      </c>
      <c r="V487" s="117">
        <f t="shared" si="165"/>
        <v>0</v>
      </c>
      <c r="W487" s="117">
        <f t="shared" si="165"/>
        <v>0</v>
      </c>
      <c r="X487" s="120">
        <f t="shared" si="165"/>
        <v>0</v>
      </c>
    </row>
    <row r="488" spans="1:24" ht="15.75" x14ac:dyDescent="0.25">
      <c r="A488" s="1">
        <v>488</v>
      </c>
      <c r="G488" s="45"/>
      <c r="H488" s="117">
        <f t="shared" ref="H488:X488" si="166">H173*$B173</f>
        <v>0</v>
      </c>
      <c r="I488" s="117">
        <f t="shared" si="166"/>
        <v>0</v>
      </c>
      <c r="J488" s="117">
        <f t="shared" si="166"/>
        <v>0</v>
      </c>
      <c r="K488" s="117">
        <f t="shared" si="166"/>
        <v>0</v>
      </c>
      <c r="L488" s="117">
        <f t="shared" si="166"/>
        <v>0</v>
      </c>
      <c r="M488" s="117">
        <f t="shared" si="166"/>
        <v>0</v>
      </c>
      <c r="N488" s="117">
        <f t="shared" si="166"/>
        <v>0</v>
      </c>
      <c r="O488" s="117">
        <f t="shared" si="166"/>
        <v>0</v>
      </c>
      <c r="P488" s="117">
        <f t="shared" si="166"/>
        <v>0</v>
      </c>
      <c r="Q488" s="117">
        <f t="shared" si="166"/>
        <v>0</v>
      </c>
      <c r="R488" s="117">
        <f t="shared" si="166"/>
        <v>0</v>
      </c>
      <c r="S488" s="117">
        <f t="shared" si="166"/>
        <v>0</v>
      </c>
      <c r="T488" s="117">
        <f t="shared" si="166"/>
        <v>0</v>
      </c>
      <c r="U488" s="117">
        <f t="shared" si="166"/>
        <v>20</v>
      </c>
      <c r="V488" s="117">
        <f t="shared" si="166"/>
        <v>0</v>
      </c>
      <c r="W488" s="117">
        <f t="shared" si="166"/>
        <v>0</v>
      </c>
      <c r="X488" s="120">
        <f t="shared" si="166"/>
        <v>0</v>
      </c>
    </row>
    <row r="489" spans="1:24" ht="15.75" x14ac:dyDescent="0.25">
      <c r="A489" s="1">
        <v>489</v>
      </c>
      <c r="G489" s="45"/>
      <c r="H489" s="117">
        <f t="shared" ref="H489:X489" si="167">H174*$B174</f>
        <v>0</v>
      </c>
      <c r="I489" s="117">
        <f t="shared" si="167"/>
        <v>0</v>
      </c>
      <c r="J489" s="117">
        <f t="shared" si="167"/>
        <v>0</v>
      </c>
      <c r="K489" s="117">
        <f t="shared" si="167"/>
        <v>0</v>
      </c>
      <c r="L489" s="117">
        <f t="shared" si="167"/>
        <v>0</v>
      </c>
      <c r="M489" s="117">
        <f t="shared" si="167"/>
        <v>0</v>
      </c>
      <c r="N489" s="117">
        <f t="shared" si="167"/>
        <v>0</v>
      </c>
      <c r="O489" s="117">
        <f t="shared" si="167"/>
        <v>0</v>
      </c>
      <c r="P489" s="117">
        <f t="shared" si="167"/>
        <v>0</v>
      </c>
      <c r="Q489" s="117">
        <f t="shared" si="167"/>
        <v>0</v>
      </c>
      <c r="R489" s="117">
        <f t="shared" si="167"/>
        <v>0</v>
      </c>
      <c r="S489" s="117">
        <f t="shared" si="167"/>
        <v>0</v>
      </c>
      <c r="T489" s="117">
        <f t="shared" si="167"/>
        <v>0</v>
      </c>
      <c r="U489" s="117">
        <f t="shared" si="167"/>
        <v>20</v>
      </c>
      <c r="V489" s="117">
        <f t="shared" si="167"/>
        <v>0</v>
      </c>
      <c r="W489" s="117">
        <f t="shared" si="167"/>
        <v>0</v>
      </c>
      <c r="X489" s="120">
        <f t="shared" si="167"/>
        <v>0</v>
      </c>
    </row>
    <row r="490" spans="1:24" ht="15.75" x14ac:dyDescent="0.25">
      <c r="A490" s="1">
        <v>490</v>
      </c>
      <c r="G490" s="45" t="s">
        <v>3226</v>
      </c>
      <c r="H490" s="117">
        <f t="shared" ref="H490:X490" si="168">H175*$B175</f>
        <v>0</v>
      </c>
      <c r="I490" s="117">
        <f t="shared" si="168"/>
        <v>0</v>
      </c>
      <c r="J490" s="117">
        <f t="shared" si="168"/>
        <v>0</v>
      </c>
      <c r="K490" s="117">
        <f t="shared" si="168"/>
        <v>0</v>
      </c>
      <c r="L490" s="117">
        <f t="shared" si="168"/>
        <v>0</v>
      </c>
      <c r="M490" s="117">
        <f t="shared" si="168"/>
        <v>0</v>
      </c>
      <c r="N490" s="117">
        <f t="shared" si="168"/>
        <v>0</v>
      </c>
      <c r="O490" s="117">
        <f t="shared" si="168"/>
        <v>0</v>
      </c>
      <c r="P490" s="117">
        <f t="shared" si="168"/>
        <v>0</v>
      </c>
      <c r="Q490" s="117">
        <f t="shared" si="168"/>
        <v>0</v>
      </c>
      <c r="R490" s="117">
        <f t="shared" si="168"/>
        <v>0</v>
      </c>
      <c r="S490" s="117">
        <f t="shared" si="168"/>
        <v>0</v>
      </c>
      <c r="T490" s="117">
        <f t="shared" si="168"/>
        <v>0</v>
      </c>
      <c r="U490" s="117">
        <f t="shared" si="168"/>
        <v>0</v>
      </c>
      <c r="V490" s="117">
        <f t="shared" si="168"/>
        <v>0</v>
      </c>
      <c r="W490" s="117">
        <f t="shared" si="168"/>
        <v>0</v>
      </c>
      <c r="X490" s="120">
        <f t="shared" si="168"/>
        <v>0</v>
      </c>
    </row>
    <row r="491" spans="1:24" ht="15.75" x14ac:dyDescent="0.25">
      <c r="A491" s="1">
        <v>491</v>
      </c>
      <c r="G491" s="45"/>
      <c r="H491" s="117">
        <f t="shared" ref="H491:X491" si="169">H176*$B176</f>
        <v>0</v>
      </c>
      <c r="I491" s="117">
        <f t="shared" si="169"/>
        <v>0</v>
      </c>
      <c r="J491" s="117">
        <f t="shared" si="169"/>
        <v>50</v>
      </c>
      <c r="K491" s="117">
        <f t="shared" si="169"/>
        <v>50</v>
      </c>
      <c r="L491" s="117">
        <f t="shared" si="169"/>
        <v>0</v>
      </c>
      <c r="M491" s="117">
        <f t="shared" si="169"/>
        <v>0</v>
      </c>
      <c r="N491" s="117">
        <f t="shared" si="169"/>
        <v>0</v>
      </c>
      <c r="O491" s="117">
        <f t="shared" si="169"/>
        <v>0</v>
      </c>
      <c r="P491" s="117">
        <f t="shared" si="169"/>
        <v>0</v>
      </c>
      <c r="Q491" s="117">
        <f t="shared" si="169"/>
        <v>0</v>
      </c>
      <c r="R491" s="117">
        <f t="shared" si="169"/>
        <v>0</v>
      </c>
      <c r="S491" s="117">
        <f t="shared" si="169"/>
        <v>0</v>
      </c>
      <c r="T491" s="117">
        <f t="shared" si="169"/>
        <v>0</v>
      </c>
      <c r="U491" s="117">
        <f t="shared" si="169"/>
        <v>0</v>
      </c>
      <c r="V491" s="117">
        <f t="shared" si="169"/>
        <v>0</v>
      </c>
      <c r="W491" s="117">
        <f t="shared" si="169"/>
        <v>0</v>
      </c>
      <c r="X491" s="120">
        <f t="shared" si="169"/>
        <v>0</v>
      </c>
    </row>
    <row r="492" spans="1:24" ht="15.75" x14ac:dyDescent="0.25">
      <c r="A492" s="1">
        <v>492</v>
      </c>
      <c r="G492" s="45"/>
      <c r="H492" s="117">
        <f t="shared" ref="H492:X492" si="170">H177*$B177</f>
        <v>0</v>
      </c>
      <c r="I492" s="117">
        <f t="shared" si="170"/>
        <v>0</v>
      </c>
      <c r="J492" s="117">
        <f t="shared" si="170"/>
        <v>0</v>
      </c>
      <c r="K492" s="117">
        <f t="shared" si="170"/>
        <v>50</v>
      </c>
      <c r="L492" s="117">
        <f t="shared" si="170"/>
        <v>0</v>
      </c>
      <c r="M492" s="117">
        <f t="shared" si="170"/>
        <v>0</v>
      </c>
      <c r="N492" s="117">
        <f t="shared" si="170"/>
        <v>0</v>
      </c>
      <c r="O492" s="117">
        <f t="shared" si="170"/>
        <v>0</v>
      </c>
      <c r="P492" s="117">
        <f t="shared" si="170"/>
        <v>0</v>
      </c>
      <c r="Q492" s="117">
        <f t="shared" si="170"/>
        <v>50</v>
      </c>
      <c r="R492" s="117">
        <f t="shared" si="170"/>
        <v>0</v>
      </c>
      <c r="S492" s="117">
        <f t="shared" si="170"/>
        <v>0</v>
      </c>
      <c r="T492" s="117">
        <f t="shared" si="170"/>
        <v>0</v>
      </c>
      <c r="U492" s="117">
        <f t="shared" si="170"/>
        <v>0</v>
      </c>
      <c r="V492" s="117">
        <f t="shared" si="170"/>
        <v>0</v>
      </c>
      <c r="W492" s="117">
        <f t="shared" si="170"/>
        <v>0</v>
      </c>
      <c r="X492" s="120">
        <f t="shared" si="170"/>
        <v>0</v>
      </c>
    </row>
    <row r="493" spans="1:24" ht="15.75" x14ac:dyDescent="0.25">
      <c r="A493" s="1">
        <v>493</v>
      </c>
      <c r="G493" s="45"/>
      <c r="H493" s="117">
        <f t="shared" ref="H493:X493" si="171">H178*$B178</f>
        <v>0</v>
      </c>
      <c r="I493" s="117">
        <f t="shared" si="171"/>
        <v>0</v>
      </c>
      <c r="J493" s="117">
        <f t="shared" si="171"/>
        <v>50</v>
      </c>
      <c r="K493" s="117">
        <f t="shared" si="171"/>
        <v>50</v>
      </c>
      <c r="L493" s="117">
        <f t="shared" si="171"/>
        <v>0</v>
      </c>
      <c r="M493" s="117">
        <f t="shared" si="171"/>
        <v>0</v>
      </c>
      <c r="N493" s="117">
        <f t="shared" si="171"/>
        <v>0</v>
      </c>
      <c r="O493" s="117">
        <f t="shared" si="171"/>
        <v>0</v>
      </c>
      <c r="P493" s="117">
        <f t="shared" si="171"/>
        <v>0</v>
      </c>
      <c r="Q493" s="117">
        <f t="shared" si="171"/>
        <v>0</v>
      </c>
      <c r="R493" s="117">
        <f t="shared" si="171"/>
        <v>0</v>
      </c>
      <c r="S493" s="117">
        <f t="shared" si="171"/>
        <v>0</v>
      </c>
      <c r="T493" s="117">
        <f t="shared" si="171"/>
        <v>0</v>
      </c>
      <c r="U493" s="117">
        <f t="shared" si="171"/>
        <v>0</v>
      </c>
      <c r="V493" s="117">
        <f t="shared" si="171"/>
        <v>0</v>
      </c>
      <c r="W493" s="117">
        <f t="shared" si="171"/>
        <v>0</v>
      </c>
      <c r="X493" s="120">
        <f t="shared" si="171"/>
        <v>0</v>
      </c>
    </row>
    <row r="494" spans="1:24" ht="15.75" x14ac:dyDescent="0.25">
      <c r="A494" s="1">
        <v>494</v>
      </c>
      <c r="G494" s="45"/>
      <c r="H494" s="117">
        <f t="shared" ref="H494:X494" si="172">H179*$B179</f>
        <v>0</v>
      </c>
      <c r="I494" s="117">
        <f t="shared" si="172"/>
        <v>0</v>
      </c>
      <c r="J494" s="117">
        <f t="shared" si="172"/>
        <v>0</v>
      </c>
      <c r="K494" s="117">
        <f t="shared" si="172"/>
        <v>50</v>
      </c>
      <c r="L494" s="117">
        <f t="shared" si="172"/>
        <v>0</v>
      </c>
      <c r="M494" s="117">
        <f t="shared" si="172"/>
        <v>0</v>
      </c>
      <c r="N494" s="117">
        <f t="shared" si="172"/>
        <v>0</v>
      </c>
      <c r="O494" s="117">
        <f t="shared" si="172"/>
        <v>0</v>
      </c>
      <c r="P494" s="117">
        <f t="shared" si="172"/>
        <v>0</v>
      </c>
      <c r="Q494" s="117">
        <f t="shared" si="172"/>
        <v>50</v>
      </c>
      <c r="R494" s="117">
        <f t="shared" si="172"/>
        <v>0</v>
      </c>
      <c r="S494" s="117">
        <f t="shared" si="172"/>
        <v>0</v>
      </c>
      <c r="T494" s="117">
        <f t="shared" si="172"/>
        <v>0</v>
      </c>
      <c r="U494" s="117">
        <f t="shared" si="172"/>
        <v>0</v>
      </c>
      <c r="V494" s="117">
        <f t="shared" si="172"/>
        <v>0</v>
      </c>
      <c r="W494" s="117">
        <f t="shared" si="172"/>
        <v>0</v>
      </c>
      <c r="X494" s="120">
        <f t="shared" si="172"/>
        <v>0</v>
      </c>
    </row>
    <row r="495" spans="1:24" ht="15.75" x14ac:dyDescent="0.25">
      <c r="A495" s="1">
        <v>495</v>
      </c>
      <c r="G495" s="45"/>
      <c r="H495" s="117">
        <f t="shared" ref="H495:X495" si="173">H180*$B180</f>
        <v>0</v>
      </c>
      <c r="I495" s="117">
        <f t="shared" si="173"/>
        <v>0</v>
      </c>
      <c r="J495" s="117">
        <f t="shared" si="173"/>
        <v>50</v>
      </c>
      <c r="K495" s="117">
        <f t="shared" si="173"/>
        <v>50</v>
      </c>
      <c r="L495" s="117">
        <f t="shared" si="173"/>
        <v>0</v>
      </c>
      <c r="M495" s="117">
        <f t="shared" si="173"/>
        <v>0</v>
      </c>
      <c r="N495" s="117">
        <f t="shared" si="173"/>
        <v>0</v>
      </c>
      <c r="O495" s="117">
        <f t="shared" si="173"/>
        <v>0</v>
      </c>
      <c r="P495" s="117">
        <f t="shared" si="173"/>
        <v>0</v>
      </c>
      <c r="Q495" s="117">
        <f t="shared" si="173"/>
        <v>0</v>
      </c>
      <c r="R495" s="117">
        <f t="shared" si="173"/>
        <v>0</v>
      </c>
      <c r="S495" s="117">
        <f t="shared" si="173"/>
        <v>0</v>
      </c>
      <c r="T495" s="117">
        <f t="shared" si="173"/>
        <v>0</v>
      </c>
      <c r="U495" s="117">
        <f t="shared" si="173"/>
        <v>0</v>
      </c>
      <c r="V495" s="117">
        <f t="shared" si="173"/>
        <v>0</v>
      </c>
      <c r="W495" s="117">
        <f t="shared" si="173"/>
        <v>0</v>
      </c>
      <c r="X495" s="120">
        <f t="shared" si="173"/>
        <v>0</v>
      </c>
    </row>
    <row r="496" spans="1:24" ht="15.75" x14ac:dyDescent="0.25">
      <c r="A496" s="1">
        <v>496</v>
      </c>
      <c r="G496" s="45"/>
      <c r="H496" s="117">
        <f t="shared" ref="H496:X496" si="174">H181*$B181</f>
        <v>0</v>
      </c>
      <c r="I496" s="117">
        <f t="shared" si="174"/>
        <v>0</v>
      </c>
      <c r="J496" s="117">
        <f t="shared" si="174"/>
        <v>0</v>
      </c>
      <c r="K496" s="117">
        <f t="shared" si="174"/>
        <v>50</v>
      </c>
      <c r="L496" s="117">
        <f t="shared" si="174"/>
        <v>0</v>
      </c>
      <c r="M496" s="117">
        <f t="shared" si="174"/>
        <v>0</v>
      </c>
      <c r="N496" s="117">
        <f t="shared" si="174"/>
        <v>0</v>
      </c>
      <c r="O496" s="117">
        <f t="shared" si="174"/>
        <v>0</v>
      </c>
      <c r="P496" s="117">
        <f t="shared" si="174"/>
        <v>0</v>
      </c>
      <c r="Q496" s="117">
        <f t="shared" si="174"/>
        <v>50</v>
      </c>
      <c r="R496" s="117">
        <f t="shared" si="174"/>
        <v>0</v>
      </c>
      <c r="S496" s="117">
        <f t="shared" si="174"/>
        <v>0</v>
      </c>
      <c r="T496" s="117">
        <f t="shared" si="174"/>
        <v>0</v>
      </c>
      <c r="U496" s="117">
        <f t="shared" si="174"/>
        <v>0</v>
      </c>
      <c r="V496" s="117">
        <f t="shared" si="174"/>
        <v>0</v>
      </c>
      <c r="W496" s="117">
        <f t="shared" si="174"/>
        <v>0</v>
      </c>
      <c r="X496" s="120">
        <f t="shared" si="174"/>
        <v>0</v>
      </c>
    </row>
    <row r="497" spans="1:24" ht="15.75" x14ac:dyDescent="0.25">
      <c r="A497" s="1">
        <v>497</v>
      </c>
      <c r="G497" s="45"/>
      <c r="H497" s="117">
        <f t="shared" ref="H497:X497" si="175">H182*$B182</f>
        <v>0</v>
      </c>
      <c r="I497" s="117">
        <f t="shared" si="175"/>
        <v>0</v>
      </c>
      <c r="J497" s="117">
        <f t="shared" si="175"/>
        <v>50</v>
      </c>
      <c r="K497" s="117">
        <f t="shared" si="175"/>
        <v>50</v>
      </c>
      <c r="L497" s="117">
        <f t="shared" si="175"/>
        <v>0</v>
      </c>
      <c r="M497" s="117">
        <f t="shared" si="175"/>
        <v>0</v>
      </c>
      <c r="N497" s="117">
        <f t="shared" si="175"/>
        <v>0</v>
      </c>
      <c r="O497" s="117">
        <f t="shared" si="175"/>
        <v>0</v>
      </c>
      <c r="P497" s="117">
        <f t="shared" si="175"/>
        <v>0</v>
      </c>
      <c r="Q497" s="117">
        <f t="shared" si="175"/>
        <v>0</v>
      </c>
      <c r="R497" s="117">
        <f t="shared" si="175"/>
        <v>0</v>
      </c>
      <c r="S497" s="117">
        <f t="shared" si="175"/>
        <v>0</v>
      </c>
      <c r="T497" s="117">
        <f t="shared" si="175"/>
        <v>0</v>
      </c>
      <c r="U497" s="117">
        <f t="shared" si="175"/>
        <v>0</v>
      </c>
      <c r="V497" s="117">
        <f t="shared" si="175"/>
        <v>0</v>
      </c>
      <c r="W497" s="117">
        <f t="shared" si="175"/>
        <v>0</v>
      </c>
      <c r="X497" s="120">
        <f t="shared" si="175"/>
        <v>0</v>
      </c>
    </row>
    <row r="498" spans="1:24" ht="15.75" x14ac:dyDescent="0.25">
      <c r="A498" s="1">
        <v>498</v>
      </c>
      <c r="G498" s="45"/>
      <c r="H498" s="117">
        <f t="shared" ref="H498:X498" si="176">H183*$B183</f>
        <v>0</v>
      </c>
      <c r="I498" s="117">
        <f t="shared" si="176"/>
        <v>0</v>
      </c>
      <c r="J498" s="117">
        <f t="shared" si="176"/>
        <v>0</v>
      </c>
      <c r="K498" s="117">
        <f t="shared" si="176"/>
        <v>50</v>
      </c>
      <c r="L498" s="117">
        <f t="shared" si="176"/>
        <v>0</v>
      </c>
      <c r="M498" s="117">
        <f t="shared" si="176"/>
        <v>0</v>
      </c>
      <c r="N498" s="117">
        <f t="shared" si="176"/>
        <v>0</v>
      </c>
      <c r="O498" s="117">
        <f t="shared" si="176"/>
        <v>0</v>
      </c>
      <c r="P498" s="117">
        <f t="shared" si="176"/>
        <v>0</v>
      </c>
      <c r="Q498" s="117">
        <f t="shared" si="176"/>
        <v>50</v>
      </c>
      <c r="R498" s="117">
        <f t="shared" si="176"/>
        <v>0</v>
      </c>
      <c r="S498" s="117">
        <f t="shared" si="176"/>
        <v>0</v>
      </c>
      <c r="T498" s="117">
        <f t="shared" si="176"/>
        <v>0</v>
      </c>
      <c r="U498" s="117">
        <f t="shared" si="176"/>
        <v>0</v>
      </c>
      <c r="V498" s="117">
        <f t="shared" si="176"/>
        <v>0</v>
      </c>
      <c r="W498" s="117">
        <f t="shared" si="176"/>
        <v>0</v>
      </c>
      <c r="X498" s="120">
        <f t="shared" si="176"/>
        <v>0</v>
      </c>
    </row>
    <row r="499" spans="1:24" ht="15.75" x14ac:dyDescent="0.25">
      <c r="A499" s="1">
        <v>499</v>
      </c>
      <c r="G499" s="45"/>
      <c r="H499" s="117">
        <f t="shared" ref="H499:X499" si="177">H184*$B184</f>
        <v>0</v>
      </c>
      <c r="I499" s="117">
        <f t="shared" si="177"/>
        <v>0</v>
      </c>
      <c r="J499" s="117">
        <f t="shared" si="177"/>
        <v>50</v>
      </c>
      <c r="K499" s="117">
        <f t="shared" si="177"/>
        <v>50</v>
      </c>
      <c r="L499" s="117">
        <f t="shared" si="177"/>
        <v>0</v>
      </c>
      <c r="M499" s="117">
        <f t="shared" si="177"/>
        <v>0</v>
      </c>
      <c r="N499" s="117">
        <f t="shared" si="177"/>
        <v>0</v>
      </c>
      <c r="O499" s="117">
        <f t="shared" si="177"/>
        <v>0</v>
      </c>
      <c r="P499" s="117">
        <f t="shared" si="177"/>
        <v>0</v>
      </c>
      <c r="Q499" s="117">
        <f t="shared" si="177"/>
        <v>0</v>
      </c>
      <c r="R499" s="117">
        <f t="shared" si="177"/>
        <v>0</v>
      </c>
      <c r="S499" s="117">
        <f t="shared" si="177"/>
        <v>0</v>
      </c>
      <c r="T499" s="117">
        <f t="shared" si="177"/>
        <v>0</v>
      </c>
      <c r="U499" s="117">
        <f t="shared" si="177"/>
        <v>0</v>
      </c>
      <c r="V499" s="117">
        <f t="shared" si="177"/>
        <v>0</v>
      </c>
      <c r="W499" s="117">
        <f t="shared" si="177"/>
        <v>0</v>
      </c>
      <c r="X499" s="120">
        <f t="shared" si="177"/>
        <v>0</v>
      </c>
    </row>
    <row r="500" spans="1:24" ht="15.75" x14ac:dyDescent="0.25">
      <c r="A500" s="1">
        <v>500</v>
      </c>
      <c r="G500" s="45"/>
      <c r="H500" s="117">
        <f t="shared" ref="H500:X500" si="178">H185*$B185</f>
        <v>0</v>
      </c>
      <c r="I500" s="117">
        <f t="shared" si="178"/>
        <v>0</v>
      </c>
      <c r="J500" s="117">
        <f t="shared" si="178"/>
        <v>0</v>
      </c>
      <c r="K500" s="117">
        <f t="shared" si="178"/>
        <v>50</v>
      </c>
      <c r="L500" s="117">
        <f t="shared" si="178"/>
        <v>0</v>
      </c>
      <c r="M500" s="117">
        <f t="shared" si="178"/>
        <v>0</v>
      </c>
      <c r="N500" s="117">
        <f t="shared" si="178"/>
        <v>0</v>
      </c>
      <c r="O500" s="117">
        <f t="shared" si="178"/>
        <v>0</v>
      </c>
      <c r="P500" s="117">
        <f t="shared" si="178"/>
        <v>0</v>
      </c>
      <c r="Q500" s="117">
        <f t="shared" si="178"/>
        <v>50</v>
      </c>
      <c r="R500" s="117">
        <f t="shared" si="178"/>
        <v>0</v>
      </c>
      <c r="S500" s="117">
        <f t="shared" si="178"/>
        <v>0</v>
      </c>
      <c r="T500" s="117">
        <f t="shared" si="178"/>
        <v>0</v>
      </c>
      <c r="U500" s="117">
        <f t="shared" si="178"/>
        <v>0</v>
      </c>
      <c r="V500" s="117">
        <f t="shared" si="178"/>
        <v>0</v>
      </c>
      <c r="W500" s="117">
        <f t="shared" si="178"/>
        <v>0</v>
      </c>
      <c r="X500" s="120">
        <f t="shared" si="178"/>
        <v>0</v>
      </c>
    </row>
    <row r="501" spans="1:24" ht="15.75" x14ac:dyDescent="0.25">
      <c r="A501" s="1">
        <v>501</v>
      </c>
      <c r="G501" s="45"/>
      <c r="H501" s="117">
        <f t="shared" ref="H501:X501" si="179">H186*$B186</f>
        <v>0</v>
      </c>
      <c r="I501" s="117">
        <f t="shared" si="179"/>
        <v>0</v>
      </c>
      <c r="J501" s="117">
        <f t="shared" si="179"/>
        <v>50</v>
      </c>
      <c r="K501" s="117">
        <f t="shared" si="179"/>
        <v>50</v>
      </c>
      <c r="L501" s="117">
        <f t="shared" si="179"/>
        <v>0</v>
      </c>
      <c r="M501" s="117">
        <f t="shared" si="179"/>
        <v>0</v>
      </c>
      <c r="N501" s="117">
        <f t="shared" si="179"/>
        <v>0</v>
      </c>
      <c r="O501" s="117">
        <f t="shared" si="179"/>
        <v>0</v>
      </c>
      <c r="P501" s="117">
        <f t="shared" si="179"/>
        <v>0</v>
      </c>
      <c r="Q501" s="117">
        <f t="shared" si="179"/>
        <v>0</v>
      </c>
      <c r="R501" s="117">
        <f t="shared" si="179"/>
        <v>0</v>
      </c>
      <c r="S501" s="117">
        <f t="shared" si="179"/>
        <v>0</v>
      </c>
      <c r="T501" s="117">
        <f t="shared" si="179"/>
        <v>0</v>
      </c>
      <c r="U501" s="117">
        <f t="shared" si="179"/>
        <v>0</v>
      </c>
      <c r="V501" s="117">
        <f t="shared" si="179"/>
        <v>0</v>
      </c>
      <c r="W501" s="117">
        <f t="shared" si="179"/>
        <v>0</v>
      </c>
      <c r="X501" s="120">
        <f t="shared" si="179"/>
        <v>0</v>
      </c>
    </row>
    <row r="502" spans="1:24" ht="15.75" x14ac:dyDescent="0.25">
      <c r="A502" s="1">
        <v>502</v>
      </c>
      <c r="G502" s="45"/>
      <c r="H502" s="117">
        <f t="shared" ref="H502:X502" si="180">H187*$B187</f>
        <v>0</v>
      </c>
      <c r="I502" s="117">
        <f t="shared" si="180"/>
        <v>0</v>
      </c>
      <c r="J502" s="117">
        <f t="shared" si="180"/>
        <v>0</v>
      </c>
      <c r="K502" s="117">
        <f t="shared" si="180"/>
        <v>50</v>
      </c>
      <c r="L502" s="117">
        <f t="shared" si="180"/>
        <v>0</v>
      </c>
      <c r="M502" s="117">
        <f t="shared" si="180"/>
        <v>0</v>
      </c>
      <c r="N502" s="117">
        <f t="shared" si="180"/>
        <v>0</v>
      </c>
      <c r="O502" s="117">
        <f t="shared" si="180"/>
        <v>0</v>
      </c>
      <c r="P502" s="117">
        <f t="shared" si="180"/>
        <v>0</v>
      </c>
      <c r="Q502" s="117">
        <f t="shared" si="180"/>
        <v>50</v>
      </c>
      <c r="R502" s="117">
        <f t="shared" si="180"/>
        <v>0</v>
      </c>
      <c r="S502" s="117">
        <f t="shared" si="180"/>
        <v>0</v>
      </c>
      <c r="T502" s="117">
        <f t="shared" si="180"/>
        <v>0</v>
      </c>
      <c r="U502" s="117">
        <f t="shared" si="180"/>
        <v>0</v>
      </c>
      <c r="V502" s="117">
        <f t="shared" si="180"/>
        <v>0</v>
      </c>
      <c r="W502" s="117">
        <f t="shared" si="180"/>
        <v>0</v>
      </c>
      <c r="X502" s="120">
        <f t="shared" si="180"/>
        <v>0</v>
      </c>
    </row>
    <row r="503" spans="1:24" ht="15.75" x14ac:dyDescent="0.25">
      <c r="A503" s="1">
        <v>503</v>
      </c>
      <c r="G503" s="45"/>
      <c r="H503" s="117">
        <f t="shared" ref="H503:X503" si="181">H188*$B188</f>
        <v>0</v>
      </c>
      <c r="I503" s="117">
        <f t="shared" si="181"/>
        <v>0</v>
      </c>
      <c r="J503" s="117">
        <f t="shared" si="181"/>
        <v>50</v>
      </c>
      <c r="K503" s="117">
        <f t="shared" si="181"/>
        <v>50</v>
      </c>
      <c r="L503" s="117">
        <f t="shared" si="181"/>
        <v>0</v>
      </c>
      <c r="M503" s="117">
        <f t="shared" si="181"/>
        <v>0</v>
      </c>
      <c r="N503" s="117">
        <f t="shared" si="181"/>
        <v>0</v>
      </c>
      <c r="O503" s="117">
        <f t="shared" si="181"/>
        <v>0</v>
      </c>
      <c r="P503" s="117">
        <f t="shared" si="181"/>
        <v>0</v>
      </c>
      <c r="Q503" s="117">
        <f t="shared" si="181"/>
        <v>0</v>
      </c>
      <c r="R503" s="117">
        <f t="shared" si="181"/>
        <v>0</v>
      </c>
      <c r="S503" s="117">
        <f t="shared" si="181"/>
        <v>0</v>
      </c>
      <c r="T503" s="117">
        <f t="shared" si="181"/>
        <v>0</v>
      </c>
      <c r="U503" s="117">
        <f t="shared" si="181"/>
        <v>0</v>
      </c>
      <c r="V503" s="117">
        <f t="shared" si="181"/>
        <v>0</v>
      </c>
      <c r="W503" s="117">
        <f t="shared" si="181"/>
        <v>0</v>
      </c>
      <c r="X503" s="120">
        <f t="shared" si="181"/>
        <v>0</v>
      </c>
    </row>
    <row r="504" spans="1:24" ht="15.75" x14ac:dyDescent="0.25">
      <c r="A504" s="1">
        <v>504</v>
      </c>
      <c r="G504" s="45"/>
      <c r="H504" s="117">
        <f t="shared" ref="H504:X504" si="182">H189*$B189</f>
        <v>0</v>
      </c>
      <c r="I504" s="117">
        <f t="shared" si="182"/>
        <v>0</v>
      </c>
      <c r="J504" s="117">
        <f t="shared" si="182"/>
        <v>50</v>
      </c>
      <c r="K504" s="117">
        <f t="shared" si="182"/>
        <v>50</v>
      </c>
      <c r="L504" s="117">
        <f t="shared" si="182"/>
        <v>0</v>
      </c>
      <c r="M504" s="117">
        <f t="shared" si="182"/>
        <v>0</v>
      </c>
      <c r="N504" s="117">
        <f t="shared" si="182"/>
        <v>0</v>
      </c>
      <c r="O504" s="117">
        <f t="shared" si="182"/>
        <v>0</v>
      </c>
      <c r="P504" s="117">
        <f t="shared" si="182"/>
        <v>0</v>
      </c>
      <c r="Q504" s="117">
        <f t="shared" si="182"/>
        <v>0</v>
      </c>
      <c r="R504" s="117">
        <f t="shared" si="182"/>
        <v>0</v>
      </c>
      <c r="S504" s="117">
        <f t="shared" si="182"/>
        <v>0</v>
      </c>
      <c r="T504" s="117">
        <f t="shared" si="182"/>
        <v>0</v>
      </c>
      <c r="U504" s="117">
        <f t="shared" si="182"/>
        <v>0</v>
      </c>
      <c r="V504" s="117">
        <f t="shared" si="182"/>
        <v>0</v>
      </c>
      <c r="W504" s="117">
        <f t="shared" si="182"/>
        <v>0</v>
      </c>
      <c r="X504" s="120">
        <f t="shared" si="182"/>
        <v>0</v>
      </c>
    </row>
    <row r="505" spans="1:24" ht="15.75" x14ac:dyDescent="0.25">
      <c r="A505" s="1">
        <v>505</v>
      </c>
      <c r="G505" s="45"/>
      <c r="H505" s="117">
        <f t="shared" ref="H505:X505" si="183">H190*$B190</f>
        <v>0</v>
      </c>
      <c r="I505" s="117">
        <f t="shared" si="183"/>
        <v>0</v>
      </c>
      <c r="J505" s="117">
        <f t="shared" si="183"/>
        <v>50</v>
      </c>
      <c r="K505" s="117">
        <f t="shared" si="183"/>
        <v>50</v>
      </c>
      <c r="L505" s="117">
        <f t="shared" si="183"/>
        <v>0</v>
      </c>
      <c r="M505" s="117">
        <f t="shared" si="183"/>
        <v>0</v>
      </c>
      <c r="N505" s="117">
        <f t="shared" si="183"/>
        <v>0</v>
      </c>
      <c r="O505" s="117">
        <f t="shared" si="183"/>
        <v>0</v>
      </c>
      <c r="P505" s="117">
        <f t="shared" si="183"/>
        <v>0</v>
      </c>
      <c r="Q505" s="117">
        <f t="shared" si="183"/>
        <v>0</v>
      </c>
      <c r="R505" s="117">
        <f t="shared" si="183"/>
        <v>0</v>
      </c>
      <c r="S505" s="117">
        <f t="shared" si="183"/>
        <v>0</v>
      </c>
      <c r="T505" s="117">
        <f t="shared" si="183"/>
        <v>0</v>
      </c>
      <c r="U505" s="117">
        <f t="shared" si="183"/>
        <v>0</v>
      </c>
      <c r="V505" s="117">
        <f t="shared" si="183"/>
        <v>0</v>
      </c>
      <c r="W505" s="117">
        <f t="shared" si="183"/>
        <v>0</v>
      </c>
      <c r="X505" s="120">
        <f t="shared" si="183"/>
        <v>0</v>
      </c>
    </row>
    <row r="506" spans="1:24" ht="15.75" x14ac:dyDescent="0.25">
      <c r="A506" s="1">
        <v>506</v>
      </c>
      <c r="G506" s="45"/>
      <c r="H506" s="117">
        <f t="shared" ref="H506:X506" si="184">H191*$B191</f>
        <v>0</v>
      </c>
      <c r="I506" s="117">
        <f t="shared" si="184"/>
        <v>0</v>
      </c>
      <c r="J506" s="117">
        <f t="shared" si="184"/>
        <v>0</v>
      </c>
      <c r="K506" s="117">
        <f t="shared" si="184"/>
        <v>50</v>
      </c>
      <c r="L506" s="117">
        <f t="shared" si="184"/>
        <v>0</v>
      </c>
      <c r="M506" s="117">
        <f t="shared" si="184"/>
        <v>0</v>
      </c>
      <c r="N506" s="117">
        <f t="shared" si="184"/>
        <v>0</v>
      </c>
      <c r="O506" s="117">
        <f t="shared" si="184"/>
        <v>0</v>
      </c>
      <c r="P506" s="117">
        <f t="shared" si="184"/>
        <v>0</v>
      </c>
      <c r="Q506" s="117">
        <f t="shared" si="184"/>
        <v>50</v>
      </c>
      <c r="R506" s="117">
        <f t="shared" si="184"/>
        <v>0</v>
      </c>
      <c r="S506" s="117">
        <f t="shared" si="184"/>
        <v>0</v>
      </c>
      <c r="T506" s="117">
        <f t="shared" si="184"/>
        <v>0</v>
      </c>
      <c r="U506" s="117">
        <f t="shared" si="184"/>
        <v>0</v>
      </c>
      <c r="V506" s="117">
        <f t="shared" si="184"/>
        <v>0</v>
      </c>
      <c r="W506" s="117">
        <f t="shared" si="184"/>
        <v>0</v>
      </c>
      <c r="X506" s="120">
        <f t="shared" si="184"/>
        <v>0</v>
      </c>
    </row>
    <row r="507" spans="1:24" ht="15.75" x14ac:dyDescent="0.25">
      <c r="A507" s="1">
        <v>507</v>
      </c>
      <c r="G507" s="45"/>
      <c r="H507" s="117">
        <f t="shared" ref="H507:X507" si="185">H192*$B192</f>
        <v>300</v>
      </c>
      <c r="I507" s="117">
        <f t="shared" si="185"/>
        <v>0</v>
      </c>
      <c r="J507" s="117">
        <f t="shared" si="185"/>
        <v>100</v>
      </c>
      <c r="K507" s="117">
        <f t="shared" si="185"/>
        <v>50</v>
      </c>
      <c r="L507" s="117">
        <f t="shared" si="185"/>
        <v>100</v>
      </c>
      <c r="M507" s="117">
        <f t="shared" si="185"/>
        <v>100</v>
      </c>
      <c r="N507" s="117">
        <f t="shared" si="185"/>
        <v>100</v>
      </c>
      <c r="O507" s="117">
        <f t="shared" si="185"/>
        <v>50</v>
      </c>
      <c r="P507" s="117">
        <f t="shared" si="185"/>
        <v>0</v>
      </c>
      <c r="Q507" s="117">
        <f t="shared" si="185"/>
        <v>0</v>
      </c>
      <c r="R507" s="117">
        <f t="shared" si="185"/>
        <v>0</v>
      </c>
      <c r="S507" s="117">
        <f t="shared" si="185"/>
        <v>100</v>
      </c>
      <c r="T507" s="117">
        <f t="shared" si="185"/>
        <v>0</v>
      </c>
      <c r="U507" s="117">
        <f t="shared" si="185"/>
        <v>0</v>
      </c>
      <c r="V507" s="117">
        <f t="shared" si="185"/>
        <v>0</v>
      </c>
      <c r="W507" s="117">
        <f t="shared" si="185"/>
        <v>0</v>
      </c>
      <c r="X507" s="120">
        <f t="shared" si="185"/>
        <v>50</v>
      </c>
    </row>
    <row r="508" spans="1:24" ht="15.75" x14ac:dyDescent="0.25">
      <c r="A508" s="1">
        <v>508</v>
      </c>
      <c r="G508" s="45"/>
      <c r="H508" s="117">
        <f t="shared" ref="H508:X508" si="186">H193*$B193</f>
        <v>200</v>
      </c>
      <c r="I508" s="117">
        <f t="shared" si="186"/>
        <v>0</v>
      </c>
      <c r="J508" s="117">
        <f t="shared" si="186"/>
        <v>100</v>
      </c>
      <c r="K508" s="117">
        <f t="shared" si="186"/>
        <v>0</v>
      </c>
      <c r="L508" s="117">
        <f t="shared" si="186"/>
        <v>100</v>
      </c>
      <c r="M508" s="117">
        <f t="shared" si="186"/>
        <v>100</v>
      </c>
      <c r="N508" s="117">
        <f t="shared" si="186"/>
        <v>100</v>
      </c>
      <c r="O508" s="117">
        <f t="shared" si="186"/>
        <v>50</v>
      </c>
      <c r="P508" s="117">
        <f t="shared" si="186"/>
        <v>0</v>
      </c>
      <c r="Q508" s="117">
        <f t="shared" si="186"/>
        <v>0</v>
      </c>
      <c r="R508" s="117">
        <f t="shared" si="186"/>
        <v>0</v>
      </c>
      <c r="S508" s="117">
        <f t="shared" si="186"/>
        <v>100</v>
      </c>
      <c r="T508" s="117">
        <f t="shared" si="186"/>
        <v>0</v>
      </c>
      <c r="U508" s="117">
        <f t="shared" si="186"/>
        <v>0</v>
      </c>
      <c r="V508" s="117">
        <f t="shared" si="186"/>
        <v>0</v>
      </c>
      <c r="W508" s="117">
        <f t="shared" si="186"/>
        <v>0</v>
      </c>
      <c r="X508" s="120">
        <f t="shared" si="186"/>
        <v>0</v>
      </c>
    </row>
    <row r="509" spans="1:24" ht="15.75" x14ac:dyDescent="0.25">
      <c r="A509" s="1">
        <v>509</v>
      </c>
      <c r="G509" s="45"/>
      <c r="H509" s="117">
        <f t="shared" ref="H509:X509" si="187">H194*$B194</f>
        <v>0</v>
      </c>
      <c r="I509" s="117">
        <f t="shared" si="187"/>
        <v>0</v>
      </c>
      <c r="J509" s="117">
        <f t="shared" si="187"/>
        <v>50</v>
      </c>
      <c r="K509" s="117">
        <f t="shared" si="187"/>
        <v>50</v>
      </c>
      <c r="L509" s="117">
        <f t="shared" si="187"/>
        <v>0</v>
      </c>
      <c r="M509" s="117">
        <f t="shared" si="187"/>
        <v>0</v>
      </c>
      <c r="N509" s="117">
        <f t="shared" si="187"/>
        <v>0</v>
      </c>
      <c r="O509" s="117">
        <f t="shared" si="187"/>
        <v>0</v>
      </c>
      <c r="P509" s="117">
        <f t="shared" si="187"/>
        <v>0</v>
      </c>
      <c r="Q509" s="117">
        <f t="shared" si="187"/>
        <v>0</v>
      </c>
      <c r="R509" s="117">
        <f t="shared" si="187"/>
        <v>0</v>
      </c>
      <c r="S509" s="117">
        <f t="shared" si="187"/>
        <v>0</v>
      </c>
      <c r="T509" s="117">
        <f t="shared" si="187"/>
        <v>0</v>
      </c>
      <c r="U509" s="117">
        <f t="shared" si="187"/>
        <v>0</v>
      </c>
      <c r="V509" s="117">
        <f t="shared" si="187"/>
        <v>0</v>
      </c>
      <c r="W509" s="117">
        <f t="shared" si="187"/>
        <v>0</v>
      </c>
      <c r="X509" s="120">
        <f t="shared" si="187"/>
        <v>0</v>
      </c>
    </row>
    <row r="510" spans="1:24" ht="15.75" x14ac:dyDescent="0.25">
      <c r="A510" s="1">
        <v>510</v>
      </c>
      <c r="G510" s="45"/>
      <c r="H510" s="117">
        <f t="shared" ref="H510:X510" si="188">H195*$B195</f>
        <v>0</v>
      </c>
      <c r="I510" s="117">
        <f t="shared" si="188"/>
        <v>0</v>
      </c>
      <c r="J510" s="117">
        <f t="shared" si="188"/>
        <v>0</v>
      </c>
      <c r="K510" s="117">
        <f t="shared" si="188"/>
        <v>50</v>
      </c>
      <c r="L510" s="117">
        <f t="shared" si="188"/>
        <v>0</v>
      </c>
      <c r="M510" s="117">
        <f t="shared" si="188"/>
        <v>0</v>
      </c>
      <c r="N510" s="117">
        <f t="shared" si="188"/>
        <v>50</v>
      </c>
      <c r="O510" s="117">
        <f t="shared" si="188"/>
        <v>0</v>
      </c>
      <c r="P510" s="117">
        <f t="shared" si="188"/>
        <v>0</v>
      </c>
      <c r="Q510" s="117">
        <f t="shared" si="188"/>
        <v>0</v>
      </c>
      <c r="R510" s="117">
        <f t="shared" si="188"/>
        <v>0</v>
      </c>
      <c r="S510" s="117">
        <f t="shared" si="188"/>
        <v>0</v>
      </c>
      <c r="T510" s="117">
        <f t="shared" si="188"/>
        <v>0</v>
      </c>
      <c r="U510" s="117">
        <f t="shared" si="188"/>
        <v>0</v>
      </c>
      <c r="V510" s="117">
        <f t="shared" si="188"/>
        <v>0</v>
      </c>
      <c r="W510" s="117">
        <f t="shared" si="188"/>
        <v>0</v>
      </c>
      <c r="X510" s="120">
        <f t="shared" si="188"/>
        <v>0</v>
      </c>
    </row>
    <row r="511" spans="1:24" ht="15.75" x14ac:dyDescent="0.25">
      <c r="A511" s="1">
        <v>511</v>
      </c>
      <c r="G511" s="45"/>
      <c r="H511" s="117">
        <f t="shared" ref="H511:X511" si="189">H196*$B196</f>
        <v>0</v>
      </c>
      <c r="I511" s="117">
        <f t="shared" si="189"/>
        <v>0</v>
      </c>
      <c r="J511" s="117">
        <f t="shared" si="189"/>
        <v>0</v>
      </c>
      <c r="K511" s="117">
        <f t="shared" si="189"/>
        <v>50</v>
      </c>
      <c r="L511" s="117">
        <f t="shared" si="189"/>
        <v>0</v>
      </c>
      <c r="M511" s="117">
        <f t="shared" si="189"/>
        <v>0</v>
      </c>
      <c r="N511" s="117">
        <f t="shared" si="189"/>
        <v>0</v>
      </c>
      <c r="O511" s="117">
        <f t="shared" si="189"/>
        <v>0</v>
      </c>
      <c r="P511" s="117">
        <f t="shared" si="189"/>
        <v>0</v>
      </c>
      <c r="Q511" s="117">
        <f t="shared" si="189"/>
        <v>50</v>
      </c>
      <c r="R511" s="117">
        <f t="shared" si="189"/>
        <v>0</v>
      </c>
      <c r="S511" s="117">
        <f t="shared" si="189"/>
        <v>0</v>
      </c>
      <c r="T511" s="117">
        <f t="shared" si="189"/>
        <v>0</v>
      </c>
      <c r="U511" s="117">
        <f t="shared" si="189"/>
        <v>0</v>
      </c>
      <c r="V511" s="117">
        <f t="shared" si="189"/>
        <v>0</v>
      </c>
      <c r="W511" s="117">
        <f t="shared" si="189"/>
        <v>0</v>
      </c>
      <c r="X511" s="120">
        <f t="shared" si="189"/>
        <v>0</v>
      </c>
    </row>
    <row r="512" spans="1:24" ht="15.75" x14ac:dyDescent="0.25">
      <c r="A512" s="1">
        <v>512</v>
      </c>
      <c r="G512" s="45" t="s">
        <v>336</v>
      </c>
      <c r="H512" s="117">
        <f t="shared" ref="H512:X512" si="190">H197*$B197</f>
        <v>0</v>
      </c>
      <c r="I512" s="117">
        <f t="shared" si="190"/>
        <v>0</v>
      </c>
      <c r="J512" s="117">
        <f t="shared" si="190"/>
        <v>0</v>
      </c>
      <c r="K512" s="117">
        <f t="shared" si="190"/>
        <v>0</v>
      </c>
      <c r="L512" s="117">
        <f t="shared" si="190"/>
        <v>0</v>
      </c>
      <c r="M512" s="117">
        <f t="shared" si="190"/>
        <v>0</v>
      </c>
      <c r="N512" s="117">
        <f t="shared" si="190"/>
        <v>0</v>
      </c>
      <c r="O512" s="117">
        <f t="shared" si="190"/>
        <v>0</v>
      </c>
      <c r="P512" s="117">
        <f t="shared" si="190"/>
        <v>0</v>
      </c>
      <c r="Q512" s="117">
        <f t="shared" si="190"/>
        <v>0</v>
      </c>
      <c r="R512" s="117">
        <f t="shared" si="190"/>
        <v>0</v>
      </c>
      <c r="S512" s="117">
        <f t="shared" si="190"/>
        <v>0</v>
      </c>
      <c r="T512" s="117">
        <f t="shared" si="190"/>
        <v>0</v>
      </c>
      <c r="U512" s="117">
        <f t="shared" si="190"/>
        <v>0</v>
      </c>
      <c r="V512" s="117">
        <f t="shared" si="190"/>
        <v>0</v>
      </c>
      <c r="W512" s="117">
        <f t="shared" si="190"/>
        <v>0</v>
      </c>
      <c r="X512" s="120">
        <f t="shared" si="190"/>
        <v>0</v>
      </c>
    </row>
    <row r="513" spans="1:24" ht="15.75" x14ac:dyDescent="0.25">
      <c r="A513" s="1">
        <v>513</v>
      </c>
      <c r="G513" s="45"/>
      <c r="H513" s="117">
        <f t="shared" ref="H513:X513" si="191">H198*$B198</f>
        <v>50</v>
      </c>
      <c r="I513" s="117">
        <f t="shared" si="191"/>
        <v>0</v>
      </c>
      <c r="J513" s="117">
        <f t="shared" si="191"/>
        <v>0</v>
      </c>
      <c r="K513" s="117">
        <f t="shared" si="191"/>
        <v>50</v>
      </c>
      <c r="L513" s="117">
        <f t="shared" si="191"/>
        <v>0</v>
      </c>
      <c r="M513" s="117">
        <f t="shared" si="191"/>
        <v>0</v>
      </c>
      <c r="N513" s="117">
        <f t="shared" si="191"/>
        <v>0</v>
      </c>
      <c r="O513" s="117">
        <f t="shared" si="191"/>
        <v>0</v>
      </c>
      <c r="P513" s="117">
        <f t="shared" si="191"/>
        <v>0</v>
      </c>
      <c r="Q513" s="117">
        <f t="shared" si="191"/>
        <v>0</v>
      </c>
      <c r="R513" s="117">
        <f t="shared" si="191"/>
        <v>0</v>
      </c>
      <c r="S513" s="117">
        <f t="shared" si="191"/>
        <v>0</v>
      </c>
      <c r="T513" s="117">
        <f t="shared" si="191"/>
        <v>0</v>
      </c>
      <c r="U513" s="117">
        <f t="shared" si="191"/>
        <v>0</v>
      </c>
      <c r="V513" s="117">
        <f t="shared" si="191"/>
        <v>0</v>
      </c>
      <c r="W513" s="117">
        <f t="shared" si="191"/>
        <v>0</v>
      </c>
      <c r="X513" s="120">
        <f t="shared" si="191"/>
        <v>0</v>
      </c>
    </row>
    <row r="514" spans="1:24" ht="15.75" x14ac:dyDescent="0.25">
      <c r="A514" s="1">
        <v>514</v>
      </c>
      <c r="G514" s="45"/>
      <c r="H514" s="117">
        <f t="shared" ref="H514:X514" si="192">H199*$B199</f>
        <v>200</v>
      </c>
      <c r="I514" s="117">
        <f t="shared" si="192"/>
        <v>0</v>
      </c>
      <c r="J514" s="117">
        <f t="shared" si="192"/>
        <v>200</v>
      </c>
      <c r="K514" s="117">
        <f t="shared" si="192"/>
        <v>0</v>
      </c>
      <c r="L514" s="117">
        <f t="shared" si="192"/>
        <v>400</v>
      </c>
      <c r="M514" s="117">
        <f t="shared" si="192"/>
        <v>400</v>
      </c>
      <c r="N514" s="117">
        <f t="shared" si="192"/>
        <v>100</v>
      </c>
      <c r="O514" s="117">
        <f t="shared" si="192"/>
        <v>50</v>
      </c>
      <c r="P514" s="117">
        <f t="shared" si="192"/>
        <v>0</v>
      </c>
      <c r="Q514" s="117">
        <f t="shared" si="192"/>
        <v>0</v>
      </c>
      <c r="R514" s="117">
        <f t="shared" si="192"/>
        <v>0</v>
      </c>
      <c r="S514" s="117">
        <f t="shared" si="192"/>
        <v>100</v>
      </c>
      <c r="T514" s="117">
        <f t="shared" si="192"/>
        <v>0</v>
      </c>
      <c r="U514" s="117">
        <f t="shared" si="192"/>
        <v>0</v>
      </c>
      <c r="V514" s="117">
        <f t="shared" si="192"/>
        <v>0</v>
      </c>
      <c r="W514" s="117">
        <f t="shared" si="192"/>
        <v>0</v>
      </c>
      <c r="X514" s="120">
        <f t="shared" si="192"/>
        <v>100</v>
      </c>
    </row>
    <row r="515" spans="1:24" ht="15.75" x14ac:dyDescent="0.25">
      <c r="A515" s="1">
        <v>515</v>
      </c>
      <c r="G515" s="45"/>
      <c r="H515" s="117">
        <f t="shared" ref="H515:X515" si="193">H200*$B200</f>
        <v>200</v>
      </c>
      <c r="I515" s="117">
        <f t="shared" si="193"/>
        <v>0</v>
      </c>
      <c r="J515" s="117">
        <f t="shared" si="193"/>
        <v>200</v>
      </c>
      <c r="K515" s="117">
        <f t="shared" si="193"/>
        <v>0</v>
      </c>
      <c r="L515" s="117">
        <f t="shared" si="193"/>
        <v>400</v>
      </c>
      <c r="M515" s="117">
        <f t="shared" si="193"/>
        <v>400</v>
      </c>
      <c r="N515" s="117">
        <f t="shared" si="193"/>
        <v>100</v>
      </c>
      <c r="O515" s="117">
        <f t="shared" si="193"/>
        <v>50</v>
      </c>
      <c r="P515" s="117">
        <f t="shared" si="193"/>
        <v>0</v>
      </c>
      <c r="Q515" s="117">
        <f t="shared" si="193"/>
        <v>0</v>
      </c>
      <c r="R515" s="117">
        <f t="shared" si="193"/>
        <v>0</v>
      </c>
      <c r="S515" s="117">
        <f t="shared" si="193"/>
        <v>100</v>
      </c>
      <c r="T515" s="117">
        <f t="shared" si="193"/>
        <v>0</v>
      </c>
      <c r="U515" s="117">
        <f t="shared" si="193"/>
        <v>0</v>
      </c>
      <c r="V515" s="117">
        <f t="shared" si="193"/>
        <v>0</v>
      </c>
      <c r="W515" s="117">
        <f t="shared" si="193"/>
        <v>0</v>
      </c>
      <c r="X515" s="120">
        <f t="shared" si="193"/>
        <v>100</v>
      </c>
    </row>
    <row r="516" spans="1:24" ht="15.75" x14ac:dyDescent="0.25">
      <c r="A516" s="1">
        <v>516</v>
      </c>
      <c r="G516" s="45"/>
      <c r="H516" s="117">
        <f t="shared" ref="H516:X516" si="194">H201*$B201</f>
        <v>50</v>
      </c>
      <c r="I516" s="117">
        <f t="shared" si="194"/>
        <v>0</v>
      </c>
      <c r="J516" s="117">
        <f t="shared" si="194"/>
        <v>0</v>
      </c>
      <c r="K516" s="117">
        <f t="shared" si="194"/>
        <v>50</v>
      </c>
      <c r="L516" s="117">
        <f t="shared" si="194"/>
        <v>0</v>
      </c>
      <c r="M516" s="117">
        <f t="shared" si="194"/>
        <v>0</v>
      </c>
      <c r="N516" s="117">
        <f t="shared" si="194"/>
        <v>0</v>
      </c>
      <c r="O516" s="117">
        <f t="shared" si="194"/>
        <v>0</v>
      </c>
      <c r="P516" s="117">
        <f t="shared" si="194"/>
        <v>0</v>
      </c>
      <c r="Q516" s="117">
        <f t="shared" si="194"/>
        <v>0</v>
      </c>
      <c r="R516" s="117">
        <f t="shared" si="194"/>
        <v>0</v>
      </c>
      <c r="S516" s="117">
        <f t="shared" si="194"/>
        <v>0</v>
      </c>
      <c r="T516" s="117">
        <f t="shared" si="194"/>
        <v>0</v>
      </c>
      <c r="U516" s="117">
        <f t="shared" si="194"/>
        <v>0</v>
      </c>
      <c r="V516" s="117">
        <f t="shared" si="194"/>
        <v>0</v>
      </c>
      <c r="W516" s="117">
        <f t="shared" si="194"/>
        <v>0</v>
      </c>
      <c r="X516" s="120">
        <f t="shared" si="194"/>
        <v>0</v>
      </c>
    </row>
    <row r="517" spans="1:24" ht="15.75" x14ac:dyDescent="0.25">
      <c r="A517" s="1">
        <v>517</v>
      </c>
      <c r="G517" s="45"/>
      <c r="H517" s="117">
        <f t="shared" ref="H517:X517" si="195">H202*$B202</f>
        <v>200</v>
      </c>
      <c r="I517" s="117">
        <f t="shared" si="195"/>
        <v>0</v>
      </c>
      <c r="J517" s="117">
        <f t="shared" si="195"/>
        <v>200</v>
      </c>
      <c r="K517" s="117">
        <f t="shared" si="195"/>
        <v>0</v>
      </c>
      <c r="L517" s="117">
        <f t="shared" si="195"/>
        <v>400</v>
      </c>
      <c r="M517" s="117">
        <f t="shared" si="195"/>
        <v>400</v>
      </c>
      <c r="N517" s="117">
        <f t="shared" si="195"/>
        <v>100</v>
      </c>
      <c r="O517" s="117">
        <f t="shared" si="195"/>
        <v>50</v>
      </c>
      <c r="P517" s="117">
        <f t="shared" si="195"/>
        <v>0</v>
      </c>
      <c r="Q517" s="117">
        <f t="shared" si="195"/>
        <v>0</v>
      </c>
      <c r="R517" s="117">
        <f t="shared" si="195"/>
        <v>0</v>
      </c>
      <c r="S517" s="117">
        <f t="shared" si="195"/>
        <v>100</v>
      </c>
      <c r="T517" s="117">
        <f t="shared" si="195"/>
        <v>0</v>
      </c>
      <c r="U517" s="117">
        <f t="shared" si="195"/>
        <v>0</v>
      </c>
      <c r="V517" s="117">
        <f t="shared" si="195"/>
        <v>0</v>
      </c>
      <c r="W517" s="117">
        <f t="shared" si="195"/>
        <v>0</v>
      </c>
      <c r="X517" s="120">
        <f t="shared" si="195"/>
        <v>100</v>
      </c>
    </row>
    <row r="518" spans="1:24" ht="15.75" x14ac:dyDescent="0.25">
      <c r="A518" s="1">
        <v>518</v>
      </c>
      <c r="G518" s="45"/>
      <c r="H518" s="117">
        <f t="shared" ref="H518:X518" si="196">H203*$B203</f>
        <v>200</v>
      </c>
      <c r="I518" s="117">
        <f t="shared" si="196"/>
        <v>0</v>
      </c>
      <c r="J518" s="117">
        <f t="shared" si="196"/>
        <v>200</v>
      </c>
      <c r="K518" s="117">
        <f t="shared" si="196"/>
        <v>0</v>
      </c>
      <c r="L518" s="117">
        <f t="shared" si="196"/>
        <v>400</v>
      </c>
      <c r="M518" s="117">
        <f t="shared" si="196"/>
        <v>400</v>
      </c>
      <c r="N518" s="117">
        <f t="shared" si="196"/>
        <v>100</v>
      </c>
      <c r="O518" s="117">
        <f t="shared" si="196"/>
        <v>50</v>
      </c>
      <c r="P518" s="117">
        <f t="shared" si="196"/>
        <v>0</v>
      </c>
      <c r="Q518" s="117">
        <f t="shared" si="196"/>
        <v>0</v>
      </c>
      <c r="R518" s="117">
        <f t="shared" si="196"/>
        <v>0</v>
      </c>
      <c r="S518" s="117">
        <f t="shared" si="196"/>
        <v>100</v>
      </c>
      <c r="T518" s="117">
        <f t="shared" si="196"/>
        <v>0</v>
      </c>
      <c r="U518" s="117">
        <f t="shared" si="196"/>
        <v>0</v>
      </c>
      <c r="V518" s="117">
        <f t="shared" si="196"/>
        <v>0</v>
      </c>
      <c r="W518" s="117">
        <f t="shared" si="196"/>
        <v>0</v>
      </c>
      <c r="X518" s="120">
        <f t="shared" si="196"/>
        <v>100</v>
      </c>
    </row>
    <row r="519" spans="1:24" ht="15.75" x14ac:dyDescent="0.25">
      <c r="A519" s="1">
        <v>519</v>
      </c>
      <c r="G519" s="45"/>
      <c r="H519" s="117">
        <f t="shared" ref="H519:X519" si="197">H204*$B204</f>
        <v>50</v>
      </c>
      <c r="I519" s="117">
        <f t="shared" si="197"/>
        <v>0</v>
      </c>
      <c r="J519" s="117">
        <f t="shared" si="197"/>
        <v>0</v>
      </c>
      <c r="K519" s="117">
        <f t="shared" si="197"/>
        <v>0</v>
      </c>
      <c r="L519" s="117">
        <f t="shared" si="197"/>
        <v>0</v>
      </c>
      <c r="M519" s="117">
        <f t="shared" si="197"/>
        <v>0</v>
      </c>
      <c r="N519" s="117">
        <f t="shared" si="197"/>
        <v>0</v>
      </c>
      <c r="O519" s="117">
        <f t="shared" si="197"/>
        <v>0</v>
      </c>
      <c r="P519" s="117">
        <f t="shared" si="197"/>
        <v>0</v>
      </c>
      <c r="Q519" s="117">
        <f t="shared" si="197"/>
        <v>0</v>
      </c>
      <c r="R519" s="117">
        <f t="shared" si="197"/>
        <v>0</v>
      </c>
      <c r="S519" s="117">
        <f t="shared" si="197"/>
        <v>100</v>
      </c>
      <c r="T519" s="117">
        <f t="shared" si="197"/>
        <v>0</v>
      </c>
      <c r="U519" s="117">
        <f t="shared" si="197"/>
        <v>0</v>
      </c>
      <c r="V519" s="117">
        <f t="shared" si="197"/>
        <v>0</v>
      </c>
      <c r="W519" s="117">
        <f t="shared" si="197"/>
        <v>0</v>
      </c>
      <c r="X519" s="120">
        <f t="shared" si="197"/>
        <v>200</v>
      </c>
    </row>
    <row r="520" spans="1:24" ht="15.75" x14ac:dyDescent="0.25">
      <c r="A520" s="1">
        <v>520</v>
      </c>
      <c r="G520" s="45"/>
      <c r="H520" s="117">
        <f t="shared" ref="H520:X520" si="198">H205*$B205</f>
        <v>50</v>
      </c>
      <c r="I520" s="117">
        <f t="shared" si="198"/>
        <v>0</v>
      </c>
      <c r="J520" s="117">
        <f t="shared" si="198"/>
        <v>0</v>
      </c>
      <c r="K520" s="117">
        <f t="shared" si="198"/>
        <v>0</v>
      </c>
      <c r="L520" s="117">
        <f t="shared" si="198"/>
        <v>0</v>
      </c>
      <c r="M520" s="117">
        <f t="shared" si="198"/>
        <v>0</v>
      </c>
      <c r="N520" s="117">
        <f t="shared" si="198"/>
        <v>0</v>
      </c>
      <c r="O520" s="117">
        <f t="shared" si="198"/>
        <v>0</v>
      </c>
      <c r="P520" s="117">
        <f t="shared" si="198"/>
        <v>0</v>
      </c>
      <c r="Q520" s="117">
        <f t="shared" si="198"/>
        <v>0</v>
      </c>
      <c r="R520" s="117">
        <f t="shared" si="198"/>
        <v>0</v>
      </c>
      <c r="S520" s="117">
        <f t="shared" si="198"/>
        <v>100</v>
      </c>
      <c r="T520" s="117">
        <f t="shared" si="198"/>
        <v>0</v>
      </c>
      <c r="U520" s="117">
        <f t="shared" si="198"/>
        <v>0</v>
      </c>
      <c r="V520" s="117">
        <f t="shared" si="198"/>
        <v>0</v>
      </c>
      <c r="W520" s="117">
        <f t="shared" si="198"/>
        <v>0</v>
      </c>
      <c r="X520" s="120">
        <f t="shared" si="198"/>
        <v>200</v>
      </c>
    </row>
    <row r="521" spans="1:24" ht="15.75" x14ac:dyDescent="0.25">
      <c r="A521" s="1">
        <v>521</v>
      </c>
      <c r="G521" s="45"/>
      <c r="H521" s="117">
        <f t="shared" ref="H521:X521" si="199">H206*$B206</f>
        <v>50</v>
      </c>
      <c r="I521" s="117">
        <f t="shared" si="199"/>
        <v>0</v>
      </c>
      <c r="J521" s="117">
        <f t="shared" si="199"/>
        <v>0</v>
      </c>
      <c r="K521" s="117">
        <f t="shared" si="199"/>
        <v>0</v>
      </c>
      <c r="L521" s="117">
        <f t="shared" si="199"/>
        <v>0</v>
      </c>
      <c r="M521" s="117">
        <f t="shared" si="199"/>
        <v>0</v>
      </c>
      <c r="N521" s="117">
        <f t="shared" si="199"/>
        <v>0</v>
      </c>
      <c r="O521" s="117">
        <f t="shared" si="199"/>
        <v>0</v>
      </c>
      <c r="P521" s="117">
        <f t="shared" si="199"/>
        <v>0</v>
      </c>
      <c r="Q521" s="117">
        <f t="shared" si="199"/>
        <v>0</v>
      </c>
      <c r="R521" s="117">
        <f t="shared" si="199"/>
        <v>0</v>
      </c>
      <c r="S521" s="117">
        <f t="shared" si="199"/>
        <v>100</v>
      </c>
      <c r="T521" s="117">
        <f t="shared" si="199"/>
        <v>0</v>
      </c>
      <c r="U521" s="117">
        <f t="shared" si="199"/>
        <v>0</v>
      </c>
      <c r="V521" s="117">
        <f t="shared" si="199"/>
        <v>0</v>
      </c>
      <c r="W521" s="117">
        <f t="shared" si="199"/>
        <v>0</v>
      </c>
      <c r="X521" s="120">
        <f t="shared" si="199"/>
        <v>200</v>
      </c>
    </row>
    <row r="522" spans="1:24" ht="15.75" x14ac:dyDescent="0.25">
      <c r="A522" s="1">
        <v>522</v>
      </c>
      <c r="G522" s="45"/>
      <c r="H522" s="117">
        <f t="shared" ref="H522:X522" si="200">H207*$B207</f>
        <v>50</v>
      </c>
      <c r="I522" s="117">
        <f t="shared" si="200"/>
        <v>0</v>
      </c>
      <c r="J522" s="117">
        <f t="shared" si="200"/>
        <v>0</v>
      </c>
      <c r="K522" s="117">
        <f t="shared" si="200"/>
        <v>0</v>
      </c>
      <c r="L522" s="117">
        <f t="shared" si="200"/>
        <v>0</v>
      </c>
      <c r="M522" s="117">
        <f t="shared" si="200"/>
        <v>0</v>
      </c>
      <c r="N522" s="117">
        <f t="shared" si="200"/>
        <v>0</v>
      </c>
      <c r="O522" s="117">
        <f t="shared" si="200"/>
        <v>0</v>
      </c>
      <c r="P522" s="117">
        <f t="shared" si="200"/>
        <v>0</v>
      </c>
      <c r="Q522" s="117">
        <f t="shared" si="200"/>
        <v>0</v>
      </c>
      <c r="R522" s="117">
        <f t="shared" si="200"/>
        <v>0</v>
      </c>
      <c r="S522" s="117">
        <f t="shared" si="200"/>
        <v>100</v>
      </c>
      <c r="T522" s="117">
        <f t="shared" si="200"/>
        <v>0</v>
      </c>
      <c r="U522" s="117">
        <f t="shared" si="200"/>
        <v>0</v>
      </c>
      <c r="V522" s="117">
        <f t="shared" si="200"/>
        <v>0</v>
      </c>
      <c r="W522" s="117">
        <f t="shared" si="200"/>
        <v>0</v>
      </c>
      <c r="X522" s="120">
        <f t="shared" si="200"/>
        <v>200</v>
      </c>
    </row>
    <row r="523" spans="1:24" ht="15.75" x14ac:dyDescent="0.25">
      <c r="A523" s="1">
        <v>523</v>
      </c>
      <c r="G523" s="45"/>
      <c r="H523" s="117">
        <f t="shared" ref="H523:X523" si="201">H208*$B208</f>
        <v>50</v>
      </c>
      <c r="I523" s="117">
        <f t="shared" si="201"/>
        <v>0</v>
      </c>
      <c r="J523" s="117">
        <f t="shared" si="201"/>
        <v>0</v>
      </c>
      <c r="K523" s="117">
        <f t="shared" si="201"/>
        <v>0</v>
      </c>
      <c r="L523" s="117">
        <f t="shared" si="201"/>
        <v>0</v>
      </c>
      <c r="M523" s="117">
        <f t="shared" si="201"/>
        <v>0</v>
      </c>
      <c r="N523" s="117">
        <f t="shared" si="201"/>
        <v>0</v>
      </c>
      <c r="O523" s="117">
        <f t="shared" si="201"/>
        <v>0</v>
      </c>
      <c r="P523" s="117">
        <f t="shared" si="201"/>
        <v>0</v>
      </c>
      <c r="Q523" s="117">
        <f t="shared" si="201"/>
        <v>0</v>
      </c>
      <c r="R523" s="117">
        <f t="shared" si="201"/>
        <v>0</v>
      </c>
      <c r="S523" s="117">
        <f t="shared" si="201"/>
        <v>100</v>
      </c>
      <c r="T523" s="117">
        <f t="shared" si="201"/>
        <v>0</v>
      </c>
      <c r="U523" s="117">
        <f t="shared" si="201"/>
        <v>0</v>
      </c>
      <c r="V523" s="117">
        <f t="shared" si="201"/>
        <v>0</v>
      </c>
      <c r="W523" s="117">
        <f t="shared" si="201"/>
        <v>0</v>
      </c>
      <c r="X523" s="120">
        <f t="shared" si="201"/>
        <v>200</v>
      </c>
    </row>
    <row r="524" spans="1:24" ht="15.75" x14ac:dyDescent="0.25">
      <c r="A524" s="1">
        <v>524</v>
      </c>
      <c r="G524" s="45"/>
      <c r="H524" s="117">
        <f t="shared" ref="H524:X524" si="202">H209*$B209</f>
        <v>50</v>
      </c>
      <c r="I524" s="117">
        <f t="shared" si="202"/>
        <v>0</v>
      </c>
      <c r="J524" s="117">
        <f t="shared" si="202"/>
        <v>0</v>
      </c>
      <c r="K524" s="117">
        <f t="shared" si="202"/>
        <v>0</v>
      </c>
      <c r="L524" s="117">
        <f t="shared" si="202"/>
        <v>0</v>
      </c>
      <c r="M524" s="117">
        <f t="shared" si="202"/>
        <v>0</v>
      </c>
      <c r="N524" s="117">
        <f t="shared" si="202"/>
        <v>0</v>
      </c>
      <c r="O524" s="117">
        <f t="shared" si="202"/>
        <v>0</v>
      </c>
      <c r="P524" s="117">
        <f t="shared" si="202"/>
        <v>0</v>
      </c>
      <c r="Q524" s="117">
        <f t="shared" si="202"/>
        <v>0</v>
      </c>
      <c r="R524" s="117">
        <f t="shared" si="202"/>
        <v>0</v>
      </c>
      <c r="S524" s="117">
        <f t="shared" si="202"/>
        <v>100</v>
      </c>
      <c r="T524" s="117">
        <f t="shared" si="202"/>
        <v>0</v>
      </c>
      <c r="U524" s="117">
        <f t="shared" si="202"/>
        <v>0</v>
      </c>
      <c r="V524" s="117">
        <f t="shared" si="202"/>
        <v>0</v>
      </c>
      <c r="W524" s="117">
        <f t="shared" si="202"/>
        <v>0</v>
      </c>
      <c r="X524" s="120">
        <f t="shared" si="202"/>
        <v>200</v>
      </c>
    </row>
    <row r="525" spans="1:24" ht="15.75" x14ac:dyDescent="0.25">
      <c r="A525" s="1">
        <v>525</v>
      </c>
      <c r="G525" s="45"/>
      <c r="H525" s="117">
        <f t="shared" ref="H525:X525" si="203">H210*$B210</f>
        <v>50</v>
      </c>
      <c r="I525" s="117">
        <f t="shared" si="203"/>
        <v>0</v>
      </c>
      <c r="J525" s="117">
        <f t="shared" si="203"/>
        <v>0</v>
      </c>
      <c r="K525" s="117">
        <f t="shared" si="203"/>
        <v>0</v>
      </c>
      <c r="L525" s="117">
        <f t="shared" si="203"/>
        <v>0</v>
      </c>
      <c r="M525" s="117">
        <f t="shared" si="203"/>
        <v>0</v>
      </c>
      <c r="N525" s="117">
        <f t="shared" si="203"/>
        <v>0</v>
      </c>
      <c r="O525" s="117">
        <f t="shared" si="203"/>
        <v>0</v>
      </c>
      <c r="P525" s="117">
        <f t="shared" si="203"/>
        <v>0</v>
      </c>
      <c r="Q525" s="117">
        <f t="shared" si="203"/>
        <v>0</v>
      </c>
      <c r="R525" s="117">
        <f t="shared" si="203"/>
        <v>0</v>
      </c>
      <c r="S525" s="117">
        <f t="shared" si="203"/>
        <v>100</v>
      </c>
      <c r="T525" s="117">
        <f t="shared" si="203"/>
        <v>0</v>
      </c>
      <c r="U525" s="117">
        <f t="shared" si="203"/>
        <v>0</v>
      </c>
      <c r="V525" s="117">
        <f t="shared" si="203"/>
        <v>0</v>
      </c>
      <c r="W525" s="117">
        <f t="shared" si="203"/>
        <v>0</v>
      </c>
      <c r="X525" s="120">
        <f t="shared" si="203"/>
        <v>200</v>
      </c>
    </row>
    <row r="526" spans="1:24" ht="15.75" x14ac:dyDescent="0.25">
      <c r="A526" s="1">
        <v>526</v>
      </c>
      <c r="G526" s="45"/>
      <c r="H526" s="117">
        <f t="shared" ref="H526:X526" si="204">H211*$B211</f>
        <v>50</v>
      </c>
      <c r="I526" s="117">
        <f t="shared" si="204"/>
        <v>0</v>
      </c>
      <c r="J526" s="117">
        <f t="shared" si="204"/>
        <v>0</v>
      </c>
      <c r="K526" s="117">
        <f t="shared" si="204"/>
        <v>0</v>
      </c>
      <c r="L526" s="117">
        <f t="shared" si="204"/>
        <v>0</v>
      </c>
      <c r="M526" s="117">
        <f t="shared" si="204"/>
        <v>50</v>
      </c>
      <c r="N526" s="117">
        <f t="shared" si="204"/>
        <v>50</v>
      </c>
      <c r="O526" s="117">
        <f t="shared" si="204"/>
        <v>0</v>
      </c>
      <c r="P526" s="117">
        <f t="shared" si="204"/>
        <v>0</v>
      </c>
      <c r="Q526" s="117">
        <f t="shared" si="204"/>
        <v>0</v>
      </c>
      <c r="R526" s="117">
        <f t="shared" si="204"/>
        <v>0</v>
      </c>
      <c r="S526" s="117">
        <f t="shared" si="204"/>
        <v>100</v>
      </c>
      <c r="T526" s="117">
        <f t="shared" si="204"/>
        <v>0</v>
      </c>
      <c r="U526" s="117">
        <f t="shared" si="204"/>
        <v>0</v>
      </c>
      <c r="V526" s="117">
        <f t="shared" si="204"/>
        <v>0</v>
      </c>
      <c r="W526" s="117">
        <f t="shared" si="204"/>
        <v>0</v>
      </c>
      <c r="X526" s="120">
        <f t="shared" si="204"/>
        <v>200</v>
      </c>
    </row>
    <row r="527" spans="1:24" ht="15.75" x14ac:dyDescent="0.25">
      <c r="A527" s="1">
        <v>527</v>
      </c>
      <c r="G527" s="45"/>
      <c r="H527" s="117">
        <f t="shared" ref="H527:X527" si="205">H212*$B212</f>
        <v>50</v>
      </c>
      <c r="I527" s="117">
        <f t="shared" si="205"/>
        <v>0</v>
      </c>
      <c r="J527" s="117">
        <f t="shared" si="205"/>
        <v>50</v>
      </c>
      <c r="K527" s="117">
        <f t="shared" si="205"/>
        <v>0</v>
      </c>
      <c r="L527" s="117">
        <f t="shared" si="205"/>
        <v>0</v>
      </c>
      <c r="M527" s="117">
        <f t="shared" si="205"/>
        <v>50</v>
      </c>
      <c r="N527" s="117">
        <f t="shared" si="205"/>
        <v>50</v>
      </c>
      <c r="O527" s="117">
        <f t="shared" si="205"/>
        <v>0</v>
      </c>
      <c r="P527" s="117">
        <f t="shared" si="205"/>
        <v>0</v>
      </c>
      <c r="Q527" s="117">
        <f t="shared" si="205"/>
        <v>0</v>
      </c>
      <c r="R527" s="117">
        <f t="shared" si="205"/>
        <v>0</v>
      </c>
      <c r="S527" s="117">
        <f t="shared" si="205"/>
        <v>0</v>
      </c>
      <c r="T527" s="117">
        <f t="shared" si="205"/>
        <v>0</v>
      </c>
      <c r="U527" s="117">
        <f t="shared" si="205"/>
        <v>0</v>
      </c>
      <c r="V527" s="117">
        <f t="shared" si="205"/>
        <v>0</v>
      </c>
      <c r="W527" s="117">
        <f t="shared" si="205"/>
        <v>0</v>
      </c>
      <c r="X527" s="120">
        <f t="shared" si="205"/>
        <v>0</v>
      </c>
    </row>
    <row r="528" spans="1:24" ht="15.75" x14ac:dyDescent="0.25">
      <c r="A528" s="1">
        <v>528</v>
      </c>
      <c r="G528" s="45"/>
      <c r="H528" s="117">
        <f t="shared" ref="H528:X528" si="206">H213*$B213</f>
        <v>50</v>
      </c>
      <c r="I528" s="117">
        <f t="shared" si="206"/>
        <v>0</v>
      </c>
      <c r="J528" s="117">
        <f t="shared" si="206"/>
        <v>50</v>
      </c>
      <c r="K528" s="117">
        <f t="shared" si="206"/>
        <v>0</v>
      </c>
      <c r="L528" s="117">
        <f t="shared" si="206"/>
        <v>0</v>
      </c>
      <c r="M528" s="117">
        <f t="shared" si="206"/>
        <v>50</v>
      </c>
      <c r="N528" s="117">
        <f t="shared" si="206"/>
        <v>50</v>
      </c>
      <c r="O528" s="117">
        <f t="shared" si="206"/>
        <v>0</v>
      </c>
      <c r="P528" s="117">
        <f t="shared" si="206"/>
        <v>0</v>
      </c>
      <c r="Q528" s="117">
        <f t="shared" si="206"/>
        <v>0</v>
      </c>
      <c r="R528" s="117">
        <f t="shared" si="206"/>
        <v>0</v>
      </c>
      <c r="S528" s="117">
        <f t="shared" si="206"/>
        <v>0</v>
      </c>
      <c r="T528" s="117">
        <f t="shared" si="206"/>
        <v>0</v>
      </c>
      <c r="U528" s="117">
        <f t="shared" si="206"/>
        <v>0</v>
      </c>
      <c r="V528" s="117">
        <f t="shared" si="206"/>
        <v>0</v>
      </c>
      <c r="W528" s="117">
        <f t="shared" si="206"/>
        <v>0</v>
      </c>
      <c r="X528" s="120">
        <f t="shared" si="206"/>
        <v>0</v>
      </c>
    </row>
    <row r="529" spans="1:24" ht="15.75" x14ac:dyDescent="0.25">
      <c r="A529" s="1">
        <v>529</v>
      </c>
      <c r="G529" s="45"/>
      <c r="H529" s="117">
        <f t="shared" ref="H529:X529" si="207">H214*$B214</f>
        <v>50</v>
      </c>
      <c r="I529" s="117">
        <f t="shared" si="207"/>
        <v>0</v>
      </c>
      <c r="J529" s="117">
        <f t="shared" si="207"/>
        <v>50</v>
      </c>
      <c r="K529" s="117">
        <f t="shared" si="207"/>
        <v>0</v>
      </c>
      <c r="L529" s="117">
        <f t="shared" si="207"/>
        <v>0</v>
      </c>
      <c r="M529" s="117">
        <f t="shared" si="207"/>
        <v>50</v>
      </c>
      <c r="N529" s="117">
        <f t="shared" si="207"/>
        <v>50</v>
      </c>
      <c r="O529" s="117">
        <f t="shared" si="207"/>
        <v>0</v>
      </c>
      <c r="P529" s="117">
        <f t="shared" si="207"/>
        <v>0</v>
      </c>
      <c r="Q529" s="117">
        <f t="shared" si="207"/>
        <v>0</v>
      </c>
      <c r="R529" s="117">
        <f t="shared" si="207"/>
        <v>0</v>
      </c>
      <c r="S529" s="117">
        <f t="shared" si="207"/>
        <v>0</v>
      </c>
      <c r="T529" s="117">
        <f t="shared" si="207"/>
        <v>0</v>
      </c>
      <c r="U529" s="117">
        <f t="shared" si="207"/>
        <v>0</v>
      </c>
      <c r="V529" s="117">
        <f t="shared" si="207"/>
        <v>0</v>
      </c>
      <c r="W529" s="117">
        <f t="shared" si="207"/>
        <v>0</v>
      </c>
      <c r="X529" s="120">
        <f t="shared" si="207"/>
        <v>0</v>
      </c>
    </row>
    <row r="530" spans="1:24" ht="15.75" x14ac:dyDescent="0.25">
      <c r="A530" s="1">
        <v>530</v>
      </c>
      <c r="G530" s="45"/>
      <c r="H530" s="117">
        <f t="shared" ref="H530:X530" si="208">H215*$B215</f>
        <v>50</v>
      </c>
      <c r="I530" s="117">
        <f t="shared" si="208"/>
        <v>0</v>
      </c>
      <c r="J530" s="117">
        <f t="shared" si="208"/>
        <v>50</v>
      </c>
      <c r="K530" s="117">
        <f t="shared" si="208"/>
        <v>0</v>
      </c>
      <c r="L530" s="117">
        <f t="shared" si="208"/>
        <v>0</v>
      </c>
      <c r="M530" s="117">
        <f t="shared" si="208"/>
        <v>50</v>
      </c>
      <c r="N530" s="117">
        <f t="shared" si="208"/>
        <v>50</v>
      </c>
      <c r="O530" s="117">
        <f t="shared" si="208"/>
        <v>0</v>
      </c>
      <c r="P530" s="117">
        <f t="shared" si="208"/>
        <v>0</v>
      </c>
      <c r="Q530" s="117">
        <f t="shared" si="208"/>
        <v>0</v>
      </c>
      <c r="R530" s="117">
        <f t="shared" si="208"/>
        <v>0</v>
      </c>
      <c r="S530" s="117">
        <f t="shared" si="208"/>
        <v>0</v>
      </c>
      <c r="T530" s="117">
        <f t="shared" si="208"/>
        <v>0</v>
      </c>
      <c r="U530" s="117">
        <f t="shared" si="208"/>
        <v>0</v>
      </c>
      <c r="V530" s="117">
        <f t="shared" si="208"/>
        <v>0</v>
      </c>
      <c r="W530" s="117">
        <f t="shared" si="208"/>
        <v>0</v>
      </c>
      <c r="X530" s="120">
        <f t="shared" si="208"/>
        <v>0</v>
      </c>
    </row>
    <row r="531" spans="1:24" ht="15.75" x14ac:dyDescent="0.25">
      <c r="A531" s="1">
        <v>531</v>
      </c>
      <c r="G531" s="45"/>
      <c r="H531" s="117">
        <f t="shared" ref="H531:X531" si="209">H216*$B216</f>
        <v>50</v>
      </c>
      <c r="I531" s="117">
        <f t="shared" si="209"/>
        <v>0</v>
      </c>
      <c r="J531" s="117">
        <f t="shared" si="209"/>
        <v>50</v>
      </c>
      <c r="K531" s="117">
        <f t="shared" si="209"/>
        <v>50</v>
      </c>
      <c r="L531" s="117">
        <f t="shared" si="209"/>
        <v>0</v>
      </c>
      <c r="M531" s="117">
        <f t="shared" si="209"/>
        <v>0</v>
      </c>
      <c r="N531" s="117">
        <f t="shared" si="209"/>
        <v>0</v>
      </c>
      <c r="O531" s="117">
        <f t="shared" si="209"/>
        <v>0</v>
      </c>
      <c r="P531" s="117">
        <f t="shared" si="209"/>
        <v>0</v>
      </c>
      <c r="Q531" s="117">
        <f t="shared" si="209"/>
        <v>0</v>
      </c>
      <c r="R531" s="117">
        <f t="shared" si="209"/>
        <v>0</v>
      </c>
      <c r="S531" s="117">
        <f t="shared" si="209"/>
        <v>0</v>
      </c>
      <c r="T531" s="117">
        <f t="shared" si="209"/>
        <v>0</v>
      </c>
      <c r="U531" s="117">
        <f t="shared" si="209"/>
        <v>0</v>
      </c>
      <c r="V531" s="117">
        <f t="shared" si="209"/>
        <v>0</v>
      </c>
      <c r="W531" s="117">
        <f t="shared" si="209"/>
        <v>0</v>
      </c>
      <c r="X531" s="120">
        <f t="shared" si="209"/>
        <v>0</v>
      </c>
    </row>
    <row r="532" spans="1:24" ht="15.75" x14ac:dyDescent="0.25">
      <c r="A532" s="1">
        <v>532</v>
      </c>
      <c r="G532" s="45"/>
      <c r="H532" s="117">
        <f t="shared" ref="H532:X532" si="210">H217*$B217</f>
        <v>50</v>
      </c>
      <c r="I532" s="117">
        <f t="shared" si="210"/>
        <v>0</v>
      </c>
      <c r="J532" s="117">
        <f t="shared" si="210"/>
        <v>50</v>
      </c>
      <c r="K532" s="117">
        <f t="shared" si="210"/>
        <v>50</v>
      </c>
      <c r="L532" s="117">
        <f t="shared" si="210"/>
        <v>0</v>
      </c>
      <c r="M532" s="117">
        <f t="shared" si="210"/>
        <v>0</v>
      </c>
      <c r="N532" s="117">
        <f t="shared" si="210"/>
        <v>0</v>
      </c>
      <c r="O532" s="117">
        <f t="shared" si="210"/>
        <v>0</v>
      </c>
      <c r="P532" s="117">
        <f t="shared" si="210"/>
        <v>0</v>
      </c>
      <c r="Q532" s="117">
        <f t="shared" si="210"/>
        <v>0</v>
      </c>
      <c r="R532" s="117">
        <f t="shared" si="210"/>
        <v>0</v>
      </c>
      <c r="S532" s="117">
        <f t="shared" si="210"/>
        <v>0</v>
      </c>
      <c r="T532" s="117">
        <f t="shared" si="210"/>
        <v>0</v>
      </c>
      <c r="U532" s="117">
        <f t="shared" si="210"/>
        <v>0</v>
      </c>
      <c r="V532" s="117">
        <f t="shared" si="210"/>
        <v>0</v>
      </c>
      <c r="W532" s="117">
        <f t="shared" si="210"/>
        <v>0</v>
      </c>
      <c r="X532" s="120">
        <f t="shared" si="210"/>
        <v>0</v>
      </c>
    </row>
    <row r="533" spans="1:24" ht="15.75" x14ac:dyDescent="0.25">
      <c r="A533" s="1">
        <v>533</v>
      </c>
      <c r="G533" s="45"/>
      <c r="H533" s="117">
        <f t="shared" ref="H533:X533" si="211">H218*$B218</f>
        <v>0</v>
      </c>
      <c r="I533" s="117">
        <f t="shared" si="211"/>
        <v>0</v>
      </c>
      <c r="J533" s="117">
        <f t="shared" si="211"/>
        <v>0</v>
      </c>
      <c r="K533" s="117">
        <f t="shared" si="211"/>
        <v>50</v>
      </c>
      <c r="L533" s="117">
        <f t="shared" si="211"/>
        <v>0</v>
      </c>
      <c r="M533" s="117">
        <f t="shared" si="211"/>
        <v>0</v>
      </c>
      <c r="N533" s="117">
        <f t="shared" si="211"/>
        <v>0</v>
      </c>
      <c r="O533" s="117">
        <f t="shared" si="211"/>
        <v>0</v>
      </c>
      <c r="P533" s="117">
        <f t="shared" si="211"/>
        <v>0</v>
      </c>
      <c r="Q533" s="117">
        <f t="shared" si="211"/>
        <v>0</v>
      </c>
      <c r="R533" s="117">
        <f t="shared" si="211"/>
        <v>0</v>
      </c>
      <c r="S533" s="117">
        <f t="shared" si="211"/>
        <v>0</v>
      </c>
      <c r="T533" s="117">
        <f t="shared" si="211"/>
        <v>0</v>
      </c>
      <c r="U533" s="117">
        <f t="shared" si="211"/>
        <v>0</v>
      </c>
      <c r="V533" s="117">
        <f t="shared" si="211"/>
        <v>0</v>
      </c>
      <c r="W533" s="117">
        <f t="shared" si="211"/>
        <v>0</v>
      </c>
      <c r="X533" s="120">
        <f t="shared" si="211"/>
        <v>0</v>
      </c>
    </row>
    <row r="534" spans="1:24" ht="15.75" x14ac:dyDescent="0.25">
      <c r="A534" s="1">
        <v>534</v>
      </c>
      <c r="G534" s="45"/>
      <c r="H534" s="117">
        <f t="shared" ref="H534:X534" si="212">H219*$B219</f>
        <v>0</v>
      </c>
      <c r="I534" s="117">
        <f t="shared" si="212"/>
        <v>0</v>
      </c>
      <c r="J534" s="117">
        <f t="shared" si="212"/>
        <v>0</v>
      </c>
      <c r="K534" s="117">
        <f t="shared" si="212"/>
        <v>50</v>
      </c>
      <c r="L534" s="117">
        <f t="shared" si="212"/>
        <v>0</v>
      </c>
      <c r="M534" s="117">
        <f t="shared" si="212"/>
        <v>0</v>
      </c>
      <c r="N534" s="117">
        <f t="shared" si="212"/>
        <v>0</v>
      </c>
      <c r="O534" s="117">
        <f t="shared" si="212"/>
        <v>0</v>
      </c>
      <c r="P534" s="117">
        <f t="shared" si="212"/>
        <v>0</v>
      </c>
      <c r="Q534" s="117">
        <f t="shared" si="212"/>
        <v>0</v>
      </c>
      <c r="R534" s="117">
        <f t="shared" si="212"/>
        <v>0</v>
      </c>
      <c r="S534" s="117">
        <f t="shared" si="212"/>
        <v>0</v>
      </c>
      <c r="T534" s="117">
        <f t="shared" si="212"/>
        <v>0</v>
      </c>
      <c r="U534" s="117">
        <f t="shared" si="212"/>
        <v>0</v>
      </c>
      <c r="V534" s="117">
        <f t="shared" si="212"/>
        <v>0</v>
      </c>
      <c r="W534" s="117">
        <f t="shared" si="212"/>
        <v>0</v>
      </c>
      <c r="X534" s="120">
        <f t="shared" si="212"/>
        <v>0</v>
      </c>
    </row>
    <row r="535" spans="1:24" ht="15.75" x14ac:dyDescent="0.25">
      <c r="A535" s="1">
        <v>535</v>
      </c>
      <c r="G535" s="45"/>
      <c r="H535" s="117">
        <f t="shared" ref="H535:X535" si="213">H220*$B220</f>
        <v>0</v>
      </c>
      <c r="I535" s="117">
        <f t="shared" si="213"/>
        <v>0</v>
      </c>
      <c r="J535" s="117">
        <f t="shared" si="213"/>
        <v>0</v>
      </c>
      <c r="K535" s="117">
        <f t="shared" si="213"/>
        <v>50</v>
      </c>
      <c r="L535" s="117">
        <f t="shared" si="213"/>
        <v>0</v>
      </c>
      <c r="M535" s="117">
        <f t="shared" si="213"/>
        <v>0</v>
      </c>
      <c r="N535" s="117">
        <f t="shared" si="213"/>
        <v>0</v>
      </c>
      <c r="O535" s="117">
        <f t="shared" si="213"/>
        <v>0</v>
      </c>
      <c r="P535" s="117">
        <f t="shared" si="213"/>
        <v>0</v>
      </c>
      <c r="Q535" s="117">
        <f t="shared" si="213"/>
        <v>0</v>
      </c>
      <c r="R535" s="117">
        <f t="shared" si="213"/>
        <v>0</v>
      </c>
      <c r="S535" s="117">
        <f t="shared" si="213"/>
        <v>0</v>
      </c>
      <c r="T535" s="117">
        <f t="shared" si="213"/>
        <v>0</v>
      </c>
      <c r="U535" s="117">
        <f t="shared" si="213"/>
        <v>0</v>
      </c>
      <c r="V535" s="117">
        <f t="shared" si="213"/>
        <v>0</v>
      </c>
      <c r="W535" s="117">
        <f t="shared" si="213"/>
        <v>0</v>
      </c>
      <c r="X535" s="120">
        <f t="shared" si="213"/>
        <v>0</v>
      </c>
    </row>
    <row r="536" spans="1:24" ht="15.75" x14ac:dyDescent="0.25">
      <c r="A536" s="1">
        <v>536</v>
      </c>
      <c r="G536" s="45"/>
      <c r="H536" s="117">
        <f t="shared" ref="H536:X536" si="214">H221*$B221</f>
        <v>50</v>
      </c>
      <c r="I536" s="117">
        <f t="shared" si="214"/>
        <v>0</v>
      </c>
      <c r="J536" s="117">
        <f t="shared" si="214"/>
        <v>0</v>
      </c>
      <c r="K536" s="117">
        <f t="shared" si="214"/>
        <v>0</v>
      </c>
      <c r="L536" s="117">
        <f t="shared" si="214"/>
        <v>0</v>
      </c>
      <c r="M536" s="117">
        <f t="shared" si="214"/>
        <v>0</v>
      </c>
      <c r="N536" s="117">
        <f t="shared" si="214"/>
        <v>0</v>
      </c>
      <c r="O536" s="117">
        <f t="shared" si="214"/>
        <v>0</v>
      </c>
      <c r="P536" s="117">
        <f t="shared" si="214"/>
        <v>0</v>
      </c>
      <c r="Q536" s="117">
        <f t="shared" si="214"/>
        <v>0</v>
      </c>
      <c r="R536" s="117">
        <f t="shared" si="214"/>
        <v>0</v>
      </c>
      <c r="S536" s="117">
        <f t="shared" si="214"/>
        <v>100</v>
      </c>
      <c r="T536" s="117">
        <f t="shared" si="214"/>
        <v>0</v>
      </c>
      <c r="U536" s="117">
        <f t="shared" si="214"/>
        <v>0</v>
      </c>
      <c r="V536" s="117">
        <f t="shared" si="214"/>
        <v>0</v>
      </c>
      <c r="W536" s="117">
        <f t="shared" si="214"/>
        <v>0</v>
      </c>
      <c r="X536" s="120">
        <f t="shared" si="214"/>
        <v>200</v>
      </c>
    </row>
    <row r="537" spans="1:24" ht="15.75" x14ac:dyDescent="0.25">
      <c r="A537" s="1">
        <v>537</v>
      </c>
      <c r="G537" s="45"/>
      <c r="H537" s="117">
        <f t="shared" ref="H537:X537" si="215">H222*$B222</f>
        <v>50</v>
      </c>
      <c r="I537" s="117">
        <f t="shared" si="215"/>
        <v>0</v>
      </c>
      <c r="J537" s="117">
        <f t="shared" si="215"/>
        <v>0</v>
      </c>
      <c r="K537" s="117">
        <f t="shared" si="215"/>
        <v>0</v>
      </c>
      <c r="L537" s="117">
        <f t="shared" si="215"/>
        <v>0</v>
      </c>
      <c r="M537" s="117">
        <f t="shared" si="215"/>
        <v>0</v>
      </c>
      <c r="N537" s="117">
        <f t="shared" si="215"/>
        <v>0</v>
      </c>
      <c r="O537" s="117">
        <f t="shared" si="215"/>
        <v>0</v>
      </c>
      <c r="P537" s="117">
        <f t="shared" si="215"/>
        <v>0</v>
      </c>
      <c r="Q537" s="117">
        <f t="shared" si="215"/>
        <v>0</v>
      </c>
      <c r="R537" s="117">
        <f t="shared" si="215"/>
        <v>0</v>
      </c>
      <c r="S537" s="117">
        <f t="shared" si="215"/>
        <v>100</v>
      </c>
      <c r="T537" s="117">
        <f t="shared" si="215"/>
        <v>0</v>
      </c>
      <c r="U537" s="117">
        <f t="shared" si="215"/>
        <v>0</v>
      </c>
      <c r="V537" s="117">
        <f t="shared" si="215"/>
        <v>0</v>
      </c>
      <c r="W537" s="117">
        <f t="shared" si="215"/>
        <v>0</v>
      </c>
      <c r="X537" s="120">
        <f t="shared" si="215"/>
        <v>200</v>
      </c>
    </row>
    <row r="538" spans="1:24" ht="15.75" x14ac:dyDescent="0.25">
      <c r="A538" s="1">
        <v>538</v>
      </c>
      <c r="G538" s="45"/>
      <c r="H538" s="117">
        <f t="shared" ref="H538:X538" si="216">H223*$B223</f>
        <v>50</v>
      </c>
      <c r="I538" s="117">
        <f t="shared" si="216"/>
        <v>0</v>
      </c>
      <c r="J538" s="117">
        <f t="shared" si="216"/>
        <v>0</v>
      </c>
      <c r="K538" s="117">
        <f t="shared" si="216"/>
        <v>0</v>
      </c>
      <c r="L538" s="117">
        <f t="shared" si="216"/>
        <v>0</v>
      </c>
      <c r="M538" s="117">
        <f t="shared" si="216"/>
        <v>0</v>
      </c>
      <c r="N538" s="117">
        <f t="shared" si="216"/>
        <v>0</v>
      </c>
      <c r="O538" s="117">
        <f t="shared" si="216"/>
        <v>0</v>
      </c>
      <c r="P538" s="117">
        <f t="shared" si="216"/>
        <v>0</v>
      </c>
      <c r="Q538" s="117">
        <f t="shared" si="216"/>
        <v>0</v>
      </c>
      <c r="R538" s="117">
        <f t="shared" si="216"/>
        <v>0</v>
      </c>
      <c r="S538" s="117">
        <f t="shared" si="216"/>
        <v>100</v>
      </c>
      <c r="T538" s="117">
        <f t="shared" si="216"/>
        <v>0</v>
      </c>
      <c r="U538" s="117">
        <f t="shared" si="216"/>
        <v>0</v>
      </c>
      <c r="V538" s="117">
        <f t="shared" si="216"/>
        <v>0</v>
      </c>
      <c r="W538" s="117">
        <f t="shared" si="216"/>
        <v>0</v>
      </c>
      <c r="X538" s="120">
        <f t="shared" si="216"/>
        <v>200</v>
      </c>
    </row>
    <row r="539" spans="1:24" ht="15.75" x14ac:dyDescent="0.25">
      <c r="A539" s="1">
        <v>539</v>
      </c>
      <c r="G539" s="45"/>
      <c r="H539" s="117">
        <f t="shared" ref="H539:X539" si="217">H224*$B224</f>
        <v>50</v>
      </c>
      <c r="I539" s="117">
        <f t="shared" si="217"/>
        <v>0</v>
      </c>
      <c r="J539" s="117">
        <f t="shared" si="217"/>
        <v>0</v>
      </c>
      <c r="K539" s="117">
        <f t="shared" si="217"/>
        <v>0</v>
      </c>
      <c r="L539" s="117">
        <f t="shared" si="217"/>
        <v>0</v>
      </c>
      <c r="M539" s="117">
        <f t="shared" si="217"/>
        <v>0</v>
      </c>
      <c r="N539" s="117">
        <f t="shared" si="217"/>
        <v>0</v>
      </c>
      <c r="O539" s="117">
        <f t="shared" si="217"/>
        <v>0</v>
      </c>
      <c r="P539" s="117">
        <f t="shared" si="217"/>
        <v>0</v>
      </c>
      <c r="Q539" s="117">
        <f t="shared" si="217"/>
        <v>0</v>
      </c>
      <c r="R539" s="117">
        <f t="shared" si="217"/>
        <v>0</v>
      </c>
      <c r="S539" s="117">
        <f t="shared" si="217"/>
        <v>100</v>
      </c>
      <c r="T539" s="117">
        <f t="shared" si="217"/>
        <v>0</v>
      </c>
      <c r="U539" s="117">
        <f t="shared" si="217"/>
        <v>0</v>
      </c>
      <c r="V539" s="117">
        <f t="shared" si="217"/>
        <v>0</v>
      </c>
      <c r="W539" s="117">
        <f t="shared" si="217"/>
        <v>0</v>
      </c>
      <c r="X539" s="120">
        <f t="shared" si="217"/>
        <v>200</v>
      </c>
    </row>
    <row r="540" spans="1:24" ht="15.75" x14ac:dyDescent="0.25">
      <c r="A540" s="1">
        <v>540</v>
      </c>
      <c r="G540" s="45"/>
      <c r="H540" s="117">
        <f t="shared" ref="H540:X540" si="218">H225*$B225</f>
        <v>50</v>
      </c>
      <c r="I540" s="117">
        <f t="shared" si="218"/>
        <v>0</v>
      </c>
      <c r="J540" s="117">
        <f t="shared" si="218"/>
        <v>0</v>
      </c>
      <c r="K540" s="117">
        <f t="shared" si="218"/>
        <v>0</v>
      </c>
      <c r="L540" s="117">
        <f t="shared" si="218"/>
        <v>0</v>
      </c>
      <c r="M540" s="117">
        <f t="shared" si="218"/>
        <v>0</v>
      </c>
      <c r="N540" s="117">
        <f t="shared" si="218"/>
        <v>0</v>
      </c>
      <c r="O540" s="117">
        <f t="shared" si="218"/>
        <v>0</v>
      </c>
      <c r="P540" s="117">
        <f t="shared" si="218"/>
        <v>0</v>
      </c>
      <c r="Q540" s="117">
        <f t="shared" si="218"/>
        <v>0</v>
      </c>
      <c r="R540" s="117">
        <f t="shared" si="218"/>
        <v>0</v>
      </c>
      <c r="S540" s="117">
        <f t="shared" si="218"/>
        <v>100</v>
      </c>
      <c r="T540" s="117">
        <f t="shared" si="218"/>
        <v>0</v>
      </c>
      <c r="U540" s="117">
        <f t="shared" si="218"/>
        <v>0</v>
      </c>
      <c r="V540" s="117">
        <f t="shared" si="218"/>
        <v>0</v>
      </c>
      <c r="W540" s="117">
        <f t="shared" si="218"/>
        <v>0</v>
      </c>
      <c r="X540" s="120">
        <f t="shared" si="218"/>
        <v>200</v>
      </c>
    </row>
    <row r="541" spans="1:24" ht="15.75" x14ac:dyDescent="0.25">
      <c r="A541" s="1">
        <v>541</v>
      </c>
      <c r="G541" s="45"/>
      <c r="H541" s="117">
        <f t="shared" ref="H541:X541" si="219">H226*$B226</f>
        <v>50</v>
      </c>
      <c r="I541" s="117">
        <f t="shared" si="219"/>
        <v>0</v>
      </c>
      <c r="J541" s="117">
        <f t="shared" si="219"/>
        <v>0</v>
      </c>
      <c r="K541" s="117">
        <f t="shared" si="219"/>
        <v>0</v>
      </c>
      <c r="L541" s="117">
        <f t="shared" si="219"/>
        <v>0</v>
      </c>
      <c r="M541" s="117">
        <f t="shared" si="219"/>
        <v>0</v>
      </c>
      <c r="N541" s="117">
        <f t="shared" si="219"/>
        <v>0</v>
      </c>
      <c r="O541" s="117">
        <f t="shared" si="219"/>
        <v>0</v>
      </c>
      <c r="P541" s="117">
        <f t="shared" si="219"/>
        <v>0</v>
      </c>
      <c r="Q541" s="117">
        <f t="shared" si="219"/>
        <v>0</v>
      </c>
      <c r="R541" s="117">
        <f t="shared" si="219"/>
        <v>0</v>
      </c>
      <c r="S541" s="117">
        <f t="shared" si="219"/>
        <v>100</v>
      </c>
      <c r="T541" s="117">
        <f t="shared" si="219"/>
        <v>0</v>
      </c>
      <c r="U541" s="117">
        <f t="shared" si="219"/>
        <v>0</v>
      </c>
      <c r="V541" s="117">
        <f t="shared" si="219"/>
        <v>0</v>
      </c>
      <c r="W541" s="117">
        <f t="shared" si="219"/>
        <v>0</v>
      </c>
      <c r="X541" s="120">
        <f t="shared" si="219"/>
        <v>200</v>
      </c>
    </row>
    <row r="542" spans="1:24" ht="15.75" x14ac:dyDescent="0.25">
      <c r="A542" s="1">
        <v>542</v>
      </c>
      <c r="G542" s="45"/>
      <c r="H542" s="117">
        <f t="shared" ref="H542:X542" si="220">H227*$B227</f>
        <v>50</v>
      </c>
      <c r="I542" s="117">
        <f t="shared" si="220"/>
        <v>0</v>
      </c>
      <c r="J542" s="117">
        <f t="shared" si="220"/>
        <v>0</v>
      </c>
      <c r="K542" s="117">
        <f t="shared" si="220"/>
        <v>0</v>
      </c>
      <c r="L542" s="117">
        <f t="shared" si="220"/>
        <v>0</v>
      </c>
      <c r="M542" s="117">
        <f t="shared" si="220"/>
        <v>0</v>
      </c>
      <c r="N542" s="117">
        <f t="shared" si="220"/>
        <v>0</v>
      </c>
      <c r="O542" s="117">
        <f t="shared" si="220"/>
        <v>0</v>
      </c>
      <c r="P542" s="117">
        <f t="shared" si="220"/>
        <v>0</v>
      </c>
      <c r="Q542" s="117">
        <f t="shared" si="220"/>
        <v>0</v>
      </c>
      <c r="R542" s="117">
        <f t="shared" si="220"/>
        <v>0</v>
      </c>
      <c r="S542" s="117">
        <f t="shared" si="220"/>
        <v>100</v>
      </c>
      <c r="T542" s="117">
        <f t="shared" si="220"/>
        <v>0</v>
      </c>
      <c r="U542" s="117">
        <f t="shared" si="220"/>
        <v>0</v>
      </c>
      <c r="V542" s="117">
        <f t="shared" si="220"/>
        <v>0</v>
      </c>
      <c r="W542" s="117">
        <f t="shared" si="220"/>
        <v>0</v>
      </c>
      <c r="X542" s="120">
        <f t="shared" si="220"/>
        <v>200</v>
      </c>
    </row>
    <row r="543" spans="1:24" ht="15.75" x14ac:dyDescent="0.25">
      <c r="A543" s="1">
        <v>543</v>
      </c>
      <c r="G543" s="45"/>
      <c r="H543" s="117">
        <f t="shared" ref="H543:X543" si="221">H228*$B228</f>
        <v>50</v>
      </c>
      <c r="I543" s="117">
        <f t="shared" si="221"/>
        <v>0</v>
      </c>
      <c r="J543" s="117">
        <f t="shared" si="221"/>
        <v>0</v>
      </c>
      <c r="K543" s="117">
        <f t="shared" si="221"/>
        <v>0</v>
      </c>
      <c r="L543" s="117">
        <f t="shared" si="221"/>
        <v>0</v>
      </c>
      <c r="M543" s="117">
        <f t="shared" si="221"/>
        <v>50</v>
      </c>
      <c r="N543" s="117">
        <f t="shared" si="221"/>
        <v>50</v>
      </c>
      <c r="O543" s="117">
        <f t="shared" si="221"/>
        <v>0</v>
      </c>
      <c r="P543" s="117">
        <f t="shared" si="221"/>
        <v>0</v>
      </c>
      <c r="Q543" s="117">
        <f t="shared" si="221"/>
        <v>0</v>
      </c>
      <c r="R543" s="117">
        <f t="shared" si="221"/>
        <v>0</v>
      </c>
      <c r="S543" s="117">
        <f t="shared" si="221"/>
        <v>100</v>
      </c>
      <c r="T543" s="117">
        <f t="shared" si="221"/>
        <v>0</v>
      </c>
      <c r="U543" s="117">
        <f t="shared" si="221"/>
        <v>0</v>
      </c>
      <c r="V543" s="117">
        <f t="shared" si="221"/>
        <v>0</v>
      </c>
      <c r="W543" s="117">
        <f t="shared" si="221"/>
        <v>0</v>
      </c>
      <c r="X543" s="120">
        <f t="shared" si="221"/>
        <v>200</v>
      </c>
    </row>
    <row r="544" spans="1:24" ht="15.75" x14ac:dyDescent="0.25">
      <c r="A544" s="1">
        <v>544</v>
      </c>
      <c r="G544" s="45"/>
      <c r="H544" s="117">
        <f t="shared" ref="H544:X544" si="222">H229*$B229</f>
        <v>50</v>
      </c>
      <c r="I544" s="117">
        <f t="shared" si="222"/>
        <v>0</v>
      </c>
      <c r="J544" s="117">
        <f t="shared" si="222"/>
        <v>50</v>
      </c>
      <c r="K544" s="117">
        <f t="shared" si="222"/>
        <v>0</v>
      </c>
      <c r="L544" s="117">
        <f t="shared" si="222"/>
        <v>0</v>
      </c>
      <c r="M544" s="117">
        <f t="shared" si="222"/>
        <v>50</v>
      </c>
      <c r="N544" s="117">
        <f t="shared" si="222"/>
        <v>50</v>
      </c>
      <c r="O544" s="117">
        <f t="shared" si="222"/>
        <v>0</v>
      </c>
      <c r="P544" s="117">
        <f t="shared" si="222"/>
        <v>0</v>
      </c>
      <c r="Q544" s="117">
        <f t="shared" si="222"/>
        <v>0</v>
      </c>
      <c r="R544" s="117">
        <f t="shared" si="222"/>
        <v>0</v>
      </c>
      <c r="S544" s="117">
        <f t="shared" si="222"/>
        <v>0</v>
      </c>
      <c r="T544" s="117">
        <f t="shared" si="222"/>
        <v>0</v>
      </c>
      <c r="U544" s="117">
        <f t="shared" si="222"/>
        <v>0</v>
      </c>
      <c r="V544" s="117">
        <f t="shared" si="222"/>
        <v>0</v>
      </c>
      <c r="W544" s="117">
        <f t="shared" si="222"/>
        <v>0</v>
      </c>
      <c r="X544" s="120">
        <f t="shared" si="222"/>
        <v>0</v>
      </c>
    </row>
    <row r="545" spans="1:24" ht="15.75" x14ac:dyDescent="0.25">
      <c r="A545" s="1">
        <v>545</v>
      </c>
      <c r="G545" s="45"/>
      <c r="H545" s="117">
        <f t="shared" ref="H545:X545" si="223">H230*$B230</f>
        <v>50</v>
      </c>
      <c r="I545" s="117">
        <f t="shared" si="223"/>
        <v>0</v>
      </c>
      <c r="J545" s="117">
        <f t="shared" si="223"/>
        <v>50</v>
      </c>
      <c r="K545" s="117">
        <f t="shared" si="223"/>
        <v>0</v>
      </c>
      <c r="L545" s="117">
        <f t="shared" si="223"/>
        <v>0</v>
      </c>
      <c r="M545" s="117">
        <f t="shared" si="223"/>
        <v>50</v>
      </c>
      <c r="N545" s="117">
        <f t="shared" si="223"/>
        <v>50</v>
      </c>
      <c r="O545" s="117">
        <f t="shared" si="223"/>
        <v>0</v>
      </c>
      <c r="P545" s="117">
        <f t="shared" si="223"/>
        <v>0</v>
      </c>
      <c r="Q545" s="117">
        <f t="shared" si="223"/>
        <v>0</v>
      </c>
      <c r="R545" s="117">
        <f t="shared" si="223"/>
        <v>0</v>
      </c>
      <c r="S545" s="117">
        <f t="shared" si="223"/>
        <v>0</v>
      </c>
      <c r="T545" s="117">
        <f t="shared" si="223"/>
        <v>0</v>
      </c>
      <c r="U545" s="117">
        <f t="shared" si="223"/>
        <v>0</v>
      </c>
      <c r="V545" s="117">
        <f t="shared" si="223"/>
        <v>0</v>
      </c>
      <c r="W545" s="117">
        <f t="shared" si="223"/>
        <v>0</v>
      </c>
      <c r="X545" s="120">
        <f t="shared" si="223"/>
        <v>0</v>
      </c>
    </row>
    <row r="546" spans="1:24" ht="15.75" x14ac:dyDescent="0.25">
      <c r="A546" s="1">
        <v>546</v>
      </c>
      <c r="G546" s="45"/>
      <c r="H546" s="117">
        <f t="shared" ref="H546:X546" si="224">H231*$B231</f>
        <v>50</v>
      </c>
      <c r="I546" s="117">
        <f t="shared" si="224"/>
        <v>0</v>
      </c>
      <c r="J546" s="117">
        <f t="shared" si="224"/>
        <v>50</v>
      </c>
      <c r="K546" s="117">
        <f t="shared" si="224"/>
        <v>0</v>
      </c>
      <c r="L546" s="117">
        <f t="shared" si="224"/>
        <v>0</v>
      </c>
      <c r="M546" s="117">
        <f t="shared" si="224"/>
        <v>50</v>
      </c>
      <c r="N546" s="117">
        <f t="shared" si="224"/>
        <v>50</v>
      </c>
      <c r="O546" s="117">
        <f t="shared" si="224"/>
        <v>0</v>
      </c>
      <c r="P546" s="117">
        <f t="shared" si="224"/>
        <v>0</v>
      </c>
      <c r="Q546" s="117">
        <f t="shared" si="224"/>
        <v>0</v>
      </c>
      <c r="R546" s="117">
        <f t="shared" si="224"/>
        <v>0</v>
      </c>
      <c r="S546" s="117">
        <f t="shared" si="224"/>
        <v>0</v>
      </c>
      <c r="T546" s="117">
        <f t="shared" si="224"/>
        <v>0</v>
      </c>
      <c r="U546" s="117">
        <f t="shared" si="224"/>
        <v>0</v>
      </c>
      <c r="V546" s="117">
        <f t="shared" si="224"/>
        <v>0</v>
      </c>
      <c r="W546" s="117">
        <f t="shared" si="224"/>
        <v>0</v>
      </c>
      <c r="X546" s="120">
        <f t="shared" si="224"/>
        <v>0</v>
      </c>
    </row>
    <row r="547" spans="1:24" ht="15.75" x14ac:dyDescent="0.25">
      <c r="A547" s="1">
        <v>547</v>
      </c>
      <c r="G547" s="45"/>
      <c r="H547" s="117">
        <f t="shared" ref="H547:X547" si="225">H232*$B232</f>
        <v>50</v>
      </c>
      <c r="I547" s="117">
        <f t="shared" si="225"/>
        <v>0</v>
      </c>
      <c r="J547" s="117">
        <f t="shared" si="225"/>
        <v>50</v>
      </c>
      <c r="K547" s="117">
        <f t="shared" si="225"/>
        <v>0</v>
      </c>
      <c r="L547" s="117">
        <f t="shared" si="225"/>
        <v>0</v>
      </c>
      <c r="M547" s="117">
        <f t="shared" si="225"/>
        <v>50</v>
      </c>
      <c r="N547" s="117">
        <f t="shared" si="225"/>
        <v>50</v>
      </c>
      <c r="O547" s="117">
        <f t="shared" si="225"/>
        <v>0</v>
      </c>
      <c r="P547" s="117">
        <f t="shared" si="225"/>
        <v>0</v>
      </c>
      <c r="Q547" s="117">
        <f t="shared" si="225"/>
        <v>0</v>
      </c>
      <c r="R547" s="117">
        <f t="shared" si="225"/>
        <v>0</v>
      </c>
      <c r="S547" s="117">
        <f t="shared" si="225"/>
        <v>0</v>
      </c>
      <c r="T547" s="117">
        <f t="shared" si="225"/>
        <v>0</v>
      </c>
      <c r="U547" s="117">
        <f t="shared" si="225"/>
        <v>0</v>
      </c>
      <c r="V547" s="117">
        <f t="shared" si="225"/>
        <v>0</v>
      </c>
      <c r="W547" s="117">
        <f t="shared" si="225"/>
        <v>0</v>
      </c>
      <c r="X547" s="120">
        <f t="shared" si="225"/>
        <v>0</v>
      </c>
    </row>
    <row r="548" spans="1:24" ht="15.75" x14ac:dyDescent="0.25">
      <c r="A548" s="1">
        <v>548</v>
      </c>
      <c r="G548" s="45"/>
      <c r="H548" s="117">
        <f t="shared" ref="H548:X548" si="226">H233*$B233</f>
        <v>50</v>
      </c>
      <c r="I548" s="117">
        <f t="shared" si="226"/>
        <v>0</v>
      </c>
      <c r="J548" s="117">
        <f t="shared" si="226"/>
        <v>50</v>
      </c>
      <c r="K548" s="117">
        <f t="shared" si="226"/>
        <v>50</v>
      </c>
      <c r="L548" s="117">
        <f t="shared" si="226"/>
        <v>0</v>
      </c>
      <c r="M548" s="117">
        <f t="shared" si="226"/>
        <v>0</v>
      </c>
      <c r="N548" s="117">
        <f t="shared" si="226"/>
        <v>0</v>
      </c>
      <c r="O548" s="117">
        <f t="shared" si="226"/>
        <v>0</v>
      </c>
      <c r="P548" s="117">
        <f t="shared" si="226"/>
        <v>0</v>
      </c>
      <c r="Q548" s="117">
        <f t="shared" si="226"/>
        <v>0</v>
      </c>
      <c r="R548" s="117">
        <f t="shared" si="226"/>
        <v>0</v>
      </c>
      <c r="S548" s="117">
        <f t="shared" si="226"/>
        <v>0</v>
      </c>
      <c r="T548" s="117">
        <f t="shared" si="226"/>
        <v>0</v>
      </c>
      <c r="U548" s="117">
        <f t="shared" si="226"/>
        <v>0</v>
      </c>
      <c r="V548" s="117">
        <f t="shared" si="226"/>
        <v>0</v>
      </c>
      <c r="W548" s="117">
        <f t="shared" si="226"/>
        <v>0</v>
      </c>
      <c r="X548" s="120">
        <f t="shared" si="226"/>
        <v>0</v>
      </c>
    </row>
    <row r="549" spans="1:24" ht="15.75" x14ac:dyDescent="0.25">
      <c r="A549" s="1">
        <v>549</v>
      </c>
      <c r="G549" s="45"/>
      <c r="H549" s="117">
        <f t="shared" ref="H549:X549" si="227">H234*$B234</f>
        <v>50</v>
      </c>
      <c r="I549" s="117">
        <f t="shared" si="227"/>
        <v>0</v>
      </c>
      <c r="J549" s="117">
        <f t="shared" si="227"/>
        <v>50</v>
      </c>
      <c r="K549" s="117">
        <f t="shared" si="227"/>
        <v>50</v>
      </c>
      <c r="L549" s="117">
        <f t="shared" si="227"/>
        <v>0</v>
      </c>
      <c r="M549" s="117">
        <f t="shared" si="227"/>
        <v>0</v>
      </c>
      <c r="N549" s="117">
        <f t="shared" si="227"/>
        <v>0</v>
      </c>
      <c r="O549" s="117">
        <f t="shared" si="227"/>
        <v>0</v>
      </c>
      <c r="P549" s="117">
        <f t="shared" si="227"/>
        <v>0</v>
      </c>
      <c r="Q549" s="117">
        <f t="shared" si="227"/>
        <v>0</v>
      </c>
      <c r="R549" s="117">
        <f t="shared" si="227"/>
        <v>0</v>
      </c>
      <c r="S549" s="117">
        <f t="shared" si="227"/>
        <v>0</v>
      </c>
      <c r="T549" s="117">
        <f t="shared" si="227"/>
        <v>0</v>
      </c>
      <c r="U549" s="117">
        <f t="shared" si="227"/>
        <v>0</v>
      </c>
      <c r="V549" s="117">
        <f t="shared" si="227"/>
        <v>0</v>
      </c>
      <c r="W549" s="117">
        <f t="shared" si="227"/>
        <v>0</v>
      </c>
      <c r="X549" s="120">
        <f t="shared" si="227"/>
        <v>0</v>
      </c>
    </row>
    <row r="550" spans="1:24" ht="15.75" x14ac:dyDescent="0.25">
      <c r="A550" s="1">
        <v>550</v>
      </c>
      <c r="G550" s="45"/>
      <c r="H550" s="117">
        <f t="shared" ref="H550:X550" si="228">H235*$B235</f>
        <v>0</v>
      </c>
      <c r="I550" s="117">
        <f t="shared" si="228"/>
        <v>0</v>
      </c>
      <c r="J550" s="117">
        <f t="shared" si="228"/>
        <v>0</v>
      </c>
      <c r="K550" s="117">
        <f t="shared" si="228"/>
        <v>50</v>
      </c>
      <c r="L550" s="117">
        <f t="shared" si="228"/>
        <v>0</v>
      </c>
      <c r="M550" s="117">
        <f t="shared" si="228"/>
        <v>0</v>
      </c>
      <c r="N550" s="117">
        <f t="shared" si="228"/>
        <v>0</v>
      </c>
      <c r="O550" s="117">
        <f t="shared" si="228"/>
        <v>0</v>
      </c>
      <c r="P550" s="117">
        <f t="shared" si="228"/>
        <v>0</v>
      </c>
      <c r="Q550" s="117">
        <f t="shared" si="228"/>
        <v>0</v>
      </c>
      <c r="R550" s="117">
        <f t="shared" si="228"/>
        <v>0</v>
      </c>
      <c r="S550" s="117">
        <f t="shared" si="228"/>
        <v>0</v>
      </c>
      <c r="T550" s="117">
        <f t="shared" si="228"/>
        <v>0</v>
      </c>
      <c r="U550" s="117">
        <f t="shared" si="228"/>
        <v>0</v>
      </c>
      <c r="V550" s="117">
        <f t="shared" si="228"/>
        <v>0</v>
      </c>
      <c r="W550" s="117">
        <f t="shared" si="228"/>
        <v>0</v>
      </c>
      <c r="X550" s="120">
        <f t="shared" si="228"/>
        <v>0</v>
      </c>
    </row>
    <row r="551" spans="1:24" ht="15.75" x14ac:dyDescent="0.25">
      <c r="A551" s="1">
        <v>551</v>
      </c>
      <c r="G551" s="45"/>
      <c r="H551" s="117">
        <f t="shared" ref="H551:X551" si="229">H236*$B236</f>
        <v>0</v>
      </c>
      <c r="I551" s="117">
        <f t="shared" si="229"/>
        <v>0</v>
      </c>
      <c r="J551" s="117">
        <f t="shared" si="229"/>
        <v>0</v>
      </c>
      <c r="K551" s="117">
        <f t="shared" si="229"/>
        <v>50</v>
      </c>
      <c r="L551" s="117">
        <f t="shared" si="229"/>
        <v>0</v>
      </c>
      <c r="M551" s="117">
        <f t="shared" si="229"/>
        <v>0</v>
      </c>
      <c r="N551" s="117">
        <f t="shared" si="229"/>
        <v>0</v>
      </c>
      <c r="O551" s="117">
        <f t="shared" si="229"/>
        <v>0</v>
      </c>
      <c r="P551" s="117">
        <f t="shared" si="229"/>
        <v>0</v>
      </c>
      <c r="Q551" s="117">
        <f t="shared" si="229"/>
        <v>0</v>
      </c>
      <c r="R551" s="117">
        <f t="shared" si="229"/>
        <v>0</v>
      </c>
      <c r="S551" s="117">
        <f t="shared" si="229"/>
        <v>0</v>
      </c>
      <c r="T551" s="117">
        <f t="shared" si="229"/>
        <v>0</v>
      </c>
      <c r="U551" s="117">
        <f t="shared" si="229"/>
        <v>0</v>
      </c>
      <c r="V551" s="117">
        <f t="shared" si="229"/>
        <v>0</v>
      </c>
      <c r="W551" s="117">
        <f t="shared" si="229"/>
        <v>0</v>
      </c>
      <c r="X551" s="120">
        <f t="shared" si="229"/>
        <v>0</v>
      </c>
    </row>
    <row r="552" spans="1:24" ht="15.75" x14ac:dyDescent="0.25">
      <c r="A552" s="1">
        <v>552</v>
      </c>
      <c r="G552" s="45"/>
      <c r="H552" s="117">
        <f t="shared" ref="H552:X552" si="230">H237*$B237</f>
        <v>0</v>
      </c>
      <c r="I552" s="117">
        <f t="shared" si="230"/>
        <v>0</v>
      </c>
      <c r="J552" s="117">
        <f t="shared" si="230"/>
        <v>0</v>
      </c>
      <c r="K552" s="117">
        <f t="shared" si="230"/>
        <v>50</v>
      </c>
      <c r="L552" s="117">
        <f t="shared" si="230"/>
        <v>0</v>
      </c>
      <c r="M552" s="117">
        <f t="shared" si="230"/>
        <v>0</v>
      </c>
      <c r="N552" s="117">
        <f t="shared" si="230"/>
        <v>0</v>
      </c>
      <c r="O552" s="117">
        <f t="shared" si="230"/>
        <v>0</v>
      </c>
      <c r="P552" s="117">
        <f t="shared" si="230"/>
        <v>0</v>
      </c>
      <c r="Q552" s="117">
        <f t="shared" si="230"/>
        <v>0</v>
      </c>
      <c r="R552" s="117">
        <f t="shared" si="230"/>
        <v>0</v>
      </c>
      <c r="S552" s="117">
        <f t="shared" si="230"/>
        <v>0</v>
      </c>
      <c r="T552" s="117">
        <f t="shared" si="230"/>
        <v>0</v>
      </c>
      <c r="U552" s="117">
        <f t="shared" si="230"/>
        <v>0</v>
      </c>
      <c r="V552" s="117">
        <f t="shared" si="230"/>
        <v>0</v>
      </c>
      <c r="W552" s="117">
        <f t="shared" si="230"/>
        <v>0</v>
      </c>
      <c r="X552" s="120">
        <f t="shared" si="230"/>
        <v>0</v>
      </c>
    </row>
    <row r="553" spans="1:24" ht="15.75" x14ac:dyDescent="0.25">
      <c r="A553" s="1">
        <v>553</v>
      </c>
      <c r="G553" s="45"/>
      <c r="H553" s="117">
        <f t="shared" ref="H553:X553" si="231">H238*$B238</f>
        <v>0</v>
      </c>
      <c r="I553" s="117">
        <f t="shared" si="231"/>
        <v>0</v>
      </c>
      <c r="J553" s="117">
        <f t="shared" si="231"/>
        <v>0</v>
      </c>
      <c r="K553" s="117">
        <f t="shared" si="231"/>
        <v>0</v>
      </c>
      <c r="L553" s="117">
        <f t="shared" si="231"/>
        <v>0</v>
      </c>
      <c r="M553" s="117">
        <f t="shared" si="231"/>
        <v>0</v>
      </c>
      <c r="N553" s="117">
        <f t="shared" si="231"/>
        <v>0</v>
      </c>
      <c r="O553" s="117">
        <f t="shared" si="231"/>
        <v>50</v>
      </c>
      <c r="P553" s="117">
        <f t="shared" si="231"/>
        <v>0</v>
      </c>
      <c r="Q553" s="117">
        <f t="shared" si="231"/>
        <v>0</v>
      </c>
      <c r="R553" s="117">
        <f t="shared" si="231"/>
        <v>0</v>
      </c>
      <c r="S553" s="117">
        <f t="shared" si="231"/>
        <v>200</v>
      </c>
      <c r="T553" s="117">
        <f t="shared" si="231"/>
        <v>0</v>
      </c>
      <c r="U553" s="117">
        <f t="shared" si="231"/>
        <v>0</v>
      </c>
      <c r="V553" s="117">
        <f t="shared" si="231"/>
        <v>0</v>
      </c>
      <c r="W553" s="117">
        <f t="shared" si="231"/>
        <v>0</v>
      </c>
      <c r="X553" s="120">
        <f t="shared" si="231"/>
        <v>0</v>
      </c>
    </row>
    <row r="554" spans="1:24" ht="15.75" x14ac:dyDescent="0.25">
      <c r="A554" s="1">
        <v>554</v>
      </c>
      <c r="G554" s="45"/>
      <c r="H554" s="117">
        <f t="shared" ref="H554:X554" si="232">H239*$B239</f>
        <v>250</v>
      </c>
      <c r="I554" s="117">
        <f t="shared" si="232"/>
        <v>50</v>
      </c>
      <c r="J554" s="117">
        <f t="shared" si="232"/>
        <v>0</v>
      </c>
      <c r="K554" s="117">
        <f t="shared" si="232"/>
        <v>0</v>
      </c>
      <c r="L554" s="117">
        <f t="shared" si="232"/>
        <v>0</v>
      </c>
      <c r="M554" s="117">
        <f t="shared" si="232"/>
        <v>0</v>
      </c>
      <c r="N554" s="117">
        <f t="shared" si="232"/>
        <v>0</v>
      </c>
      <c r="O554" s="117">
        <f t="shared" si="232"/>
        <v>0</v>
      </c>
      <c r="P554" s="117">
        <f t="shared" si="232"/>
        <v>0</v>
      </c>
      <c r="Q554" s="117">
        <f t="shared" si="232"/>
        <v>0</v>
      </c>
      <c r="R554" s="117">
        <f t="shared" si="232"/>
        <v>0</v>
      </c>
      <c r="S554" s="117">
        <f t="shared" si="232"/>
        <v>0</v>
      </c>
      <c r="T554" s="117">
        <f t="shared" si="232"/>
        <v>0</v>
      </c>
      <c r="U554" s="117">
        <f t="shared" si="232"/>
        <v>0</v>
      </c>
      <c r="V554" s="117">
        <f t="shared" si="232"/>
        <v>0</v>
      </c>
      <c r="W554" s="117">
        <f t="shared" si="232"/>
        <v>0</v>
      </c>
      <c r="X554" s="120">
        <f t="shared" si="232"/>
        <v>0</v>
      </c>
    </row>
    <row r="555" spans="1:24" ht="15.75" x14ac:dyDescent="0.25">
      <c r="A555" s="1">
        <v>555</v>
      </c>
      <c r="G555" s="45"/>
      <c r="H555" s="117">
        <f t="shared" ref="H555:X555" si="233">H240*$B240</f>
        <v>250</v>
      </c>
      <c r="I555" s="117">
        <f t="shared" si="233"/>
        <v>50</v>
      </c>
      <c r="J555" s="117">
        <f t="shared" si="233"/>
        <v>0</v>
      </c>
      <c r="K555" s="117">
        <f t="shared" si="233"/>
        <v>0</v>
      </c>
      <c r="L555" s="117">
        <f t="shared" si="233"/>
        <v>0</v>
      </c>
      <c r="M555" s="117">
        <f t="shared" si="233"/>
        <v>0</v>
      </c>
      <c r="N555" s="117">
        <f t="shared" si="233"/>
        <v>0</v>
      </c>
      <c r="O555" s="117">
        <f t="shared" si="233"/>
        <v>0</v>
      </c>
      <c r="P555" s="117">
        <f t="shared" si="233"/>
        <v>0</v>
      </c>
      <c r="Q555" s="117">
        <f t="shared" si="233"/>
        <v>0</v>
      </c>
      <c r="R555" s="117">
        <f t="shared" si="233"/>
        <v>0</v>
      </c>
      <c r="S555" s="117">
        <f t="shared" si="233"/>
        <v>0</v>
      </c>
      <c r="T555" s="117">
        <f t="shared" si="233"/>
        <v>0</v>
      </c>
      <c r="U555" s="117">
        <f t="shared" si="233"/>
        <v>0</v>
      </c>
      <c r="V555" s="117">
        <f t="shared" si="233"/>
        <v>0</v>
      </c>
      <c r="W555" s="117">
        <f t="shared" si="233"/>
        <v>0</v>
      </c>
      <c r="X555" s="120">
        <f t="shared" si="233"/>
        <v>0</v>
      </c>
    </row>
    <row r="556" spans="1:24" ht="15.75" x14ac:dyDescent="0.25">
      <c r="A556" s="1">
        <v>556</v>
      </c>
      <c r="G556" s="45"/>
      <c r="H556" s="117">
        <f t="shared" ref="H556:X556" si="234">H241*$B241</f>
        <v>0</v>
      </c>
      <c r="I556" s="117">
        <f t="shared" si="234"/>
        <v>0</v>
      </c>
      <c r="J556" s="117">
        <f t="shared" si="234"/>
        <v>0</v>
      </c>
      <c r="K556" s="117">
        <f t="shared" si="234"/>
        <v>0</v>
      </c>
      <c r="L556" s="117">
        <f t="shared" si="234"/>
        <v>0</v>
      </c>
      <c r="M556" s="117">
        <f t="shared" si="234"/>
        <v>0</v>
      </c>
      <c r="N556" s="117">
        <f t="shared" si="234"/>
        <v>0</v>
      </c>
      <c r="O556" s="117">
        <f t="shared" si="234"/>
        <v>0</v>
      </c>
      <c r="P556" s="117">
        <f t="shared" si="234"/>
        <v>0</v>
      </c>
      <c r="Q556" s="117">
        <f t="shared" si="234"/>
        <v>0</v>
      </c>
      <c r="R556" s="117">
        <f t="shared" si="234"/>
        <v>0</v>
      </c>
      <c r="S556" s="117">
        <f t="shared" si="234"/>
        <v>0</v>
      </c>
      <c r="T556" s="117">
        <f t="shared" si="234"/>
        <v>0</v>
      </c>
      <c r="U556" s="117">
        <f t="shared" si="234"/>
        <v>0</v>
      </c>
      <c r="V556" s="117">
        <f t="shared" si="234"/>
        <v>0</v>
      </c>
      <c r="W556" s="117">
        <f t="shared" si="234"/>
        <v>0</v>
      </c>
      <c r="X556" s="120">
        <f t="shared" si="234"/>
        <v>0</v>
      </c>
    </row>
    <row r="557" spans="1:24" ht="15.75" x14ac:dyDescent="0.25">
      <c r="A557" s="1">
        <v>557</v>
      </c>
      <c r="G557" s="45"/>
      <c r="H557" s="117">
        <f t="shared" ref="H557:X557" si="235">H242*$B242</f>
        <v>50</v>
      </c>
      <c r="I557" s="117">
        <f t="shared" si="235"/>
        <v>0</v>
      </c>
      <c r="J557" s="117">
        <f t="shared" si="235"/>
        <v>50</v>
      </c>
      <c r="K557" s="117">
        <f t="shared" si="235"/>
        <v>0</v>
      </c>
      <c r="L557" s="117">
        <f t="shared" si="235"/>
        <v>0</v>
      </c>
      <c r="M557" s="117">
        <f t="shared" si="235"/>
        <v>100</v>
      </c>
      <c r="N557" s="117">
        <f t="shared" si="235"/>
        <v>50</v>
      </c>
      <c r="O557" s="117">
        <f t="shared" si="235"/>
        <v>0</v>
      </c>
      <c r="P557" s="117">
        <f t="shared" si="235"/>
        <v>0</v>
      </c>
      <c r="Q557" s="117">
        <f t="shared" si="235"/>
        <v>0</v>
      </c>
      <c r="R557" s="117">
        <f t="shared" si="235"/>
        <v>0</v>
      </c>
      <c r="S557" s="117">
        <f t="shared" si="235"/>
        <v>100</v>
      </c>
      <c r="T557" s="117">
        <f t="shared" si="235"/>
        <v>0</v>
      </c>
      <c r="U557" s="117">
        <f t="shared" si="235"/>
        <v>0</v>
      </c>
      <c r="V557" s="117">
        <f t="shared" si="235"/>
        <v>0</v>
      </c>
      <c r="W557" s="117">
        <f t="shared" si="235"/>
        <v>0</v>
      </c>
      <c r="X557" s="120">
        <f t="shared" si="235"/>
        <v>100</v>
      </c>
    </row>
    <row r="558" spans="1:24" ht="15.75" x14ac:dyDescent="0.25">
      <c r="A558" s="1">
        <v>558</v>
      </c>
      <c r="G558" s="45"/>
      <c r="H558" s="117">
        <f t="shared" ref="H558:X558" si="236">H243*$B243</f>
        <v>50</v>
      </c>
      <c r="I558" s="117">
        <f t="shared" si="236"/>
        <v>0</v>
      </c>
      <c r="J558" s="117">
        <f t="shared" si="236"/>
        <v>50</v>
      </c>
      <c r="K558" s="117">
        <f t="shared" si="236"/>
        <v>0</v>
      </c>
      <c r="L558" s="117">
        <f t="shared" si="236"/>
        <v>0</v>
      </c>
      <c r="M558" s="117">
        <f t="shared" si="236"/>
        <v>0</v>
      </c>
      <c r="N558" s="117">
        <f t="shared" si="236"/>
        <v>50</v>
      </c>
      <c r="O558" s="117">
        <f t="shared" si="236"/>
        <v>0</v>
      </c>
      <c r="P558" s="117">
        <f t="shared" si="236"/>
        <v>0</v>
      </c>
      <c r="Q558" s="117">
        <f t="shared" si="236"/>
        <v>0</v>
      </c>
      <c r="R558" s="117">
        <f t="shared" si="236"/>
        <v>0</v>
      </c>
      <c r="S558" s="117">
        <f t="shared" si="236"/>
        <v>100</v>
      </c>
      <c r="T558" s="117">
        <f t="shared" si="236"/>
        <v>0</v>
      </c>
      <c r="U558" s="117">
        <f t="shared" si="236"/>
        <v>0</v>
      </c>
      <c r="V558" s="117">
        <f t="shared" si="236"/>
        <v>0</v>
      </c>
      <c r="W558" s="117">
        <f t="shared" si="236"/>
        <v>0</v>
      </c>
      <c r="X558" s="120">
        <f t="shared" si="236"/>
        <v>100</v>
      </c>
    </row>
    <row r="559" spans="1:24" ht="15.75" x14ac:dyDescent="0.25">
      <c r="A559" s="1">
        <v>559</v>
      </c>
      <c r="G559" s="45"/>
      <c r="H559" s="117">
        <f t="shared" ref="H559:X559" si="237">H244*$B244</f>
        <v>50</v>
      </c>
      <c r="I559" s="117">
        <f t="shared" si="237"/>
        <v>0</v>
      </c>
      <c r="J559" s="117">
        <f t="shared" si="237"/>
        <v>50</v>
      </c>
      <c r="K559" s="117">
        <f t="shared" si="237"/>
        <v>0</v>
      </c>
      <c r="L559" s="117">
        <f t="shared" si="237"/>
        <v>0</v>
      </c>
      <c r="M559" s="117">
        <f t="shared" si="237"/>
        <v>0</v>
      </c>
      <c r="N559" s="117">
        <f t="shared" si="237"/>
        <v>50</v>
      </c>
      <c r="O559" s="117">
        <f t="shared" si="237"/>
        <v>0</v>
      </c>
      <c r="P559" s="117">
        <f t="shared" si="237"/>
        <v>0</v>
      </c>
      <c r="Q559" s="117">
        <f t="shared" si="237"/>
        <v>0</v>
      </c>
      <c r="R559" s="117">
        <f t="shared" si="237"/>
        <v>0</v>
      </c>
      <c r="S559" s="117">
        <f t="shared" si="237"/>
        <v>100</v>
      </c>
      <c r="T559" s="117">
        <f t="shared" si="237"/>
        <v>0</v>
      </c>
      <c r="U559" s="117">
        <f t="shared" si="237"/>
        <v>0</v>
      </c>
      <c r="V559" s="117">
        <f t="shared" si="237"/>
        <v>0</v>
      </c>
      <c r="W559" s="117">
        <f t="shared" si="237"/>
        <v>0</v>
      </c>
      <c r="X559" s="120">
        <f t="shared" si="237"/>
        <v>100</v>
      </c>
    </row>
    <row r="560" spans="1:24" ht="15.75" x14ac:dyDescent="0.25">
      <c r="A560" s="1">
        <v>560</v>
      </c>
      <c r="G560" s="45"/>
      <c r="H560" s="117">
        <f t="shared" ref="H560:X560" si="238">H245*$B245</f>
        <v>50</v>
      </c>
      <c r="I560" s="117">
        <f t="shared" si="238"/>
        <v>0</v>
      </c>
      <c r="J560" s="117">
        <f t="shared" si="238"/>
        <v>50</v>
      </c>
      <c r="K560" s="117">
        <f t="shared" si="238"/>
        <v>0</v>
      </c>
      <c r="L560" s="117">
        <f t="shared" si="238"/>
        <v>0</v>
      </c>
      <c r="M560" s="117">
        <f t="shared" si="238"/>
        <v>100</v>
      </c>
      <c r="N560" s="117">
        <f t="shared" si="238"/>
        <v>50</v>
      </c>
      <c r="O560" s="117">
        <f t="shared" si="238"/>
        <v>0</v>
      </c>
      <c r="P560" s="117">
        <f t="shared" si="238"/>
        <v>0</v>
      </c>
      <c r="Q560" s="117">
        <f t="shared" si="238"/>
        <v>0</v>
      </c>
      <c r="R560" s="117">
        <f t="shared" si="238"/>
        <v>0</v>
      </c>
      <c r="S560" s="117">
        <f t="shared" si="238"/>
        <v>100</v>
      </c>
      <c r="T560" s="117">
        <f t="shared" si="238"/>
        <v>0</v>
      </c>
      <c r="U560" s="117">
        <f t="shared" si="238"/>
        <v>0</v>
      </c>
      <c r="V560" s="117">
        <f t="shared" si="238"/>
        <v>0</v>
      </c>
      <c r="W560" s="117">
        <f t="shared" si="238"/>
        <v>0</v>
      </c>
      <c r="X560" s="120">
        <f t="shared" si="238"/>
        <v>100</v>
      </c>
    </row>
    <row r="561" spans="1:24" ht="15.75" x14ac:dyDescent="0.25">
      <c r="A561" s="1">
        <v>561</v>
      </c>
      <c r="G561" s="45"/>
      <c r="H561" s="117">
        <f t="shared" ref="H561:X561" si="239">H246*$B246</f>
        <v>0</v>
      </c>
      <c r="I561" s="117">
        <f t="shared" si="239"/>
        <v>0</v>
      </c>
      <c r="J561" s="117">
        <f t="shared" si="239"/>
        <v>0</v>
      </c>
      <c r="K561" s="117">
        <f t="shared" si="239"/>
        <v>0</v>
      </c>
      <c r="L561" s="117">
        <f t="shared" si="239"/>
        <v>0</v>
      </c>
      <c r="M561" s="117">
        <f t="shared" si="239"/>
        <v>0</v>
      </c>
      <c r="N561" s="117">
        <f t="shared" si="239"/>
        <v>0</v>
      </c>
      <c r="O561" s="117">
        <f t="shared" si="239"/>
        <v>0</v>
      </c>
      <c r="P561" s="117">
        <f t="shared" si="239"/>
        <v>0</v>
      </c>
      <c r="Q561" s="117">
        <f t="shared" si="239"/>
        <v>0</v>
      </c>
      <c r="R561" s="117">
        <f t="shared" si="239"/>
        <v>0</v>
      </c>
      <c r="S561" s="117">
        <f t="shared" si="239"/>
        <v>0</v>
      </c>
      <c r="T561" s="117">
        <f t="shared" si="239"/>
        <v>0</v>
      </c>
      <c r="U561" s="117">
        <f t="shared" si="239"/>
        <v>0</v>
      </c>
      <c r="V561" s="117">
        <f t="shared" si="239"/>
        <v>0</v>
      </c>
      <c r="W561" s="117">
        <f t="shared" si="239"/>
        <v>0</v>
      </c>
      <c r="X561" s="120">
        <f t="shared" si="239"/>
        <v>0</v>
      </c>
    </row>
    <row r="562" spans="1:24" ht="15.75" x14ac:dyDescent="0.25">
      <c r="A562" s="1">
        <v>562</v>
      </c>
      <c r="G562" s="45"/>
      <c r="H562" s="117">
        <f t="shared" ref="H562:X562" si="240">H247*$B247</f>
        <v>50</v>
      </c>
      <c r="I562" s="117">
        <f t="shared" si="240"/>
        <v>0</v>
      </c>
      <c r="J562" s="117">
        <f t="shared" si="240"/>
        <v>0</v>
      </c>
      <c r="K562" s="117">
        <f t="shared" si="240"/>
        <v>50</v>
      </c>
      <c r="L562" s="117">
        <f t="shared" si="240"/>
        <v>0</v>
      </c>
      <c r="M562" s="117">
        <f t="shared" si="240"/>
        <v>0</v>
      </c>
      <c r="N562" s="117">
        <f t="shared" si="240"/>
        <v>0</v>
      </c>
      <c r="O562" s="117">
        <f t="shared" si="240"/>
        <v>0</v>
      </c>
      <c r="P562" s="117">
        <f t="shared" si="240"/>
        <v>0</v>
      </c>
      <c r="Q562" s="117">
        <f t="shared" si="240"/>
        <v>0</v>
      </c>
      <c r="R562" s="117">
        <f t="shared" si="240"/>
        <v>0</v>
      </c>
      <c r="S562" s="117">
        <f t="shared" si="240"/>
        <v>0</v>
      </c>
      <c r="T562" s="117">
        <f t="shared" si="240"/>
        <v>0</v>
      </c>
      <c r="U562" s="117">
        <f t="shared" si="240"/>
        <v>0</v>
      </c>
      <c r="V562" s="117">
        <f t="shared" si="240"/>
        <v>0</v>
      </c>
      <c r="W562" s="117">
        <f t="shared" si="240"/>
        <v>0</v>
      </c>
      <c r="X562" s="120">
        <f t="shared" si="240"/>
        <v>0</v>
      </c>
    </row>
    <row r="563" spans="1:24" ht="15.75" x14ac:dyDescent="0.25">
      <c r="A563" s="1">
        <v>563</v>
      </c>
      <c r="G563" s="45"/>
      <c r="H563" s="117">
        <f t="shared" ref="H563:X563" si="241">H248*$B248</f>
        <v>200</v>
      </c>
      <c r="I563" s="117">
        <f t="shared" si="241"/>
        <v>0</v>
      </c>
      <c r="J563" s="117">
        <f t="shared" si="241"/>
        <v>200</v>
      </c>
      <c r="K563" s="117">
        <f t="shared" si="241"/>
        <v>0</v>
      </c>
      <c r="L563" s="117">
        <f t="shared" si="241"/>
        <v>400</v>
      </c>
      <c r="M563" s="117">
        <f t="shared" si="241"/>
        <v>400</v>
      </c>
      <c r="N563" s="117">
        <f t="shared" si="241"/>
        <v>100</v>
      </c>
      <c r="O563" s="117">
        <f t="shared" si="241"/>
        <v>50</v>
      </c>
      <c r="P563" s="117">
        <f t="shared" si="241"/>
        <v>0</v>
      </c>
      <c r="Q563" s="117">
        <f t="shared" si="241"/>
        <v>0</v>
      </c>
      <c r="R563" s="117">
        <f t="shared" si="241"/>
        <v>0</v>
      </c>
      <c r="S563" s="117">
        <f t="shared" si="241"/>
        <v>100</v>
      </c>
      <c r="T563" s="117">
        <f t="shared" si="241"/>
        <v>0</v>
      </c>
      <c r="U563" s="117">
        <f t="shared" si="241"/>
        <v>0</v>
      </c>
      <c r="V563" s="117">
        <f t="shared" si="241"/>
        <v>0</v>
      </c>
      <c r="W563" s="117">
        <f t="shared" si="241"/>
        <v>0</v>
      </c>
      <c r="X563" s="120">
        <f t="shared" si="241"/>
        <v>100</v>
      </c>
    </row>
    <row r="564" spans="1:24" ht="15.75" x14ac:dyDescent="0.25">
      <c r="A564" s="1">
        <v>564</v>
      </c>
      <c r="G564" s="45"/>
      <c r="H564" s="117">
        <f t="shared" ref="H564:X564" si="242">H249*$B249</f>
        <v>200</v>
      </c>
      <c r="I564" s="117">
        <f t="shared" si="242"/>
        <v>0</v>
      </c>
      <c r="J564" s="117">
        <f t="shared" si="242"/>
        <v>200</v>
      </c>
      <c r="K564" s="117">
        <f t="shared" si="242"/>
        <v>0</v>
      </c>
      <c r="L564" s="117">
        <f t="shared" si="242"/>
        <v>400</v>
      </c>
      <c r="M564" s="117">
        <f t="shared" si="242"/>
        <v>400</v>
      </c>
      <c r="N564" s="117">
        <f t="shared" si="242"/>
        <v>100</v>
      </c>
      <c r="O564" s="117">
        <f t="shared" si="242"/>
        <v>50</v>
      </c>
      <c r="P564" s="117">
        <f t="shared" si="242"/>
        <v>0</v>
      </c>
      <c r="Q564" s="117">
        <f t="shared" si="242"/>
        <v>0</v>
      </c>
      <c r="R564" s="117">
        <f t="shared" si="242"/>
        <v>0</v>
      </c>
      <c r="S564" s="117">
        <f t="shared" si="242"/>
        <v>100</v>
      </c>
      <c r="T564" s="117">
        <f t="shared" si="242"/>
        <v>0</v>
      </c>
      <c r="U564" s="117">
        <f t="shared" si="242"/>
        <v>0</v>
      </c>
      <c r="V564" s="117">
        <f t="shared" si="242"/>
        <v>0</v>
      </c>
      <c r="W564" s="117">
        <f t="shared" si="242"/>
        <v>0</v>
      </c>
      <c r="X564" s="120">
        <f t="shared" si="242"/>
        <v>100</v>
      </c>
    </row>
    <row r="565" spans="1:24" ht="15.75" x14ac:dyDescent="0.25">
      <c r="A565" s="1">
        <v>565</v>
      </c>
      <c r="G565" s="45"/>
      <c r="H565" s="117">
        <f t="shared" ref="H565:X565" si="243">H250*$B250</f>
        <v>200</v>
      </c>
      <c r="I565" s="117">
        <f t="shared" si="243"/>
        <v>0</v>
      </c>
      <c r="J565" s="117">
        <f t="shared" si="243"/>
        <v>200</v>
      </c>
      <c r="K565" s="117">
        <f t="shared" si="243"/>
        <v>0</v>
      </c>
      <c r="L565" s="117">
        <f t="shared" si="243"/>
        <v>400</v>
      </c>
      <c r="M565" s="117">
        <f t="shared" si="243"/>
        <v>400</v>
      </c>
      <c r="N565" s="117">
        <f t="shared" si="243"/>
        <v>100</v>
      </c>
      <c r="O565" s="117">
        <f t="shared" si="243"/>
        <v>50</v>
      </c>
      <c r="P565" s="117">
        <f t="shared" si="243"/>
        <v>0</v>
      </c>
      <c r="Q565" s="117">
        <f t="shared" si="243"/>
        <v>0</v>
      </c>
      <c r="R565" s="117">
        <f t="shared" si="243"/>
        <v>0</v>
      </c>
      <c r="S565" s="117">
        <f t="shared" si="243"/>
        <v>100</v>
      </c>
      <c r="T565" s="117">
        <f t="shared" si="243"/>
        <v>0</v>
      </c>
      <c r="U565" s="117">
        <f t="shared" si="243"/>
        <v>0</v>
      </c>
      <c r="V565" s="117">
        <f t="shared" si="243"/>
        <v>0</v>
      </c>
      <c r="W565" s="117">
        <f t="shared" si="243"/>
        <v>0</v>
      </c>
      <c r="X565" s="120">
        <f t="shared" si="243"/>
        <v>100</v>
      </c>
    </row>
    <row r="566" spans="1:24" ht="15.75" x14ac:dyDescent="0.25">
      <c r="A566" s="1">
        <v>566</v>
      </c>
      <c r="G566" s="45"/>
      <c r="H566" s="117">
        <f t="shared" ref="H566:X566" si="244">H251*$B251</f>
        <v>50</v>
      </c>
      <c r="I566" s="117">
        <f t="shared" si="244"/>
        <v>0</v>
      </c>
      <c r="J566" s="117">
        <f t="shared" si="244"/>
        <v>0</v>
      </c>
      <c r="K566" s="117">
        <f t="shared" si="244"/>
        <v>0</v>
      </c>
      <c r="L566" s="117">
        <f t="shared" si="244"/>
        <v>0</v>
      </c>
      <c r="M566" s="117">
        <f t="shared" si="244"/>
        <v>0</v>
      </c>
      <c r="N566" s="117">
        <f t="shared" si="244"/>
        <v>0</v>
      </c>
      <c r="O566" s="117">
        <f t="shared" si="244"/>
        <v>0</v>
      </c>
      <c r="P566" s="117">
        <f t="shared" si="244"/>
        <v>0</v>
      </c>
      <c r="Q566" s="117">
        <f t="shared" si="244"/>
        <v>0</v>
      </c>
      <c r="R566" s="117">
        <f t="shared" si="244"/>
        <v>0</v>
      </c>
      <c r="S566" s="117">
        <f t="shared" si="244"/>
        <v>100</v>
      </c>
      <c r="T566" s="117">
        <f t="shared" si="244"/>
        <v>0</v>
      </c>
      <c r="U566" s="117">
        <f t="shared" si="244"/>
        <v>0</v>
      </c>
      <c r="V566" s="117">
        <f t="shared" si="244"/>
        <v>0</v>
      </c>
      <c r="W566" s="117">
        <f t="shared" si="244"/>
        <v>0</v>
      </c>
      <c r="X566" s="120">
        <f t="shared" si="244"/>
        <v>200</v>
      </c>
    </row>
    <row r="567" spans="1:24" ht="15.75" x14ac:dyDescent="0.25">
      <c r="A567" s="1">
        <v>567</v>
      </c>
      <c r="G567" s="45"/>
      <c r="H567" s="117">
        <f t="shared" ref="H567:X567" si="245">H252*$B252</f>
        <v>50</v>
      </c>
      <c r="I567" s="117">
        <f t="shared" si="245"/>
        <v>0</v>
      </c>
      <c r="J567" s="117">
        <f t="shared" si="245"/>
        <v>0</v>
      </c>
      <c r="K567" s="117">
        <f t="shared" si="245"/>
        <v>0</v>
      </c>
      <c r="L567" s="117">
        <f t="shared" si="245"/>
        <v>0</v>
      </c>
      <c r="M567" s="117">
        <f t="shared" si="245"/>
        <v>0</v>
      </c>
      <c r="N567" s="117">
        <f t="shared" si="245"/>
        <v>0</v>
      </c>
      <c r="O567" s="117">
        <f t="shared" si="245"/>
        <v>0</v>
      </c>
      <c r="P567" s="117">
        <f t="shared" si="245"/>
        <v>0</v>
      </c>
      <c r="Q567" s="117">
        <f t="shared" si="245"/>
        <v>0</v>
      </c>
      <c r="R567" s="117">
        <f t="shared" si="245"/>
        <v>0</v>
      </c>
      <c r="S567" s="117">
        <f t="shared" si="245"/>
        <v>100</v>
      </c>
      <c r="T567" s="117">
        <f t="shared" si="245"/>
        <v>0</v>
      </c>
      <c r="U567" s="117">
        <f t="shared" si="245"/>
        <v>0</v>
      </c>
      <c r="V567" s="117">
        <f t="shared" si="245"/>
        <v>0</v>
      </c>
      <c r="W567" s="117">
        <f t="shared" si="245"/>
        <v>0</v>
      </c>
      <c r="X567" s="120">
        <f t="shared" si="245"/>
        <v>200</v>
      </c>
    </row>
    <row r="568" spans="1:24" ht="15.75" x14ac:dyDescent="0.25">
      <c r="A568" s="1">
        <v>568</v>
      </c>
      <c r="G568" s="45"/>
      <c r="H568" s="117">
        <f t="shared" ref="H568:X568" si="246">H253*$B253</f>
        <v>50</v>
      </c>
      <c r="I568" s="117">
        <f t="shared" si="246"/>
        <v>0</v>
      </c>
      <c r="J568" s="117">
        <f t="shared" si="246"/>
        <v>0</v>
      </c>
      <c r="K568" s="117">
        <f t="shared" si="246"/>
        <v>0</v>
      </c>
      <c r="L568" s="117">
        <f t="shared" si="246"/>
        <v>0</v>
      </c>
      <c r="M568" s="117">
        <f t="shared" si="246"/>
        <v>0</v>
      </c>
      <c r="N568" s="117">
        <f t="shared" si="246"/>
        <v>0</v>
      </c>
      <c r="O568" s="117">
        <f t="shared" si="246"/>
        <v>0</v>
      </c>
      <c r="P568" s="117">
        <f t="shared" si="246"/>
        <v>0</v>
      </c>
      <c r="Q568" s="117">
        <f t="shared" si="246"/>
        <v>0</v>
      </c>
      <c r="R568" s="117">
        <f t="shared" si="246"/>
        <v>0</v>
      </c>
      <c r="S568" s="117">
        <f t="shared" si="246"/>
        <v>100</v>
      </c>
      <c r="T568" s="117">
        <f t="shared" si="246"/>
        <v>0</v>
      </c>
      <c r="U568" s="117">
        <f t="shared" si="246"/>
        <v>0</v>
      </c>
      <c r="V568" s="117">
        <f t="shared" si="246"/>
        <v>0</v>
      </c>
      <c r="W568" s="117">
        <f t="shared" si="246"/>
        <v>0</v>
      </c>
      <c r="X568" s="120">
        <f t="shared" si="246"/>
        <v>200</v>
      </c>
    </row>
    <row r="569" spans="1:24" ht="15.75" x14ac:dyDescent="0.25">
      <c r="A569" s="1">
        <v>569</v>
      </c>
      <c r="G569" s="45"/>
      <c r="H569" s="117">
        <f t="shared" ref="H569:X569" si="247">H254*$B254</f>
        <v>50</v>
      </c>
      <c r="I569" s="117">
        <f t="shared" si="247"/>
        <v>0</v>
      </c>
      <c r="J569" s="117">
        <f t="shared" si="247"/>
        <v>0</v>
      </c>
      <c r="K569" s="117">
        <f t="shared" si="247"/>
        <v>0</v>
      </c>
      <c r="L569" s="117">
        <f t="shared" si="247"/>
        <v>0</v>
      </c>
      <c r="M569" s="117">
        <f t="shared" si="247"/>
        <v>0</v>
      </c>
      <c r="N569" s="117">
        <f t="shared" si="247"/>
        <v>0</v>
      </c>
      <c r="O569" s="117">
        <f t="shared" si="247"/>
        <v>0</v>
      </c>
      <c r="P569" s="117">
        <f t="shared" si="247"/>
        <v>0</v>
      </c>
      <c r="Q569" s="117">
        <f t="shared" si="247"/>
        <v>0</v>
      </c>
      <c r="R569" s="117">
        <f t="shared" si="247"/>
        <v>0</v>
      </c>
      <c r="S569" s="117">
        <f t="shared" si="247"/>
        <v>100</v>
      </c>
      <c r="T569" s="117">
        <f t="shared" si="247"/>
        <v>0</v>
      </c>
      <c r="U569" s="117">
        <f t="shared" si="247"/>
        <v>0</v>
      </c>
      <c r="V569" s="117">
        <f t="shared" si="247"/>
        <v>0</v>
      </c>
      <c r="W569" s="117">
        <f t="shared" si="247"/>
        <v>0</v>
      </c>
      <c r="X569" s="120">
        <f t="shared" si="247"/>
        <v>200</v>
      </c>
    </row>
    <row r="570" spans="1:24" ht="15.75" x14ac:dyDescent="0.25">
      <c r="A570" s="1">
        <v>570</v>
      </c>
      <c r="G570" s="45"/>
      <c r="H570" s="117">
        <f t="shared" ref="H570:X570" si="248">H255*$B255</f>
        <v>50</v>
      </c>
      <c r="I570" s="117">
        <f t="shared" si="248"/>
        <v>0</v>
      </c>
      <c r="J570" s="117">
        <f t="shared" si="248"/>
        <v>0</v>
      </c>
      <c r="K570" s="117">
        <f t="shared" si="248"/>
        <v>0</v>
      </c>
      <c r="L570" s="117">
        <f t="shared" si="248"/>
        <v>0</v>
      </c>
      <c r="M570" s="117">
        <f t="shared" si="248"/>
        <v>0</v>
      </c>
      <c r="N570" s="117">
        <f t="shared" si="248"/>
        <v>0</v>
      </c>
      <c r="O570" s="117">
        <f t="shared" si="248"/>
        <v>0</v>
      </c>
      <c r="P570" s="117">
        <f t="shared" si="248"/>
        <v>0</v>
      </c>
      <c r="Q570" s="117">
        <f t="shared" si="248"/>
        <v>0</v>
      </c>
      <c r="R570" s="117">
        <f t="shared" si="248"/>
        <v>0</v>
      </c>
      <c r="S570" s="117">
        <f t="shared" si="248"/>
        <v>100</v>
      </c>
      <c r="T570" s="117">
        <f t="shared" si="248"/>
        <v>0</v>
      </c>
      <c r="U570" s="117">
        <f t="shared" si="248"/>
        <v>0</v>
      </c>
      <c r="V570" s="117">
        <f t="shared" si="248"/>
        <v>0</v>
      </c>
      <c r="W570" s="117">
        <f t="shared" si="248"/>
        <v>0</v>
      </c>
      <c r="X570" s="120">
        <f t="shared" si="248"/>
        <v>200</v>
      </c>
    </row>
    <row r="571" spans="1:24" ht="15.75" x14ac:dyDescent="0.25">
      <c r="A571" s="1">
        <v>571</v>
      </c>
      <c r="G571" s="45"/>
      <c r="H571" s="117">
        <f t="shared" ref="H571:X571" si="249">H256*$B256</f>
        <v>50</v>
      </c>
      <c r="I571" s="117">
        <f t="shared" si="249"/>
        <v>0</v>
      </c>
      <c r="J571" s="117">
        <f t="shared" si="249"/>
        <v>0</v>
      </c>
      <c r="K571" s="117">
        <f t="shared" si="249"/>
        <v>0</v>
      </c>
      <c r="L571" s="117">
        <f t="shared" si="249"/>
        <v>0</v>
      </c>
      <c r="M571" s="117">
        <f t="shared" si="249"/>
        <v>0</v>
      </c>
      <c r="N571" s="117">
        <f t="shared" si="249"/>
        <v>0</v>
      </c>
      <c r="O571" s="117">
        <f t="shared" si="249"/>
        <v>0</v>
      </c>
      <c r="P571" s="117">
        <f t="shared" si="249"/>
        <v>0</v>
      </c>
      <c r="Q571" s="117">
        <f t="shared" si="249"/>
        <v>0</v>
      </c>
      <c r="R571" s="117">
        <f t="shared" si="249"/>
        <v>0</v>
      </c>
      <c r="S571" s="117">
        <f t="shared" si="249"/>
        <v>100</v>
      </c>
      <c r="T571" s="117">
        <f t="shared" si="249"/>
        <v>0</v>
      </c>
      <c r="U571" s="117">
        <f t="shared" si="249"/>
        <v>0</v>
      </c>
      <c r="V571" s="117">
        <f t="shared" si="249"/>
        <v>0</v>
      </c>
      <c r="W571" s="117">
        <f t="shared" si="249"/>
        <v>0</v>
      </c>
      <c r="X571" s="120">
        <f t="shared" si="249"/>
        <v>200</v>
      </c>
    </row>
    <row r="572" spans="1:24" ht="15.75" x14ac:dyDescent="0.25">
      <c r="A572" s="1">
        <v>572</v>
      </c>
      <c r="G572" s="45"/>
      <c r="H572" s="117">
        <f t="shared" ref="H572:X572" si="250">H257*$B257</f>
        <v>50</v>
      </c>
      <c r="I572" s="117">
        <f t="shared" si="250"/>
        <v>0</v>
      </c>
      <c r="J572" s="117">
        <f t="shared" si="250"/>
        <v>0</v>
      </c>
      <c r="K572" s="117">
        <f t="shared" si="250"/>
        <v>0</v>
      </c>
      <c r="L572" s="117">
        <f t="shared" si="250"/>
        <v>0</v>
      </c>
      <c r="M572" s="117">
        <f t="shared" si="250"/>
        <v>0</v>
      </c>
      <c r="N572" s="117">
        <f t="shared" si="250"/>
        <v>0</v>
      </c>
      <c r="O572" s="117">
        <f t="shared" si="250"/>
        <v>0</v>
      </c>
      <c r="P572" s="117">
        <f t="shared" si="250"/>
        <v>0</v>
      </c>
      <c r="Q572" s="117">
        <f t="shared" si="250"/>
        <v>0</v>
      </c>
      <c r="R572" s="117">
        <f t="shared" si="250"/>
        <v>0</v>
      </c>
      <c r="S572" s="117">
        <f t="shared" si="250"/>
        <v>100</v>
      </c>
      <c r="T572" s="117">
        <f t="shared" si="250"/>
        <v>0</v>
      </c>
      <c r="U572" s="117">
        <f t="shared" si="250"/>
        <v>0</v>
      </c>
      <c r="V572" s="117">
        <f t="shared" si="250"/>
        <v>0</v>
      </c>
      <c r="W572" s="117">
        <f t="shared" si="250"/>
        <v>0</v>
      </c>
      <c r="X572" s="120">
        <f t="shared" si="250"/>
        <v>200</v>
      </c>
    </row>
    <row r="573" spans="1:24" ht="15.75" x14ac:dyDescent="0.25">
      <c r="A573" s="1">
        <v>573</v>
      </c>
      <c r="G573" s="45"/>
      <c r="H573" s="117">
        <f t="shared" ref="H573:X573" si="251">H258*$B258</f>
        <v>50</v>
      </c>
      <c r="I573" s="117">
        <f t="shared" si="251"/>
        <v>0</v>
      </c>
      <c r="J573" s="117">
        <f t="shared" si="251"/>
        <v>0</v>
      </c>
      <c r="K573" s="117">
        <f t="shared" si="251"/>
        <v>0</v>
      </c>
      <c r="L573" s="117">
        <f t="shared" si="251"/>
        <v>0</v>
      </c>
      <c r="M573" s="117">
        <f t="shared" si="251"/>
        <v>50</v>
      </c>
      <c r="N573" s="117">
        <f t="shared" si="251"/>
        <v>50</v>
      </c>
      <c r="O573" s="117">
        <f t="shared" si="251"/>
        <v>0</v>
      </c>
      <c r="P573" s="117">
        <f t="shared" si="251"/>
        <v>0</v>
      </c>
      <c r="Q573" s="117">
        <f t="shared" si="251"/>
        <v>0</v>
      </c>
      <c r="R573" s="117">
        <f t="shared" si="251"/>
        <v>0</v>
      </c>
      <c r="S573" s="117">
        <f t="shared" si="251"/>
        <v>100</v>
      </c>
      <c r="T573" s="117">
        <f t="shared" si="251"/>
        <v>0</v>
      </c>
      <c r="U573" s="117">
        <f t="shared" si="251"/>
        <v>0</v>
      </c>
      <c r="V573" s="117">
        <f t="shared" si="251"/>
        <v>0</v>
      </c>
      <c r="W573" s="117">
        <f t="shared" si="251"/>
        <v>0</v>
      </c>
      <c r="X573" s="120">
        <f t="shared" si="251"/>
        <v>200</v>
      </c>
    </row>
    <row r="574" spans="1:24" ht="15.75" x14ac:dyDescent="0.25">
      <c r="A574" s="1">
        <v>574</v>
      </c>
      <c r="G574" s="45"/>
      <c r="H574" s="117">
        <f t="shared" ref="H574:X574" si="252">H259*$B259</f>
        <v>50</v>
      </c>
      <c r="I574" s="117">
        <f t="shared" si="252"/>
        <v>0</v>
      </c>
      <c r="J574" s="117">
        <f t="shared" si="252"/>
        <v>50</v>
      </c>
      <c r="K574" s="117">
        <f t="shared" si="252"/>
        <v>0</v>
      </c>
      <c r="L574" s="117">
        <f t="shared" si="252"/>
        <v>0</v>
      </c>
      <c r="M574" s="117">
        <f t="shared" si="252"/>
        <v>50</v>
      </c>
      <c r="N574" s="117">
        <f t="shared" si="252"/>
        <v>50</v>
      </c>
      <c r="O574" s="117">
        <f t="shared" si="252"/>
        <v>0</v>
      </c>
      <c r="P574" s="117">
        <f t="shared" si="252"/>
        <v>0</v>
      </c>
      <c r="Q574" s="117">
        <f t="shared" si="252"/>
        <v>0</v>
      </c>
      <c r="R574" s="117">
        <f t="shared" si="252"/>
        <v>0</v>
      </c>
      <c r="S574" s="117">
        <f t="shared" si="252"/>
        <v>0</v>
      </c>
      <c r="T574" s="117">
        <f t="shared" si="252"/>
        <v>0</v>
      </c>
      <c r="U574" s="117">
        <f t="shared" si="252"/>
        <v>0</v>
      </c>
      <c r="V574" s="117">
        <f t="shared" si="252"/>
        <v>0</v>
      </c>
      <c r="W574" s="117">
        <f t="shared" si="252"/>
        <v>0</v>
      </c>
      <c r="X574" s="120">
        <f t="shared" si="252"/>
        <v>0</v>
      </c>
    </row>
    <row r="575" spans="1:24" ht="15.75" x14ac:dyDescent="0.25">
      <c r="A575" s="1">
        <v>575</v>
      </c>
      <c r="G575" s="45"/>
      <c r="H575" s="117">
        <f t="shared" ref="H575:X575" si="253">H260*$B260</f>
        <v>50</v>
      </c>
      <c r="I575" s="117">
        <f t="shared" si="253"/>
        <v>0</v>
      </c>
      <c r="J575" s="117">
        <f t="shared" si="253"/>
        <v>50</v>
      </c>
      <c r="K575" s="117">
        <f t="shared" si="253"/>
        <v>0</v>
      </c>
      <c r="L575" s="117">
        <f t="shared" si="253"/>
        <v>0</v>
      </c>
      <c r="M575" s="117">
        <f t="shared" si="253"/>
        <v>50</v>
      </c>
      <c r="N575" s="117">
        <f t="shared" si="253"/>
        <v>50</v>
      </c>
      <c r="O575" s="117">
        <f t="shared" si="253"/>
        <v>0</v>
      </c>
      <c r="P575" s="117">
        <f t="shared" si="253"/>
        <v>0</v>
      </c>
      <c r="Q575" s="117">
        <f t="shared" si="253"/>
        <v>0</v>
      </c>
      <c r="R575" s="117">
        <f t="shared" si="253"/>
        <v>0</v>
      </c>
      <c r="S575" s="117">
        <f t="shared" si="253"/>
        <v>0</v>
      </c>
      <c r="T575" s="117">
        <f t="shared" si="253"/>
        <v>0</v>
      </c>
      <c r="U575" s="117">
        <f t="shared" si="253"/>
        <v>0</v>
      </c>
      <c r="V575" s="117">
        <f t="shared" si="253"/>
        <v>0</v>
      </c>
      <c r="W575" s="117">
        <f t="shared" si="253"/>
        <v>0</v>
      </c>
      <c r="X575" s="120">
        <f t="shared" si="253"/>
        <v>0</v>
      </c>
    </row>
    <row r="576" spans="1:24" ht="15.75" x14ac:dyDescent="0.25">
      <c r="A576" s="1">
        <v>576</v>
      </c>
      <c r="G576" s="45"/>
      <c r="H576" s="117">
        <f t="shared" ref="H576:X576" si="254">H261*$B261</f>
        <v>50</v>
      </c>
      <c r="I576" s="117">
        <f t="shared" si="254"/>
        <v>0</v>
      </c>
      <c r="J576" s="117">
        <f t="shared" si="254"/>
        <v>50</v>
      </c>
      <c r="K576" s="117">
        <f t="shared" si="254"/>
        <v>0</v>
      </c>
      <c r="L576" s="117">
        <f t="shared" si="254"/>
        <v>0</v>
      </c>
      <c r="M576" s="117">
        <f t="shared" si="254"/>
        <v>50</v>
      </c>
      <c r="N576" s="117">
        <f t="shared" si="254"/>
        <v>50</v>
      </c>
      <c r="O576" s="117">
        <f t="shared" si="254"/>
        <v>0</v>
      </c>
      <c r="P576" s="117">
        <f t="shared" si="254"/>
        <v>0</v>
      </c>
      <c r="Q576" s="117">
        <f t="shared" si="254"/>
        <v>0</v>
      </c>
      <c r="R576" s="117">
        <f t="shared" si="254"/>
        <v>0</v>
      </c>
      <c r="S576" s="117">
        <f t="shared" si="254"/>
        <v>0</v>
      </c>
      <c r="T576" s="117">
        <f t="shared" si="254"/>
        <v>0</v>
      </c>
      <c r="U576" s="117">
        <f t="shared" si="254"/>
        <v>0</v>
      </c>
      <c r="V576" s="117">
        <f t="shared" si="254"/>
        <v>0</v>
      </c>
      <c r="W576" s="117">
        <f t="shared" si="254"/>
        <v>0</v>
      </c>
      <c r="X576" s="120">
        <f t="shared" si="254"/>
        <v>0</v>
      </c>
    </row>
    <row r="577" spans="1:24" ht="15.75" x14ac:dyDescent="0.25">
      <c r="A577" s="1">
        <v>577</v>
      </c>
      <c r="G577" s="45"/>
      <c r="H577" s="117">
        <f t="shared" ref="H577:X577" si="255">H262*$B262</f>
        <v>50</v>
      </c>
      <c r="I577" s="117">
        <f t="shared" si="255"/>
        <v>0</v>
      </c>
      <c r="J577" s="117">
        <f t="shared" si="255"/>
        <v>50</v>
      </c>
      <c r="K577" s="117">
        <f t="shared" si="255"/>
        <v>0</v>
      </c>
      <c r="L577" s="117">
        <f t="shared" si="255"/>
        <v>0</v>
      </c>
      <c r="M577" s="117">
        <f t="shared" si="255"/>
        <v>50</v>
      </c>
      <c r="N577" s="117">
        <f t="shared" si="255"/>
        <v>50</v>
      </c>
      <c r="O577" s="117">
        <f t="shared" si="255"/>
        <v>0</v>
      </c>
      <c r="P577" s="117">
        <f t="shared" si="255"/>
        <v>0</v>
      </c>
      <c r="Q577" s="117">
        <f t="shared" si="255"/>
        <v>0</v>
      </c>
      <c r="R577" s="117">
        <f t="shared" si="255"/>
        <v>0</v>
      </c>
      <c r="S577" s="117">
        <f t="shared" si="255"/>
        <v>0</v>
      </c>
      <c r="T577" s="117">
        <f t="shared" si="255"/>
        <v>0</v>
      </c>
      <c r="U577" s="117">
        <f t="shared" si="255"/>
        <v>0</v>
      </c>
      <c r="V577" s="117">
        <f t="shared" si="255"/>
        <v>0</v>
      </c>
      <c r="W577" s="117">
        <f t="shared" si="255"/>
        <v>0</v>
      </c>
      <c r="X577" s="120">
        <f t="shared" si="255"/>
        <v>0</v>
      </c>
    </row>
    <row r="578" spans="1:24" ht="15.75" x14ac:dyDescent="0.25">
      <c r="A578" s="1">
        <v>578</v>
      </c>
      <c r="G578" s="45"/>
      <c r="H578" s="117">
        <f t="shared" ref="H578:X578" si="256">H263*$B263</f>
        <v>50</v>
      </c>
      <c r="I578" s="117">
        <f t="shared" si="256"/>
        <v>0</v>
      </c>
      <c r="J578" s="117">
        <f t="shared" si="256"/>
        <v>50</v>
      </c>
      <c r="K578" s="117">
        <f t="shared" si="256"/>
        <v>50</v>
      </c>
      <c r="L578" s="117">
        <f t="shared" si="256"/>
        <v>0</v>
      </c>
      <c r="M578" s="117">
        <f t="shared" si="256"/>
        <v>0</v>
      </c>
      <c r="N578" s="117">
        <f t="shared" si="256"/>
        <v>0</v>
      </c>
      <c r="O578" s="117">
        <f t="shared" si="256"/>
        <v>0</v>
      </c>
      <c r="P578" s="117">
        <f t="shared" si="256"/>
        <v>0</v>
      </c>
      <c r="Q578" s="117">
        <f t="shared" si="256"/>
        <v>0</v>
      </c>
      <c r="R578" s="117">
        <f t="shared" si="256"/>
        <v>0</v>
      </c>
      <c r="S578" s="117">
        <f t="shared" si="256"/>
        <v>0</v>
      </c>
      <c r="T578" s="117">
        <f t="shared" si="256"/>
        <v>0</v>
      </c>
      <c r="U578" s="117">
        <f t="shared" si="256"/>
        <v>0</v>
      </c>
      <c r="V578" s="117">
        <f t="shared" si="256"/>
        <v>0</v>
      </c>
      <c r="W578" s="117">
        <f t="shared" si="256"/>
        <v>0</v>
      </c>
      <c r="X578" s="120">
        <f t="shared" si="256"/>
        <v>0</v>
      </c>
    </row>
    <row r="579" spans="1:24" ht="15.75" x14ac:dyDescent="0.25">
      <c r="A579" s="1">
        <v>579</v>
      </c>
      <c r="G579" s="45"/>
      <c r="H579" s="117">
        <f t="shared" ref="H579:X579" si="257">H264*$B264</f>
        <v>50</v>
      </c>
      <c r="I579" s="117">
        <f t="shared" si="257"/>
        <v>0</v>
      </c>
      <c r="J579" s="117">
        <f t="shared" si="257"/>
        <v>50</v>
      </c>
      <c r="K579" s="117">
        <f t="shared" si="257"/>
        <v>50</v>
      </c>
      <c r="L579" s="117">
        <f t="shared" si="257"/>
        <v>0</v>
      </c>
      <c r="M579" s="117">
        <f t="shared" si="257"/>
        <v>0</v>
      </c>
      <c r="N579" s="117">
        <f t="shared" si="257"/>
        <v>0</v>
      </c>
      <c r="O579" s="117">
        <f t="shared" si="257"/>
        <v>0</v>
      </c>
      <c r="P579" s="117">
        <f t="shared" si="257"/>
        <v>0</v>
      </c>
      <c r="Q579" s="117">
        <f t="shared" si="257"/>
        <v>0</v>
      </c>
      <c r="R579" s="117">
        <f t="shared" si="257"/>
        <v>0</v>
      </c>
      <c r="S579" s="117">
        <f t="shared" si="257"/>
        <v>0</v>
      </c>
      <c r="T579" s="117">
        <f t="shared" si="257"/>
        <v>0</v>
      </c>
      <c r="U579" s="117">
        <f t="shared" si="257"/>
        <v>0</v>
      </c>
      <c r="V579" s="117">
        <f t="shared" si="257"/>
        <v>0</v>
      </c>
      <c r="W579" s="117">
        <f t="shared" si="257"/>
        <v>0</v>
      </c>
      <c r="X579" s="120">
        <f t="shared" si="257"/>
        <v>0</v>
      </c>
    </row>
    <row r="580" spans="1:24" ht="15.75" x14ac:dyDescent="0.25">
      <c r="A580" s="1">
        <v>580</v>
      </c>
      <c r="G580" s="45"/>
      <c r="H580" s="117">
        <f t="shared" ref="H580:X580" si="258">H265*$B265</f>
        <v>0</v>
      </c>
      <c r="I580" s="117">
        <f t="shared" si="258"/>
        <v>0</v>
      </c>
      <c r="J580" s="117">
        <f t="shared" si="258"/>
        <v>0</v>
      </c>
      <c r="K580" s="117">
        <f t="shared" si="258"/>
        <v>50</v>
      </c>
      <c r="L580" s="117">
        <f t="shared" si="258"/>
        <v>0</v>
      </c>
      <c r="M580" s="117">
        <f t="shared" si="258"/>
        <v>0</v>
      </c>
      <c r="N580" s="117">
        <f t="shared" si="258"/>
        <v>0</v>
      </c>
      <c r="O580" s="117">
        <f t="shared" si="258"/>
        <v>0</v>
      </c>
      <c r="P580" s="117">
        <f t="shared" si="258"/>
        <v>0</v>
      </c>
      <c r="Q580" s="117">
        <f t="shared" si="258"/>
        <v>0</v>
      </c>
      <c r="R580" s="117">
        <f t="shared" si="258"/>
        <v>0</v>
      </c>
      <c r="S580" s="117">
        <f t="shared" si="258"/>
        <v>0</v>
      </c>
      <c r="T580" s="117">
        <f t="shared" si="258"/>
        <v>0</v>
      </c>
      <c r="U580" s="117">
        <f t="shared" si="258"/>
        <v>0</v>
      </c>
      <c r="V580" s="117">
        <f t="shared" si="258"/>
        <v>0</v>
      </c>
      <c r="W580" s="117">
        <f t="shared" si="258"/>
        <v>0</v>
      </c>
      <c r="X580" s="120">
        <f t="shared" si="258"/>
        <v>0</v>
      </c>
    </row>
    <row r="581" spans="1:24" ht="15.75" x14ac:dyDescent="0.25">
      <c r="A581" s="1">
        <v>581</v>
      </c>
      <c r="G581" s="45"/>
      <c r="H581" s="117">
        <f t="shared" ref="H581:X581" si="259">H266*$B266</f>
        <v>0</v>
      </c>
      <c r="I581" s="117">
        <f t="shared" si="259"/>
        <v>0</v>
      </c>
      <c r="J581" s="117">
        <f t="shared" si="259"/>
        <v>0</v>
      </c>
      <c r="K581" s="117">
        <f t="shared" si="259"/>
        <v>50</v>
      </c>
      <c r="L581" s="117">
        <f t="shared" si="259"/>
        <v>0</v>
      </c>
      <c r="M581" s="117">
        <f t="shared" si="259"/>
        <v>0</v>
      </c>
      <c r="N581" s="117">
        <f t="shared" si="259"/>
        <v>0</v>
      </c>
      <c r="O581" s="117">
        <f t="shared" si="259"/>
        <v>0</v>
      </c>
      <c r="P581" s="117">
        <f t="shared" si="259"/>
        <v>0</v>
      </c>
      <c r="Q581" s="117">
        <f t="shared" si="259"/>
        <v>0</v>
      </c>
      <c r="R581" s="117">
        <f t="shared" si="259"/>
        <v>0</v>
      </c>
      <c r="S581" s="117">
        <f t="shared" si="259"/>
        <v>0</v>
      </c>
      <c r="T581" s="117">
        <f t="shared" si="259"/>
        <v>0</v>
      </c>
      <c r="U581" s="117">
        <f t="shared" si="259"/>
        <v>0</v>
      </c>
      <c r="V581" s="117">
        <f t="shared" si="259"/>
        <v>0</v>
      </c>
      <c r="W581" s="117">
        <f t="shared" si="259"/>
        <v>0</v>
      </c>
      <c r="X581" s="120">
        <f t="shared" si="259"/>
        <v>0</v>
      </c>
    </row>
    <row r="582" spans="1:24" ht="15.75" x14ac:dyDescent="0.25">
      <c r="A582" s="1">
        <v>582</v>
      </c>
      <c r="G582" s="45"/>
      <c r="H582" s="117">
        <f t="shared" ref="H582:X582" si="260">H267*$B267</f>
        <v>0</v>
      </c>
      <c r="I582" s="117">
        <f t="shared" si="260"/>
        <v>0</v>
      </c>
      <c r="J582" s="117">
        <f t="shared" si="260"/>
        <v>0</v>
      </c>
      <c r="K582" s="117">
        <f t="shared" si="260"/>
        <v>50</v>
      </c>
      <c r="L582" s="117">
        <f t="shared" si="260"/>
        <v>0</v>
      </c>
      <c r="M582" s="117">
        <f t="shared" si="260"/>
        <v>0</v>
      </c>
      <c r="N582" s="117">
        <f t="shared" si="260"/>
        <v>0</v>
      </c>
      <c r="O582" s="117">
        <f t="shared" si="260"/>
        <v>0</v>
      </c>
      <c r="P582" s="117">
        <f t="shared" si="260"/>
        <v>0</v>
      </c>
      <c r="Q582" s="117">
        <f t="shared" si="260"/>
        <v>0</v>
      </c>
      <c r="R582" s="117">
        <f t="shared" si="260"/>
        <v>0</v>
      </c>
      <c r="S582" s="117">
        <f t="shared" si="260"/>
        <v>0</v>
      </c>
      <c r="T582" s="117">
        <f t="shared" si="260"/>
        <v>0</v>
      </c>
      <c r="U582" s="117">
        <f t="shared" si="260"/>
        <v>0</v>
      </c>
      <c r="V582" s="117">
        <f t="shared" si="260"/>
        <v>0</v>
      </c>
      <c r="W582" s="117">
        <f t="shared" si="260"/>
        <v>0</v>
      </c>
      <c r="X582" s="120">
        <f t="shared" si="260"/>
        <v>0</v>
      </c>
    </row>
    <row r="583" spans="1:24" ht="15.75" x14ac:dyDescent="0.25">
      <c r="A583" s="1">
        <v>583</v>
      </c>
      <c r="G583" s="45"/>
      <c r="H583" s="117">
        <f t="shared" ref="H583:X583" si="261">H268*$B268</f>
        <v>0</v>
      </c>
      <c r="I583" s="117">
        <f t="shared" si="261"/>
        <v>0</v>
      </c>
      <c r="J583" s="117">
        <f t="shared" si="261"/>
        <v>0</v>
      </c>
      <c r="K583" s="117">
        <f t="shared" si="261"/>
        <v>0</v>
      </c>
      <c r="L583" s="117">
        <f t="shared" si="261"/>
        <v>0</v>
      </c>
      <c r="M583" s="117">
        <f t="shared" si="261"/>
        <v>0</v>
      </c>
      <c r="N583" s="117">
        <f t="shared" si="261"/>
        <v>0</v>
      </c>
      <c r="O583" s="117">
        <f t="shared" si="261"/>
        <v>0</v>
      </c>
      <c r="P583" s="117">
        <f t="shared" si="261"/>
        <v>0</v>
      </c>
      <c r="Q583" s="117">
        <f t="shared" si="261"/>
        <v>0</v>
      </c>
      <c r="R583" s="117">
        <f t="shared" si="261"/>
        <v>0</v>
      </c>
      <c r="S583" s="117">
        <f t="shared" si="261"/>
        <v>0</v>
      </c>
      <c r="T583" s="117">
        <f t="shared" si="261"/>
        <v>0</v>
      </c>
      <c r="U583" s="117">
        <f t="shared" si="261"/>
        <v>0</v>
      </c>
      <c r="V583" s="117">
        <f t="shared" si="261"/>
        <v>0</v>
      </c>
      <c r="W583" s="117">
        <f t="shared" si="261"/>
        <v>0</v>
      </c>
      <c r="X583" s="120">
        <f t="shared" si="261"/>
        <v>0</v>
      </c>
    </row>
    <row r="584" spans="1:24" ht="15.75" x14ac:dyDescent="0.25">
      <c r="A584" s="1">
        <v>584</v>
      </c>
      <c r="G584" s="45"/>
      <c r="H584" s="117">
        <f t="shared" ref="H584:X584" si="262">H269*$B269</f>
        <v>75</v>
      </c>
      <c r="I584" s="117">
        <f t="shared" si="262"/>
        <v>15</v>
      </c>
      <c r="J584" s="117">
        <f t="shared" si="262"/>
        <v>0</v>
      </c>
      <c r="K584" s="117">
        <f t="shared" si="262"/>
        <v>0</v>
      </c>
      <c r="L584" s="117">
        <f t="shared" si="262"/>
        <v>0</v>
      </c>
      <c r="M584" s="117">
        <f t="shared" si="262"/>
        <v>0</v>
      </c>
      <c r="N584" s="117">
        <f t="shared" si="262"/>
        <v>0</v>
      </c>
      <c r="O584" s="117">
        <f t="shared" si="262"/>
        <v>0</v>
      </c>
      <c r="P584" s="117">
        <f t="shared" si="262"/>
        <v>0</v>
      </c>
      <c r="Q584" s="117">
        <f t="shared" si="262"/>
        <v>0</v>
      </c>
      <c r="R584" s="117">
        <f t="shared" si="262"/>
        <v>0</v>
      </c>
      <c r="S584" s="117">
        <f t="shared" si="262"/>
        <v>0</v>
      </c>
      <c r="T584" s="117">
        <f t="shared" si="262"/>
        <v>0</v>
      </c>
      <c r="U584" s="117">
        <f t="shared" si="262"/>
        <v>0</v>
      </c>
      <c r="V584" s="117">
        <f t="shared" si="262"/>
        <v>0</v>
      </c>
      <c r="W584" s="117">
        <f t="shared" si="262"/>
        <v>0</v>
      </c>
      <c r="X584" s="120">
        <f t="shared" si="262"/>
        <v>0</v>
      </c>
    </row>
    <row r="585" spans="1:24" ht="15.75" x14ac:dyDescent="0.25">
      <c r="A585" s="1">
        <v>585</v>
      </c>
      <c r="G585" s="45"/>
      <c r="H585" s="117">
        <f t="shared" ref="H585:X585" si="263">H270*$B270</f>
        <v>75</v>
      </c>
      <c r="I585" s="117">
        <f t="shared" si="263"/>
        <v>15</v>
      </c>
      <c r="J585" s="117">
        <f t="shared" si="263"/>
        <v>0</v>
      </c>
      <c r="K585" s="117">
        <f t="shared" si="263"/>
        <v>0</v>
      </c>
      <c r="L585" s="117">
        <f t="shared" si="263"/>
        <v>0</v>
      </c>
      <c r="M585" s="117">
        <f t="shared" si="263"/>
        <v>0</v>
      </c>
      <c r="N585" s="117">
        <f t="shared" si="263"/>
        <v>0</v>
      </c>
      <c r="O585" s="117">
        <f t="shared" si="263"/>
        <v>0</v>
      </c>
      <c r="P585" s="117">
        <f t="shared" si="263"/>
        <v>0</v>
      </c>
      <c r="Q585" s="117">
        <f t="shared" si="263"/>
        <v>0</v>
      </c>
      <c r="R585" s="117">
        <f t="shared" si="263"/>
        <v>0</v>
      </c>
      <c r="S585" s="117">
        <f t="shared" si="263"/>
        <v>0</v>
      </c>
      <c r="T585" s="117">
        <f t="shared" si="263"/>
        <v>0</v>
      </c>
      <c r="U585" s="117">
        <f t="shared" si="263"/>
        <v>0</v>
      </c>
      <c r="V585" s="117">
        <f t="shared" si="263"/>
        <v>0</v>
      </c>
      <c r="W585" s="117">
        <f t="shared" si="263"/>
        <v>0</v>
      </c>
      <c r="X585" s="120">
        <f t="shared" si="263"/>
        <v>0</v>
      </c>
    </row>
    <row r="586" spans="1:24" ht="15.75" x14ac:dyDescent="0.25">
      <c r="A586" s="1">
        <v>586</v>
      </c>
      <c r="G586" s="45"/>
      <c r="H586" s="117">
        <f t="shared" ref="H586:X586" si="264">H271*$B271</f>
        <v>30</v>
      </c>
      <c r="I586" s="117">
        <f t="shared" si="264"/>
        <v>0</v>
      </c>
      <c r="J586" s="117">
        <f t="shared" si="264"/>
        <v>30</v>
      </c>
      <c r="K586" s="117">
        <f t="shared" si="264"/>
        <v>15</v>
      </c>
      <c r="L586" s="117">
        <f t="shared" si="264"/>
        <v>30</v>
      </c>
      <c r="M586" s="117">
        <f t="shared" si="264"/>
        <v>30</v>
      </c>
      <c r="N586" s="117">
        <f t="shared" si="264"/>
        <v>15</v>
      </c>
      <c r="O586" s="117">
        <f t="shared" si="264"/>
        <v>0</v>
      </c>
      <c r="P586" s="117">
        <f t="shared" si="264"/>
        <v>0</v>
      </c>
      <c r="Q586" s="117">
        <f t="shared" si="264"/>
        <v>0</v>
      </c>
      <c r="R586" s="117">
        <f t="shared" si="264"/>
        <v>0</v>
      </c>
      <c r="S586" s="117">
        <f t="shared" si="264"/>
        <v>0</v>
      </c>
      <c r="T586" s="117">
        <f t="shared" si="264"/>
        <v>0</v>
      </c>
      <c r="U586" s="117">
        <f t="shared" si="264"/>
        <v>0</v>
      </c>
      <c r="V586" s="117">
        <f t="shared" si="264"/>
        <v>0</v>
      </c>
      <c r="W586" s="117">
        <f t="shared" si="264"/>
        <v>0</v>
      </c>
      <c r="X586" s="120">
        <f t="shared" si="264"/>
        <v>0</v>
      </c>
    </row>
    <row r="587" spans="1:24" ht="15.75" x14ac:dyDescent="0.25">
      <c r="A587" s="1">
        <v>587</v>
      </c>
      <c r="G587" s="45"/>
      <c r="H587" s="117">
        <f t="shared" ref="H587:X587" si="265">H272*$B272</f>
        <v>30</v>
      </c>
      <c r="I587" s="117">
        <f t="shared" si="265"/>
        <v>0</v>
      </c>
      <c r="J587" s="117">
        <f t="shared" si="265"/>
        <v>30</v>
      </c>
      <c r="K587" s="117">
        <f t="shared" si="265"/>
        <v>15</v>
      </c>
      <c r="L587" s="117">
        <f t="shared" si="265"/>
        <v>30</v>
      </c>
      <c r="M587" s="117">
        <f t="shared" si="265"/>
        <v>30</v>
      </c>
      <c r="N587" s="117">
        <f t="shared" si="265"/>
        <v>15</v>
      </c>
      <c r="O587" s="117">
        <f t="shared" si="265"/>
        <v>0</v>
      </c>
      <c r="P587" s="117">
        <f t="shared" si="265"/>
        <v>0</v>
      </c>
      <c r="Q587" s="117">
        <f t="shared" si="265"/>
        <v>0</v>
      </c>
      <c r="R587" s="117">
        <f t="shared" si="265"/>
        <v>0</v>
      </c>
      <c r="S587" s="117">
        <f t="shared" si="265"/>
        <v>0</v>
      </c>
      <c r="T587" s="117">
        <f t="shared" si="265"/>
        <v>0</v>
      </c>
      <c r="U587" s="117">
        <f t="shared" si="265"/>
        <v>0</v>
      </c>
      <c r="V587" s="117">
        <f t="shared" si="265"/>
        <v>0</v>
      </c>
      <c r="W587" s="117">
        <f t="shared" si="265"/>
        <v>0</v>
      </c>
      <c r="X587" s="120">
        <f t="shared" si="265"/>
        <v>0</v>
      </c>
    </row>
    <row r="588" spans="1:24" ht="15.75" x14ac:dyDescent="0.25">
      <c r="A588" s="1">
        <v>588</v>
      </c>
      <c r="G588" s="45"/>
      <c r="H588" s="117">
        <f t="shared" ref="H588:X588" si="266">H273*$B273</f>
        <v>30</v>
      </c>
      <c r="I588" s="117">
        <f t="shared" si="266"/>
        <v>0</v>
      </c>
      <c r="J588" s="117">
        <f t="shared" si="266"/>
        <v>30</v>
      </c>
      <c r="K588" s="117">
        <f t="shared" si="266"/>
        <v>15</v>
      </c>
      <c r="L588" s="117">
        <f t="shared" si="266"/>
        <v>30</v>
      </c>
      <c r="M588" s="117">
        <f t="shared" si="266"/>
        <v>60</v>
      </c>
      <c r="N588" s="117">
        <f t="shared" si="266"/>
        <v>30</v>
      </c>
      <c r="O588" s="117">
        <f t="shared" si="266"/>
        <v>0</v>
      </c>
      <c r="P588" s="117">
        <f t="shared" si="266"/>
        <v>0</v>
      </c>
      <c r="Q588" s="117">
        <f t="shared" si="266"/>
        <v>0</v>
      </c>
      <c r="R588" s="117">
        <f t="shared" si="266"/>
        <v>0</v>
      </c>
      <c r="S588" s="117">
        <f t="shared" si="266"/>
        <v>0</v>
      </c>
      <c r="T588" s="117">
        <f t="shared" si="266"/>
        <v>0</v>
      </c>
      <c r="U588" s="117">
        <f t="shared" si="266"/>
        <v>0</v>
      </c>
      <c r="V588" s="117">
        <f t="shared" si="266"/>
        <v>0</v>
      </c>
      <c r="W588" s="117">
        <f t="shared" si="266"/>
        <v>0</v>
      </c>
      <c r="X588" s="120">
        <f t="shared" si="266"/>
        <v>0</v>
      </c>
    </row>
    <row r="589" spans="1:24" ht="15.75" x14ac:dyDescent="0.25">
      <c r="A589" s="1">
        <v>589</v>
      </c>
      <c r="G589" s="45"/>
      <c r="H589" s="117">
        <f t="shared" ref="H589:X589" si="267">H274*$B274</f>
        <v>0</v>
      </c>
      <c r="I589" s="117">
        <f t="shared" si="267"/>
        <v>0</v>
      </c>
      <c r="J589" s="117">
        <f t="shared" si="267"/>
        <v>0</v>
      </c>
      <c r="K589" s="117">
        <f t="shared" si="267"/>
        <v>0</v>
      </c>
      <c r="L589" s="117">
        <f t="shared" si="267"/>
        <v>0</v>
      </c>
      <c r="M589" s="117">
        <f t="shared" si="267"/>
        <v>0</v>
      </c>
      <c r="N589" s="117">
        <f t="shared" si="267"/>
        <v>0</v>
      </c>
      <c r="O589" s="117">
        <f t="shared" si="267"/>
        <v>0</v>
      </c>
      <c r="P589" s="117">
        <f t="shared" si="267"/>
        <v>0</v>
      </c>
      <c r="Q589" s="117">
        <f t="shared" si="267"/>
        <v>0</v>
      </c>
      <c r="R589" s="117">
        <f t="shared" si="267"/>
        <v>0</v>
      </c>
      <c r="S589" s="117">
        <f t="shared" si="267"/>
        <v>0</v>
      </c>
      <c r="T589" s="117">
        <f t="shared" si="267"/>
        <v>0</v>
      </c>
      <c r="U589" s="117">
        <f t="shared" si="267"/>
        <v>0</v>
      </c>
      <c r="V589" s="117">
        <f t="shared" si="267"/>
        <v>0</v>
      </c>
      <c r="W589" s="117">
        <f t="shared" si="267"/>
        <v>0</v>
      </c>
      <c r="X589" s="120">
        <f t="shared" si="267"/>
        <v>0</v>
      </c>
    </row>
    <row r="590" spans="1:24" ht="15.75" x14ac:dyDescent="0.25">
      <c r="A590" s="1">
        <v>590</v>
      </c>
      <c r="G590" s="45"/>
      <c r="H590" s="117">
        <f t="shared" ref="H590:X590" si="268">H275*$B275</f>
        <v>30</v>
      </c>
      <c r="I590" s="117">
        <f t="shared" si="268"/>
        <v>0</v>
      </c>
      <c r="J590" s="117">
        <f t="shared" si="268"/>
        <v>30</v>
      </c>
      <c r="K590" s="117">
        <f t="shared" si="268"/>
        <v>15</v>
      </c>
      <c r="L590" s="117">
        <f t="shared" si="268"/>
        <v>30</v>
      </c>
      <c r="M590" s="117">
        <f t="shared" si="268"/>
        <v>60</v>
      </c>
      <c r="N590" s="117">
        <f t="shared" si="268"/>
        <v>30</v>
      </c>
      <c r="O590" s="117">
        <f t="shared" si="268"/>
        <v>0</v>
      </c>
      <c r="P590" s="117">
        <f t="shared" si="268"/>
        <v>0</v>
      </c>
      <c r="Q590" s="117">
        <f t="shared" si="268"/>
        <v>0</v>
      </c>
      <c r="R590" s="117">
        <f t="shared" si="268"/>
        <v>0</v>
      </c>
      <c r="S590" s="117">
        <f t="shared" si="268"/>
        <v>0</v>
      </c>
      <c r="T590" s="117">
        <f t="shared" si="268"/>
        <v>0</v>
      </c>
      <c r="U590" s="117">
        <f t="shared" si="268"/>
        <v>0</v>
      </c>
      <c r="V590" s="117">
        <f t="shared" si="268"/>
        <v>0</v>
      </c>
      <c r="W590" s="117">
        <f t="shared" si="268"/>
        <v>0</v>
      </c>
      <c r="X590" s="120">
        <f t="shared" si="268"/>
        <v>0</v>
      </c>
    </row>
    <row r="591" spans="1:24" ht="15.75" x14ac:dyDescent="0.25">
      <c r="A591" s="1">
        <v>591</v>
      </c>
      <c r="G591" s="45"/>
      <c r="H591" s="117">
        <f t="shared" ref="H591:X591" si="269">H276*$B276</f>
        <v>30</v>
      </c>
      <c r="I591" s="117">
        <f t="shared" si="269"/>
        <v>0</v>
      </c>
      <c r="J591" s="117">
        <f t="shared" si="269"/>
        <v>30</v>
      </c>
      <c r="K591" s="117">
        <f t="shared" si="269"/>
        <v>15</v>
      </c>
      <c r="L591" s="117">
        <f t="shared" si="269"/>
        <v>30</v>
      </c>
      <c r="M591" s="117">
        <f t="shared" si="269"/>
        <v>60</v>
      </c>
      <c r="N591" s="117">
        <f t="shared" si="269"/>
        <v>30</v>
      </c>
      <c r="O591" s="117">
        <f t="shared" si="269"/>
        <v>0</v>
      </c>
      <c r="P591" s="117">
        <f t="shared" si="269"/>
        <v>0</v>
      </c>
      <c r="Q591" s="117">
        <f t="shared" si="269"/>
        <v>0</v>
      </c>
      <c r="R591" s="117">
        <f t="shared" si="269"/>
        <v>0</v>
      </c>
      <c r="S591" s="117">
        <f t="shared" si="269"/>
        <v>0</v>
      </c>
      <c r="T591" s="117">
        <f t="shared" si="269"/>
        <v>0</v>
      </c>
      <c r="U591" s="117">
        <f t="shared" si="269"/>
        <v>0</v>
      </c>
      <c r="V591" s="117">
        <f t="shared" si="269"/>
        <v>0</v>
      </c>
      <c r="W591" s="117">
        <f t="shared" si="269"/>
        <v>0</v>
      </c>
      <c r="X591" s="120">
        <f t="shared" si="269"/>
        <v>0</v>
      </c>
    </row>
    <row r="592" spans="1:24" ht="15.75" x14ac:dyDescent="0.25">
      <c r="A592" s="1">
        <v>592</v>
      </c>
      <c r="G592" s="45"/>
      <c r="H592" s="117">
        <f t="shared" ref="H592:X592" si="270">H277*$B277</f>
        <v>15</v>
      </c>
      <c r="I592" s="117">
        <f t="shared" si="270"/>
        <v>0</v>
      </c>
      <c r="J592" s="117">
        <f t="shared" si="270"/>
        <v>30</v>
      </c>
      <c r="K592" s="117">
        <f t="shared" si="270"/>
        <v>0</v>
      </c>
      <c r="L592" s="117">
        <f t="shared" si="270"/>
        <v>0</v>
      </c>
      <c r="M592" s="117">
        <f t="shared" si="270"/>
        <v>0</v>
      </c>
      <c r="N592" s="117">
        <f t="shared" si="270"/>
        <v>0</v>
      </c>
      <c r="O592" s="117">
        <f t="shared" si="270"/>
        <v>0</v>
      </c>
      <c r="P592" s="117">
        <f t="shared" si="270"/>
        <v>0</v>
      </c>
      <c r="Q592" s="117">
        <f t="shared" si="270"/>
        <v>0</v>
      </c>
      <c r="R592" s="117">
        <f t="shared" si="270"/>
        <v>0</v>
      </c>
      <c r="S592" s="117">
        <f t="shared" si="270"/>
        <v>0</v>
      </c>
      <c r="T592" s="117">
        <f t="shared" si="270"/>
        <v>0</v>
      </c>
      <c r="U592" s="117">
        <f t="shared" si="270"/>
        <v>0</v>
      </c>
      <c r="V592" s="117">
        <f t="shared" si="270"/>
        <v>0</v>
      </c>
      <c r="W592" s="117">
        <f t="shared" si="270"/>
        <v>0</v>
      </c>
      <c r="X592" s="120">
        <f t="shared" si="270"/>
        <v>0</v>
      </c>
    </row>
    <row r="593" spans="1:24" ht="15.75" x14ac:dyDescent="0.25">
      <c r="A593" s="1">
        <v>593</v>
      </c>
      <c r="G593" s="45"/>
      <c r="H593" s="117">
        <f t="shared" ref="H593:X593" si="271">H278*$B278</f>
        <v>15</v>
      </c>
      <c r="I593" s="117">
        <f t="shared" si="271"/>
        <v>0</v>
      </c>
      <c r="J593" s="117">
        <f t="shared" si="271"/>
        <v>30</v>
      </c>
      <c r="K593" s="117">
        <f t="shared" si="271"/>
        <v>0</v>
      </c>
      <c r="L593" s="117">
        <f t="shared" si="271"/>
        <v>0</v>
      </c>
      <c r="M593" s="117">
        <f t="shared" si="271"/>
        <v>0</v>
      </c>
      <c r="N593" s="117">
        <f t="shared" si="271"/>
        <v>0</v>
      </c>
      <c r="O593" s="117">
        <f t="shared" si="271"/>
        <v>0</v>
      </c>
      <c r="P593" s="117">
        <f t="shared" si="271"/>
        <v>0</v>
      </c>
      <c r="Q593" s="117">
        <f t="shared" si="271"/>
        <v>0</v>
      </c>
      <c r="R593" s="117">
        <f t="shared" si="271"/>
        <v>0</v>
      </c>
      <c r="S593" s="117">
        <f t="shared" si="271"/>
        <v>0</v>
      </c>
      <c r="T593" s="117">
        <f t="shared" si="271"/>
        <v>0</v>
      </c>
      <c r="U593" s="117">
        <f t="shared" si="271"/>
        <v>0</v>
      </c>
      <c r="V593" s="117">
        <f t="shared" si="271"/>
        <v>0</v>
      </c>
      <c r="W593" s="117">
        <f t="shared" si="271"/>
        <v>0</v>
      </c>
      <c r="X593" s="120">
        <f t="shared" si="271"/>
        <v>0</v>
      </c>
    </row>
    <row r="594" spans="1:24" ht="15.75" x14ac:dyDescent="0.25">
      <c r="A594" s="1">
        <v>594</v>
      </c>
      <c r="G594" s="45"/>
      <c r="H594" s="117">
        <f t="shared" ref="H594:X594" si="272">H279*$B279</f>
        <v>0</v>
      </c>
      <c r="I594" s="117">
        <f t="shared" si="272"/>
        <v>0</v>
      </c>
      <c r="J594" s="117">
        <f t="shared" si="272"/>
        <v>0</v>
      </c>
      <c r="K594" s="117">
        <f t="shared" si="272"/>
        <v>0</v>
      </c>
      <c r="L594" s="117">
        <f t="shared" si="272"/>
        <v>0</v>
      </c>
      <c r="M594" s="117">
        <f t="shared" si="272"/>
        <v>0</v>
      </c>
      <c r="N594" s="117">
        <f t="shared" si="272"/>
        <v>0</v>
      </c>
      <c r="O594" s="117">
        <f t="shared" si="272"/>
        <v>0</v>
      </c>
      <c r="P594" s="117">
        <f t="shared" si="272"/>
        <v>0</v>
      </c>
      <c r="Q594" s="117">
        <f t="shared" si="272"/>
        <v>0</v>
      </c>
      <c r="R594" s="117">
        <f t="shared" si="272"/>
        <v>0</v>
      </c>
      <c r="S594" s="117">
        <f t="shared" si="272"/>
        <v>0</v>
      </c>
      <c r="T594" s="117">
        <f t="shared" si="272"/>
        <v>0</v>
      </c>
      <c r="U594" s="117">
        <f t="shared" si="272"/>
        <v>0</v>
      </c>
      <c r="V594" s="117">
        <f t="shared" si="272"/>
        <v>0</v>
      </c>
      <c r="W594" s="117">
        <f t="shared" si="272"/>
        <v>0</v>
      </c>
      <c r="X594" s="120">
        <f t="shared" si="272"/>
        <v>0</v>
      </c>
    </row>
    <row r="595" spans="1:24" ht="15.75" x14ac:dyDescent="0.25">
      <c r="A595" s="1">
        <v>595</v>
      </c>
      <c r="G595" s="45"/>
      <c r="H595" s="117">
        <f t="shared" ref="H595:X595" si="273">H280*$B280</f>
        <v>0</v>
      </c>
      <c r="I595" s="117">
        <f t="shared" si="273"/>
        <v>0</v>
      </c>
      <c r="J595" s="117">
        <f t="shared" si="273"/>
        <v>0</v>
      </c>
      <c r="K595" s="117">
        <f t="shared" si="273"/>
        <v>0</v>
      </c>
      <c r="L595" s="117">
        <f t="shared" si="273"/>
        <v>0</v>
      </c>
      <c r="M595" s="117">
        <f t="shared" si="273"/>
        <v>0</v>
      </c>
      <c r="N595" s="117">
        <f t="shared" si="273"/>
        <v>0</v>
      </c>
      <c r="O595" s="117">
        <f t="shared" si="273"/>
        <v>0</v>
      </c>
      <c r="P595" s="117">
        <f t="shared" si="273"/>
        <v>0</v>
      </c>
      <c r="Q595" s="117">
        <f t="shared" si="273"/>
        <v>0</v>
      </c>
      <c r="R595" s="117">
        <f t="shared" si="273"/>
        <v>0</v>
      </c>
      <c r="S595" s="117">
        <f t="shared" si="273"/>
        <v>0</v>
      </c>
      <c r="T595" s="117">
        <f t="shared" si="273"/>
        <v>0</v>
      </c>
      <c r="U595" s="117">
        <f t="shared" si="273"/>
        <v>0</v>
      </c>
      <c r="V595" s="117">
        <f t="shared" si="273"/>
        <v>0</v>
      </c>
      <c r="W595" s="117">
        <f t="shared" si="273"/>
        <v>0</v>
      </c>
      <c r="X595" s="120">
        <f t="shared" si="273"/>
        <v>0</v>
      </c>
    </row>
    <row r="596" spans="1:24" ht="15.75" x14ac:dyDescent="0.25">
      <c r="A596" s="1">
        <v>596</v>
      </c>
      <c r="G596" s="45"/>
      <c r="H596" s="117">
        <f t="shared" ref="H596:X596" si="274">H281*$B281</f>
        <v>0</v>
      </c>
      <c r="I596" s="117">
        <f t="shared" si="274"/>
        <v>0</v>
      </c>
      <c r="J596" s="117">
        <f t="shared" si="274"/>
        <v>0</v>
      </c>
      <c r="K596" s="117">
        <f t="shared" si="274"/>
        <v>0</v>
      </c>
      <c r="L596" s="117">
        <f t="shared" si="274"/>
        <v>0</v>
      </c>
      <c r="M596" s="117">
        <f t="shared" si="274"/>
        <v>0</v>
      </c>
      <c r="N596" s="117">
        <f t="shared" si="274"/>
        <v>0</v>
      </c>
      <c r="O596" s="117">
        <f t="shared" si="274"/>
        <v>0</v>
      </c>
      <c r="P596" s="117">
        <f t="shared" si="274"/>
        <v>0</v>
      </c>
      <c r="Q596" s="117">
        <f t="shared" si="274"/>
        <v>0</v>
      </c>
      <c r="R596" s="117">
        <f t="shared" si="274"/>
        <v>0</v>
      </c>
      <c r="S596" s="117">
        <f t="shared" si="274"/>
        <v>0</v>
      </c>
      <c r="T596" s="117">
        <f t="shared" si="274"/>
        <v>0</v>
      </c>
      <c r="U596" s="117">
        <f t="shared" si="274"/>
        <v>0</v>
      </c>
      <c r="V596" s="117">
        <f t="shared" si="274"/>
        <v>0</v>
      </c>
      <c r="W596" s="117">
        <f t="shared" si="274"/>
        <v>0</v>
      </c>
      <c r="X596" s="120">
        <f t="shared" si="274"/>
        <v>0</v>
      </c>
    </row>
    <row r="597" spans="1:24" ht="15.75" x14ac:dyDescent="0.25">
      <c r="A597" s="1">
        <v>597</v>
      </c>
      <c r="G597" s="45"/>
      <c r="H597" s="117">
        <f t="shared" ref="H597:X597" si="275">H282*$B282</f>
        <v>15</v>
      </c>
      <c r="I597" s="117">
        <f t="shared" si="275"/>
        <v>0</v>
      </c>
      <c r="J597" s="117">
        <f t="shared" si="275"/>
        <v>30</v>
      </c>
      <c r="K597" s="117">
        <f t="shared" si="275"/>
        <v>0</v>
      </c>
      <c r="L597" s="117">
        <f t="shared" si="275"/>
        <v>0</v>
      </c>
      <c r="M597" s="117">
        <f t="shared" si="275"/>
        <v>0</v>
      </c>
      <c r="N597" s="117">
        <f t="shared" si="275"/>
        <v>0</v>
      </c>
      <c r="O597" s="117">
        <f t="shared" si="275"/>
        <v>0</v>
      </c>
      <c r="P597" s="117">
        <f t="shared" si="275"/>
        <v>0</v>
      </c>
      <c r="Q597" s="117">
        <f t="shared" si="275"/>
        <v>0</v>
      </c>
      <c r="R597" s="117">
        <f t="shared" si="275"/>
        <v>0</v>
      </c>
      <c r="S597" s="117">
        <f t="shared" si="275"/>
        <v>0</v>
      </c>
      <c r="T597" s="117">
        <f t="shared" si="275"/>
        <v>0</v>
      </c>
      <c r="U597" s="117">
        <f t="shared" si="275"/>
        <v>0</v>
      </c>
      <c r="V597" s="117">
        <f t="shared" si="275"/>
        <v>0</v>
      </c>
      <c r="W597" s="117">
        <f t="shared" si="275"/>
        <v>0</v>
      </c>
      <c r="X597" s="120">
        <f t="shared" si="275"/>
        <v>0</v>
      </c>
    </row>
    <row r="598" spans="1:24" ht="15.75" x14ac:dyDescent="0.25">
      <c r="A598" s="1">
        <v>598</v>
      </c>
      <c r="G598" s="45"/>
      <c r="H598" s="117">
        <f t="shared" ref="H598:X598" si="276">H283*$B283</f>
        <v>15</v>
      </c>
      <c r="I598" s="117">
        <f t="shared" si="276"/>
        <v>0</v>
      </c>
      <c r="J598" s="117">
        <f t="shared" si="276"/>
        <v>30</v>
      </c>
      <c r="K598" s="117">
        <f t="shared" si="276"/>
        <v>0</v>
      </c>
      <c r="L598" s="117">
        <f t="shared" si="276"/>
        <v>0</v>
      </c>
      <c r="M598" s="117">
        <f t="shared" si="276"/>
        <v>0</v>
      </c>
      <c r="N598" s="117">
        <f t="shared" si="276"/>
        <v>0</v>
      </c>
      <c r="O598" s="117">
        <f t="shared" si="276"/>
        <v>0</v>
      </c>
      <c r="P598" s="117">
        <f t="shared" si="276"/>
        <v>0</v>
      </c>
      <c r="Q598" s="117">
        <f t="shared" si="276"/>
        <v>0</v>
      </c>
      <c r="R598" s="117">
        <f t="shared" si="276"/>
        <v>0</v>
      </c>
      <c r="S598" s="117">
        <f t="shared" si="276"/>
        <v>0</v>
      </c>
      <c r="T598" s="117">
        <f t="shared" si="276"/>
        <v>0</v>
      </c>
      <c r="U598" s="117">
        <f t="shared" si="276"/>
        <v>0</v>
      </c>
      <c r="V598" s="117">
        <f t="shared" si="276"/>
        <v>0</v>
      </c>
      <c r="W598" s="117">
        <f t="shared" si="276"/>
        <v>0</v>
      </c>
      <c r="X598" s="120">
        <f t="shared" si="276"/>
        <v>0</v>
      </c>
    </row>
    <row r="599" spans="1:24" ht="15.75" x14ac:dyDescent="0.25">
      <c r="A599" s="1">
        <v>599</v>
      </c>
      <c r="G599" s="45"/>
      <c r="H599" s="117">
        <f t="shared" ref="H599:X599" si="277">H284*$B284</f>
        <v>15</v>
      </c>
      <c r="I599" s="117">
        <f t="shared" si="277"/>
        <v>0</v>
      </c>
      <c r="J599" s="117">
        <f t="shared" si="277"/>
        <v>30</v>
      </c>
      <c r="K599" s="117">
        <f t="shared" si="277"/>
        <v>0</v>
      </c>
      <c r="L599" s="117">
        <f t="shared" si="277"/>
        <v>0</v>
      </c>
      <c r="M599" s="117">
        <f t="shared" si="277"/>
        <v>0</v>
      </c>
      <c r="N599" s="117">
        <f t="shared" si="277"/>
        <v>0</v>
      </c>
      <c r="O599" s="117">
        <f t="shared" si="277"/>
        <v>0</v>
      </c>
      <c r="P599" s="117">
        <f t="shared" si="277"/>
        <v>0</v>
      </c>
      <c r="Q599" s="117">
        <f t="shared" si="277"/>
        <v>0</v>
      </c>
      <c r="R599" s="117">
        <f t="shared" si="277"/>
        <v>0</v>
      </c>
      <c r="S599" s="117">
        <f t="shared" si="277"/>
        <v>0</v>
      </c>
      <c r="T599" s="117">
        <f t="shared" si="277"/>
        <v>0</v>
      </c>
      <c r="U599" s="117">
        <f t="shared" si="277"/>
        <v>0</v>
      </c>
      <c r="V599" s="117">
        <f t="shared" si="277"/>
        <v>0</v>
      </c>
      <c r="W599" s="117">
        <f t="shared" si="277"/>
        <v>0</v>
      </c>
      <c r="X599" s="120">
        <f t="shared" si="277"/>
        <v>0</v>
      </c>
    </row>
    <row r="600" spans="1:24" ht="15.75" x14ac:dyDescent="0.25">
      <c r="A600" s="1">
        <v>600</v>
      </c>
      <c r="G600" s="45"/>
      <c r="H600" s="117">
        <f t="shared" ref="H600:X600" si="278">H285*$B285</f>
        <v>15</v>
      </c>
      <c r="I600" s="117">
        <f t="shared" si="278"/>
        <v>0</v>
      </c>
      <c r="J600" s="117">
        <f t="shared" si="278"/>
        <v>30</v>
      </c>
      <c r="K600" s="117">
        <f t="shared" si="278"/>
        <v>0</v>
      </c>
      <c r="L600" s="117">
        <f t="shared" si="278"/>
        <v>0</v>
      </c>
      <c r="M600" s="117">
        <f t="shared" si="278"/>
        <v>0</v>
      </c>
      <c r="N600" s="117">
        <f t="shared" si="278"/>
        <v>0</v>
      </c>
      <c r="O600" s="117">
        <f t="shared" si="278"/>
        <v>0</v>
      </c>
      <c r="P600" s="117">
        <f t="shared" si="278"/>
        <v>0</v>
      </c>
      <c r="Q600" s="117">
        <f t="shared" si="278"/>
        <v>0</v>
      </c>
      <c r="R600" s="117">
        <f t="shared" si="278"/>
        <v>0</v>
      </c>
      <c r="S600" s="117">
        <f t="shared" si="278"/>
        <v>0</v>
      </c>
      <c r="T600" s="117">
        <f t="shared" si="278"/>
        <v>0</v>
      </c>
      <c r="U600" s="117">
        <f t="shared" si="278"/>
        <v>0</v>
      </c>
      <c r="V600" s="117">
        <f t="shared" si="278"/>
        <v>0</v>
      </c>
      <c r="W600" s="117">
        <f t="shared" si="278"/>
        <v>0</v>
      </c>
      <c r="X600" s="120">
        <f t="shared" si="278"/>
        <v>0</v>
      </c>
    </row>
    <row r="601" spans="1:24" ht="15.75" x14ac:dyDescent="0.25">
      <c r="A601" s="1">
        <v>601</v>
      </c>
      <c r="G601" s="45"/>
      <c r="H601" s="117">
        <f t="shared" ref="H601:X601" si="279">H286*$B286</f>
        <v>15</v>
      </c>
      <c r="I601" s="117">
        <f t="shared" si="279"/>
        <v>0</v>
      </c>
      <c r="J601" s="117">
        <f t="shared" si="279"/>
        <v>0</v>
      </c>
      <c r="K601" s="117">
        <f t="shared" si="279"/>
        <v>15</v>
      </c>
      <c r="L601" s="117">
        <f t="shared" si="279"/>
        <v>0</v>
      </c>
      <c r="M601" s="117">
        <f t="shared" si="279"/>
        <v>0</v>
      </c>
      <c r="N601" s="117">
        <f t="shared" si="279"/>
        <v>15</v>
      </c>
      <c r="O601" s="117">
        <f t="shared" si="279"/>
        <v>0</v>
      </c>
      <c r="P601" s="117">
        <f t="shared" si="279"/>
        <v>15</v>
      </c>
      <c r="Q601" s="117">
        <f t="shared" si="279"/>
        <v>0</v>
      </c>
      <c r="R601" s="117">
        <f t="shared" si="279"/>
        <v>0</v>
      </c>
      <c r="S601" s="117">
        <f t="shared" si="279"/>
        <v>0</v>
      </c>
      <c r="T601" s="117">
        <f t="shared" si="279"/>
        <v>0</v>
      </c>
      <c r="U601" s="117">
        <f t="shared" si="279"/>
        <v>0</v>
      </c>
      <c r="V601" s="117">
        <f t="shared" si="279"/>
        <v>0</v>
      </c>
      <c r="W601" s="117">
        <f t="shared" si="279"/>
        <v>0</v>
      </c>
      <c r="X601" s="120">
        <f t="shared" si="279"/>
        <v>0</v>
      </c>
    </row>
    <row r="602" spans="1:24" ht="15.75" x14ac:dyDescent="0.25">
      <c r="A602" s="1">
        <v>602</v>
      </c>
      <c r="G602" s="45"/>
      <c r="H602" s="117">
        <f t="shared" ref="H602:X602" si="280">H287*$B287</f>
        <v>0</v>
      </c>
      <c r="I602" s="117">
        <f t="shared" si="280"/>
        <v>0</v>
      </c>
      <c r="J602" s="117">
        <f t="shared" si="280"/>
        <v>0</v>
      </c>
      <c r="K602" s="117">
        <f t="shared" si="280"/>
        <v>0</v>
      </c>
      <c r="L602" s="117">
        <f t="shared" si="280"/>
        <v>0</v>
      </c>
      <c r="M602" s="117">
        <f t="shared" si="280"/>
        <v>0</v>
      </c>
      <c r="N602" s="117">
        <f t="shared" si="280"/>
        <v>0</v>
      </c>
      <c r="O602" s="117">
        <f t="shared" si="280"/>
        <v>0</v>
      </c>
      <c r="P602" s="117">
        <f t="shared" si="280"/>
        <v>0</v>
      </c>
      <c r="Q602" s="117">
        <f t="shared" si="280"/>
        <v>0</v>
      </c>
      <c r="R602" s="117">
        <f t="shared" si="280"/>
        <v>0</v>
      </c>
      <c r="S602" s="117">
        <f t="shared" si="280"/>
        <v>0</v>
      </c>
      <c r="T602" s="117">
        <f t="shared" si="280"/>
        <v>0</v>
      </c>
      <c r="U602" s="117">
        <f t="shared" si="280"/>
        <v>0</v>
      </c>
      <c r="V602" s="117">
        <f t="shared" si="280"/>
        <v>0</v>
      </c>
      <c r="W602" s="117">
        <f t="shared" si="280"/>
        <v>0</v>
      </c>
      <c r="X602" s="120">
        <f t="shared" si="280"/>
        <v>0</v>
      </c>
    </row>
    <row r="603" spans="1:24" ht="15.75" x14ac:dyDescent="0.25">
      <c r="A603" s="1">
        <v>603</v>
      </c>
      <c r="G603" s="45"/>
      <c r="H603" s="117">
        <f t="shared" ref="H603:X603" si="281">H288*$B288</f>
        <v>240</v>
      </c>
      <c r="I603" s="117">
        <f t="shared" si="281"/>
        <v>0</v>
      </c>
      <c r="J603" s="117">
        <f t="shared" si="281"/>
        <v>0</v>
      </c>
      <c r="K603" s="117">
        <f t="shared" si="281"/>
        <v>0</v>
      </c>
      <c r="L603" s="117">
        <f t="shared" si="281"/>
        <v>0</v>
      </c>
      <c r="M603" s="117">
        <f t="shared" si="281"/>
        <v>0</v>
      </c>
      <c r="N603" s="117">
        <f t="shared" si="281"/>
        <v>0</v>
      </c>
      <c r="O603" s="117">
        <f t="shared" si="281"/>
        <v>0</v>
      </c>
      <c r="P603" s="117">
        <f t="shared" si="281"/>
        <v>0</v>
      </c>
      <c r="Q603" s="117">
        <f t="shared" si="281"/>
        <v>0</v>
      </c>
      <c r="R603" s="117">
        <f t="shared" si="281"/>
        <v>0</v>
      </c>
      <c r="S603" s="117">
        <f t="shared" si="281"/>
        <v>0</v>
      </c>
      <c r="T603" s="117">
        <f t="shared" si="281"/>
        <v>0</v>
      </c>
      <c r="U603" s="117">
        <f t="shared" si="281"/>
        <v>0</v>
      </c>
      <c r="V603" s="117">
        <f t="shared" si="281"/>
        <v>0</v>
      </c>
      <c r="W603" s="117">
        <f t="shared" si="281"/>
        <v>0</v>
      </c>
      <c r="X603" s="120">
        <f t="shared" si="281"/>
        <v>0</v>
      </c>
    </row>
    <row r="604" spans="1:24" ht="15.75" x14ac:dyDescent="0.25">
      <c r="A604" s="1">
        <v>604</v>
      </c>
      <c r="G604" s="45"/>
      <c r="H604" s="117">
        <f t="shared" ref="H604:X604" si="282">H289*$B289</f>
        <v>240</v>
      </c>
      <c r="I604" s="117">
        <f t="shared" si="282"/>
        <v>0</v>
      </c>
      <c r="J604" s="117">
        <f t="shared" si="282"/>
        <v>0</v>
      </c>
      <c r="K604" s="117">
        <f t="shared" si="282"/>
        <v>0</v>
      </c>
      <c r="L604" s="117">
        <f t="shared" si="282"/>
        <v>0</v>
      </c>
      <c r="M604" s="117">
        <f t="shared" si="282"/>
        <v>0</v>
      </c>
      <c r="N604" s="117">
        <f t="shared" si="282"/>
        <v>0</v>
      </c>
      <c r="O604" s="117">
        <f t="shared" si="282"/>
        <v>0</v>
      </c>
      <c r="P604" s="117">
        <f t="shared" si="282"/>
        <v>0</v>
      </c>
      <c r="Q604" s="117">
        <f t="shared" si="282"/>
        <v>0</v>
      </c>
      <c r="R604" s="117">
        <f t="shared" si="282"/>
        <v>0</v>
      </c>
      <c r="S604" s="117">
        <f t="shared" si="282"/>
        <v>0</v>
      </c>
      <c r="T604" s="117">
        <f t="shared" si="282"/>
        <v>0</v>
      </c>
      <c r="U604" s="117">
        <f t="shared" si="282"/>
        <v>0</v>
      </c>
      <c r="V604" s="117">
        <f t="shared" si="282"/>
        <v>0</v>
      </c>
      <c r="W604" s="117">
        <f t="shared" si="282"/>
        <v>0</v>
      </c>
      <c r="X604" s="120">
        <f t="shared" si="282"/>
        <v>0</v>
      </c>
    </row>
    <row r="605" spans="1:24" ht="15.75" x14ac:dyDescent="0.25">
      <c r="A605" s="1">
        <v>605</v>
      </c>
      <c r="G605" s="45"/>
      <c r="H605" s="117">
        <f t="shared" ref="H605:X605" si="283">H290*$B290</f>
        <v>240</v>
      </c>
      <c r="I605" s="117">
        <f t="shared" si="283"/>
        <v>0</v>
      </c>
      <c r="J605" s="117">
        <f t="shared" si="283"/>
        <v>0</v>
      </c>
      <c r="K605" s="117">
        <f t="shared" si="283"/>
        <v>0</v>
      </c>
      <c r="L605" s="117">
        <f t="shared" si="283"/>
        <v>0</v>
      </c>
      <c r="M605" s="117">
        <f t="shared" si="283"/>
        <v>0</v>
      </c>
      <c r="N605" s="117">
        <f t="shared" si="283"/>
        <v>0</v>
      </c>
      <c r="O605" s="117">
        <f t="shared" si="283"/>
        <v>0</v>
      </c>
      <c r="P605" s="117">
        <f t="shared" si="283"/>
        <v>0</v>
      </c>
      <c r="Q605" s="117">
        <f t="shared" si="283"/>
        <v>0</v>
      </c>
      <c r="R605" s="117">
        <f t="shared" si="283"/>
        <v>0</v>
      </c>
      <c r="S605" s="117">
        <f t="shared" si="283"/>
        <v>0</v>
      </c>
      <c r="T605" s="117">
        <f t="shared" si="283"/>
        <v>0</v>
      </c>
      <c r="U605" s="117">
        <f t="shared" si="283"/>
        <v>0</v>
      </c>
      <c r="V605" s="117">
        <f t="shared" si="283"/>
        <v>0</v>
      </c>
      <c r="W605" s="117">
        <f t="shared" si="283"/>
        <v>0</v>
      </c>
      <c r="X605" s="120">
        <f t="shared" si="283"/>
        <v>0</v>
      </c>
    </row>
    <row r="606" spans="1:24" ht="15.75" x14ac:dyDescent="0.25">
      <c r="A606" s="1">
        <v>606</v>
      </c>
      <c r="G606" s="45"/>
      <c r="H606" s="117">
        <f t="shared" ref="H606:X606" si="284">H291*$B291</f>
        <v>240</v>
      </c>
      <c r="I606" s="117">
        <f t="shared" si="284"/>
        <v>0</v>
      </c>
      <c r="J606" s="117">
        <f t="shared" si="284"/>
        <v>0</v>
      </c>
      <c r="K606" s="117">
        <f t="shared" si="284"/>
        <v>0</v>
      </c>
      <c r="L606" s="117">
        <f t="shared" si="284"/>
        <v>0</v>
      </c>
      <c r="M606" s="117">
        <f t="shared" si="284"/>
        <v>0</v>
      </c>
      <c r="N606" s="117">
        <f t="shared" si="284"/>
        <v>0</v>
      </c>
      <c r="O606" s="117">
        <f t="shared" si="284"/>
        <v>0</v>
      </c>
      <c r="P606" s="117">
        <f t="shared" si="284"/>
        <v>0</v>
      </c>
      <c r="Q606" s="117">
        <f t="shared" si="284"/>
        <v>0</v>
      </c>
      <c r="R606" s="117">
        <f t="shared" si="284"/>
        <v>0</v>
      </c>
      <c r="S606" s="117">
        <f t="shared" si="284"/>
        <v>0</v>
      </c>
      <c r="T606" s="117">
        <f t="shared" si="284"/>
        <v>0</v>
      </c>
      <c r="U606" s="117">
        <f t="shared" si="284"/>
        <v>0</v>
      </c>
      <c r="V606" s="117">
        <f t="shared" si="284"/>
        <v>0</v>
      </c>
      <c r="W606" s="117">
        <f t="shared" si="284"/>
        <v>0</v>
      </c>
      <c r="X606" s="120">
        <f t="shared" si="284"/>
        <v>0</v>
      </c>
    </row>
    <row r="607" spans="1:24" ht="15.75" x14ac:dyDescent="0.25">
      <c r="A607" s="1">
        <v>607</v>
      </c>
      <c r="G607" s="45"/>
      <c r="H607" s="117">
        <f t="shared" ref="H607:X607" si="285">H292*$B292</f>
        <v>240</v>
      </c>
      <c r="I607" s="117">
        <f t="shared" si="285"/>
        <v>0</v>
      </c>
      <c r="J607" s="117">
        <f t="shared" si="285"/>
        <v>0</v>
      </c>
      <c r="K607" s="117">
        <f t="shared" si="285"/>
        <v>0</v>
      </c>
      <c r="L607" s="117">
        <f t="shared" si="285"/>
        <v>0</v>
      </c>
      <c r="M607" s="117">
        <f t="shared" si="285"/>
        <v>0</v>
      </c>
      <c r="N607" s="117">
        <f t="shared" si="285"/>
        <v>0</v>
      </c>
      <c r="O607" s="117">
        <f t="shared" si="285"/>
        <v>0</v>
      </c>
      <c r="P607" s="117">
        <f t="shared" si="285"/>
        <v>0</v>
      </c>
      <c r="Q607" s="117">
        <f t="shared" si="285"/>
        <v>0</v>
      </c>
      <c r="R607" s="117">
        <f t="shared" si="285"/>
        <v>0</v>
      </c>
      <c r="S607" s="117">
        <f t="shared" si="285"/>
        <v>0</v>
      </c>
      <c r="T607" s="117">
        <f t="shared" si="285"/>
        <v>0</v>
      </c>
      <c r="U607" s="117">
        <f t="shared" si="285"/>
        <v>0</v>
      </c>
      <c r="V607" s="117">
        <f t="shared" si="285"/>
        <v>0</v>
      </c>
      <c r="W607" s="117">
        <f t="shared" si="285"/>
        <v>0</v>
      </c>
      <c r="X607" s="120">
        <f t="shared" si="285"/>
        <v>0</v>
      </c>
    </row>
    <row r="608" spans="1:24" ht="15.75" x14ac:dyDescent="0.25">
      <c r="A608" s="1">
        <v>608</v>
      </c>
      <c r="G608" s="45"/>
      <c r="H608" s="117">
        <f t="shared" ref="H608:X608" si="286">H293*$B293</f>
        <v>240</v>
      </c>
      <c r="I608" s="117">
        <f t="shared" si="286"/>
        <v>0</v>
      </c>
      <c r="J608" s="117">
        <f t="shared" si="286"/>
        <v>0</v>
      </c>
      <c r="K608" s="117">
        <f t="shared" si="286"/>
        <v>0</v>
      </c>
      <c r="L608" s="117">
        <f t="shared" si="286"/>
        <v>0</v>
      </c>
      <c r="M608" s="117">
        <f t="shared" si="286"/>
        <v>0</v>
      </c>
      <c r="N608" s="117">
        <f t="shared" si="286"/>
        <v>0</v>
      </c>
      <c r="O608" s="117">
        <f t="shared" si="286"/>
        <v>0</v>
      </c>
      <c r="P608" s="117">
        <f t="shared" si="286"/>
        <v>0</v>
      </c>
      <c r="Q608" s="117">
        <f t="shared" si="286"/>
        <v>0</v>
      </c>
      <c r="R608" s="117">
        <f t="shared" si="286"/>
        <v>0</v>
      </c>
      <c r="S608" s="117">
        <f t="shared" si="286"/>
        <v>0</v>
      </c>
      <c r="T608" s="117">
        <f t="shared" si="286"/>
        <v>0</v>
      </c>
      <c r="U608" s="117">
        <f t="shared" si="286"/>
        <v>0</v>
      </c>
      <c r="V608" s="117">
        <f t="shared" si="286"/>
        <v>0</v>
      </c>
      <c r="W608" s="117">
        <f t="shared" si="286"/>
        <v>0</v>
      </c>
      <c r="X608" s="120">
        <f t="shared" si="286"/>
        <v>0</v>
      </c>
    </row>
    <row r="609" spans="1:24" ht="15.75" x14ac:dyDescent="0.25">
      <c r="A609" s="1">
        <v>609</v>
      </c>
      <c r="G609" s="45"/>
      <c r="H609" s="117">
        <f t="shared" ref="H609:X609" si="287">H294*$B294</f>
        <v>240</v>
      </c>
      <c r="I609" s="117">
        <f t="shared" si="287"/>
        <v>0</v>
      </c>
      <c r="J609" s="117">
        <f t="shared" si="287"/>
        <v>0</v>
      </c>
      <c r="K609" s="117">
        <f t="shared" si="287"/>
        <v>0</v>
      </c>
      <c r="L609" s="117">
        <f t="shared" si="287"/>
        <v>0</v>
      </c>
      <c r="M609" s="117">
        <f t="shared" si="287"/>
        <v>0</v>
      </c>
      <c r="N609" s="117">
        <f t="shared" si="287"/>
        <v>0</v>
      </c>
      <c r="O609" s="117">
        <f t="shared" si="287"/>
        <v>0</v>
      </c>
      <c r="P609" s="117">
        <f t="shared" si="287"/>
        <v>0</v>
      </c>
      <c r="Q609" s="117">
        <f t="shared" si="287"/>
        <v>0</v>
      </c>
      <c r="R609" s="117">
        <f t="shared" si="287"/>
        <v>0</v>
      </c>
      <c r="S609" s="117">
        <f t="shared" si="287"/>
        <v>0</v>
      </c>
      <c r="T609" s="117">
        <f t="shared" si="287"/>
        <v>0</v>
      </c>
      <c r="U609" s="117">
        <f t="shared" si="287"/>
        <v>0</v>
      </c>
      <c r="V609" s="117">
        <f t="shared" si="287"/>
        <v>0</v>
      </c>
      <c r="W609" s="117">
        <f t="shared" si="287"/>
        <v>0</v>
      </c>
      <c r="X609" s="120">
        <f t="shared" si="287"/>
        <v>0</v>
      </c>
    </row>
    <row r="610" spans="1:24" ht="15.75" x14ac:dyDescent="0.25">
      <c r="A610" s="1">
        <v>610</v>
      </c>
      <c r="G610" s="45"/>
      <c r="H610" s="117">
        <f t="shared" ref="H610:X610" si="288">H295*$B295</f>
        <v>240</v>
      </c>
      <c r="I610" s="117">
        <f t="shared" si="288"/>
        <v>0</v>
      </c>
      <c r="J610" s="117">
        <f t="shared" si="288"/>
        <v>0</v>
      </c>
      <c r="K610" s="117">
        <f t="shared" si="288"/>
        <v>0</v>
      </c>
      <c r="L610" s="117">
        <f t="shared" si="288"/>
        <v>0</v>
      </c>
      <c r="M610" s="117">
        <f t="shared" si="288"/>
        <v>0</v>
      </c>
      <c r="N610" s="117">
        <f t="shared" si="288"/>
        <v>0</v>
      </c>
      <c r="O610" s="117">
        <f t="shared" si="288"/>
        <v>0</v>
      </c>
      <c r="P610" s="117">
        <f t="shared" si="288"/>
        <v>0</v>
      </c>
      <c r="Q610" s="117">
        <f t="shared" si="288"/>
        <v>0</v>
      </c>
      <c r="R610" s="117">
        <f t="shared" si="288"/>
        <v>0</v>
      </c>
      <c r="S610" s="117">
        <f t="shared" si="288"/>
        <v>0</v>
      </c>
      <c r="T610" s="117">
        <f t="shared" si="288"/>
        <v>0</v>
      </c>
      <c r="U610" s="117">
        <f t="shared" si="288"/>
        <v>0</v>
      </c>
      <c r="V610" s="117">
        <f t="shared" si="288"/>
        <v>0</v>
      </c>
      <c r="W610" s="117">
        <f t="shared" si="288"/>
        <v>0</v>
      </c>
      <c r="X610" s="120">
        <f t="shared" si="288"/>
        <v>0</v>
      </c>
    </row>
    <row r="611" spans="1:24" ht="15.75" x14ac:dyDescent="0.25">
      <c r="A611" s="1">
        <v>611</v>
      </c>
      <c r="G611" s="45"/>
      <c r="H611" s="117">
        <f t="shared" ref="H611:X611" si="289">H296*$B296</f>
        <v>240</v>
      </c>
      <c r="I611" s="117">
        <f t="shared" si="289"/>
        <v>0</v>
      </c>
      <c r="J611" s="117">
        <f t="shared" si="289"/>
        <v>0</v>
      </c>
      <c r="K611" s="117">
        <f t="shared" si="289"/>
        <v>0</v>
      </c>
      <c r="L611" s="117">
        <f t="shared" si="289"/>
        <v>0</v>
      </c>
      <c r="M611" s="117">
        <f t="shared" si="289"/>
        <v>0</v>
      </c>
      <c r="N611" s="117">
        <f t="shared" si="289"/>
        <v>0</v>
      </c>
      <c r="O611" s="117">
        <f t="shared" si="289"/>
        <v>0</v>
      </c>
      <c r="P611" s="117">
        <f t="shared" si="289"/>
        <v>0</v>
      </c>
      <c r="Q611" s="117">
        <f t="shared" si="289"/>
        <v>0</v>
      </c>
      <c r="R611" s="117">
        <f t="shared" si="289"/>
        <v>0</v>
      </c>
      <c r="S611" s="117">
        <f t="shared" si="289"/>
        <v>0</v>
      </c>
      <c r="T611" s="117">
        <f t="shared" si="289"/>
        <v>0</v>
      </c>
      <c r="U611" s="117">
        <f t="shared" si="289"/>
        <v>0</v>
      </c>
      <c r="V611" s="117">
        <f t="shared" si="289"/>
        <v>0</v>
      </c>
      <c r="W611" s="117">
        <f t="shared" si="289"/>
        <v>0</v>
      </c>
      <c r="X611" s="120">
        <f t="shared" si="289"/>
        <v>0</v>
      </c>
    </row>
    <row r="612" spans="1:24" ht="15.75" x14ac:dyDescent="0.25">
      <c r="A612" s="1">
        <v>612</v>
      </c>
      <c r="G612" s="45"/>
      <c r="H612" s="117">
        <f t="shared" ref="H612:X612" si="290">H297*$B297</f>
        <v>240</v>
      </c>
      <c r="I612" s="117">
        <f t="shared" si="290"/>
        <v>0</v>
      </c>
      <c r="J612" s="117">
        <f t="shared" si="290"/>
        <v>0</v>
      </c>
      <c r="K612" s="117">
        <f t="shared" si="290"/>
        <v>0</v>
      </c>
      <c r="L612" s="117">
        <f t="shared" si="290"/>
        <v>0</v>
      </c>
      <c r="M612" s="117">
        <f t="shared" si="290"/>
        <v>0</v>
      </c>
      <c r="N612" s="117">
        <f t="shared" si="290"/>
        <v>0</v>
      </c>
      <c r="O612" s="117">
        <f t="shared" si="290"/>
        <v>0</v>
      </c>
      <c r="P612" s="117">
        <f t="shared" si="290"/>
        <v>0</v>
      </c>
      <c r="Q612" s="117">
        <f t="shared" si="290"/>
        <v>0</v>
      </c>
      <c r="R612" s="117">
        <f t="shared" si="290"/>
        <v>0</v>
      </c>
      <c r="S612" s="117">
        <f t="shared" si="290"/>
        <v>0</v>
      </c>
      <c r="T612" s="117">
        <f t="shared" si="290"/>
        <v>0</v>
      </c>
      <c r="U612" s="117">
        <f t="shared" si="290"/>
        <v>0</v>
      </c>
      <c r="V612" s="117">
        <f t="shared" si="290"/>
        <v>0</v>
      </c>
      <c r="W612" s="117">
        <f t="shared" si="290"/>
        <v>0</v>
      </c>
      <c r="X612" s="120">
        <f t="shared" si="290"/>
        <v>0</v>
      </c>
    </row>
    <row r="613" spans="1:24" ht="15.75" x14ac:dyDescent="0.25">
      <c r="A613" s="1">
        <v>613</v>
      </c>
      <c r="G613" s="45"/>
      <c r="H613" s="117">
        <f t="shared" ref="H613:X613" si="291">H298*$B298</f>
        <v>240</v>
      </c>
      <c r="I613" s="117">
        <f t="shared" si="291"/>
        <v>0</v>
      </c>
      <c r="J613" s="117">
        <f t="shared" si="291"/>
        <v>0</v>
      </c>
      <c r="K613" s="117">
        <f t="shared" si="291"/>
        <v>0</v>
      </c>
      <c r="L613" s="117">
        <f t="shared" si="291"/>
        <v>0</v>
      </c>
      <c r="M613" s="117">
        <f t="shared" si="291"/>
        <v>0</v>
      </c>
      <c r="N613" s="117">
        <f t="shared" si="291"/>
        <v>0</v>
      </c>
      <c r="O613" s="117">
        <f t="shared" si="291"/>
        <v>0</v>
      </c>
      <c r="P613" s="117">
        <f t="shared" si="291"/>
        <v>0</v>
      </c>
      <c r="Q613" s="117">
        <f t="shared" si="291"/>
        <v>0</v>
      </c>
      <c r="R613" s="117">
        <f t="shared" si="291"/>
        <v>0</v>
      </c>
      <c r="S613" s="117">
        <f t="shared" si="291"/>
        <v>0</v>
      </c>
      <c r="T613" s="117">
        <f t="shared" si="291"/>
        <v>0</v>
      </c>
      <c r="U613" s="117">
        <f t="shared" si="291"/>
        <v>0</v>
      </c>
      <c r="V613" s="117">
        <f t="shared" si="291"/>
        <v>0</v>
      </c>
      <c r="W613" s="117">
        <f t="shared" si="291"/>
        <v>0</v>
      </c>
      <c r="X613" s="120">
        <f t="shared" si="291"/>
        <v>0</v>
      </c>
    </row>
    <row r="614" spans="1:24" ht="15.75" x14ac:dyDescent="0.25">
      <c r="A614" s="1">
        <v>614</v>
      </c>
      <c r="G614" s="45"/>
      <c r="H614" s="117">
        <f t="shared" ref="H614:X614" si="292">H299*$B299</f>
        <v>240</v>
      </c>
      <c r="I614" s="117">
        <f t="shared" si="292"/>
        <v>0</v>
      </c>
      <c r="J614" s="117">
        <f t="shared" si="292"/>
        <v>0</v>
      </c>
      <c r="K614" s="117">
        <f t="shared" si="292"/>
        <v>0</v>
      </c>
      <c r="L614" s="117">
        <f t="shared" si="292"/>
        <v>0</v>
      </c>
      <c r="M614" s="117">
        <f t="shared" si="292"/>
        <v>0</v>
      </c>
      <c r="N614" s="117">
        <f t="shared" si="292"/>
        <v>0</v>
      </c>
      <c r="O614" s="117">
        <f t="shared" si="292"/>
        <v>0</v>
      </c>
      <c r="P614" s="117">
        <f t="shared" si="292"/>
        <v>0</v>
      </c>
      <c r="Q614" s="117">
        <f t="shared" si="292"/>
        <v>0</v>
      </c>
      <c r="R614" s="117">
        <f t="shared" si="292"/>
        <v>0</v>
      </c>
      <c r="S614" s="117">
        <f t="shared" si="292"/>
        <v>0</v>
      </c>
      <c r="T614" s="117">
        <f t="shared" si="292"/>
        <v>0</v>
      </c>
      <c r="U614" s="117">
        <f t="shared" si="292"/>
        <v>0</v>
      </c>
      <c r="V614" s="117">
        <f t="shared" si="292"/>
        <v>0</v>
      </c>
      <c r="W614" s="117">
        <f t="shared" si="292"/>
        <v>0</v>
      </c>
      <c r="X614" s="120">
        <f t="shared" si="292"/>
        <v>0</v>
      </c>
    </row>
    <row r="615" spans="1:24" ht="15.75" x14ac:dyDescent="0.25">
      <c r="A615" s="1">
        <v>615</v>
      </c>
      <c r="G615" s="45"/>
      <c r="H615" s="117">
        <f t="shared" ref="H615:X615" si="293">H300*$B300</f>
        <v>240</v>
      </c>
      <c r="I615" s="117">
        <f t="shared" si="293"/>
        <v>0</v>
      </c>
      <c r="J615" s="117">
        <f t="shared" si="293"/>
        <v>0</v>
      </c>
      <c r="K615" s="117">
        <f t="shared" si="293"/>
        <v>0</v>
      </c>
      <c r="L615" s="117">
        <f t="shared" si="293"/>
        <v>0</v>
      </c>
      <c r="M615" s="117">
        <f t="shared" si="293"/>
        <v>0</v>
      </c>
      <c r="N615" s="117">
        <f t="shared" si="293"/>
        <v>0</v>
      </c>
      <c r="O615" s="117">
        <f t="shared" si="293"/>
        <v>0</v>
      </c>
      <c r="P615" s="117">
        <f t="shared" si="293"/>
        <v>0</v>
      </c>
      <c r="Q615" s="117">
        <f t="shared" si="293"/>
        <v>0</v>
      </c>
      <c r="R615" s="117">
        <f t="shared" si="293"/>
        <v>0</v>
      </c>
      <c r="S615" s="117">
        <f t="shared" si="293"/>
        <v>0</v>
      </c>
      <c r="T615" s="117">
        <f t="shared" si="293"/>
        <v>0</v>
      </c>
      <c r="U615" s="117">
        <f t="shared" si="293"/>
        <v>0</v>
      </c>
      <c r="V615" s="117">
        <f t="shared" si="293"/>
        <v>0</v>
      </c>
      <c r="W615" s="117">
        <f t="shared" si="293"/>
        <v>0</v>
      </c>
      <c r="X615" s="120">
        <f t="shared" si="293"/>
        <v>0</v>
      </c>
    </row>
    <row r="616" spans="1:24" ht="15.75" x14ac:dyDescent="0.25">
      <c r="A616" s="1">
        <v>616</v>
      </c>
      <c r="G616" s="45"/>
      <c r="H616" s="117">
        <f t="shared" ref="H616:X616" si="294">H301*$B301</f>
        <v>240</v>
      </c>
      <c r="I616" s="117">
        <f t="shared" si="294"/>
        <v>0</v>
      </c>
      <c r="J616" s="117">
        <f t="shared" si="294"/>
        <v>0</v>
      </c>
      <c r="K616" s="117">
        <f t="shared" si="294"/>
        <v>0</v>
      </c>
      <c r="L616" s="117">
        <f t="shared" si="294"/>
        <v>0</v>
      </c>
      <c r="M616" s="117">
        <f t="shared" si="294"/>
        <v>0</v>
      </c>
      <c r="N616" s="117">
        <f t="shared" si="294"/>
        <v>0</v>
      </c>
      <c r="O616" s="117">
        <f t="shared" si="294"/>
        <v>0</v>
      </c>
      <c r="P616" s="117">
        <f t="shared" si="294"/>
        <v>0</v>
      </c>
      <c r="Q616" s="117">
        <f t="shared" si="294"/>
        <v>0</v>
      </c>
      <c r="R616" s="117">
        <f t="shared" si="294"/>
        <v>0</v>
      </c>
      <c r="S616" s="117">
        <f t="shared" si="294"/>
        <v>0</v>
      </c>
      <c r="T616" s="117">
        <f t="shared" si="294"/>
        <v>0</v>
      </c>
      <c r="U616" s="117">
        <f t="shared" si="294"/>
        <v>0</v>
      </c>
      <c r="V616" s="117">
        <f t="shared" si="294"/>
        <v>0</v>
      </c>
      <c r="W616" s="117">
        <f t="shared" si="294"/>
        <v>0</v>
      </c>
      <c r="X616" s="120">
        <f t="shared" si="294"/>
        <v>0</v>
      </c>
    </row>
    <row r="617" spans="1:24" ht="15.75" x14ac:dyDescent="0.25">
      <c r="A617" s="1">
        <v>617</v>
      </c>
      <c r="G617" s="45"/>
      <c r="H617" s="117">
        <f t="shared" ref="H617:X617" si="295">H302*$B302</f>
        <v>120</v>
      </c>
      <c r="I617" s="117">
        <f t="shared" si="295"/>
        <v>0</v>
      </c>
      <c r="J617" s="117">
        <f t="shared" si="295"/>
        <v>120</v>
      </c>
      <c r="K617" s="117">
        <f t="shared" si="295"/>
        <v>60</v>
      </c>
      <c r="L617" s="117">
        <f t="shared" si="295"/>
        <v>120</v>
      </c>
      <c r="M617" s="117">
        <f t="shared" si="295"/>
        <v>120</v>
      </c>
      <c r="N617" s="117">
        <f t="shared" si="295"/>
        <v>120</v>
      </c>
      <c r="O617" s="117">
        <f t="shared" si="295"/>
        <v>0</v>
      </c>
      <c r="P617" s="117">
        <f t="shared" si="295"/>
        <v>0</v>
      </c>
      <c r="Q617" s="117">
        <f t="shared" si="295"/>
        <v>0</v>
      </c>
      <c r="R617" s="117">
        <f t="shared" si="295"/>
        <v>0</v>
      </c>
      <c r="S617" s="117">
        <f t="shared" si="295"/>
        <v>0</v>
      </c>
      <c r="T617" s="117">
        <f t="shared" si="295"/>
        <v>0</v>
      </c>
      <c r="U617" s="117">
        <f t="shared" si="295"/>
        <v>0</v>
      </c>
      <c r="V617" s="117">
        <f t="shared" si="295"/>
        <v>0</v>
      </c>
      <c r="W617" s="117">
        <f t="shared" si="295"/>
        <v>0</v>
      </c>
      <c r="X617" s="120">
        <f t="shared" si="295"/>
        <v>0</v>
      </c>
    </row>
    <row r="618" spans="1:24" ht="15.75" x14ac:dyDescent="0.25">
      <c r="A618" s="1">
        <v>618</v>
      </c>
      <c r="G618" s="45"/>
      <c r="H618" s="117">
        <f t="shared" ref="H618:X618" si="296">H303*$B303</f>
        <v>120</v>
      </c>
      <c r="I618" s="117">
        <f t="shared" si="296"/>
        <v>0</v>
      </c>
      <c r="J618" s="117">
        <f t="shared" si="296"/>
        <v>120</v>
      </c>
      <c r="K618" s="117">
        <f t="shared" si="296"/>
        <v>60</v>
      </c>
      <c r="L618" s="117">
        <f t="shared" si="296"/>
        <v>120</v>
      </c>
      <c r="M618" s="117">
        <f t="shared" si="296"/>
        <v>120</v>
      </c>
      <c r="N618" s="117">
        <f t="shared" si="296"/>
        <v>120</v>
      </c>
      <c r="O618" s="117">
        <f t="shared" si="296"/>
        <v>0</v>
      </c>
      <c r="P618" s="117">
        <f t="shared" si="296"/>
        <v>0</v>
      </c>
      <c r="Q618" s="117">
        <f t="shared" si="296"/>
        <v>0</v>
      </c>
      <c r="R618" s="117">
        <f t="shared" si="296"/>
        <v>0</v>
      </c>
      <c r="S618" s="117">
        <f t="shared" si="296"/>
        <v>0</v>
      </c>
      <c r="T618" s="117">
        <f t="shared" si="296"/>
        <v>0</v>
      </c>
      <c r="U618" s="117">
        <f t="shared" si="296"/>
        <v>0</v>
      </c>
      <c r="V618" s="117">
        <f t="shared" si="296"/>
        <v>0</v>
      </c>
      <c r="W618" s="117">
        <f t="shared" si="296"/>
        <v>0</v>
      </c>
      <c r="X618" s="120">
        <f t="shared" si="296"/>
        <v>0</v>
      </c>
    </row>
    <row r="619" spans="1:24" ht="15.75" x14ac:dyDescent="0.25">
      <c r="A619" s="1">
        <v>619</v>
      </c>
      <c r="G619" s="45"/>
      <c r="H619" s="117">
        <f t="shared" ref="H619:X619" si="297">H304*$B304</f>
        <v>120</v>
      </c>
      <c r="I619" s="117">
        <f t="shared" si="297"/>
        <v>0</v>
      </c>
      <c r="J619" s="117">
        <f t="shared" si="297"/>
        <v>120</v>
      </c>
      <c r="K619" s="117">
        <f t="shared" si="297"/>
        <v>60</v>
      </c>
      <c r="L619" s="117">
        <f t="shared" si="297"/>
        <v>120</v>
      </c>
      <c r="M619" s="117">
        <f t="shared" si="297"/>
        <v>120</v>
      </c>
      <c r="N619" s="117">
        <f t="shared" si="297"/>
        <v>120</v>
      </c>
      <c r="O619" s="117">
        <f t="shared" si="297"/>
        <v>0</v>
      </c>
      <c r="P619" s="117">
        <f t="shared" si="297"/>
        <v>0</v>
      </c>
      <c r="Q619" s="117">
        <f t="shared" si="297"/>
        <v>0</v>
      </c>
      <c r="R619" s="117">
        <f t="shared" si="297"/>
        <v>0</v>
      </c>
      <c r="S619" s="117">
        <f t="shared" si="297"/>
        <v>0</v>
      </c>
      <c r="T619" s="117">
        <f t="shared" si="297"/>
        <v>0</v>
      </c>
      <c r="U619" s="117">
        <f t="shared" si="297"/>
        <v>0</v>
      </c>
      <c r="V619" s="117">
        <f t="shared" si="297"/>
        <v>0</v>
      </c>
      <c r="W619" s="117">
        <f t="shared" si="297"/>
        <v>0</v>
      </c>
      <c r="X619" s="120">
        <f t="shared" si="297"/>
        <v>0</v>
      </c>
    </row>
    <row r="620" spans="1:24" ht="15.75" x14ac:dyDescent="0.25">
      <c r="A620" s="1">
        <v>620</v>
      </c>
      <c r="G620" s="45"/>
      <c r="H620" s="117">
        <f t="shared" ref="H620:X620" si="298">H305*$B305</f>
        <v>60</v>
      </c>
      <c r="I620" s="117">
        <f t="shared" si="298"/>
        <v>0</v>
      </c>
      <c r="J620" s="117">
        <f t="shared" si="298"/>
        <v>120</v>
      </c>
      <c r="K620" s="117">
        <f t="shared" si="298"/>
        <v>0</v>
      </c>
      <c r="L620" s="117">
        <f t="shared" si="298"/>
        <v>0</v>
      </c>
      <c r="M620" s="117">
        <f t="shared" si="298"/>
        <v>0</v>
      </c>
      <c r="N620" s="117">
        <f t="shared" si="298"/>
        <v>0</v>
      </c>
      <c r="O620" s="117">
        <f t="shared" si="298"/>
        <v>0</v>
      </c>
      <c r="P620" s="117">
        <f t="shared" si="298"/>
        <v>0</v>
      </c>
      <c r="Q620" s="117">
        <f t="shared" si="298"/>
        <v>0</v>
      </c>
      <c r="R620" s="117">
        <f t="shared" si="298"/>
        <v>0</v>
      </c>
      <c r="S620" s="117">
        <f t="shared" si="298"/>
        <v>0</v>
      </c>
      <c r="T620" s="117">
        <f t="shared" si="298"/>
        <v>0</v>
      </c>
      <c r="U620" s="117">
        <f t="shared" si="298"/>
        <v>0</v>
      </c>
      <c r="V620" s="117">
        <f t="shared" si="298"/>
        <v>0</v>
      </c>
      <c r="W620" s="117">
        <f t="shared" si="298"/>
        <v>0</v>
      </c>
      <c r="X620" s="120">
        <f t="shared" si="298"/>
        <v>0</v>
      </c>
    </row>
    <row r="621" spans="1:24" ht="15.75" x14ac:dyDescent="0.25">
      <c r="A621" s="1">
        <v>621</v>
      </c>
      <c r="G621" s="45"/>
      <c r="H621" s="117">
        <f t="shared" ref="H621:X621" si="299">H306*$B306</f>
        <v>60</v>
      </c>
      <c r="I621" s="117">
        <f t="shared" si="299"/>
        <v>0</v>
      </c>
      <c r="J621" s="117">
        <f t="shared" si="299"/>
        <v>120</v>
      </c>
      <c r="K621" s="117">
        <f t="shared" si="299"/>
        <v>0</v>
      </c>
      <c r="L621" s="117">
        <f t="shared" si="299"/>
        <v>0</v>
      </c>
      <c r="M621" s="117">
        <f t="shared" si="299"/>
        <v>0</v>
      </c>
      <c r="N621" s="117">
        <f t="shared" si="299"/>
        <v>0</v>
      </c>
      <c r="O621" s="117">
        <f t="shared" si="299"/>
        <v>0</v>
      </c>
      <c r="P621" s="117">
        <f t="shared" si="299"/>
        <v>0</v>
      </c>
      <c r="Q621" s="117">
        <f t="shared" si="299"/>
        <v>0</v>
      </c>
      <c r="R621" s="117">
        <f t="shared" si="299"/>
        <v>0</v>
      </c>
      <c r="S621" s="117">
        <f t="shared" si="299"/>
        <v>0</v>
      </c>
      <c r="T621" s="117">
        <f t="shared" si="299"/>
        <v>0</v>
      </c>
      <c r="U621" s="117">
        <f t="shared" si="299"/>
        <v>0</v>
      </c>
      <c r="V621" s="117">
        <f t="shared" si="299"/>
        <v>0</v>
      </c>
      <c r="W621" s="117">
        <f t="shared" si="299"/>
        <v>0</v>
      </c>
      <c r="X621" s="120">
        <f t="shared" si="299"/>
        <v>0</v>
      </c>
    </row>
    <row r="622" spans="1:24" ht="15.75" x14ac:dyDescent="0.25">
      <c r="A622" s="1">
        <v>622</v>
      </c>
      <c r="G622" s="45"/>
      <c r="H622" s="117">
        <f t="shared" ref="H622:X622" si="300">H307*$B307</f>
        <v>60</v>
      </c>
      <c r="I622" s="117">
        <f t="shared" si="300"/>
        <v>0</v>
      </c>
      <c r="J622" s="117">
        <f t="shared" si="300"/>
        <v>120</v>
      </c>
      <c r="K622" s="117">
        <f t="shared" si="300"/>
        <v>0</v>
      </c>
      <c r="L622" s="117">
        <f t="shared" si="300"/>
        <v>0</v>
      </c>
      <c r="M622" s="117">
        <f t="shared" si="300"/>
        <v>0</v>
      </c>
      <c r="N622" s="117">
        <f t="shared" si="300"/>
        <v>0</v>
      </c>
      <c r="O622" s="117">
        <f t="shared" si="300"/>
        <v>0</v>
      </c>
      <c r="P622" s="117">
        <f t="shared" si="300"/>
        <v>0</v>
      </c>
      <c r="Q622" s="117">
        <f t="shared" si="300"/>
        <v>0</v>
      </c>
      <c r="R622" s="117">
        <f t="shared" si="300"/>
        <v>0</v>
      </c>
      <c r="S622" s="117">
        <f t="shared" si="300"/>
        <v>0</v>
      </c>
      <c r="T622" s="117">
        <f t="shared" si="300"/>
        <v>0</v>
      </c>
      <c r="U622" s="117">
        <f t="shared" si="300"/>
        <v>0</v>
      </c>
      <c r="V622" s="117">
        <f t="shared" si="300"/>
        <v>0</v>
      </c>
      <c r="W622" s="117">
        <f t="shared" si="300"/>
        <v>0</v>
      </c>
      <c r="X622" s="120">
        <f t="shared" si="300"/>
        <v>0</v>
      </c>
    </row>
    <row r="623" spans="1:24" ht="15.75" x14ac:dyDescent="0.25">
      <c r="A623" s="1">
        <v>623</v>
      </c>
      <c r="G623" s="45"/>
      <c r="H623" s="117">
        <f t="shared" ref="H623:X623" si="301">H308*$B308</f>
        <v>60</v>
      </c>
      <c r="I623" s="117">
        <f t="shared" si="301"/>
        <v>0</v>
      </c>
      <c r="J623" s="117">
        <f t="shared" si="301"/>
        <v>120</v>
      </c>
      <c r="K623" s="117">
        <f t="shared" si="301"/>
        <v>0</v>
      </c>
      <c r="L623" s="117">
        <f t="shared" si="301"/>
        <v>0</v>
      </c>
      <c r="M623" s="117">
        <f t="shared" si="301"/>
        <v>0</v>
      </c>
      <c r="N623" s="117">
        <f t="shared" si="301"/>
        <v>0</v>
      </c>
      <c r="O623" s="117">
        <f t="shared" si="301"/>
        <v>0</v>
      </c>
      <c r="P623" s="117">
        <f t="shared" si="301"/>
        <v>0</v>
      </c>
      <c r="Q623" s="117">
        <f t="shared" si="301"/>
        <v>0</v>
      </c>
      <c r="R623" s="117">
        <f t="shared" si="301"/>
        <v>0</v>
      </c>
      <c r="S623" s="117">
        <f t="shared" si="301"/>
        <v>0</v>
      </c>
      <c r="T623" s="117">
        <f t="shared" si="301"/>
        <v>0</v>
      </c>
      <c r="U623" s="117">
        <f t="shared" si="301"/>
        <v>0</v>
      </c>
      <c r="V623" s="117">
        <f t="shared" si="301"/>
        <v>0</v>
      </c>
      <c r="W623" s="117">
        <f t="shared" si="301"/>
        <v>0</v>
      </c>
      <c r="X623" s="120">
        <f t="shared" si="301"/>
        <v>0</v>
      </c>
    </row>
    <row r="624" spans="1:24" ht="15.75" x14ac:dyDescent="0.25">
      <c r="A624" s="1">
        <v>624</v>
      </c>
      <c r="G624" s="45"/>
      <c r="H624" s="117">
        <f t="shared" ref="H624:X624" si="302">H309*$B309</f>
        <v>120</v>
      </c>
      <c r="I624" s="117">
        <f t="shared" si="302"/>
        <v>0</v>
      </c>
      <c r="J624" s="117">
        <f t="shared" si="302"/>
        <v>120</v>
      </c>
      <c r="K624" s="117">
        <f t="shared" si="302"/>
        <v>60</v>
      </c>
      <c r="L624" s="117">
        <f t="shared" si="302"/>
        <v>120</v>
      </c>
      <c r="M624" s="117">
        <f t="shared" si="302"/>
        <v>120</v>
      </c>
      <c r="N624" s="117">
        <f t="shared" si="302"/>
        <v>120</v>
      </c>
      <c r="O624" s="117">
        <f t="shared" si="302"/>
        <v>0</v>
      </c>
      <c r="P624" s="117">
        <f t="shared" si="302"/>
        <v>0</v>
      </c>
      <c r="Q624" s="117">
        <f t="shared" si="302"/>
        <v>0</v>
      </c>
      <c r="R624" s="117">
        <f t="shared" si="302"/>
        <v>0</v>
      </c>
      <c r="S624" s="117">
        <f t="shared" si="302"/>
        <v>0</v>
      </c>
      <c r="T624" s="117">
        <f t="shared" si="302"/>
        <v>0</v>
      </c>
      <c r="U624" s="117">
        <f t="shared" si="302"/>
        <v>0</v>
      </c>
      <c r="V624" s="117">
        <f t="shared" si="302"/>
        <v>0</v>
      </c>
      <c r="W624" s="117">
        <f t="shared" si="302"/>
        <v>0</v>
      </c>
      <c r="X624" s="120">
        <f t="shared" si="302"/>
        <v>0</v>
      </c>
    </row>
    <row r="625" spans="1:24" ht="15.75" x14ac:dyDescent="0.25">
      <c r="A625" s="1">
        <v>625</v>
      </c>
      <c r="G625" s="45"/>
      <c r="H625" s="117">
        <f t="shared" ref="H625:X625" si="303">H310*$B310</f>
        <v>120</v>
      </c>
      <c r="I625" s="117">
        <f t="shared" si="303"/>
        <v>0</v>
      </c>
      <c r="J625" s="117">
        <f t="shared" si="303"/>
        <v>120</v>
      </c>
      <c r="K625" s="117">
        <f t="shared" si="303"/>
        <v>60</v>
      </c>
      <c r="L625" s="117">
        <f t="shared" si="303"/>
        <v>120</v>
      </c>
      <c r="M625" s="117">
        <f t="shared" si="303"/>
        <v>120</v>
      </c>
      <c r="N625" s="117">
        <f t="shared" si="303"/>
        <v>120</v>
      </c>
      <c r="O625" s="117">
        <f t="shared" si="303"/>
        <v>0</v>
      </c>
      <c r="P625" s="117">
        <f t="shared" si="303"/>
        <v>0</v>
      </c>
      <c r="Q625" s="117">
        <f t="shared" si="303"/>
        <v>0</v>
      </c>
      <c r="R625" s="117">
        <f t="shared" si="303"/>
        <v>0</v>
      </c>
      <c r="S625" s="117">
        <f t="shared" si="303"/>
        <v>0</v>
      </c>
      <c r="T625" s="117">
        <f t="shared" si="303"/>
        <v>0</v>
      </c>
      <c r="U625" s="117">
        <f t="shared" si="303"/>
        <v>0</v>
      </c>
      <c r="V625" s="117">
        <f t="shared" si="303"/>
        <v>0</v>
      </c>
      <c r="W625" s="117">
        <f t="shared" si="303"/>
        <v>0</v>
      </c>
      <c r="X625" s="120">
        <f t="shared" si="303"/>
        <v>0</v>
      </c>
    </row>
    <row r="626" spans="1:24" ht="15.75" x14ac:dyDescent="0.25">
      <c r="A626" s="1">
        <v>626</v>
      </c>
      <c r="G626" s="45"/>
      <c r="H626" s="117">
        <f t="shared" ref="H626:X626" si="304">H311*$B311</f>
        <v>60</v>
      </c>
      <c r="I626" s="117">
        <f t="shared" si="304"/>
        <v>0</v>
      </c>
      <c r="J626" s="117">
        <f t="shared" si="304"/>
        <v>120</v>
      </c>
      <c r="K626" s="117">
        <f t="shared" si="304"/>
        <v>0</v>
      </c>
      <c r="L626" s="117">
        <f t="shared" si="304"/>
        <v>0</v>
      </c>
      <c r="M626" s="117">
        <f t="shared" si="304"/>
        <v>0</v>
      </c>
      <c r="N626" s="117">
        <f t="shared" si="304"/>
        <v>0</v>
      </c>
      <c r="O626" s="117">
        <f t="shared" si="304"/>
        <v>0</v>
      </c>
      <c r="P626" s="117">
        <f t="shared" si="304"/>
        <v>0</v>
      </c>
      <c r="Q626" s="117">
        <f t="shared" si="304"/>
        <v>0</v>
      </c>
      <c r="R626" s="117">
        <f t="shared" si="304"/>
        <v>0</v>
      </c>
      <c r="S626" s="117">
        <f t="shared" si="304"/>
        <v>0</v>
      </c>
      <c r="T626" s="117">
        <f t="shared" si="304"/>
        <v>0</v>
      </c>
      <c r="U626" s="117">
        <f t="shared" si="304"/>
        <v>0</v>
      </c>
      <c r="V626" s="117">
        <f t="shared" si="304"/>
        <v>0</v>
      </c>
      <c r="W626" s="117">
        <f t="shared" si="304"/>
        <v>0</v>
      </c>
      <c r="X626" s="120">
        <f t="shared" si="304"/>
        <v>0</v>
      </c>
    </row>
    <row r="627" spans="1:24" ht="15.75" x14ac:dyDescent="0.25">
      <c r="A627" s="1">
        <v>627</v>
      </c>
      <c r="G627" s="45"/>
      <c r="H627" s="117">
        <f t="shared" ref="H627:X627" si="305">H312*$B312</f>
        <v>60</v>
      </c>
      <c r="I627" s="117">
        <f t="shared" si="305"/>
        <v>0</v>
      </c>
      <c r="J627" s="117">
        <f t="shared" si="305"/>
        <v>120</v>
      </c>
      <c r="K627" s="117">
        <f t="shared" si="305"/>
        <v>0</v>
      </c>
      <c r="L627" s="117">
        <f t="shared" si="305"/>
        <v>0</v>
      </c>
      <c r="M627" s="117">
        <f t="shared" si="305"/>
        <v>0</v>
      </c>
      <c r="N627" s="117">
        <f t="shared" si="305"/>
        <v>0</v>
      </c>
      <c r="O627" s="117">
        <f t="shared" si="305"/>
        <v>0</v>
      </c>
      <c r="P627" s="117">
        <f t="shared" si="305"/>
        <v>0</v>
      </c>
      <c r="Q627" s="117">
        <f t="shared" si="305"/>
        <v>0</v>
      </c>
      <c r="R627" s="117">
        <f t="shared" si="305"/>
        <v>0</v>
      </c>
      <c r="S627" s="117">
        <f t="shared" si="305"/>
        <v>0</v>
      </c>
      <c r="T627" s="117">
        <f t="shared" si="305"/>
        <v>0</v>
      </c>
      <c r="U627" s="117">
        <f t="shared" si="305"/>
        <v>0</v>
      </c>
      <c r="V627" s="117">
        <f t="shared" si="305"/>
        <v>0</v>
      </c>
      <c r="W627" s="117">
        <f t="shared" si="305"/>
        <v>0</v>
      </c>
      <c r="X627" s="120">
        <f t="shared" si="305"/>
        <v>0</v>
      </c>
    </row>
    <row r="628" spans="1:24" ht="15.75" x14ac:dyDescent="0.25">
      <c r="A628" s="1">
        <v>628</v>
      </c>
      <c r="G628" s="45"/>
      <c r="H628" s="117">
        <f t="shared" ref="H628:X628" si="306">H313*$B313</f>
        <v>60</v>
      </c>
      <c r="I628" s="117">
        <f t="shared" si="306"/>
        <v>0</v>
      </c>
      <c r="J628" s="117">
        <f t="shared" si="306"/>
        <v>120</v>
      </c>
      <c r="K628" s="117">
        <f t="shared" si="306"/>
        <v>0</v>
      </c>
      <c r="L628" s="117">
        <f t="shared" si="306"/>
        <v>0</v>
      </c>
      <c r="M628" s="117">
        <f t="shared" si="306"/>
        <v>0</v>
      </c>
      <c r="N628" s="117">
        <f t="shared" si="306"/>
        <v>0</v>
      </c>
      <c r="O628" s="117">
        <f t="shared" si="306"/>
        <v>0</v>
      </c>
      <c r="P628" s="117">
        <f t="shared" si="306"/>
        <v>0</v>
      </c>
      <c r="Q628" s="117">
        <f t="shared" si="306"/>
        <v>0</v>
      </c>
      <c r="R628" s="117">
        <f t="shared" si="306"/>
        <v>0</v>
      </c>
      <c r="S628" s="117">
        <f t="shared" si="306"/>
        <v>0</v>
      </c>
      <c r="T628" s="117">
        <f t="shared" si="306"/>
        <v>0</v>
      </c>
      <c r="U628" s="117">
        <f t="shared" si="306"/>
        <v>0</v>
      </c>
      <c r="V628" s="117">
        <f t="shared" si="306"/>
        <v>0</v>
      </c>
      <c r="W628" s="117">
        <f t="shared" si="306"/>
        <v>0</v>
      </c>
      <c r="X628" s="120">
        <f t="shared" si="306"/>
        <v>0</v>
      </c>
    </row>
    <row r="629" spans="1:24" ht="15.75" x14ac:dyDescent="0.25">
      <c r="A629" s="1">
        <v>629</v>
      </c>
      <c r="G629" s="45"/>
      <c r="H629" s="117">
        <f t="shared" ref="H629:X629" si="307">H314*$B314</f>
        <v>60</v>
      </c>
      <c r="I629" s="117">
        <f t="shared" si="307"/>
        <v>0</v>
      </c>
      <c r="J629" s="117">
        <f t="shared" si="307"/>
        <v>120</v>
      </c>
      <c r="K629" s="117">
        <f t="shared" si="307"/>
        <v>0</v>
      </c>
      <c r="L629" s="117">
        <f t="shared" si="307"/>
        <v>0</v>
      </c>
      <c r="M629" s="117">
        <f t="shared" si="307"/>
        <v>0</v>
      </c>
      <c r="N629" s="117">
        <f t="shared" si="307"/>
        <v>0</v>
      </c>
      <c r="O629" s="117">
        <f t="shared" si="307"/>
        <v>0</v>
      </c>
      <c r="P629" s="117">
        <f t="shared" si="307"/>
        <v>0</v>
      </c>
      <c r="Q629" s="117">
        <f t="shared" si="307"/>
        <v>0</v>
      </c>
      <c r="R629" s="117">
        <f t="shared" si="307"/>
        <v>0</v>
      </c>
      <c r="S629" s="117">
        <f t="shared" si="307"/>
        <v>0</v>
      </c>
      <c r="T629" s="117">
        <f t="shared" si="307"/>
        <v>0</v>
      </c>
      <c r="U629" s="117">
        <f t="shared" si="307"/>
        <v>0</v>
      </c>
      <c r="V629" s="117">
        <f t="shared" si="307"/>
        <v>0</v>
      </c>
      <c r="W629" s="117">
        <f t="shared" si="307"/>
        <v>0</v>
      </c>
      <c r="X629" s="120">
        <f t="shared" si="307"/>
        <v>0</v>
      </c>
    </row>
    <row r="630" spans="1:24" ht="15.75" x14ac:dyDescent="0.25">
      <c r="A630" s="1">
        <v>630</v>
      </c>
      <c r="G630" s="45"/>
      <c r="H630" s="117">
        <f t="shared" ref="H630:X630" si="308">H315*$B315</f>
        <v>240</v>
      </c>
      <c r="I630" s="117">
        <f t="shared" si="308"/>
        <v>0</v>
      </c>
      <c r="J630" s="117">
        <f t="shared" si="308"/>
        <v>0</v>
      </c>
      <c r="K630" s="117">
        <f t="shared" si="308"/>
        <v>0</v>
      </c>
      <c r="L630" s="117">
        <f t="shared" si="308"/>
        <v>0</v>
      </c>
      <c r="M630" s="117">
        <f t="shared" si="308"/>
        <v>0</v>
      </c>
      <c r="N630" s="117">
        <f t="shared" si="308"/>
        <v>0</v>
      </c>
      <c r="O630" s="117">
        <f t="shared" si="308"/>
        <v>0</v>
      </c>
      <c r="P630" s="117">
        <f t="shared" si="308"/>
        <v>0</v>
      </c>
      <c r="Q630" s="117">
        <f t="shared" si="308"/>
        <v>0</v>
      </c>
      <c r="R630" s="117">
        <f t="shared" si="308"/>
        <v>0</v>
      </c>
      <c r="S630" s="117">
        <f t="shared" si="308"/>
        <v>0</v>
      </c>
      <c r="T630" s="117">
        <f t="shared" si="308"/>
        <v>0</v>
      </c>
      <c r="U630" s="117">
        <f t="shared" si="308"/>
        <v>0</v>
      </c>
      <c r="V630" s="117">
        <f t="shared" si="308"/>
        <v>0</v>
      </c>
      <c r="W630" s="117">
        <f t="shared" si="308"/>
        <v>0</v>
      </c>
      <c r="X630" s="120">
        <f t="shared" si="308"/>
        <v>0</v>
      </c>
    </row>
    <row r="631" spans="1:24" ht="15.75" x14ac:dyDescent="0.25">
      <c r="A631" s="1">
        <v>631</v>
      </c>
      <c r="G631" s="45"/>
      <c r="H631" s="117">
        <f t="shared" ref="H631:X631" si="309">H316*$B316</f>
        <v>240</v>
      </c>
      <c r="I631" s="117">
        <f t="shared" si="309"/>
        <v>0</v>
      </c>
      <c r="J631" s="117">
        <f t="shared" si="309"/>
        <v>0</v>
      </c>
      <c r="K631" s="117">
        <f t="shared" si="309"/>
        <v>0</v>
      </c>
      <c r="L631" s="117">
        <f t="shared" si="309"/>
        <v>0</v>
      </c>
      <c r="M631" s="117">
        <f t="shared" si="309"/>
        <v>0</v>
      </c>
      <c r="N631" s="117">
        <f t="shared" si="309"/>
        <v>0</v>
      </c>
      <c r="O631" s="117">
        <f t="shared" si="309"/>
        <v>0</v>
      </c>
      <c r="P631" s="117">
        <f t="shared" si="309"/>
        <v>0</v>
      </c>
      <c r="Q631" s="117">
        <f t="shared" si="309"/>
        <v>0</v>
      </c>
      <c r="R631" s="117">
        <f t="shared" si="309"/>
        <v>0</v>
      </c>
      <c r="S631" s="117">
        <f t="shared" si="309"/>
        <v>0</v>
      </c>
      <c r="T631" s="117">
        <f t="shared" si="309"/>
        <v>0</v>
      </c>
      <c r="U631" s="117">
        <f t="shared" si="309"/>
        <v>0</v>
      </c>
      <c r="V631" s="117">
        <f t="shared" si="309"/>
        <v>0</v>
      </c>
      <c r="W631" s="117">
        <f t="shared" si="309"/>
        <v>0</v>
      </c>
      <c r="X631" s="120">
        <f t="shared" si="309"/>
        <v>0</v>
      </c>
    </row>
    <row r="632" spans="1:24" ht="15.75" x14ac:dyDescent="0.25">
      <c r="A632" s="1">
        <v>632</v>
      </c>
      <c r="G632" s="45"/>
      <c r="H632" s="117">
        <f t="shared" ref="H632:X632" si="310">H317*$B317</f>
        <v>240</v>
      </c>
      <c r="I632" s="117">
        <f t="shared" si="310"/>
        <v>0</v>
      </c>
      <c r="J632" s="117">
        <f t="shared" si="310"/>
        <v>0</v>
      </c>
      <c r="K632" s="117">
        <f t="shared" si="310"/>
        <v>0</v>
      </c>
      <c r="L632" s="117">
        <f t="shared" si="310"/>
        <v>0</v>
      </c>
      <c r="M632" s="117">
        <f t="shared" si="310"/>
        <v>0</v>
      </c>
      <c r="N632" s="117">
        <f t="shared" si="310"/>
        <v>0</v>
      </c>
      <c r="O632" s="117">
        <f t="shared" si="310"/>
        <v>0</v>
      </c>
      <c r="P632" s="117">
        <f t="shared" si="310"/>
        <v>0</v>
      </c>
      <c r="Q632" s="117">
        <f t="shared" si="310"/>
        <v>0</v>
      </c>
      <c r="R632" s="117">
        <f t="shared" si="310"/>
        <v>0</v>
      </c>
      <c r="S632" s="117">
        <f t="shared" si="310"/>
        <v>0</v>
      </c>
      <c r="T632" s="117">
        <f t="shared" si="310"/>
        <v>0</v>
      </c>
      <c r="U632" s="117">
        <f t="shared" si="310"/>
        <v>0</v>
      </c>
      <c r="V632" s="117">
        <f t="shared" si="310"/>
        <v>0</v>
      </c>
      <c r="W632" s="117">
        <f t="shared" si="310"/>
        <v>0</v>
      </c>
      <c r="X632" s="120">
        <f t="shared" si="310"/>
        <v>0</v>
      </c>
    </row>
    <row r="633" spans="1:24" ht="15.75" x14ac:dyDescent="0.25">
      <c r="A633" s="1">
        <v>633</v>
      </c>
      <c r="G633" s="45"/>
      <c r="H633" s="117">
        <f t="shared" ref="H633:X633" si="311">H318*$B318</f>
        <v>240</v>
      </c>
      <c r="I633" s="117">
        <f t="shared" si="311"/>
        <v>0</v>
      </c>
      <c r="J633" s="117">
        <f t="shared" si="311"/>
        <v>0</v>
      </c>
      <c r="K633" s="117">
        <f t="shared" si="311"/>
        <v>0</v>
      </c>
      <c r="L633" s="117">
        <f t="shared" si="311"/>
        <v>0</v>
      </c>
      <c r="M633" s="117">
        <f t="shared" si="311"/>
        <v>0</v>
      </c>
      <c r="N633" s="117">
        <f t="shared" si="311"/>
        <v>0</v>
      </c>
      <c r="O633" s="117">
        <f t="shared" si="311"/>
        <v>0</v>
      </c>
      <c r="P633" s="117">
        <f t="shared" si="311"/>
        <v>0</v>
      </c>
      <c r="Q633" s="117">
        <f t="shared" si="311"/>
        <v>0</v>
      </c>
      <c r="R633" s="117">
        <f t="shared" si="311"/>
        <v>0</v>
      </c>
      <c r="S633" s="117">
        <f t="shared" si="311"/>
        <v>0</v>
      </c>
      <c r="T633" s="117">
        <f t="shared" si="311"/>
        <v>0</v>
      </c>
      <c r="U633" s="117">
        <f t="shared" si="311"/>
        <v>0</v>
      </c>
      <c r="V633" s="117">
        <f t="shared" si="311"/>
        <v>0</v>
      </c>
      <c r="W633" s="117">
        <f t="shared" si="311"/>
        <v>0</v>
      </c>
      <c r="X633" s="120">
        <f t="shared" si="311"/>
        <v>0</v>
      </c>
    </row>
    <row r="634" spans="1:24" x14ac:dyDescent="0.2">
      <c r="A634" s="1">
        <v>634</v>
      </c>
      <c r="G634" s="45"/>
      <c r="X634" s="121"/>
    </row>
    <row r="635" spans="1:24" ht="45.75" thickBot="1" x14ac:dyDescent="0.3">
      <c r="A635" s="1">
        <v>635</v>
      </c>
      <c r="C635" s="42"/>
      <c r="D635" s="43"/>
      <c r="E635" s="39"/>
      <c r="F635" s="39"/>
      <c r="G635" s="46" t="s">
        <v>3005</v>
      </c>
      <c r="H635" s="47" t="s">
        <v>3006</v>
      </c>
      <c r="I635" s="47" t="s">
        <v>3105</v>
      </c>
      <c r="J635" s="47" t="s">
        <v>3006</v>
      </c>
      <c r="K635" s="411" t="s">
        <v>3006</v>
      </c>
      <c r="L635" s="1117" t="s">
        <v>3007</v>
      </c>
      <c r="M635" s="1118"/>
      <c r="N635" s="47" t="s">
        <v>3006</v>
      </c>
      <c r="O635" s="47" t="s">
        <v>3008</v>
      </c>
      <c r="P635" s="47" t="s">
        <v>3011</v>
      </c>
      <c r="Q635" s="411" t="s">
        <v>3009</v>
      </c>
      <c r="R635" s="47" t="s">
        <v>3010</v>
      </c>
      <c r="S635" s="47" t="s">
        <v>3011</v>
      </c>
      <c r="T635" s="47" t="s">
        <v>3006</v>
      </c>
      <c r="U635" s="47" t="s">
        <v>3012</v>
      </c>
      <c r="V635" s="47" t="s">
        <v>3012</v>
      </c>
      <c r="W635" s="47" t="s">
        <v>3012</v>
      </c>
      <c r="X635" s="122" t="s">
        <v>3013</v>
      </c>
    </row>
    <row r="636" spans="1:24" x14ac:dyDescent="0.25">
      <c r="A636" s="1">
        <v>636</v>
      </c>
      <c r="G636" s="49" t="s">
        <v>56</v>
      </c>
      <c r="H636" s="123">
        <f t="shared" ref="H636:X636" si="312">SUM(H322:H511)</f>
        <v>9581</v>
      </c>
      <c r="I636" s="124">
        <f t="shared" si="312"/>
        <v>360</v>
      </c>
      <c r="J636" s="124">
        <f t="shared" si="312"/>
        <v>4470</v>
      </c>
      <c r="K636" s="124">
        <f t="shared" si="312"/>
        <v>1751</v>
      </c>
      <c r="L636" s="124">
        <f t="shared" si="312"/>
        <v>8540</v>
      </c>
      <c r="M636" s="124">
        <f t="shared" si="312"/>
        <v>7340</v>
      </c>
      <c r="N636" s="124">
        <f t="shared" si="312"/>
        <v>6240</v>
      </c>
      <c r="O636" s="124">
        <f t="shared" si="312"/>
        <v>1760</v>
      </c>
      <c r="P636" s="124">
        <f t="shared" si="312"/>
        <v>190</v>
      </c>
      <c r="Q636" s="124">
        <f t="shared" si="312"/>
        <v>400</v>
      </c>
      <c r="R636" s="124">
        <f t="shared" si="312"/>
        <v>4400</v>
      </c>
      <c r="S636" s="124">
        <f t="shared" si="312"/>
        <v>8440</v>
      </c>
      <c r="T636" s="124">
        <f t="shared" si="312"/>
        <v>150</v>
      </c>
      <c r="U636" s="124">
        <f t="shared" si="312"/>
        <v>1210</v>
      </c>
      <c r="V636" s="124">
        <f t="shared" si="312"/>
        <v>300</v>
      </c>
      <c r="W636" s="124">
        <f t="shared" si="312"/>
        <v>300</v>
      </c>
      <c r="X636" s="125">
        <f t="shared" si="312"/>
        <v>17950</v>
      </c>
    </row>
    <row r="637" spans="1:24" ht="15.75" thickBot="1" x14ac:dyDescent="0.3">
      <c r="A637" s="1">
        <v>637</v>
      </c>
      <c r="G637" s="50" t="s">
        <v>336</v>
      </c>
      <c r="H637" s="126">
        <f t="shared" ref="H637:X637" si="313">SUM(H513:H633)</f>
        <v>10155</v>
      </c>
      <c r="I637" s="127">
        <f t="shared" si="313"/>
        <v>130</v>
      </c>
      <c r="J637" s="127">
        <f t="shared" si="313"/>
        <v>4390</v>
      </c>
      <c r="K637" s="127">
        <f t="shared" si="313"/>
        <v>1290</v>
      </c>
      <c r="L637" s="127">
        <f t="shared" si="313"/>
        <v>3550</v>
      </c>
      <c r="M637" s="127">
        <f t="shared" si="313"/>
        <v>4590</v>
      </c>
      <c r="N637" s="127">
        <f t="shared" si="313"/>
        <v>2385</v>
      </c>
      <c r="O637" s="127">
        <f>SUM(O513:O633)</f>
        <v>400</v>
      </c>
      <c r="P637" s="127">
        <f t="shared" si="313"/>
        <v>15</v>
      </c>
      <c r="Q637" s="127">
        <f t="shared" si="313"/>
        <v>0</v>
      </c>
      <c r="R637" s="127">
        <f t="shared" si="313"/>
        <v>0</v>
      </c>
      <c r="S637" s="127">
        <f t="shared" si="313"/>
        <v>3700</v>
      </c>
      <c r="T637" s="127">
        <f t="shared" si="313"/>
        <v>0</v>
      </c>
      <c r="U637" s="127">
        <f t="shared" si="313"/>
        <v>0</v>
      </c>
      <c r="V637" s="127">
        <f t="shared" si="313"/>
        <v>0</v>
      </c>
      <c r="W637" s="127">
        <f t="shared" si="313"/>
        <v>0</v>
      </c>
      <c r="X637" s="128">
        <f t="shared" si="313"/>
        <v>5900</v>
      </c>
    </row>
    <row r="638" spans="1:24" ht="16.5" thickBot="1" x14ac:dyDescent="0.3">
      <c r="A638" s="1">
        <v>638</v>
      </c>
      <c r="B638" s="42"/>
      <c r="C638" s="42"/>
      <c r="D638" s="43"/>
      <c r="E638" s="39"/>
      <c r="F638" s="39"/>
      <c r="G638" s="39"/>
    </row>
    <row r="639" spans="1:24" ht="16.5" thickBot="1" x14ac:dyDescent="0.3">
      <c r="A639" s="1">
        <v>639</v>
      </c>
      <c r="B639" s="1111" t="s">
        <v>56</v>
      </c>
      <c r="C639" s="1112"/>
      <c r="D639" s="1113"/>
      <c r="E639" s="1114"/>
      <c r="F639" s="239"/>
      <c r="G639" s="239"/>
    </row>
    <row r="640" spans="1:24" ht="16.5" thickBot="1" x14ac:dyDescent="0.3">
      <c r="A640" s="1">
        <v>640</v>
      </c>
      <c r="B640" s="240" t="s">
        <v>3160</v>
      </c>
      <c r="C640" s="241" t="s">
        <v>3161</v>
      </c>
      <c r="D640" s="432" t="s">
        <v>3162</v>
      </c>
      <c r="E640" s="247" t="s">
        <v>3227</v>
      </c>
      <c r="F640" s="239"/>
      <c r="G640" s="239"/>
    </row>
    <row r="641" spans="1:7" ht="16.5" thickBot="1" x14ac:dyDescent="0.3">
      <c r="A641" s="1">
        <v>641</v>
      </c>
      <c r="B641" s="244">
        <f t="shared" ref="B641:B647" si="314">E641*C641</f>
        <v>30403.040000000001</v>
      </c>
      <c r="C641" s="428">
        <v>1.37</v>
      </c>
      <c r="D641" s="433" t="s">
        <v>3228</v>
      </c>
      <c r="E641" s="250">
        <f>SUM(H636+J636+K636+N636+P643+S643+T636)</f>
        <v>22192</v>
      </c>
      <c r="F641" s="239"/>
      <c r="G641" s="239"/>
    </row>
    <row r="642" spans="1:7" ht="16.5" thickBot="1" x14ac:dyDescent="0.3">
      <c r="B642" s="244">
        <f t="shared" si="314"/>
        <v>11823.1</v>
      </c>
      <c r="C642" s="428">
        <v>1.37</v>
      </c>
      <c r="D642" s="434" t="s">
        <v>3011</v>
      </c>
      <c r="E642" s="250">
        <f>S636+P636</f>
        <v>8630</v>
      </c>
      <c r="F642" s="239"/>
      <c r="G642" s="239"/>
    </row>
    <row r="643" spans="1:7" ht="16.5" thickBot="1" x14ac:dyDescent="0.3">
      <c r="A643" s="1">
        <v>642</v>
      </c>
      <c r="B643" s="244">
        <f t="shared" si="314"/>
        <v>23820</v>
      </c>
      <c r="C643" s="429">
        <v>1.5</v>
      </c>
      <c r="D643" s="435" t="s">
        <v>3229</v>
      </c>
      <c r="E643" s="250">
        <f>SUM(L636+M636)</f>
        <v>15880</v>
      </c>
      <c r="F643" s="239"/>
      <c r="G643" s="239"/>
    </row>
    <row r="644" spans="1:7" ht="16.5" thickBot="1" x14ac:dyDescent="0.3">
      <c r="A644" s="1">
        <v>643</v>
      </c>
      <c r="B644" s="244">
        <f t="shared" si="314"/>
        <v>5878.4</v>
      </c>
      <c r="C644" s="429">
        <v>3.34</v>
      </c>
      <c r="D644" s="435" t="s">
        <v>2243</v>
      </c>
      <c r="E644" s="250">
        <f>O636</f>
        <v>1760</v>
      </c>
      <c r="F644" s="239"/>
      <c r="G644" s="239"/>
    </row>
    <row r="645" spans="1:7" ht="16.5" thickBot="1" x14ac:dyDescent="0.3">
      <c r="A645" s="1">
        <v>644</v>
      </c>
      <c r="B645" s="244">
        <f t="shared" si="314"/>
        <v>1274.4000000000001</v>
      </c>
      <c r="C645" s="429">
        <v>3.54</v>
      </c>
      <c r="D645" s="435" t="s">
        <v>3221</v>
      </c>
      <c r="E645" s="250">
        <f>I636</f>
        <v>360</v>
      </c>
      <c r="F645" s="239"/>
      <c r="G645" s="239"/>
    </row>
    <row r="646" spans="1:7" ht="16.5" thickBot="1" x14ac:dyDescent="0.3">
      <c r="A646" s="1">
        <v>645</v>
      </c>
      <c r="B646" s="244">
        <f t="shared" si="314"/>
        <v>4210.8</v>
      </c>
      <c r="C646" s="430">
        <v>3.48</v>
      </c>
      <c r="D646" s="435" t="s">
        <v>3222</v>
      </c>
      <c r="E646" s="250">
        <f>U636</f>
        <v>1210</v>
      </c>
      <c r="F646" s="239"/>
      <c r="G646" s="239"/>
    </row>
    <row r="647" spans="1:7" ht="16.5" thickBot="1" x14ac:dyDescent="0.3">
      <c r="A647" s="1">
        <v>646</v>
      </c>
      <c r="B647" s="251">
        <f t="shared" si="314"/>
        <v>5866.9600000000009</v>
      </c>
      <c r="C647" s="431">
        <f>66.67/50</f>
        <v>1.3334000000000001</v>
      </c>
      <c r="D647" s="435" t="s">
        <v>3223</v>
      </c>
      <c r="E647" s="250">
        <f>R636</f>
        <v>4400</v>
      </c>
      <c r="F647" s="239"/>
      <c r="G647" s="239"/>
    </row>
    <row r="648" spans="1:7" ht="16.5" thickBot="1" x14ac:dyDescent="0.3">
      <c r="B648" s="412"/>
      <c r="C648" s="413"/>
      <c r="D648" s="436" t="s">
        <v>3224</v>
      </c>
      <c r="E648" s="254">
        <f>Q636</f>
        <v>400</v>
      </c>
      <c r="F648" s="239"/>
      <c r="G648" s="239"/>
    </row>
    <row r="649" spans="1:7" ht="16.5" thickBot="1" x14ac:dyDescent="0.3">
      <c r="B649" s="255">
        <f>SUM(B641:B647)</f>
        <v>83276.7</v>
      </c>
      <c r="C649" s="256"/>
      <c r="D649" s="427" t="s">
        <v>3160</v>
      </c>
      <c r="E649" s="239"/>
      <c r="F649" s="239"/>
      <c r="G649" s="239"/>
    </row>
    <row r="650" spans="1:7" ht="16.5" thickBot="1" x14ac:dyDescent="0.3">
      <c r="A650" s="1">
        <v>647</v>
      </c>
      <c r="B650" s="258"/>
      <c r="C650" s="258"/>
      <c r="D650" s="258"/>
      <c r="E650" s="239"/>
      <c r="F650" s="239"/>
      <c r="G650" s="239"/>
    </row>
    <row r="651" spans="1:7" ht="16.5" thickBot="1" x14ac:dyDescent="0.3">
      <c r="A651" s="1">
        <v>648</v>
      </c>
      <c r="B651" s="1111" t="s">
        <v>336</v>
      </c>
      <c r="C651" s="1112"/>
      <c r="D651" s="1112"/>
      <c r="E651" s="1115"/>
      <c r="F651" s="239"/>
      <c r="G651" s="239"/>
    </row>
    <row r="652" spans="1:7" ht="16.5" thickBot="1" x14ac:dyDescent="0.3">
      <c r="A652" s="1">
        <v>649</v>
      </c>
      <c r="B652" s="240" t="s">
        <v>3160</v>
      </c>
      <c r="C652" s="241" t="s">
        <v>3161</v>
      </c>
      <c r="D652" s="242" t="s">
        <v>3162</v>
      </c>
      <c r="E652" s="243" t="s">
        <v>3163</v>
      </c>
      <c r="F652" s="239"/>
      <c r="G652" s="239"/>
    </row>
    <row r="653" spans="1:7" ht="15.75" x14ac:dyDescent="0.25">
      <c r="A653" s="1">
        <v>650</v>
      </c>
      <c r="B653" s="244">
        <f t="shared" ref="B653:B655" si="315">E653*C653</f>
        <v>24961.4</v>
      </c>
      <c r="C653" s="245">
        <v>1.37</v>
      </c>
      <c r="D653" s="246" t="s">
        <v>3228</v>
      </c>
      <c r="E653" s="247">
        <f>SUM(H637+J637+K637+N637+P644+S644+T637)</f>
        <v>18220</v>
      </c>
      <c r="F653" s="239"/>
      <c r="G653" s="239"/>
    </row>
    <row r="654" spans="1:7" ht="15.75" x14ac:dyDescent="0.25">
      <c r="B654" s="426"/>
      <c r="C654" s="424"/>
      <c r="D654" s="5" t="s">
        <v>3011</v>
      </c>
      <c r="E654" s="425">
        <f>P637+S637</f>
        <v>3715</v>
      </c>
      <c r="F654" s="239"/>
      <c r="G654" s="239"/>
    </row>
    <row r="655" spans="1:7" ht="15.75" x14ac:dyDescent="0.25">
      <c r="A655" s="1">
        <v>651</v>
      </c>
      <c r="B655" s="259">
        <f t="shared" si="315"/>
        <v>12210</v>
      </c>
      <c r="C655" s="248">
        <v>1.5</v>
      </c>
      <c r="D655" s="249" t="s">
        <v>3230</v>
      </c>
      <c r="E655" s="250">
        <f>SUM(L637+M637)</f>
        <v>8140</v>
      </c>
      <c r="F655" s="239"/>
      <c r="G655" s="239"/>
    </row>
    <row r="656" spans="1:7" ht="15.75" x14ac:dyDescent="0.25">
      <c r="A656" s="1">
        <v>652</v>
      </c>
      <c r="B656" s="259">
        <f>E656*C656</f>
        <v>600</v>
      </c>
      <c r="C656" s="248">
        <v>1.5</v>
      </c>
      <c r="D656" s="249" t="s">
        <v>3229</v>
      </c>
      <c r="E656" s="250">
        <f>O637</f>
        <v>400</v>
      </c>
      <c r="F656" s="239"/>
      <c r="G656" s="239"/>
    </row>
    <row r="657" spans="1:10" ht="15.75" x14ac:dyDescent="0.25">
      <c r="A657" s="1">
        <v>653</v>
      </c>
      <c r="B657" s="259">
        <f t="shared" ref="B657:B658" si="316">E657*C657</f>
        <v>1336</v>
      </c>
      <c r="C657" s="248">
        <v>3.34</v>
      </c>
      <c r="D657" s="249" t="s">
        <v>2243</v>
      </c>
      <c r="E657" s="250">
        <f>O637</f>
        <v>400</v>
      </c>
      <c r="F657" s="239"/>
      <c r="G657" s="239"/>
      <c r="J657" s="470"/>
    </row>
    <row r="658" spans="1:10" ht="16.5" thickBot="1" x14ac:dyDescent="0.3">
      <c r="A658" s="1">
        <v>654</v>
      </c>
      <c r="B658" s="259">
        <f t="shared" si="316"/>
        <v>460.2</v>
      </c>
      <c r="C658" s="248">
        <v>3.54</v>
      </c>
      <c r="D658" s="249" t="s">
        <v>3221</v>
      </c>
      <c r="E658" s="254">
        <f>I637</f>
        <v>130</v>
      </c>
      <c r="F658" s="239"/>
      <c r="G658" s="239"/>
    </row>
    <row r="659" spans="1:10" ht="16.5" thickBot="1" x14ac:dyDescent="0.3">
      <c r="B659" s="412"/>
      <c r="C659" s="413"/>
      <c r="D659" s="436" t="s">
        <v>3224</v>
      </c>
      <c r="E659" s="254">
        <f>Q647</f>
        <v>0</v>
      </c>
      <c r="F659" s="239"/>
      <c r="G659" s="239"/>
    </row>
    <row r="660" spans="1:10" ht="16.5" thickBot="1" x14ac:dyDescent="0.3">
      <c r="A660" s="1">
        <v>655</v>
      </c>
      <c r="B660" s="260">
        <f>E660*C660</f>
        <v>0</v>
      </c>
      <c r="C660" s="252">
        <f>66.67/50</f>
        <v>1.3334000000000001</v>
      </c>
      <c r="D660" s="253" t="s">
        <v>3223</v>
      </c>
      <c r="E660" s="254">
        <f>R637</f>
        <v>0</v>
      </c>
      <c r="F660" s="239"/>
      <c r="G660" s="239"/>
    </row>
    <row r="661" spans="1:10" ht="16.5" thickBot="1" x14ac:dyDescent="0.3">
      <c r="A661" s="1">
        <v>656</v>
      </c>
      <c r="B661" s="255">
        <f>SUM(B653:B660)</f>
        <v>39567.599999999999</v>
      </c>
      <c r="C661" s="256"/>
      <c r="D661" s="257" t="s">
        <v>3160</v>
      </c>
      <c r="E661" s="239"/>
      <c r="F661" s="239"/>
      <c r="G661" s="239"/>
    </row>
    <row r="662" spans="1:10" ht="15.75" x14ac:dyDescent="0.25">
      <c r="A662" s="1">
        <v>657</v>
      </c>
      <c r="B662" s="258"/>
      <c r="C662" s="258"/>
      <c r="D662" s="258"/>
      <c r="E662" s="239"/>
      <c r="F662" s="239"/>
      <c r="G662" s="239"/>
    </row>
    <row r="663" spans="1:10" ht="15.75" x14ac:dyDescent="0.25">
      <c r="A663" s="1">
        <v>658</v>
      </c>
      <c r="B663" s="261"/>
      <c r="C663" s="258"/>
      <c r="D663" s="258"/>
      <c r="E663" s="239"/>
      <c r="F663" s="239"/>
      <c r="G663" s="239"/>
    </row>
    <row r="664" spans="1:10" x14ac:dyDescent="0.2">
      <c r="A664" s="1">
        <v>659</v>
      </c>
      <c r="B664" s="261"/>
      <c r="C664" s="261"/>
      <c r="D664" s="261"/>
      <c r="E664" s="261"/>
      <c r="F664" s="261"/>
      <c r="G664" s="261"/>
    </row>
    <row r="665" spans="1:10" x14ac:dyDescent="0.2">
      <c r="A665" s="1">
        <v>660</v>
      </c>
      <c r="B665" s="261"/>
      <c r="C665" s="261"/>
      <c r="D665" s="261"/>
      <c r="E665" s="261"/>
      <c r="F665" s="261"/>
      <c r="G665" s="261"/>
    </row>
    <row r="666" spans="1:10" x14ac:dyDescent="0.2">
      <c r="A666" s="1">
        <v>661</v>
      </c>
    </row>
    <row r="667" spans="1:10" x14ac:dyDescent="0.2">
      <c r="A667" s="1">
        <v>662</v>
      </c>
    </row>
    <row r="668" spans="1:10" x14ac:dyDescent="0.2">
      <c r="A668" s="1">
        <v>663</v>
      </c>
    </row>
    <row r="669" spans="1:10" x14ac:dyDescent="0.2">
      <c r="A669" s="1">
        <v>664</v>
      </c>
    </row>
    <row r="670" spans="1:10" x14ac:dyDescent="0.2">
      <c r="A670" s="1">
        <v>665</v>
      </c>
    </row>
  </sheetData>
  <mergeCells count="80">
    <mergeCell ref="E196:F196"/>
    <mergeCell ref="C197:G197"/>
    <mergeCell ref="H197:U197"/>
    <mergeCell ref="V197:W197"/>
    <mergeCell ref="C241:G241"/>
    <mergeCell ref="H241:U241"/>
    <mergeCell ref="V241:W241"/>
    <mergeCell ref="E191:F191"/>
    <mergeCell ref="E192:F192"/>
    <mergeCell ref="E193:F193"/>
    <mergeCell ref="E194:F194"/>
    <mergeCell ref="E195:F195"/>
    <mergeCell ref="E186:F186"/>
    <mergeCell ref="E187:F187"/>
    <mergeCell ref="E188:F188"/>
    <mergeCell ref="E189:F189"/>
    <mergeCell ref="E190:F190"/>
    <mergeCell ref="E181:F181"/>
    <mergeCell ref="E182:F182"/>
    <mergeCell ref="E183:F183"/>
    <mergeCell ref="E184:F184"/>
    <mergeCell ref="E185:F185"/>
    <mergeCell ref="E176:F176"/>
    <mergeCell ref="E177:F177"/>
    <mergeCell ref="E178:F178"/>
    <mergeCell ref="E179:F179"/>
    <mergeCell ref="E180:F180"/>
    <mergeCell ref="E173:F173"/>
    <mergeCell ref="E174:F174"/>
    <mergeCell ref="C175:G175"/>
    <mergeCell ref="H175:U175"/>
    <mergeCell ref="V175:W175"/>
    <mergeCell ref="E168:F168"/>
    <mergeCell ref="E169:F169"/>
    <mergeCell ref="E170:F170"/>
    <mergeCell ref="E171:F171"/>
    <mergeCell ref="E172:F172"/>
    <mergeCell ref="E163:F163"/>
    <mergeCell ref="E164:F164"/>
    <mergeCell ref="E165:F165"/>
    <mergeCell ref="E166:F166"/>
    <mergeCell ref="E167:F167"/>
    <mergeCell ref="V1:W1"/>
    <mergeCell ref="L2:M2"/>
    <mergeCell ref="E157:F157"/>
    <mergeCell ref="E158:F158"/>
    <mergeCell ref="E159:F159"/>
    <mergeCell ref="E145:F145"/>
    <mergeCell ref="E146:F146"/>
    <mergeCell ref="E147:F147"/>
    <mergeCell ref="L3:M3"/>
    <mergeCell ref="C1:F3"/>
    <mergeCell ref="H1:U1"/>
    <mergeCell ref="C5:G5"/>
    <mergeCell ref="H5:R5"/>
    <mergeCell ref="S5:U5"/>
    <mergeCell ref="V5:W5"/>
    <mergeCell ref="E144:F144"/>
    <mergeCell ref="V246:W246"/>
    <mergeCell ref="C268:G268"/>
    <mergeCell ref="H268:U268"/>
    <mergeCell ref="V268:W268"/>
    <mergeCell ref="E148:F148"/>
    <mergeCell ref="E149:F149"/>
    <mergeCell ref="E150:F150"/>
    <mergeCell ref="E151:F151"/>
    <mergeCell ref="E152:F152"/>
    <mergeCell ref="E153:F153"/>
    <mergeCell ref="E154:F154"/>
    <mergeCell ref="E155:F155"/>
    <mergeCell ref="E156:F156"/>
    <mergeCell ref="E160:F160"/>
    <mergeCell ref="E161:F161"/>
    <mergeCell ref="E162:F162"/>
    <mergeCell ref="B639:E639"/>
    <mergeCell ref="B651:E651"/>
    <mergeCell ref="L321:M321"/>
    <mergeCell ref="L635:M635"/>
    <mergeCell ref="C246:G246"/>
    <mergeCell ref="H246:U246"/>
  </mergeCells>
  <phoneticPr fontId="9"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42BD5-0009-4B69-90B5-EAA741B29C47}">
  <sheetPr codeName="Sheet29"/>
  <dimension ref="A1:J32"/>
  <sheetViews>
    <sheetView topLeftCell="A9" workbookViewId="0">
      <selection activeCell="I39" sqref="I39"/>
    </sheetView>
  </sheetViews>
  <sheetFormatPr defaultRowHeight="12.75" x14ac:dyDescent="0.2"/>
  <cols>
    <col min="1" max="1" width="5.5" customWidth="1"/>
    <col min="2" max="2" width="67.1640625" customWidth="1"/>
    <col min="3" max="3" width="24.5" customWidth="1"/>
    <col min="4" max="4" width="1.1640625" customWidth="1"/>
    <col min="5" max="5" width="4.83203125" style="116" bestFit="1" customWidth="1"/>
    <col min="6" max="6" width="8.83203125" style="116" hidden="1" customWidth="1"/>
    <col min="7" max="7" width="11.83203125" style="116" hidden="1" customWidth="1"/>
    <col min="8" max="8" width="8.83203125" style="116" bestFit="1" customWidth="1"/>
    <col min="9" max="9" width="12.5" style="116" bestFit="1" customWidth="1"/>
  </cols>
  <sheetData>
    <row r="1" spans="1:10" hidden="1" x14ac:dyDescent="0.2"/>
    <row r="2" spans="1:10" hidden="1" x14ac:dyDescent="0.2">
      <c r="A2" s="93"/>
      <c r="B2" s="93"/>
      <c r="C2" s="93"/>
      <c r="D2" s="93"/>
      <c r="E2" s="111"/>
      <c r="F2" s="111"/>
      <c r="G2" s="111"/>
      <c r="H2" s="111"/>
      <c r="I2" s="111"/>
      <c r="J2" s="93"/>
    </row>
    <row r="3" spans="1:10" ht="280.5" hidden="1" x14ac:dyDescent="0.2">
      <c r="A3" s="90" t="s">
        <v>3231</v>
      </c>
      <c r="B3" s="90" t="s">
        <v>3232</v>
      </c>
      <c r="C3" s="90" t="s">
        <v>3233</v>
      </c>
      <c r="D3" s="91" t="s">
        <v>3234</v>
      </c>
      <c r="E3" s="92">
        <v>22</v>
      </c>
      <c r="F3" s="111"/>
      <c r="G3" s="111"/>
      <c r="H3" s="111"/>
      <c r="I3" s="111"/>
      <c r="J3" s="93"/>
    </row>
    <row r="4" spans="1:10" ht="280.5" hidden="1" x14ac:dyDescent="0.2">
      <c r="A4" s="90" t="s">
        <v>3235</v>
      </c>
      <c r="B4" s="90" t="s">
        <v>3236</v>
      </c>
      <c r="C4" s="90" t="s">
        <v>3237</v>
      </c>
      <c r="D4" s="91" t="s">
        <v>3238</v>
      </c>
      <c r="E4" s="92">
        <v>3</v>
      </c>
      <c r="F4" s="111"/>
      <c r="G4" s="111"/>
      <c r="H4" s="111"/>
      <c r="I4" s="111"/>
      <c r="J4" s="93"/>
    </row>
    <row r="5" spans="1:10" ht="51" hidden="1" x14ac:dyDescent="0.2">
      <c r="A5" s="94" t="s">
        <v>3235</v>
      </c>
      <c r="B5" s="94" t="s">
        <v>3236</v>
      </c>
      <c r="C5" s="94" t="s">
        <v>3237</v>
      </c>
      <c r="D5" s="95"/>
      <c r="E5" s="96">
        <v>4</v>
      </c>
      <c r="F5" s="111"/>
      <c r="G5" s="111"/>
      <c r="H5" s="111"/>
      <c r="I5" s="111"/>
      <c r="J5" s="93"/>
    </row>
    <row r="6" spans="1:10" ht="51" hidden="1" x14ac:dyDescent="0.2">
      <c r="A6" s="94" t="s">
        <v>3231</v>
      </c>
      <c r="B6" s="94" t="s">
        <v>3232</v>
      </c>
      <c r="C6" s="94" t="s">
        <v>3233</v>
      </c>
      <c r="D6" s="95"/>
      <c r="E6" s="96">
        <v>10</v>
      </c>
      <c r="F6" s="111"/>
      <c r="G6" s="111"/>
      <c r="H6" s="111"/>
      <c r="I6" s="111"/>
      <c r="J6" s="93"/>
    </row>
    <row r="7" spans="1:10" hidden="1" x14ac:dyDescent="0.2">
      <c r="A7" s="93"/>
      <c r="B7" s="93"/>
      <c r="C7" s="93"/>
      <c r="D7" s="93"/>
      <c r="E7" s="111"/>
      <c r="F7" s="111"/>
      <c r="G7" s="111"/>
      <c r="H7" s="111"/>
      <c r="I7" s="111"/>
      <c r="J7" s="93"/>
    </row>
    <row r="8" spans="1:10" hidden="1" x14ac:dyDescent="0.2">
      <c r="A8" s="93"/>
      <c r="B8" s="93"/>
      <c r="C8" s="93"/>
      <c r="D8" s="93"/>
      <c r="E8" s="111"/>
      <c r="F8" s="111"/>
      <c r="G8" s="111"/>
      <c r="H8" s="113">
        <v>0.2</v>
      </c>
      <c r="I8" s="111"/>
      <c r="J8" s="93"/>
    </row>
    <row r="11" spans="1:10" x14ac:dyDescent="0.2">
      <c r="B11" s="1123" t="s">
        <v>3239</v>
      </c>
      <c r="C11" s="1123"/>
      <c r="D11" s="1123"/>
      <c r="E11" s="1123"/>
      <c r="F11" s="1123"/>
      <c r="G11" s="1123"/>
      <c r="H11" s="1123"/>
      <c r="I11" s="1123"/>
    </row>
    <row r="12" spans="1:10" x14ac:dyDescent="0.2">
      <c r="B12" s="1123" t="s">
        <v>3240</v>
      </c>
      <c r="C12" s="1123"/>
      <c r="D12" s="1123"/>
      <c r="E12" s="1123"/>
      <c r="F12" s="1123"/>
      <c r="G12" s="1123"/>
      <c r="H12" s="1123"/>
      <c r="I12" s="1123"/>
    </row>
    <row r="13" spans="1:10" ht="13.5" thickBot="1" x14ac:dyDescent="0.25">
      <c r="A13" s="93"/>
      <c r="B13" s="93"/>
      <c r="C13" s="1122"/>
      <c r="D13" s="1122"/>
      <c r="E13" s="1122"/>
      <c r="F13" s="1122"/>
      <c r="G13" s="1122"/>
      <c r="H13" s="1122"/>
      <c r="I13" s="1122"/>
      <c r="J13" s="93"/>
    </row>
    <row r="14" spans="1:10" ht="13.5" thickBot="1" x14ac:dyDescent="0.25">
      <c r="A14" s="93"/>
      <c r="B14" s="98"/>
      <c r="C14" s="99"/>
      <c r="D14" s="99"/>
      <c r="E14" s="114" t="s">
        <v>3241</v>
      </c>
      <c r="F14" s="114" t="s">
        <v>3187</v>
      </c>
      <c r="G14" s="114" t="s">
        <v>3242</v>
      </c>
      <c r="H14" s="141" t="s">
        <v>3243</v>
      </c>
      <c r="I14" s="115" t="s">
        <v>3244</v>
      </c>
      <c r="J14" s="93"/>
    </row>
    <row r="15" spans="1:10" x14ac:dyDescent="0.2">
      <c r="A15" s="93"/>
      <c r="B15" s="137" t="s">
        <v>3245</v>
      </c>
      <c r="C15" s="138" t="s">
        <v>3246</v>
      </c>
      <c r="D15" s="138"/>
      <c r="E15" s="139">
        <v>1</v>
      </c>
      <c r="F15" s="140">
        <v>1179</v>
      </c>
      <c r="G15" s="140">
        <f t="shared" ref="G15:G19" si="0">F15*E15</f>
        <v>1179</v>
      </c>
      <c r="H15" s="140">
        <f>(F15*H$8)+F15</f>
        <v>1414.8</v>
      </c>
      <c r="I15" s="146">
        <f t="shared" ref="I15:I19" si="1">H15*E15</f>
        <v>1414.8</v>
      </c>
      <c r="J15" s="93"/>
    </row>
    <row r="16" spans="1:10" x14ac:dyDescent="0.2">
      <c r="A16" s="93"/>
      <c r="B16" s="134" t="s">
        <v>3247</v>
      </c>
      <c r="C16" s="97" t="s">
        <v>3248</v>
      </c>
      <c r="D16" s="97"/>
      <c r="E16" s="112">
        <v>1</v>
      </c>
      <c r="F16" s="140">
        <v>459</v>
      </c>
      <c r="G16" s="140">
        <f t="shared" si="0"/>
        <v>459</v>
      </c>
      <c r="H16" s="140">
        <f>(F16*H$8)+F16</f>
        <v>550.79999999999995</v>
      </c>
      <c r="I16" s="146">
        <f t="shared" si="1"/>
        <v>550.79999999999995</v>
      </c>
      <c r="J16" s="93"/>
    </row>
    <row r="17" spans="1:10" x14ac:dyDescent="0.2">
      <c r="A17" s="93"/>
      <c r="B17" s="134" t="s">
        <v>3249</v>
      </c>
      <c r="C17" s="97" t="s">
        <v>3250</v>
      </c>
      <c r="D17" s="97"/>
      <c r="E17" s="112">
        <v>1</v>
      </c>
      <c r="F17" s="140">
        <v>619</v>
      </c>
      <c r="G17" s="140">
        <f t="shared" si="0"/>
        <v>619</v>
      </c>
      <c r="H17" s="140">
        <f>(F17*H$8)+F17</f>
        <v>742.8</v>
      </c>
      <c r="I17" s="146">
        <f t="shared" si="1"/>
        <v>742.8</v>
      </c>
      <c r="J17" s="93"/>
    </row>
    <row r="18" spans="1:10" x14ac:dyDescent="0.2">
      <c r="A18" s="93"/>
      <c r="B18" s="134" t="s">
        <v>3251</v>
      </c>
      <c r="C18" s="97" t="s">
        <v>3252</v>
      </c>
      <c r="D18" s="97"/>
      <c r="E18" s="112">
        <v>6</v>
      </c>
      <c r="F18" s="140">
        <v>1019</v>
      </c>
      <c r="G18" s="140">
        <f t="shared" si="0"/>
        <v>6114</v>
      </c>
      <c r="H18" s="140">
        <f>(F18*H$8)+F18</f>
        <v>1222.8</v>
      </c>
      <c r="I18" s="146">
        <f t="shared" si="1"/>
        <v>7336.7999999999993</v>
      </c>
      <c r="J18" s="93"/>
    </row>
    <row r="19" spans="1:10" x14ac:dyDescent="0.2">
      <c r="A19" s="93"/>
      <c r="B19" s="134" t="s">
        <v>3253</v>
      </c>
      <c r="C19" s="97" t="s">
        <v>3254</v>
      </c>
      <c r="D19" s="97"/>
      <c r="E19" s="112">
        <v>27</v>
      </c>
      <c r="F19" s="140">
        <v>619</v>
      </c>
      <c r="G19" s="140">
        <f t="shared" si="0"/>
        <v>16713</v>
      </c>
      <c r="H19" s="140">
        <f>(F19*H$8)+F19</f>
        <v>742.8</v>
      </c>
      <c r="I19" s="146">
        <f t="shared" si="1"/>
        <v>20055.599999999999</v>
      </c>
      <c r="J19" s="93"/>
    </row>
    <row r="20" spans="1:10" ht="13.5" thickBot="1" x14ac:dyDescent="0.25">
      <c r="A20" s="93"/>
      <c r="B20" s="135"/>
      <c r="C20" s="136"/>
      <c r="D20" s="136"/>
      <c r="E20" s="1119" t="s">
        <v>3255</v>
      </c>
      <c r="F20" s="1120"/>
      <c r="G20" s="1120"/>
      <c r="H20" s="1121"/>
      <c r="I20" s="145">
        <f>SUM(I15:I19)</f>
        <v>30100.799999999996</v>
      </c>
      <c r="J20" s="93"/>
    </row>
    <row r="21" spans="1:10" x14ac:dyDescent="0.2">
      <c r="A21" s="93"/>
      <c r="B21" s="93"/>
      <c r="C21" s="93"/>
      <c r="D21" s="93"/>
      <c r="E21" s="111"/>
      <c r="F21" s="111"/>
      <c r="G21" s="111"/>
      <c r="H21" s="142" t="s">
        <v>3256</v>
      </c>
      <c r="I21" s="144">
        <f>I20*0.1</f>
        <v>3010.08</v>
      </c>
      <c r="J21" s="93"/>
    </row>
    <row r="22" spans="1:10" ht="13.5" thickBot="1" x14ac:dyDescent="0.25">
      <c r="A22" s="93"/>
      <c r="B22" s="93"/>
      <c r="C22" s="93"/>
      <c r="D22" s="93"/>
      <c r="E22" s="111"/>
      <c r="F22" s="111"/>
      <c r="G22" s="111"/>
      <c r="H22" s="143" t="s">
        <v>3160</v>
      </c>
      <c r="I22" s="145">
        <f>I21+I20</f>
        <v>33110.879999999997</v>
      </c>
      <c r="J22" s="93"/>
    </row>
    <row r="31" spans="1:10" x14ac:dyDescent="0.2">
      <c r="I31" s="147"/>
    </row>
    <row r="32" spans="1:10" x14ac:dyDescent="0.2">
      <c r="I32" s="147"/>
    </row>
  </sheetData>
  <mergeCells count="4">
    <mergeCell ref="E20:H20"/>
    <mergeCell ref="C13:I13"/>
    <mergeCell ref="B11:I11"/>
    <mergeCell ref="B12:I12"/>
  </mergeCells>
  <pageMargins left="0.25" right="0.25"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139E-CEB2-4837-8969-1268AFDF3ECF}">
  <sheetPr codeName="Sheet30"/>
  <dimension ref="A1:AZ64"/>
  <sheetViews>
    <sheetView topLeftCell="A37" zoomScale="70" zoomScaleNormal="70" workbookViewId="0">
      <selection activeCell="BB32" sqref="BB32"/>
    </sheetView>
  </sheetViews>
  <sheetFormatPr defaultColWidth="9.1640625" defaultRowHeight="15" x14ac:dyDescent="0.2"/>
  <cols>
    <col min="1" max="1" width="9.1640625" style="1" customWidth="1"/>
    <col min="2" max="2" width="17.1640625" style="1" bestFit="1" customWidth="1"/>
    <col min="3" max="3" width="32.5" style="1" bestFit="1" customWidth="1"/>
    <col min="4" max="4" width="34.5" style="1" customWidth="1"/>
    <col min="5" max="5" width="6.6640625" style="1" hidden="1" customWidth="1"/>
    <col min="6" max="6" width="21.6640625" style="1" hidden="1" customWidth="1"/>
    <col min="7" max="7" width="18.1640625" style="1" hidden="1" customWidth="1"/>
    <col min="8" max="8" width="8.1640625" style="1" hidden="1" customWidth="1"/>
    <col min="9" max="9" width="18.6640625" style="1" hidden="1" customWidth="1"/>
    <col min="10" max="10" width="8.1640625" style="1" hidden="1" customWidth="1"/>
    <col min="11" max="11" width="18.1640625" style="1" hidden="1" customWidth="1"/>
    <col min="12" max="12" width="8.1640625" style="1" hidden="1" customWidth="1"/>
    <col min="13" max="13" width="18.1640625" style="1" hidden="1" customWidth="1"/>
    <col min="14" max="14" width="8.1640625" style="1" hidden="1" customWidth="1"/>
    <col min="15" max="15" width="18.1640625" style="1" hidden="1" customWidth="1"/>
    <col min="16" max="16" width="8.1640625" style="1" hidden="1" customWidth="1"/>
    <col min="17" max="17" width="17.6640625" style="1" hidden="1" customWidth="1"/>
    <col min="18" max="18" width="18.6640625" style="1" hidden="1" customWidth="1"/>
    <col min="19" max="19" width="8.1640625" style="1" hidden="1" customWidth="1"/>
    <col min="20" max="20" width="18.6640625" style="1" hidden="1" customWidth="1"/>
    <col min="21" max="21" width="8.1640625" style="1" hidden="1" customWidth="1"/>
    <col min="22" max="22" width="18.1640625" style="1" hidden="1" customWidth="1"/>
    <col min="23" max="23" width="8.5" style="1" hidden="1" customWidth="1"/>
    <col min="24" max="24" width="18.1640625" style="1" hidden="1" customWidth="1"/>
    <col min="25" max="25" width="8.1640625" style="1" hidden="1" customWidth="1"/>
    <col min="26" max="26" width="18.6640625" style="1" hidden="1" customWidth="1"/>
    <col min="27" max="27" width="8.1640625" style="1" hidden="1" customWidth="1"/>
    <col min="28" max="28" width="18.1640625" style="1" hidden="1" customWidth="1"/>
    <col min="29" max="29" width="8.1640625" style="1" hidden="1" customWidth="1"/>
    <col min="30" max="30" width="18.1640625" style="1" hidden="1" customWidth="1"/>
    <col min="31" max="31" width="8.1640625" style="1" hidden="1" customWidth="1"/>
    <col min="32" max="32" width="18.1640625" style="1" hidden="1" customWidth="1"/>
    <col min="33" max="33" width="8.1640625" style="1" hidden="1" customWidth="1"/>
    <col min="34" max="34" width="18.1640625" style="1" hidden="1" customWidth="1"/>
    <col min="35" max="35" width="8.1640625" style="1" hidden="1" customWidth="1"/>
    <col min="36" max="36" width="18.1640625" style="1" hidden="1" customWidth="1"/>
    <col min="37" max="37" width="8.5" style="1" hidden="1" customWidth="1"/>
    <col min="38" max="38" width="18.1640625" style="1" hidden="1" customWidth="1"/>
    <col min="39" max="39" width="8.6640625" style="1" hidden="1" customWidth="1"/>
    <col min="40" max="40" width="18.1640625" style="1" hidden="1" customWidth="1"/>
    <col min="41" max="41" width="8.1640625" style="1" hidden="1" customWidth="1"/>
    <col min="42" max="42" width="18.1640625" style="1" hidden="1" customWidth="1"/>
    <col min="43" max="43" width="8.1640625" style="1" hidden="1" customWidth="1"/>
    <col min="44" max="44" width="18.1640625" style="1" hidden="1" customWidth="1"/>
    <col min="45" max="45" width="8.1640625" style="1" hidden="1" customWidth="1"/>
    <col min="46" max="46" width="18.1640625" style="1" hidden="1" customWidth="1"/>
    <col min="47" max="47" width="8.5" style="1" hidden="1" customWidth="1"/>
    <col min="48" max="48" width="18.1640625" style="1" hidden="1" customWidth="1"/>
    <col min="49" max="49" width="5.1640625" style="1" hidden="1" customWidth="1"/>
    <col min="50" max="50" width="23.1640625" style="1" hidden="1" customWidth="1"/>
    <col min="51" max="51" width="24" style="1" hidden="1" customWidth="1"/>
    <col min="52" max="52" width="18.1640625" style="1" hidden="1" customWidth="1"/>
    <col min="53" max="53" width="9.1640625" style="1" customWidth="1"/>
    <col min="54" max="16384" width="9.1640625" style="1"/>
  </cols>
  <sheetData>
    <row r="1" spans="1:52" ht="30" x14ac:dyDescent="0.2">
      <c r="A1" s="1">
        <v>4</v>
      </c>
      <c r="B1" s="5" t="s">
        <v>3016</v>
      </c>
      <c r="C1" s="7" t="s">
        <v>45</v>
      </c>
      <c r="D1" s="7" t="s">
        <v>46</v>
      </c>
      <c r="E1" s="7" t="s">
        <v>47</v>
      </c>
      <c r="F1" s="5" t="s">
        <v>3017</v>
      </c>
      <c r="G1" s="5" t="s">
        <v>3018</v>
      </c>
      <c r="H1" s="7" t="s">
        <v>50</v>
      </c>
      <c r="I1" s="5" t="s">
        <v>3021</v>
      </c>
      <c r="J1" s="7" t="s">
        <v>50</v>
      </c>
      <c r="K1" s="5" t="s">
        <v>3018</v>
      </c>
      <c r="L1" s="7" t="s">
        <v>50</v>
      </c>
      <c r="M1" s="5" t="s">
        <v>3018</v>
      </c>
      <c r="N1" s="7" t="s">
        <v>50</v>
      </c>
      <c r="O1" s="5" t="s">
        <v>3018</v>
      </c>
      <c r="P1" s="7" t="s">
        <v>50</v>
      </c>
      <c r="Q1" s="5" t="s">
        <v>3019</v>
      </c>
      <c r="R1" s="5" t="s">
        <v>3020</v>
      </c>
      <c r="S1" s="7" t="s">
        <v>50</v>
      </c>
      <c r="T1" s="5" t="s">
        <v>3021</v>
      </c>
      <c r="U1" s="7" t="s">
        <v>50</v>
      </c>
      <c r="V1" s="5" t="s">
        <v>3018</v>
      </c>
      <c r="W1" s="7" t="s">
        <v>54</v>
      </c>
      <c r="X1" s="5" t="s">
        <v>3018</v>
      </c>
      <c r="Y1" s="7" t="s">
        <v>50</v>
      </c>
      <c r="Z1" s="5" t="s">
        <v>3021</v>
      </c>
      <c r="AA1" s="7" t="s">
        <v>50</v>
      </c>
      <c r="AB1" s="5" t="s">
        <v>3018</v>
      </c>
      <c r="AC1" s="7" t="s">
        <v>50</v>
      </c>
      <c r="AD1" s="5" t="s">
        <v>3018</v>
      </c>
      <c r="AE1" s="7" t="s">
        <v>50</v>
      </c>
      <c r="AF1" s="5" t="s">
        <v>3018</v>
      </c>
      <c r="AG1" s="7" t="s">
        <v>50</v>
      </c>
      <c r="AH1" s="5" t="s">
        <v>3018</v>
      </c>
      <c r="AI1" s="7" t="s">
        <v>50</v>
      </c>
      <c r="AJ1" s="5" t="s">
        <v>3018</v>
      </c>
      <c r="AK1" s="7" t="s">
        <v>54</v>
      </c>
      <c r="AL1" s="5" t="s">
        <v>3018</v>
      </c>
      <c r="AM1" s="7" t="s">
        <v>50</v>
      </c>
      <c r="AN1" s="5" t="s">
        <v>3018</v>
      </c>
      <c r="AO1" s="7" t="s">
        <v>50</v>
      </c>
      <c r="AP1" s="5" t="s">
        <v>3018</v>
      </c>
      <c r="AQ1" s="7" t="s">
        <v>50</v>
      </c>
      <c r="AR1" s="5" t="s">
        <v>3018</v>
      </c>
      <c r="AS1" s="7" t="s">
        <v>50</v>
      </c>
      <c r="AT1" s="4" t="s">
        <v>3018</v>
      </c>
      <c r="AU1" s="6" t="s">
        <v>54</v>
      </c>
      <c r="AV1" s="4" t="s">
        <v>3018</v>
      </c>
      <c r="AW1" s="6" t="s">
        <v>55</v>
      </c>
      <c r="AX1" s="4" t="s">
        <v>3018</v>
      </c>
      <c r="AY1" s="4" t="s">
        <v>3018</v>
      </c>
      <c r="AZ1" s="4" t="s">
        <v>3018</v>
      </c>
    </row>
    <row r="2" spans="1:52" x14ac:dyDescent="0.2">
      <c r="A2" s="1">
        <v>5</v>
      </c>
      <c r="B2" s="132" t="s">
        <v>56</v>
      </c>
      <c r="C2" s="132"/>
      <c r="D2" s="132"/>
      <c r="E2" s="132"/>
      <c r="F2" s="132"/>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row>
    <row r="3" spans="1:52" hidden="1" x14ac:dyDescent="0.2">
      <c r="A3" s="1">
        <v>7</v>
      </c>
      <c r="B3" s="7" t="s">
        <v>59</v>
      </c>
      <c r="C3" s="5" t="s">
        <v>3109</v>
      </c>
      <c r="D3" s="7" t="s">
        <v>61</v>
      </c>
      <c r="E3" s="7" t="s">
        <v>62</v>
      </c>
      <c r="F3" s="8">
        <v>1100</v>
      </c>
      <c r="G3" s="8">
        <v>1</v>
      </c>
      <c r="H3" s="60" t="s">
        <v>63</v>
      </c>
      <c r="I3" s="5"/>
      <c r="J3" s="5"/>
      <c r="K3" s="5"/>
      <c r="L3" s="5"/>
      <c r="M3" s="5"/>
      <c r="N3" s="5"/>
      <c r="O3" s="8">
        <v>1</v>
      </c>
      <c r="P3" s="60" t="s">
        <v>63</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row>
    <row r="4" spans="1:52" x14ac:dyDescent="0.2">
      <c r="A4" s="1">
        <v>8</v>
      </c>
      <c r="B4" s="7" t="s">
        <v>64</v>
      </c>
      <c r="C4" s="129" t="s">
        <v>65</v>
      </c>
      <c r="D4" s="7" t="s">
        <v>66</v>
      </c>
      <c r="E4" s="7" t="s">
        <v>67</v>
      </c>
      <c r="F4" s="7" t="s">
        <v>68</v>
      </c>
      <c r="G4" s="8">
        <v>1</v>
      </c>
      <c r="H4" s="60" t="s">
        <v>63</v>
      </c>
      <c r="I4" s="5"/>
      <c r="J4" s="5"/>
      <c r="K4" s="5"/>
      <c r="L4" s="5"/>
      <c r="M4" s="8">
        <v>2</v>
      </c>
      <c r="N4" s="60" t="s">
        <v>63</v>
      </c>
      <c r="O4" s="8">
        <v>1</v>
      </c>
      <c r="P4" s="60" t="s">
        <v>63</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7" t="s">
        <v>69</v>
      </c>
      <c r="AZ4" s="5"/>
    </row>
    <row r="5" spans="1:52" hidden="1" x14ac:dyDescent="0.2">
      <c r="A5" s="1">
        <v>9</v>
      </c>
      <c r="B5" s="7" t="s">
        <v>70</v>
      </c>
      <c r="C5" s="5" t="s">
        <v>2734</v>
      </c>
      <c r="D5" s="7" t="s">
        <v>66</v>
      </c>
      <c r="E5" s="7" t="s">
        <v>67</v>
      </c>
      <c r="F5" s="5" t="s">
        <v>2735</v>
      </c>
      <c r="G5" s="8">
        <v>1</v>
      </c>
      <c r="H5" s="60" t="s">
        <v>63</v>
      </c>
      <c r="I5" s="5"/>
      <c r="J5" s="5"/>
      <c r="K5" s="5"/>
      <c r="L5" s="5"/>
      <c r="M5" s="8">
        <v>1</v>
      </c>
      <c r="N5" s="60" t="s">
        <v>63</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8">
        <v>1</v>
      </c>
      <c r="AZ5" s="5"/>
    </row>
    <row r="6" spans="1:52" x14ac:dyDescent="0.2">
      <c r="A6" s="1">
        <v>10</v>
      </c>
      <c r="B6" s="7" t="s">
        <v>73</v>
      </c>
      <c r="C6" s="133" t="s">
        <v>3023</v>
      </c>
      <c r="D6" s="7" t="s">
        <v>61</v>
      </c>
      <c r="E6" s="7" t="s">
        <v>62</v>
      </c>
      <c r="F6" s="5" t="s">
        <v>2735</v>
      </c>
      <c r="G6" s="5"/>
      <c r="H6" s="5"/>
      <c r="I6" s="5"/>
      <c r="J6" s="5"/>
      <c r="K6" s="5"/>
      <c r="L6" s="5"/>
      <c r="M6" s="5"/>
      <c r="N6" s="5"/>
      <c r="O6" s="8">
        <v>1</v>
      </c>
      <c r="P6" s="60" t="s">
        <v>63</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8">
        <v>1</v>
      </c>
      <c r="AY6" s="5"/>
      <c r="AZ6" s="5"/>
    </row>
    <row r="7" spans="1:52" hidden="1" x14ac:dyDescent="0.2">
      <c r="A7" s="1">
        <v>11</v>
      </c>
      <c r="B7" s="7" t="s">
        <v>75</v>
      </c>
      <c r="C7" s="5" t="s">
        <v>3025</v>
      </c>
      <c r="D7" s="7" t="s">
        <v>66</v>
      </c>
      <c r="E7" s="7" t="s">
        <v>67</v>
      </c>
      <c r="F7" s="5" t="s">
        <v>3091</v>
      </c>
      <c r="G7" s="5"/>
      <c r="H7" s="5"/>
      <c r="I7" s="5"/>
      <c r="J7" s="5"/>
      <c r="K7" s="5"/>
      <c r="L7" s="5"/>
      <c r="M7" s="5"/>
      <c r="N7" s="5"/>
      <c r="O7" s="5"/>
      <c r="P7" s="5"/>
      <c r="Q7" s="5"/>
      <c r="R7" s="8">
        <v>1</v>
      </c>
      <c r="S7" s="60" t="s">
        <v>63</v>
      </c>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row>
    <row r="8" spans="1:52" hidden="1" x14ac:dyDescent="0.2">
      <c r="A8" s="1">
        <v>16</v>
      </c>
      <c r="B8" s="7" t="s">
        <v>91</v>
      </c>
      <c r="C8" s="5" t="s">
        <v>2930</v>
      </c>
      <c r="D8" s="5" t="s">
        <v>2924</v>
      </c>
      <c r="E8" s="5"/>
      <c r="F8" s="8">
        <v>500</v>
      </c>
      <c r="G8" s="8">
        <v>4</v>
      </c>
      <c r="H8" s="66" t="s">
        <v>80</v>
      </c>
      <c r="I8" s="5"/>
      <c r="J8" s="5"/>
      <c r="K8" s="5"/>
      <c r="L8" s="5"/>
      <c r="M8" s="8">
        <v>4</v>
      </c>
      <c r="N8" s="66" t="s">
        <v>80</v>
      </c>
      <c r="O8" s="8">
        <v>2</v>
      </c>
      <c r="P8" s="66" t="s">
        <v>80</v>
      </c>
      <c r="Q8" s="8">
        <v>2</v>
      </c>
      <c r="R8" s="8">
        <v>2</v>
      </c>
      <c r="S8" s="66" t="s">
        <v>80</v>
      </c>
      <c r="T8" s="8">
        <v>1</v>
      </c>
      <c r="U8" s="66" t="s">
        <v>80</v>
      </c>
      <c r="V8" s="8">
        <v>1</v>
      </c>
      <c r="W8" s="66" t="s">
        <v>80</v>
      </c>
      <c r="X8" s="5"/>
      <c r="Y8" s="5"/>
      <c r="Z8" s="8">
        <v>1</v>
      </c>
      <c r="AA8" s="60" t="s">
        <v>63</v>
      </c>
      <c r="AB8" s="5"/>
      <c r="AC8" s="5"/>
      <c r="AD8" s="5"/>
      <c r="AE8" s="5"/>
      <c r="AF8" s="5"/>
      <c r="AG8" s="5"/>
      <c r="AH8" s="5"/>
      <c r="AI8" s="5"/>
      <c r="AJ8" s="5"/>
      <c r="AK8" s="5"/>
      <c r="AL8" s="5"/>
      <c r="AM8" s="5"/>
      <c r="AN8" s="5"/>
      <c r="AO8" s="5"/>
      <c r="AP8" s="5"/>
      <c r="AQ8" s="5"/>
      <c r="AR8" s="5"/>
      <c r="AS8" s="5"/>
      <c r="AT8" s="5"/>
      <c r="AU8" s="5"/>
      <c r="AV8" s="5"/>
      <c r="AW8" s="5"/>
      <c r="AX8" s="8">
        <v>2</v>
      </c>
      <c r="AY8" s="8">
        <v>2</v>
      </c>
      <c r="AZ8" s="5"/>
    </row>
    <row r="9" spans="1:52" hidden="1" x14ac:dyDescent="0.2">
      <c r="A9" s="1">
        <v>20</v>
      </c>
      <c r="B9" s="7" t="s">
        <v>63</v>
      </c>
      <c r="C9" s="5" t="s">
        <v>3114</v>
      </c>
      <c r="D9" s="5" t="s">
        <v>3115</v>
      </c>
      <c r="E9" s="8">
        <v>117</v>
      </c>
      <c r="F9" s="8">
        <v>0</v>
      </c>
      <c r="G9" s="5"/>
      <c r="H9" s="5"/>
      <c r="I9" s="8">
        <v>2</v>
      </c>
      <c r="J9" s="66" t="s">
        <v>80</v>
      </c>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7" t="s">
        <v>100</v>
      </c>
      <c r="AY9" s="7" t="s">
        <v>100</v>
      </c>
      <c r="AZ9" s="5"/>
    </row>
    <row r="10" spans="1:52" hidden="1" x14ac:dyDescent="0.2">
      <c r="A10" s="1">
        <v>21</v>
      </c>
      <c r="B10" s="7" t="s">
        <v>63</v>
      </c>
      <c r="C10" s="5" t="s">
        <v>3116</v>
      </c>
      <c r="D10" s="5" t="s">
        <v>3115</v>
      </c>
      <c r="E10" s="8">
        <v>117</v>
      </c>
      <c r="F10" s="8">
        <v>0</v>
      </c>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7" t="s">
        <v>100</v>
      </c>
      <c r="AY10" s="7" t="s">
        <v>100</v>
      </c>
      <c r="AZ10" s="5"/>
    </row>
    <row r="11" spans="1:52" hidden="1" x14ac:dyDescent="0.2">
      <c r="A11" s="1">
        <v>22</v>
      </c>
      <c r="B11" s="7" t="s">
        <v>63</v>
      </c>
      <c r="C11" s="5" t="s">
        <v>3114</v>
      </c>
      <c r="D11" s="5" t="s">
        <v>3115</v>
      </c>
      <c r="E11" s="8">
        <v>117</v>
      </c>
      <c r="F11" s="8">
        <v>0</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7" t="s">
        <v>100</v>
      </c>
      <c r="AY11" s="7" t="s">
        <v>102</v>
      </c>
      <c r="AZ11" s="5"/>
    </row>
    <row r="12" spans="1:52" hidden="1" x14ac:dyDescent="0.2">
      <c r="A12" s="1">
        <v>23</v>
      </c>
      <c r="B12" s="7" t="s">
        <v>80</v>
      </c>
      <c r="C12" s="5" t="s">
        <v>3114</v>
      </c>
      <c r="D12" s="5" t="s">
        <v>2924</v>
      </c>
      <c r="E12" s="5"/>
      <c r="F12" s="8">
        <v>0</v>
      </c>
      <c r="G12" s="8">
        <v>10</v>
      </c>
      <c r="H12" s="60" t="s">
        <v>63</v>
      </c>
      <c r="I12" s="8">
        <v>1</v>
      </c>
      <c r="J12" s="60" t="s">
        <v>63</v>
      </c>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7" t="s">
        <v>100</v>
      </c>
      <c r="AY12" s="7" t="s">
        <v>100</v>
      </c>
      <c r="AZ12" s="5"/>
    </row>
    <row r="13" spans="1:52" hidden="1" x14ac:dyDescent="0.2">
      <c r="A13" s="1">
        <v>24</v>
      </c>
      <c r="B13" s="7" t="s">
        <v>80</v>
      </c>
      <c r="C13" s="5" t="s">
        <v>3114</v>
      </c>
      <c r="D13" s="5" t="s">
        <v>2924</v>
      </c>
      <c r="E13" s="5"/>
      <c r="F13" s="8">
        <v>0</v>
      </c>
      <c r="G13" s="8">
        <v>10</v>
      </c>
      <c r="H13" s="60" t="s">
        <v>63</v>
      </c>
      <c r="I13" s="8">
        <v>1</v>
      </c>
      <c r="J13" s="60" t="s">
        <v>63</v>
      </c>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7" t="s">
        <v>100</v>
      </c>
      <c r="AY13" s="7" t="s">
        <v>100</v>
      </c>
      <c r="AZ13" s="5"/>
    </row>
    <row r="14" spans="1:52" ht="30" x14ac:dyDescent="0.2">
      <c r="A14" s="1">
        <v>175</v>
      </c>
      <c r="B14" s="131" t="s">
        <v>3140</v>
      </c>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row>
    <row r="15" spans="1:52" x14ac:dyDescent="0.2">
      <c r="A15" s="1">
        <v>176</v>
      </c>
      <c r="B15" s="7" t="s">
        <v>300</v>
      </c>
      <c r="C15" s="129" t="s">
        <v>301</v>
      </c>
      <c r="D15" s="15" t="s">
        <v>2809</v>
      </c>
      <c r="E15" s="15"/>
      <c r="F15" s="8">
        <v>2000</v>
      </c>
      <c r="G15" s="5"/>
      <c r="H15" s="5"/>
      <c r="I15" s="5"/>
      <c r="J15" s="5"/>
      <c r="K15" s="5"/>
      <c r="L15" s="5"/>
      <c r="M15" s="8">
        <v>1</v>
      </c>
      <c r="N15" s="60" t="s">
        <v>63</v>
      </c>
      <c r="O15" s="8">
        <v>1</v>
      </c>
      <c r="P15" s="60" t="s">
        <v>63</v>
      </c>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8">
        <v>1</v>
      </c>
      <c r="AY15" s="5"/>
      <c r="AZ15" s="5"/>
    </row>
    <row r="16" spans="1:52" x14ac:dyDescent="0.2">
      <c r="A16" s="1">
        <v>178</v>
      </c>
      <c r="B16" s="7" t="s">
        <v>307</v>
      </c>
      <c r="C16" s="129" t="s">
        <v>301</v>
      </c>
      <c r="D16" s="15" t="s">
        <v>2811</v>
      </c>
      <c r="E16" s="15"/>
      <c r="F16" s="8">
        <v>2000</v>
      </c>
      <c r="G16" s="5"/>
      <c r="H16" s="5"/>
      <c r="I16" s="5"/>
      <c r="J16" s="5"/>
      <c r="K16" s="5"/>
      <c r="L16" s="5"/>
      <c r="M16" s="8">
        <v>1</v>
      </c>
      <c r="N16" s="60" t="s">
        <v>63</v>
      </c>
      <c r="O16" s="8">
        <v>1</v>
      </c>
      <c r="P16" s="60" t="s">
        <v>63</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8">
        <v>1</v>
      </c>
      <c r="AY16" s="5"/>
      <c r="AZ16" s="5"/>
    </row>
    <row r="17" spans="1:52" ht="30" x14ac:dyDescent="0.2">
      <c r="A17" s="1">
        <v>180</v>
      </c>
      <c r="B17" s="7" t="s">
        <v>310</v>
      </c>
      <c r="C17" s="129" t="s">
        <v>301</v>
      </c>
      <c r="D17" s="15" t="s">
        <v>2813</v>
      </c>
      <c r="E17" s="15"/>
      <c r="F17" s="8">
        <v>2000</v>
      </c>
      <c r="G17" s="5"/>
      <c r="H17" s="5"/>
      <c r="I17" s="5"/>
      <c r="J17" s="5"/>
      <c r="K17" s="5"/>
      <c r="L17" s="5"/>
      <c r="M17" s="8">
        <v>1</v>
      </c>
      <c r="N17" s="60" t="s">
        <v>63</v>
      </c>
      <c r="O17" s="8">
        <v>1</v>
      </c>
      <c r="P17" s="60" t="s">
        <v>63</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8">
        <v>1</v>
      </c>
      <c r="AY17" s="5"/>
      <c r="AZ17" s="5"/>
    </row>
    <row r="18" spans="1:52" ht="30" x14ac:dyDescent="0.2">
      <c r="A18" s="1">
        <v>182</v>
      </c>
      <c r="B18" s="7" t="s">
        <v>313</v>
      </c>
      <c r="C18" s="129" t="s">
        <v>301</v>
      </c>
      <c r="D18" s="15" t="s">
        <v>2815</v>
      </c>
      <c r="E18" s="15"/>
      <c r="F18" s="8">
        <v>2000</v>
      </c>
      <c r="G18" s="5"/>
      <c r="H18" s="5"/>
      <c r="I18" s="5"/>
      <c r="J18" s="5"/>
      <c r="K18" s="5"/>
      <c r="L18" s="5"/>
      <c r="M18" s="8">
        <v>1</v>
      </c>
      <c r="N18" s="60" t="s">
        <v>63</v>
      </c>
      <c r="O18" s="8">
        <v>1</v>
      </c>
      <c r="P18" s="60" t="s">
        <v>63</v>
      </c>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8">
        <v>1</v>
      </c>
      <c r="AY18" s="5"/>
      <c r="AZ18" s="5"/>
    </row>
    <row r="19" spans="1:52" x14ac:dyDescent="0.2">
      <c r="A19" s="1">
        <v>184</v>
      </c>
      <c r="B19" s="7" t="s">
        <v>316</v>
      </c>
      <c r="C19" s="129" t="s">
        <v>301</v>
      </c>
      <c r="D19" s="15" t="s">
        <v>2817</v>
      </c>
      <c r="E19" s="15"/>
      <c r="F19" s="8">
        <v>2000</v>
      </c>
      <c r="G19" s="5"/>
      <c r="H19" s="5"/>
      <c r="I19" s="5"/>
      <c r="J19" s="5"/>
      <c r="K19" s="5"/>
      <c r="L19" s="5"/>
      <c r="M19" s="8">
        <v>1</v>
      </c>
      <c r="N19" s="60" t="s">
        <v>63</v>
      </c>
      <c r="O19" s="8">
        <v>1</v>
      </c>
      <c r="P19" s="60" t="s">
        <v>63</v>
      </c>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8">
        <v>1</v>
      </c>
      <c r="AY19" s="5"/>
      <c r="AZ19" s="5"/>
    </row>
    <row r="20" spans="1:52" ht="30" x14ac:dyDescent="0.2">
      <c r="A20" s="1">
        <v>186</v>
      </c>
      <c r="B20" s="7" t="s">
        <v>319</v>
      </c>
      <c r="C20" s="129" t="s">
        <v>301</v>
      </c>
      <c r="D20" s="15" t="s">
        <v>2819</v>
      </c>
      <c r="E20" s="15"/>
      <c r="F20" s="8">
        <v>2000</v>
      </c>
      <c r="G20" s="5"/>
      <c r="H20" s="5"/>
      <c r="I20" s="5"/>
      <c r="J20" s="5"/>
      <c r="K20" s="5"/>
      <c r="L20" s="5"/>
      <c r="M20" s="8">
        <v>1</v>
      </c>
      <c r="N20" s="60" t="s">
        <v>63</v>
      </c>
      <c r="O20" s="8">
        <v>1</v>
      </c>
      <c r="P20" s="60" t="s">
        <v>63</v>
      </c>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8">
        <v>1</v>
      </c>
      <c r="AY20" s="5"/>
      <c r="AZ20" s="5"/>
    </row>
    <row r="21" spans="1:52" ht="30" x14ac:dyDescent="0.2">
      <c r="A21" s="1">
        <v>188</v>
      </c>
      <c r="B21" s="7" t="s">
        <v>322</v>
      </c>
      <c r="C21" s="129" t="s">
        <v>301</v>
      </c>
      <c r="D21" s="15" t="s">
        <v>2821</v>
      </c>
      <c r="E21" s="15"/>
      <c r="F21" s="8">
        <v>2000</v>
      </c>
      <c r="G21" s="5"/>
      <c r="H21" s="5"/>
      <c r="I21" s="5"/>
      <c r="J21" s="5"/>
      <c r="K21" s="5"/>
      <c r="L21" s="5"/>
      <c r="M21" s="8">
        <v>1</v>
      </c>
      <c r="N21" s="60" t="s">
        <v>63</v>
      </c>
      <c r="O21" s="8">
        <v>1</v>
      </c>
      <c r="P21" s="60" t="s">
        <v>63</v>
      </c>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8">
        <v>1</v>
      </c>
      <c r="AY21" s="5"/>
      <c r="AZ21" s="5"/>
    </row>
    <row r="22" spans="1:52" ht="30" x14ac:dyDescent="0.2">
      <c r="A22" s="1">
        <v>189</v>
      </c>
      <c r="B22" s="7" t="s">
        <v>324</v>
      </c>
      <c r="C22" s="129" t="s">
        <v>301</v>
      </c>
      <c r="D22" s="15" t="s">
        <v>2823</v>
      </c>
      <c r="E22" s="15"/>
      <c r="F22" s="8">
        <v>2500</v>
      </c>
      <c r="G22" s="5"/>
      <c r="H22" s="5"/>
      <c r="I22" s="5"/>
      <c r="J22" s="5"/>
      <c r="K22" s="5"/>
      <c r="L22" s="5"/>
      <c r="M22" s="8">
        <v>1</v>
      </c>
      <c r="N22" s="60" t="s">
        <v>63</v>
      </c>
      <c r="O22" s="8">
        <v>1</v>
      </c>
      <c r="P22" s="60" t="s">
        <v>63</v>
      </c>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8">
        <v>1</v>
      </c>
      <c r="AY22" s="5"/>
      <c r="AZ22" s="5"/>
    </row>
    <row r="23" spans="1:52" ht="30" x14ac:dyDescent="0.2">
      <c r="A23" s="1">
        <v>190</v>
      </c>
      <c r="B23" s="7" t="s">
        <v>326</v>
      </c>
      <c r="C23" s="129" t="s">
        <v>301</v>
      </c>
      <c r="D23" s="15" t="s">
        <v>2825</v>
      </c>
      <c r="E23" s="15"/>
      <c r="F23" s="8">
        <v>2000</v>
      </c>
      <c r="G23" s="5"/>
      <c r="H23" s="5"/>
      <c r="I23" s="5"/>
      <c r="J23" s="5"/>
      <c r="K23" s="5"/>
      <c r="L23" s="5"/>
      <c r="M23" s="8">
        <v>1</v>
      </c>
      <c r="N23" s="60" t="s">
        <v>63</v>
      </c>
      <c r="O23" s="8">
        <v>1</v>
      </c>
      <c r="P23" s="60" t="s">
        <v>63</v>
      </c>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8">
        <v>1</v>
      </c>
      <c r="AY23" s="5"/>
      <c r="AZ23" s="5"/>
    </row>
    <row r="24" spans="1:52" x14ac:dyDescent="0.2">
      <c r="A24" s="1">
        <v>194</v>
      </c>
      <c r="B24" s="7" t="s">
        <v>331</v>
      </c>
      <c r="C24" s="129" t="s">
        <v>301</v>
      </c>
      <c r="D24" s="15" t="s">
        <v>2832</v>
      </c>
      <c r="E24" s="15"/>
      <c r="F24" s="8">
        <v>2000</v>
      </c>
      <c r="G24" s="5"/>
      <c r="H24" s="5"/>
      <c r="I24" s="5"/>
      <c r="J24" s="5"/>
      <c r="K24" s="5"/>
      <c r="L24" s="5"/>
      <c r="M24" s="8">
        <v>1</v>
      </c>
      <c r="N24" s="60" t="s">
        <v>63</v>
      </c>
      <c r="O24" s="8">
        <v>1</v>
      </c>
      <c r="P24" s="60" t="s">
        <v>63</v>
      </c>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8">
        <v>1</v>
      </c>
      <c r="AY24" s="5"/>
      <c r="AZ24" s="5"/>
    </row>
    <row r="25" spans="1:52" x14ac:dyDescent="0.2">
      <c r="A25" s="1">
        <v>197</v>
      </c>
      <c r="B25" s="132" t="s">
        <v>336</v>
      </c>
      <c r="C25" s="132"/>
      <c r="D25" s="132"/>
      <c r="E25" s="132"/>
      <c r="F25" s="132"/>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row>
    <row r="26" spans="1:52" hidden="1" x14ac:dyDescent="0.2">
      <c r="A26" s="1">
        <v>198</v>
      </c>
      <c r="B26" s="7" t="s">
        <v>337</v>
      </c>
      <c r="C26" s="5" t="s">
        <v>2930</v>
      </c>
      <c r="D26" s="5" t="s">
        <v>2944</v>
      </c>
      <c r="E26" s="8">
        <v>206</v>
      </c>
      <c r="F26" s="8">
        <v>1100</v>
      </c>
      <c r="G26" s="8">
        <v>1</v>
      </c>
      <c r="H26" s="69" t="s">
        <v>339</v>
      </c>
      <c r="I26" s="5"/>
      <c r="J26" s="5"/>
      <c r="K26" s="5"/>
      <c r="L26" s="5"/>
      <c r="M26" s="5"/>
      <c r="N26" s="5"/>
      <c r="O26" s="8">
        <v>1</v>
      </c>
      <c r="P26" s="69" t="s">
        <v>339</v>
      </c>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row>
    <row r="27" spans="1:52" hidden="1" x14ac:dyDescent="0.2">
      <c r="A27" s="1">
        <v>201</v>
      </c>
      <c r="B27" s="7" t="s">
        <v>345</v>
      </c>
      <c r="C27" s="5" t="s">
        <v>2930</v>
      </c>
      <c r="D27" s="5" t="s">
        <v>2952</v>
      </c>
      <c r="E27" s="8">
        <v>205</v>
      </c>
      <c r="F27" s="8">
        <v>1100</v>
      </c>
      <c r="G27" s="8">
        <v>1</v>
      </c>
      <c r="H27" s="69" t="s">
        <v>339</v>
      </c>
      <c r="I27" s="5"/>
      <c r="J27" s="5"/>
      <c r="K27" s="5"/>
      <c r="L27" s="5"/>
      <c r="M27" s="5"/>
      <c r="N27" s="5"/>
      <c r="O27" s="8">
        <v>1</v>
      </c>
      <c r="P27" s="69" t="s">
        <v>339</v>
      </c>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row>
    <row r="28" spans="1:52" x14ac:dyDescent="0.2">
      <c r="A28" s="1">
        <v>216</v>
      </c>
      <c r="B28" s="7" t="s">
        <v>365</v>
      </c>
      <c r="C28" s="129" t="s">
        <v>65</v>
      </c>
      <c r="D28" s="5" t="s">
        <v>2944</v>
      </c>
      <c r="E28" s="8">
        <v>206</v>
      </c>
      <c r="F28" s="5" t="s">
        <v>2945</v>
      </c>
      <c r="G28" s="8">
        <v>1</v>
      </c>
      <c r="H28" s="69" t="s">
        <v>339</v>
      </c>
      <c r="I28" s="5"/>
      <c r="J28" s="5"/>
      <c r="K28" s="5"/>
      <c r="L28" s="5"/>
      <c r="M28" s="8">
        <v>1</v>
      </c>
      <c r="N28" s="69" t="s">
        <v>339</v>
      </c>
      <c r="O28" s="8">
        <v>1</v>
      </c>
      <c r="P28" s="69" t="s">
        <v>339</v>
      </c>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8">
        <v>1</v>
      </c>
      <c r="AZ28" s="5"/>
    </row>
    <row r="29" spans="1:52" x14ac:dyDescent="0.2">
      <c r="A29" s="1">
        <v>217</v>
      </c>
      <c r="B29" s="7" t="s">
        <v>366</v>
      </c>
      <c r="C29" s="129" t="s">
        <v>65</v>
      </c>
      <c r="D29" s="5" t="s">
        <v>2944</v>
      </c>
      <c r="E29" s="8">
        <v>206</v>
      </c>
      <c r="F29" s="5" t="s">
        <v>2945</v>
      </c>
      <c r="G29" s="8">
        <v>1</v>
      </c>
      <c r="H29" s="69" t="s">
        <v>339</v>
      </c>
      <c r="I29" s="5"/>
      <c r="J29" s="5"/>
      <c r="K29" s="5"/>
      <c r="L29" s="5"/>
      <c r="M29" s="8">
        <v>1</v>
      </c>
      <c r="N29" s="69" t="s">
        <v>339</v>
      </c>
      <c r="O29" s="8">
        <v>1</v>
      </c>
      <c r="P29" s="69" t="s">
        <v>339</v>
      </c>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8">
        <v>1</v>
      </c>
      <c r="AZ29" s="5"/>
    </row>
    <row r="30" spans="1:52" x14ac:dyDescent="0.2">
      <c r="A30" s="1">
        <v>218</v>
      </c>
      <c r="B30" s="7" t="s">
        <v>367</v>
      </c>
      <c r="C30" s="133" t="s">
        <v>3023</v>
      </c>
      <c r="D30" s="5" t="s">
        <v>2944</v>
      </c>
      <c r="E30" s="8">
        <v>206</v>
      </c>
      <c r="F30" s="5" t="s">
        <v>2945</v>
      </c>
      <c r="G30" s="5"/>
      <c r="H30" s="5"/>
      <c r="I30" s="5"/>
      <c r="J30" s="5"/>
      <c r="K30" s="5"/>
      <c r="L30" s="5"/>
      <c r="M30" s="5"/>
      <c r="N30" s="5"/>
      <c r="O30" s="8">
        <v>1</v>
      </c>
      <c r="P30" s="69" t="s">
        <v>339</v>
      </c>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8">
        <v>1</v>
      </c>
      <c r="AY30" s="5"/>
      <c r="AZ30" s="5"/>
    </row>
    <row r="31" spans="1:52" x14ac:dyDescent="0.2">
      <c r="A31" s="1">
        <v>219</v>
      </c>
      <c r="B31" s="7" t="s">
        <v>369</v>
      </c>
      <c r="C31" s="133" t="s">
        <v>3023</v>
      </c>
      <c r="D31" s="5" t="s">
        <v>2944</v>
      </c>
      <c r="E31" s="8">
        <v>206</v>
      </c>
      <c r="F31" s="5" t="s">
        <v>2945</v>
      </c>
      <c r="G31" s="5"/>
      <c r="H31" s="5"/>
      <c r="I31" s="5"/>
      <c r="J31" s="5"/>
      <c r="K31" s="5"/>
      <c r="L31" s="5"/>
      <c r="M31" s="5"/>
      <c r="N31" s="5"/>
      <c r="O31" s="8">
        <v>1</v>
      </c>
      <c r="P31" s="69" t="s">
        <v>339</v>
      </c>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8">
        <v>1</v>
      </c>
      <c r="AY31" s="5"/>
      <c r="AZ31" s="5"/>
    </row>
    <row r="32" spans="1:52" x14ac:dyDescent="0.2">
      <c r="A32" s="1">
        <v>220</v>
      </c>
      <c r="B32" s="7" t="s">
        <v>370</v>
      </c>
      <c r="C32" s="133" t="s">
        <v>3023</v>
      </c>
      <c r="D32" s="5" t="s">
        <v>2944</v>
      </c>
      <c r="E32" s="8">
        <v>206</v>
      </c>
      <c r="F32" s="5" t="s">
        <v>2945</v>
      </c>
      <c r="G32" s="5"/>
      <c r="H32" s="5"/>
      <c r="I32" s="5"/>
      <c r="J32" s="5"/>
      <c r="K32" s="5"/>
      <c r="L32" s="5"/>
      <c r="M32" s="5"/>
      <c r="N32" s="5"/>
      <c r="O32" s="8">
        <v>1</v>
      </c>
      <c r="P32" s="69" t="s">
        <v>339</v>
      </c>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8">
        <v>1</v>
      </c>
      <c r="AY32" s="5"/>
      <c r="AZ32" s="5"/>
    </row>
    <row r="33" spans="1:52" x14ac:dyDescent="0.2">
      <c r="A33" s="1">
        <v>233</v>
      </c>
      <c r="B33" s="7" t="s">
        <v>384</v>
      </c>
      <c r="C33" s="129" t="s">
        <v>65</v>
      </c>
      <c r="D33" s="5" t="s">
        <v>2952</v>
      </c>
      <c r="E33" s="8">
        <v>205</v>
      </c>
      <c r="F33" s="5" t="s">
        <v>2945</v>
      </c>
      <c r="G33" s="8">
        <v>1</v>
      </c>
      <c r="H33" s="69" t="s">
        <v>339</v>
      </c>
      <c r="I33" s="5"/>
      <c r="J33" s="5"/>
      <c r="K33" s="5"/>
      <c r="L33" s="5"/>
      <c r="M33" s="8">
        <v>1</v>
      </c>
      <c r="N33" s="69" t="s">
        <v>339</v>
      </c>
      <c r="O33" s="8">
        <v>1</v>
      </c>
      <c r="P33" s="69" t="s">
        <v>339</v>
      </c>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8">
        <v>1</v>
      </c>
      <c r="AZ33" s="5"/>
    </row>
    <row r="34" spans="1:52" x14ac:dyDescent="0.2">
      <c r="A34" s="1">
        <v>234</v>
      </c>
      <c r="B34" s="7" t="s">
        <v>385</v>
      </c>
      <c r="C34" s="129" t="s">
        <v>65</v>
      </c>
      <c r="D34" s="5" t="s">
        <v>2952</v>
      </c>
      <c r="E34" s="8">
        <v>205</v>
      </c>
      <c r="F34" s="5" t="s">
        <v>2945</v>
      </c>
      <c r="G34" s="8">
        <v>1</v>
      </c>
      <c r="H34" s="69" t="s">
        <v>339</v>
      </c>
      <c r="I34" s="5"/>
      <c r="J34" s="5"/>
      <c r="K34" s="5"/>
      <c r="L34" s="5"/>
      <c r="M34" s="8">
        <v>1</v>
      </c>
      <c r="N34" s="69" t="s">
        <v>339</v>
      </c>
      <c r="O34" s="8">
        <v>1</v>
      </c>
      <c r="P34" s="69" t="s">
        <v>339</v>
      </c>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8">
        <v>1</v>
      </c>
      <c r="AZ34" s="5"/>
    </row>
    <row r="35" spans="1:52" x14ac:dyDescent="0.2">
      <c r="A35" s="1">
        <v>235</v>
      </c>
      <c r="B35" s="7" t="s">
        <v>386</v>
      </c>
      <c r="C35" s="133" t="s">
        <v>3023</v>
      </c>
      <c r="D35" s="5" t="s">
        <v>2952</v>
      </c>
      <c r="E35" s="8">
        <v>205</v>
      </c>
      <c r="F35" s="5" t="s">
        <v>2945</v>
      </c>
      <c r="G35" s="5"/>
      <c r="H35" s="5"/>
      <c r="I35" s="5"/>
      <c r="J35" s="5"/>
      <c r="K35" s="5"/>
      <c r="L35" s="5"/>
      <c r="M35" s="5"/>
      <c r="N35" s="5"/>
      <c r="O35" s="8">
        <v>1</v>
      </c>
      <c r="P35" s="69" t="s">
        <v>339</v>
      </c>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8">
        <v>1</v>
      </c>
      <c r="AY35" s="5"/>
      <c r="AZ35" s="5"/>
    </row>
    <row r="36" spans="1:52" x14ac:dyDescent="0.2">
      <c r="A36" s="1">
        <v>236</v>
      </c>
      <c r="B36" s="7" t="s">
        <v>387</v>
      </c>
      <c r="C36" s="133" t="s">
        <v>3023</v>
      </c>
      <c r="D36" s="5" t="s">
        <v>2952</v>
      </c>
      <c r="E36" s="8">
        <v>205</v>
      </c>
      <c r="F36" s="5" t="s">
        <v>2945</v>
      </c>
      <c r="G36" s="5"/>
      <c r="H36" s="5"/>
      <c r="I36" s="5"/>
      <c r="J36" s="5"/>
      <c r="K36" s="5"/>
      <c r="L36" s="5"/>
      <c r="M36" s="5"/>
      <c r="N36" s="5"/>
      <c r="O36" s="8">
        <v>1</v>
      </c>
      <c r="P36" s="69" t="s">
        <v>339</v>
      </c>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8">
        <v>1</v>
      </c>
      <c r="AY36" s="5"/>
      <c r="AZ36" s="5"/>
    </row>
    <row r="37" spans="1:52" x14ac:dyDescent="0.2">
      <c r="A37" s="1">
        <v>237</v>
      </c>
      <c r="B37" s="7" t="s">
        <v>388</v>
      </c>
      <c r="C37" s="133" t="s">
        <v>3023</v>
      </c>
      <c r="D37" s="5" t="s">
        <v>2952</v>
      </c>
      <c r="E37" s="8">
        <v>205</v>
      </c>
      <c r="F37" s="5" t="s">
        <v>2945</v>
      </c>
      <c r="G37" s="5"/>
      <c r="H37" s="5"/>
      <c r="I37" s="5"/>
      <c r="J37" s="5"/>
      <c r="K37" s="5"/>
      <c r="L37" s="5"/>
      <c r="M37" s="5"/>
      <c r="N37" s="5"/>
      <c r="O37" s="8">
        <v>1</v>
      </c>
      <c r="P37" s="69" t="s">
        <v>339</v>
      </c>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8">
        <v>1</v>
      </c>
      <c r="AY37" s="5"/>
      <c r="AZ37" s="5"/>
    </row>
    <row r="38" spans="1:52" ht="30" hidden="1" x14ac:dyDescent="0.2">
      <c r="A38" s="1">
        <v>239</v>
      </c>
      <c r="B38" s="7" t="s">
        <v>339</v>
      </c>
      <c r="C38" s="5" t="s">
        <v>3114</v>
      </c>
      <c r="D38" s="5" t="s">
        <v>3143</v>
      </c>
      <c r="E38" s="8">
        <v>209</v>
      </c>
      <c r="F38" s="8">
        <v>0</v>
      </c>
      <c r="G38" s="5" t="s">
        <v>3144</v>
      </c>
      <c r="H38" s="61" t="s">
        <v>391</v>
      </c>
      <c r="I38" s="8">
        <v>1</v>
      </c>
      <c r="J38" s="60" t="s">
        <v>63</v>
      </c>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7" t="s">
        <v>100</v>
      </c>
      <c r="AY38" s="7" t="s">
        <v>100</v>
      </c>
      <c r="AZ38" s="5"/>
    </row>
    <row r="39" spans="1:52" ht="30" hidden="1" x14ac:dyDescent="0.2">
      <c r="A39" s="1">
        <v>240</v>
      </c>
      <c r="B39" s="7" t="s">
        <v>339</v>
      </c>
      <c r="C39" s="5" t="s">
        <v>3114</v>
      </c>
      <c r="D39" s="5" t="s">
        <v>3143</v>
      </c>
      <c r="E39" s="8">
        <v>209</v>
      </c>
      <c r="F39" s="8">
        <v>0</v>
      </c>
      <c r="G39" s="5" t="s">
        <v>3144</v>
      </c>
      <c r="H39" s="61" t="s">
        <v>391</v>
      </c>
      <c r="I39" s="8">
        <v>1</v>
      </c>
      <c r="J39" s="60" t="s">
        <v>63</v>
      </c>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7" t="s">
        <v>100</v>
      </c>
      <c r="AY39" s="7" t="s">
        <v>100</v>
      </c>
      <c r="AZ39" s="5"/>
    </row>
    <row r="40" spans="1:52" x14ac:dyDescent="0.2">
      <c r="A40" s="1">
        <v>241</v>
      </c>
      <c r="B40" s="131" t="s">
        <v>3145</v>
      </c>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row>
    <row r="41" spans="1:52" x14ac:dyDescent="0.2">
      <c r="A41" s="1">
        <v>246</v>
      </c>
      <c r="B41" s="132" t="s">
        <v>398</v>
      </c>
      <c r="C41" s="132"/>
      <c r="D41" s="132"/>
      <c r="E41" s="132"/>
      <c r="F41" s="132"/>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row>
    <row r="42" spans="1:52" x14ac:dyDescent="0.2">
      <c r="A42" s="1">
        <v>247</v>
      </c>
      <c r="B42" s="7" t="s">
        <v>399</v>
      </c>
      <c r="C42" s="5" t="s">
        <v>2930</v>
      </c>
      <c r="D42" s="7" t="s">
        <v>398</v>
      </c>
      <c r="E42" s="8">
        <v>203</v>
      </c>
      <c r="F42" s="8">
        <v>1100</v>
      </c>
      <c r="G42" s="8">
        <v>1</v>
      </c>
      <c r="H42" s="69" t="s">
        <v>341</v>
      </c>
      <c r="I42" s="5"/>
      <c r="J42" s="5"/>
      <c r="K42" s="5"/>
      <c r="L42" s="5"/>
      <c r="M42" s="5"/>
      <c r="N42" s="5"/>
      <c r="O42" s="8">
        <v>1</v>
      </c>
      <c r="P42" s="69" t="s">
        <v>341</v>
      </c>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row>
    <row r="43" spans="1:52" x14ac:dyDescent="0.2">
      <c r="A43" s="1">
        <v>263</v>
      </c>
      <c r="B43" s="7" t="s">
        <v>415</v>
      </c>
      <c r="C43" s="129" t="s">
        <v>65</v>
      </c>
      <c r="D43" s="7" t="s">
        <v>398</v>
      </c>
      <c r="E43" s="8">
        <v>203</v>
      </c>
      <c r="F43" s="5" t="s">
        <v>2945</v>
      </c>
      <c r="G43" s="8">
        <v>1</v>
      </c>
      <c r="H43" s="69" t="s">
        <v>339</v>
      </c>
      <c r="I43" s="5"/>
      <c r="J43" s="5"/>
      <c r="K43" s="5"/>
      <c r="L43" s="5"/>
      <c r="M43" s="8">
        <v>1</v>
      </c>
      <c r="N43" s="69" t="s">
        <v>339</v>
      </c>
      <c r="O43" s="8">
        <v>1</v>
      </c>
      <c r="P43" s="69" t="s">
        <v>339</v>
      </c>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8">
        <v>1</v>
      </c>
      <c r="AZ43" s="5"/>
    </row>
    <row r="44" spans="1:52" x14ac:dyDescent="0.2">
      <c r="A44" s="1">
        <v>264</v>
      </c>
      <c r="B44" s="7" t="s">
        <v>416</v>
      </c>
      <c r="C44" s="129" t="s">
        <v>65</v>
      </c>
      <c r="D44" s="7" t="s">
        <v>398</v>
      </c>
      <c r="E44" s="8">
        <v>203</v>
      </c>
      <c r="F44" s="5" t="s">
        <v>2945</v>
      </c>
      <c r="G44" s="8">
        <v>1</v>
      </c>
      <c r="H44" s="69" t="s">
        <v>339</v>
      </c>
      <c r="I44" s="5"/>
      <c r="J44" s="5"/>
      <c r="K44" s="5"/>
      <c r="L44" s="5"/>
      <c r="M44" s="8">
        <v>1</v>
      </c>
      <c r="N44" s="69" t="s">
        <v>339</v>
      </c>
      <c r="O44" s="8">
        <v>1</v>
      </c>
      <c r="P44" s="69" t="s">
        <v>339</v>
      </c>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8">
        <v>1</v>
      </c>
      <c r="AZ44" s="5"/>
    </row>
    <row r="45" spans="1:52" x14ac:dyDescent="0.2">
      <c r="A45" s="1">
        <v>265</v>
      </c>
      <c r="B45" s="7" t="s">
        <v>417</v>
      </c>
      <c r="C45" s="133" t="s">
        <v>3023</v>
      </c>
      <c r="D45" s="7" t="s">
        <v>398</v>
      </c>
      <c r="E45" s="8">
        <v>203</v>
      </c>
      <c r="F45" s="5" t="s">
        <v>2945</v>
      </c>
      <c r="G45" s="5"/>
      <c r="H45" s="5"/>
      <c r="I45" s="5"/>
      <c r="J45" s="5"/>
      <c r="K45" s="5"/>
      <c r="L45" s="5"/>
      <c r="M45" s="5"/>
      <c r="N45" s="5"/>
      <c r="O45" s="8">
        <v>1</v>
      </c>
      <c r="P45" s="69" t="s">
        <v>339</v>
      </c>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8">
        <v>1</v>
      </c>
      <c r="AY45" s="5"/>
      <c r="AZ45" s="5"/>
    </row>
    <row r="46" spans="1:52" x14ac:dyDescent="0.2">
      <c r="A46" s="1">
        <v>266</v>
      </c>
      <c r="B46" s="7" t="s">
        <v>418</v>
      </c>
      <c r="C46" s="133" t="s">
        <v>3023</v>
      </c>
      <c r="D46" s="7" t="s">
        <v>398</v>
      </c>
      <c r="E46" s="8">
        <v>203</v>
      </c>
      <c r="F46" s="5" t="s">
        <v>2945</v>
      </c>
      <c r="G46" s="5"/>
      <c r="H46" s="5"/>
      <c r="I46" s="5"/>
      <c r="J46" s="5"/>
      <c r="K46" s="5"/>
      <c r="L46" s="5"/>
      <c r="M46" s="5"/>
      <c r="N46" s="5"/>
      <c r="O46" s="8">
        <v>1</v>
      </c>
      <c r="P46" s="69" t="s">
        <v>339</v>
      </c>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8">
        <v>1</v>
      </c>
      <c r="AY46" s="5"/>
      <c r="AZ46" s="5"/>
    </row>
    <row r="47" spans="1:52" x14ac:dyDescent="0.2">
      <c r="A47" s="1">
        <v>267</v>
      </c>
      <c r="B47" s="7" t="s">
        <v>419</v>
      </c>
      <c r="C47" s="133" t="s">
        <v>3023</v>
      </c>
      <c r="D47" s="7" t="s">
        <v>398</v>
      </c>
      <c r="E47" s="8">
        <v>203</v>
      </c>
      <c r="F47" s="5" t="s">
        <v>2945</v>
      </c>
      <c r="G47" s="5"/>
      <c r="H47" s="5"/>
      <c r="I47" s="5"/>
      <c r="J47" s="5"/>
      <c r="K47" s="5"/>
      <c r="L47" s="5"/>
      <c r="M47" s="5"/>
      <c r="N47" s="5"/>
      <c r="O47" s="8">
        <v>1</v>
      </c>
      <c r="P47" s="69" t="s">
        <v>339</v>
      </c>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8">
        <v>1</v>
      </c>
      <c r="AY47" s="5"/>
      <c r="AZ47" s="5"/>
    </row>
    <row r="48" spans="1:52" ht="30" x14ac:dyDescent="0.2">
      <c r="A48" s="1">
        <v>268</v>
      </c>
      <c r="B48" s="131" t="s">
        <v>3146</v>
      </c>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row>
    <row r="49" spans="1:52" hidden="1" x14ac:dyDescent="0.2">
      <c r="A49" s="1">
        <v>269</v>
      </c>
      <c r="B49" s="7" t="s">
        <v>421</v>
      </c>
      <c r="C49" s="5" t="s">
        <v>3147</v>
      </c>
      <c r="D49" s="5" t="s">
        <v>3148</v>
      </c>
      <c r="E49" s="7" t="s">
        <v>424</v>
      </c>
      <c r="F49" s="8">
        <v>0</v>
      </c>
      <c r="G49" s="8">
        <v>5</v>
      </c>
      <c r="H49" s="60" t="s">
        <v>63</v>
      </c>
      <c r="I49" s="8">
        <v>1</v>
      </c>
      <c r="J49" s="60" t="s">
        <v>63</v>
      </c>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7" t="s">
        <v>100</v>
      </c>
      <c r="AY49" s="7" t="s">
        <v>100</v>
      </c>
      <c r="AZ49" s="5"/>
    </row>
    <row r="50" spans="1:52" hidden="1" x14ac:dyDescent="0.2">
      <c r="B50" s="7"/>
      <c r="C50" s="5"/>
      <c r="D50" s="5"/>
      <c r="E50" s="7"/>
      <c r="F50" s="8"/>
      <c r="G50" s="8"/>
      <c r="H50" s="60"/>
      <c r="I50" s="8"/>
      <c r="J50" s="60"/>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7"/>
      <c r="AY50" s="7"/>
      <c r="AZ50" s="5"/>
    </row>
    <row r="51" spans="1:52" x14ac:dyDescent="0.2">
      <c r="A51" s="1">
        <v>277</v>
      </c>
      <c r="B51" s="7" t="s">
        <v>433</v>
      </c>
      <c r="C51" s="129" t="s">
        <v>301</v>
      </c>
      <c r="D51" s="7" t="s">
        <v>426</v>
      </c>
      <c r="E51" s="7" t="s">
        <v>427</v>
      </c>
      <c r="F51" s="8">
        <v>2200</v>
      </c>
      <c r="G51" s="8">
        <v>1</v>
      </c>
      <c r="H51" s="67" t="s">
        <v>421</v>
      </c>
      <c r="I51" s="5"/>
      <c r="J51" s="5"/>
      <c r="K51" s="5"/>
      <c r="L51" s="5"/>
      <c r="M51" s="8">
        <v>2</v>
      </c>
      <c r="N51" s="67" t="s">
        <v>421</v>
      </c>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8">
        <v>1</v>
      </c>
      <c r="AY51" s="5"/>
      <c r="AZ51" s="5"/>
    </row>
    <row r="52" spans="1:52" x14ac:dyDescent="0.2">
      <c r="A52" s="1">
        <v>278</v>
      </c>
      <c r="B52" s="7" t="s">
        <v>434</v>
      </c>
      <c r="C52" s="129" t="s">
        <v>301</v>
      </c>
      <c r="D52" s="7" t="s">
        <v>426</v>
      </c>
      <c r="E52" s="7" t="s">
        <v>427</v>
      </c>
      <c r="F52" s="8">
        <v>2200</v>
      </c>
      <c r="G52" s="8">
        <v>1</v>
      </c>
      <c r="H52" s="67" t="s">
        <v>421</v>
      </c>
      <c r="I52" s="5"/>
      <c r="J52" s="5"/>
      <c r="K52" s="5"/>
      <c r="L52" s="5"/>
      <c r="M52" s="8">
        <v>2</v>
      </c>
      <c r="N52" s="67" t="s">
        <v>421</v>
      </c>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8">
        <v>1</v>
      </c>
      <c r="AY52" s="5"/>
      <c r="AZ52" s="5"/>
    </row>
    <row r="53" spans="1:52" x14ac:dyDescent="0.2">
      <c r="A53" s="1">
        <v>282</v>
      </c>
      <c r="B53" s="7" t="s">
        <v>438</v>
      </c>
      <c r="C53" s="129" t="s">
        <v>301</v>
      </c>
      <c r="D53" s="7" t="s">
        <v>426</v>
      </c>
      <c r="E53" s="7" t="s">
        <v>427</v>
      </c>
      <c r="F53" s="8">
        <v>2200</v>
      </c>
      <c r="G53" s="8">
        <v>1</v>
      </c>
      <c r="H53" s="60" t="s">
        <v>63</v>
      </c>
      <c r="I53" s="5"/>
      <c r="J53" s="5"/>
      <c r="K53" s="5"/>
      <c r="L53" s="5"/>
      <c r="M53" s="8">
        <v>2</v>
      </c>
      <c r="N53" s="67" t="s">
        <v>421</v>
      </c>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8">
        <v>1</v>
      </c>
      <c r="AY53" s="5"/>
      <c r="AZ53" s="5"/>
    </row>
    <row r="54" spans="1:52" x14ac:dyDescent="0.2">
      <c r="A54" s="1">
        <v>283</v>
      </c>
      <c r="B54" s="7" t="s">
        <v>439</v>
      </c>
      <c r="C54" s="129" t="s">
        <v>301</v>
      </c>
      <c r="D54" s="7" t="s">
        <v>426</v>
      </c>
      <c r="E54" s="7" t="s">
        <v>427</v>
      </c>
      <c r="F54" s="8">
        <v>2200</v>
      </c>
      <c r="G54" s="8">
        <v>1</v>
      </c>
      <c r="H54" s="67" t="s">
        <v>421</v>
      </c>
      <c r="I54" s="5"/>
      <c r="J54" s="5"/>
      <c r="K54" s="5"/>
      <c r="L54" s="5"/>
      <c r="M54" s="8">
        <v>2</v>
      </c>
      <c r="N54" s="67" t="s">
        <v>421</v>
      </c>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8">
        <v>1</v>
      </c>
      <c r="AY54" s="5"/>
      <c r="AZ54" s="5"/>
    </row>
    <row r="55" spans="1:52" x14ac:dyDescent="0.2">
      <c r="A55" s="1">
        <v>284</v>
      </c>
      <c r="B55" s="7" t="s">
        <v>440</v>
      </c>
      <c r="C55" s="129" t="s">
        <v>301</v>
      </c>
      <c r="D55" s="7" t="s">
        <v>426</v>
      </c>
      <c r="E55" s="7" t="s">
        <v>427</v>
      </c>
      <c r="F55" s="8">
        <v>2200</v>
      </c>
      <c r="G55" s="8">
        <v>1</v>
      </c>
      <c r="H55" s="67" t="s">
        <v>421</v>
      </c>
      <c r="I55" s="5"/>
      <c r="J55" s="5"/>
      <c r="K55" s="5"/>
      <c r="L55" s="5"/>
      <c r="M55" s="8">
        <v>2</v>
      </c>
      <c r="N55" s="67" t="s">
        <v>421</v>
      </c>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8">
        <v>1</v>
      </c>
      <c r="AY55" s="5"/>
      <c r="AZ55" s="5"/>
    </row>
    <row r="56" spans="1:52" x14ac:dyDescent="0.2">
      <c r="A56" s="1">
        <v>285</v>
      </c>
      <c r="B56" s="7" t="s">
        <v>441</v>
      </c>
      <c r="C56" s="129" t="s">
        <v>301</v>
      </c>
      <c r="D56" s="7" t="s">
        <v>426</v>
      </c>
      <c r="E56" s="7" t="s">
        <v>427</v>
      </c>
      <c r="F56" s="8">
        <v>2200</v>
      </c>
      <c r="G56" s="8">
        <v>1</v>
      </c>
      <c r="H56" s="67" t="s">
        <v>421</v>
      </c>
      <c r="I56" s="5"/>
      <c r="J56" s="5"/>
      <c r="K56" s="5"/>
      <c r="L56" s="5"/>
      <c r="M56" s="8">
        <v>2</v>
      </c>
      <c r="N56" s="67" t="s">
        <v>421</v>
      </c>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8">
        <v>1</v>
      </c>
      <c r="AY56" s="5"/>
      <c r="AZ56" s="5"/>
    </row>
    <row r="57" spans="1:52" x14ac:dyDescent="0.2">
      <c r="A57" s="1">
        <v>305</v>
      </c>
      <c r="B57" s="7" t="s">
        <v>463</v>
      </c>
      <c r="C57" s="129" t="s">
        <v>301</v>
      </c>
      <c r="D57" s="7" t="s">
        <v>460</v>
      </c>
      <c r="E57" s="8">
        <v>113</v>
      </c>
      <c r="F57" s="8">
        <v>2200</v>
      </c>
      <c r="G57" s="8">
        <v>1</v>
      </c>
      <c r="H57" s="60" t="s">
        <v>63</v>
      </c>
      <c r="I57" s="5"/>
      <c r="J57" s="5"/>
      <c r="K57" s="5"/>
      <c r="L57" s="5"/>
      <c r="M57" s="8">
        <v>2</v>
      </c>
      <c r="N57" s="67" t="s">
        <v>421</v>
      </c>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8">
        <v>1</v>
      </c>
      <c r="AY57" s="5"/>
      <c r="AZ57" s="5"/>
    </row>
    <row r="58" spans="1:52" x14ac:dyDescent="0.2">
      <c r="A58" s="1">
        <v>306</v>
      </c>
      <c r="B58" s="7" t="s">
        <v>464</v>
      </c>
      <c r="C58" s="129" t="s">
        <v>301</v>
      </c>
      <c r="D58" s="7" t="s">
        <v>460</v>
      </c>
      <c r="E58" s="8">
        <v>113</v>
      </c>
      <c r="F58" s="8">
        <v>2200</v>
      </c>
      <c r="G58" s="8">
        <v>1</v>
      </c>
      <c r="H58" s="60" t="s">
        <v>63</v>
      </c>
      <c r="I58" s="5"/>
      <c r="J58" s="5"/>
      <c r="K58" s="5"/>
      <c r="L58" s="5"/>
      <c r="M58" s="8">
        <v>2</v>
      </c>
      <c r="N58" s="67" t="s">
        <v>421</v>
      </c>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8">
        <v>1</v>
      </c>
      <c r="AY58" s="5"/>
      <c r="AZ58" s="5"/>
    </row>
    <row r="59" spans="1:52" x14ac:dyDescent="0.2">
      <c r="A59" s="1">
        <v>307</v>
      </c>
      <c r="B59" s="7" t="s">
        <v>465</v>
      </c>
      <c r="C59" s="129" t="s">
        <v>301</v>
      </c>
      <c r="D59" s="7" t="s">
        <v>460</v>
      </c>
      <c r="E59" s="8">
        <v>113</v>
      </c>
      <c r="F59" s="7" t="s">
        <v>151</v>
      </c>
      <c r="G59" s="8">
        <v>1</v>
      </c>
      <c r="H59" s="67" t="s">
        <v>421</v>
      </c>
      <c r="I59" s="5"/>
      <c r="J59" s="5"/>
      <c r="K59" s="5"/>
      <c r="L59" s="5"/>
      <c r="M59" s="8">
        <v>2</v>
      </c>
      <c r="N59" s="67" t="s">
        <v>421</v>
      </c>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8">
        <v>1</v>
      </c>
      <c r="AY59" s="5"/>
      <c r="AZ59" s="5"/>
    </row>
    <row r="60" spans="1:52" x14ac:dyDescent="0.2">
      <c r="A60" s="1">
        <v>308</v>
      </c>
      <c r="B60" s="7" t="s">
        <v>466</v>
      </c>
      <c r="C60" s="129" t="s">
        <v>301</v>
      </c>
      <c r="D60" s="7" t="s">
        <v>460</v>
      </c>
      <c r="E60" s="8">
        <v>113</v>
      </c>
      <c r="F60" s="7" t="s">
        <v>151</v>
      </c>
      <c r="G60" s="8">
        <v>1</v>
      </c>
      <c r="H60" s="67" t="s">
        <v>421</v>
      </c>
      <c r="I60" s="5"/>
      <c r="J60" s="5"/>
      <c r="K60" s="5"/>
      <c r="L60" s="5"/>
      <c r="M60" s="8">
        <v>2</v>
      </c>
      <c r="N60" s="67" t="s">
        <v>421</v>
      </c>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8">
        <v>1</v>
      </c>
      <c r="AY60" s="5"/>
      <c r="AZ60" s="5"/>
    </row>
    <row r="61" spans="1:52" x14ac:dyDescent="0.2">
      <c r="A61" s="1">
        <v>311</v>
      </c>
      <c r="B61" s="7" t="s">
        <v>469</v>
      </c>
      <c r="C61" s="129" t="s">
        <v>301</v>
      </c>
      <c r="D61" s="7" t="s">
        <v>460</v>
      </c>
      <c r="E61" s="8">
        <v>207</v>
      </c>
      <c r="F61" s="8">
        <v>2200</v>
      </c>
      <c r="G61" s="8">
        <v>1</v>
      </c>
      <c r="H61" s="60" t="s">
        <v>63</v>
      </c>
      <c r="I61" s="5"/>
      <c r="J61" s="5"/>
      <c r="K61" s="5"/>
      <c r="L61" s="5"/>
      <c r="M61" s="8">
        <v>2</v>
      </c>
      <c r="N61" s="69" t="s">
        <v>339</v>
      </c>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8">
        <v>1</v>
      </c>
      <c r="AY61" s="5"/>
      <c r="AZ61" s="5"/>
    </row>
    <row r="62" spans="1:52" x14ac:dyDescent="0.2">
      <c r="A62" s="1">
        <v>312</v>
      </c>
      <c r="B62" s="7" t="s">
        <v>470</v>
      </c>
      <c r="C62" s="129" t="s">
        <v>301</v>
      </c>
      <c r="D62" s="7" t="s">
        <v>460</v>
      </c>
      <c r="E62" s="8">
        <v>207</v>
      </c>
      <c r="F62" s="8">
        <v>2200</v>
      </c>
      <c r="G62" s="8">
        <v>1</v>
      </c>
      <c r="H62" s="60" t="s">
        <v>63</v>
      </c>
      <c r="I62" s="5"/>
      <c r="J62" s="5"/>
      <c r="K62" s="5"/>
      <c r="L62" s="5"/>
      <c r="M62" s="8">
        <v>2</v>
      </c>
      <c r="N62" s="69" t="s">
        <v>339</v>
      </c>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8">
        <v>1</v>
      </c>
      <c r="AY62" s="5"/>
      <c r="AZ62" s="5"/>
    </row>
    <row r="63" spans="1:52" x14ac:dyDescent="0.2">
      <c r="A63" s="1">
        <v>313</v>
      </c>
      <c r="B63" s="7" t="s">
        <v>471</v>
      </c>
      <c r="C63" s="129" t="s">
        <v>301</v>
      </c>
      <c r="D63" s="7" t="s">
        <v>460</v>
      </c>
      <c r="E63" s="8">
        <v>207</v>
      </c>
      <c r="F63" s="8">
        <v>2200</v>
      </c>
      <c r="G63" s="8">
        <v>1</v>
      </c>
      <c r="H63" s="69" t="s">
        <v>339</v>
      </c>
      <c r="I63" s="5"/>
      <c r="J63" s="5"/>
      <c r="K63" s="5"/>
      <c r="L63" s="5"/>
      <c r="M63" s="8">
        <v>2</v>
      </c>
      <c r="N63" s="69" t="s">
        <v>339</v>
      </c>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8">
        <v>1</v>
      </c>
      <c r="AY63" s="5"/>
      <c r="AZ63" s="5"/>
    </row>
    <row r="64" spans="1:52" x14ac:dyDescent="0.2">
      <c r="A64" s="1">
        <v>314</v>
      </c>
      <c r="B64" s="7" t="s">
        <v>472</v>
      </c>
      <c r="C64" s="129" t="s">
        <v>301</v>
      </c>
      <c r="D64" s="7" t="s">
        <v>460</v>
      </c>
      <c r="E64" s="8">
        <v>207</v>
      </c>
      <c r="F64" s="8">
        <v>2200</v>
      </c>
      <c r="G64" s="8">
        <v>1</v>
      </c>
      <c r="H64" s="69" t="s">
        <v>339</v>
      </c>
      <c r="I64" s="5"/>
      <c r="J64" s="5"/>
      <c r="K64" s="5"/>
      <c r="L64" s="5"/>
      <c r="M64" s="8">
        <v>2</v>
      </c>
      <c r="N64" s="69" t="s">
        <v>339</v>
      </c>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8">
        <v>1</v>
      </c>
      <c r="AY64" s="5"/>
      <c r="AZ64" s="5"/>
    </row>
  </sheetData>
  <sortState xmlns:xlrd2="http://schemas.microsoft.com/office/spreadsheetml/2017/richdata2" ref="A2:AZ76">
    <sortCondition ref="A1:A76"/>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7FB77-59AF-4556-B291-DB7D8E03672C}">
  <sheetPr codeName="Sheet31"/>
  <dimension ref="A1:H41"/>
  <sheetViews>
    <sheetView topLeftCell="A5" zoomScaleNormal="100" workbookViewId="0">
      <selection activeCell="Q28" sqref="Q28"/>
    </sheetView>
  </sheetViews>
  <sheetFormatPr defaultColWidth="8.83203125" defaultRowHeight="12.75" x14ac:dyDescent="0.2"/>
  <cols>
    <col min="1" max="1" width="21.5" style="58" customWidth="1"/>
    <col min="2" max="4" width="8.83203125" style="58"/>
    <col min="5" max="5" width="11.5" style="58" customWidth="1"/>
    <col min="6" max="16384" width="8.83203125" style="58"/>
  </cols>
  <sheetData>
    <row r="1" spans="1:8" ht="20.25" x14ac:dyDescent="0.2">
      <c r="A1" s="57" t="s">
        <v>3257</v>
      </c>
    </row>
    <row r="2" spans="1:8" ht="20.25" x14ac:dyDescent="0.2">
      <c r="A2" s="57" t="s">
        <v>3258</v>
      </c>
      <c r="E2" s="58" t="s">
        <v>3259</v>
      </c>
    </row>
    <row r="4" spans="1:8" ht="20.25" x14ac:dyDescent="0.2">
      <c r="A4" s="57">
        <v>211</v>
      </c>
      <c r="G4" s="58">
        <v>2</v>
      </c>
    </row>
    <row r="5" spans="1:8" x14ac:dyDescent="0.2">
      <c r="A5" s="58" t="s">
        <v>3260</v>
      </c>
      <c r="B5" s="58">
        <v>133</v>
      </c>
      <c r="C5" s="59">
        <f>B5*1.1</f>
        <v>146.30000000000001</v>
      </c>
      <c r="E5" s="59">
        <f>C5/24</f>
        <v>6.0958333333333341</v>
      </c>
    </row>
    <row r="6" spans="1:8" x14ac:dyDescent="0.2">
      <c r="A6" s="58" t="s">
        <v>3261</v>
      </c>
      <c r="B6" s="58">
        <v>38</v>
      </c>
      <c r="C6" s="59">
        <f t="shared" ref="C6:C39" si="0">B6*1.1</f>
        <v>41.800000000000004</v>
      </c>
      <c r="E6" s="59">
        <v>4</v>
      </c>
    </row>
    <row r="7" spans="1:8" x14ac:dyDescent="0.2">
      <c r="A7" s="58" t="s">
        <v>3221</v>
      </c>
      <c r="C7" s="59">
        <f t="shared" si="0"/>
        <v>0</v>
      </c>
      <c r="E7" s="59">
        <v>1</v>
      </c>
    </row>
    <row r="8" spans="1:8" x14ac:dyDescent="0.2">
      <c r="A8" s="58" t="s">
        <v>3262</v>
      </c>
      <c r="C8" s="59">
        <f t="shared" si="0"/>
        <v>0</v>
      </c>
    </row>
    <row r="9" spans="1:8" x14ac:dyDescent="0.2">
      <c r="A9" s="58" t="s">
        <v>3263</v>
      </c>
      <c r="C9" s="59">
        <f t="shared" si="0"/>
        <v>0</v>
      </c>
      <c r="H9" s="58">
        <v>211</v>
      </c>
    </row>
    <row r="10" spans="1:8" x14ac:dyDescent="0.2">
      <c r="A10" s="58" t="s">
        <v>3264</v>
      </c>
      <c r="C10" s="59">
        <f t="shared" si="0"/>
        <v>0</v>
      </c>
      <c r="E10" s="58">
        <v>1</v>
      </c>
    </row>
    <row r="11" spans="1:8" x14ac:dyDescent="0.2">
      <c r="A11" s="58" t="s">
        <v>3265</v>
      </c>
      <c r="C11" s="58">
        <v>3</v>
      </c>
      <c r="E11" s="58">
        <v>3</v>
      </c>
    </row>
    <row r="14" spans="1:8" ht="20.25" x14ac:dyDescent="0.2">
      <c r="A14" s="62">
        <v>401</v>
      </c>
      <c r="B14" s="63"/>
      <c r="C14" s="64">
        <f t="shared" si="0"/>
        <v>0</v>
      </c>
      <c r="D14" s="63"/>
      <c r="E14" s="64"/>
      <c r="F14" s="63"/>
      <c r="G14" s="58">
        <v>3</v>
      </c>
    </row>
    <row r="15" spans="1:8" x14ac:dyDescent="0.2">
      <c r="A15" s="63" t="s">
        <v>3260</v>
      </c>
      <c r="B15" s="63">
        <v>447</v>
      </c>
      <c r="C15" s="64">
        <f t="shared" si="0"/>
        <v>491.70000000000005</v>
      </c>
      <c r="D15" s="63"/>
      <c r="E15" s="64">
        <v>21</v>
      </c>
      <c r="F15" s="63"/>
    </row>
    <row r="16" spans="1:8" x14ac:dyDescent="0.2">
      <c r="A16" s="63" t="s">
        <v>3261</v>
      </c>
      <c r="B16" s="63">
        <v>345</v>
      </c>
      <c r="C16" s="64">
        <f t="shared" si="0"/>
        <v>379.50000000000006</v>
      </c>
      <c r="D16" s="63"/>
      <c r="E16" s="64">
        <f>C16/12</f>
        <v>31.625000000000004</v>
      </c>
      <c r="F16" s="63"/>
    </row>
    <row r="17" spans="1:7" x14ac:dyDescent="0.2">
      <c r="A17" s="63" t="s">
        <v>3221</v>
      </c>
      <c r="B17" s="63"/>
      <c r="C17" s="64">
        <f t="shared" si="0"/>
        <v>0</v>
      </c>
      <c r="D17" s="63"/>
      <c r="E17" s="65" t="s">
        <v>3266</v>
      </c>
      <c r="F17" s="63"/>
    </row>
    <row r="18" spans="1:7" x14ac:dyDescent="0.2">
      <c r="A18" s="63" t="s">
        <v>3262</v>
      </c>
      <c r="B18" s="63"/>
      <c r="C18" s="64">
        <f t="shared" si="0"/>
        <v>0</v>
      </c>
      <c r="D18" s="63"/>
      <c r="E18" s="64">
        <v>19</v>
      </c>
      <c r="F18" s="63"/>
    </row>
    <row r="19" spans="1:7" x14ac:dyDescent="0.2">
      <c r="A19" s="63" t="s">
        <v>3263</v>
      </c>
      <c r="B19" s="63"/>
      <c r="C19" s="64">
        <f t="shared" si="0"/>
        <v>0</v>
      </c>
      <c r="D19" s="63"/>
      <c r="E19" s="64">
        <v>12</v>
      </c>
      <c r="F19" s="63"/>
    </row>
    <row r="20" spans="1:7" x14ac:dyDescent="0.2">
      <c r="A20" s="63" t="s">
        <v>3264</v>
      </c>
      <c r="B20" s="63"/>
      <c r="C20" s="64">
        <f t="shared" si="0"/>
        <v>0</v>
      </c>
      <c r="D20" s="63"/>
      <c r="E20" s="64">
        <v>1</v>
      </c>
      <c r="F20" s="63"/>
    </row>
    <row r="21" spans="1:7" x14ac:dyDescent="0.2">
      <c r="A21" s="63" t="s">
        <v>3265</v>
      </c>
      <c r="B21" s="63"/>
      <c r="C21" s="63"/>
      <c r="D21" s="63"/>
      <c r="E21" s="63">
        <v>9</v>
      </c>
      <c r="F21" s="63"/>
    </row>
    <row r="24" spans="1:7" ht="20.25" x14ac:dyDescent="0.2">
      <c r="A24" s="57">
        <v>491</v>
      </c>
      <c r="C24" s="59">
        <f t="shared" si="0"/>
        <v>0</v>
      </c>
      <c r="E24" s="59"/>
      <c r="G24" s="58">
        <v>2</v>
      </c>
    </row>
    <row r="25" spans="1:7" x14ac:dyDescent="0.2">
      <c r="A25" s="58" t="s">
        <v>3260</v>
      </c>
      <c r="B25" s="58">
        <v>223</v>
      </c>
      <c r="C25" s="59">
        <f t="shared" si="0"/>
        <v>245.3</v>
      </c>
      <c r="E25" s="59">
        <f>C25/24</f>
        <v>10.220833333333333</v>
      </c>
    </row>
    <row r="26" spans="1:7" x14ac:dyDescent="0.2">
      <c r="A26" s="58" t="s">
        <v>3261</v>
      </c>
      <c r="B26" s="58">
        <v>65</v>
      </c>
      <c r="C26" s="59">
        <f t="shared" si="0"/>
        <v>71.5</v>
      </c>
      <c r="E26" s="59">
        <f>C26/12</f>
        <v>5.958333333333333</v>
      </c>
    </row>
    <row r="27" spans="1:7" x14ac:dyDescent="0.2">
      <c r="A27" s="58" t="s">
        <v>3221</v>
      </c>
      <c r="C27" s="59">
        <f t="shared" si="0"/>
        <v>0</v>
      </c>
      <c r="E27" s="59">
        <v>1</v>
      </c>
    </row>
    <row r="28" spans="1:7" x14ac:dyDescent="0.2">
      <c r="A28" s="58" t="s">
        <v>3262</v>
      </c>
      <c r="C28" s="59">
        <f t="shared" si="0"/>
        <v>0</v>
      </c>
      <c r="E28" s="59"/>
    </row>
    <row r="29" spans="1:7" x14ac:dyDescent="0.2">
      <c r="A29" s="58" t="s">
        <v>3263</v>
      </c>
      <c r="C29" s="59">
        <f t="shared" si="0"/>
        <v>0</v>
      </c>
      <c r="E29" s="59">
        <v>10</v>
      </c>
    </row>
    <row r="30" spans="1:7" x14ac:dyDescent="0.2">
      <c r="A30" s="58" t="s">
        <v>3264</v>
      </c>
      <c r="C30" s="59">
        <f t="shared" si="0"/>
        <v>0</v>
      </c>
      <c r="E30" s="59">
        <v>1</v>
      </c>
    </row>
    <row r="31" spans="1:7" x14ac:dyDescent="0.2">
      <c r="A31" s="58" t="s">
        <v>3265</v>
      </c>
      <c r="E31" s="58">
        <v>3</v>
      </c>
    </row>
    <row r="33" spans="1:5" x14ac:dyDescent="0.2">
      <c r="C33" s="59">
        <f t="shared" si="0"/>
        <v>0</v>
      </c>
      <c r="E33" s="59"/>
    </row>
    <row r="34" spans="1:5" ht="20.25" x14ac:dyDescent="0.2">
      <c r="A34" s="57">
        <v>601</v>
      </c>
      <c r="C34" s="59">
        <f t="shared" si="0"/>
        <v>0</v>
      </c>
      <c r="E34" s="59"/>
    </row>
    <row r="35" spans="1:5" x14ac:dyDescent="0.2">
      <c r="A35" s="58" t="s">
        <v>3260</v>
      </c>
      <c r="B35" s="58">
        <v>205</v>
      </c>
      <c r="C35" s="59">
        <f t="shared" si="0"/>
        <v>225.50000000000003</v>
      </c>
      <c r="E35" s="59">
        <f>C35/24</f>
        <v>9.3958333333333339</v>
      </c>
    </row>
    <row r="36" spans="1:5" x14ac:dyDescent="0.2">
      <c r="A36" s="58" t="s">
        <v>3261</v>
      </c>
      <c r="B36" s="58">
        <v>27</v>
      </c>
      <c r="C36" s="59">
        <f t="shared" si="0"/>
        <v>29.700000000000003</v>
      </c>
      <c r="E36" s="59">
        <v>3</v>
      </c>
    </row>
    <row r="37" spans="1:5" x14ac:dyDescent="0.2">
      <c r="A37" s="58" t="s">
        <v>3221</v>
      </c>
      <c r="C37" s="59">
        <f t="shared" si="0"/>
        <v>0</v>
      </c>
      <c r="E37" s="59">
        <v>1</v>
      </c>
    </row>
    <row r="38" spans="1:5" x14ac:dyDescent="0.2">
      <c r="A38" s="58" t="s">
        <v>3262</v>
      </c>
      <c r="C38" s="59">
        <f t="shared" si="0"/>
        <v>0</v>
      </c>
      <c r="E38" s="59"/>
    </row>
    <row r="39" spans="1:5" x14ac:dyDescent="0.2">
      <c r="A39" s="58" t="s">
        <v>3263</v>
      </c>
      <c r="C39" s="59">
        <f t="shared" si="0"/>
        <v>0</v>
      </c>
      <c r="E39" s="59"/>
    </row>
    <row r="40" spans="1:5" x14ac:dyDescent="0.2">
      <c r="A40" s="58" t="s">
        <v>3264</v>
      </c>
      <c r="C40" s="59">
        <v>1</v>
      </c>
      <c r="E40" s="59"/>
    </row>
    <row r="41" spans="1:5" x14ac:dyDescent="0.2">
      <c r="A41" s="58" t="s">
        <v>3265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6A21-E6EB-44A2-AEEB-1985150DE318}">
  <sheetPr codeName="Sheet32"/>
  <dimension ref="A3:I23"/>
  <sheetViews>
    <sheetView workbookViewId="0">
      <selection activeCell="K20" sqref="K20"/>
    </sheetView>
  </sheetViews>
  <sheetFormatPr defaultRowHeight="12.75" x14ac:dyDescent="0.2"/>
  <cols>
    <col min="1" max="2" width="9.83203125" customWidth="1"/>
    <col min="3" max="3" width="56.1640625" style="110" customWidth="1"/>
    <col min="4" max="4" width="92.1640625" style="110" customWidth="1"/>
    <col min="5" max="5" width="48.83203125" style="110" customWidth="1"/>
    <col min="6" max="6" width="6.33203125" customWidth="1"/>
    <col min="7" max="8" width="6.83203125" bestFit="1" customWidth="1"/>
    <col min="9" max="9" width="7.5" bestFit="1" customWidth="1"/>
  </cols>
  <sheetData>
    <row r="3" spans="1:9" x14ac:dyDescent="0.2">
      <c r="G3" s="238" t="s">
        <v>3267</v>
      </c>
      <c r="H3" s="238" t="s">
        <v>3160</v>
      </c>
    </row>
    <row r="4" spans="1:9" ht="30" x14ac:dyDescent="0.2">
      <c r="A4" s="100">
        <v>166</v>
      </c>
      <c r="B4" s="101" t="s">
        <v>3268</v>
      </c>
      <c r="C4" s="108" t="s">
        <v>3269</v>
      </c>
      <c r="D4" s="101" t="s">
        <v>3270</v>
      </c>
      <c r="E4" s="101"/>
      <c r="F4" s="92">
        <v>3</v>
      </c>
      <c r="G4" s="102">
        <f>(8*3105)+341</f>
        <v>25181</v>
      </c>
      <c r="H4" s="102">
        <f t="shared" ref="H4" si="0">G4*F4</f>
        <v>75543</v>
      </c>
      <c r="I4" s="102" t="s">
        <v>93</v>
      </c>
    </row>
    <row r="5" spans="1:9" ht="15" x14ac:dyDescent="0.2">
      <c r="A5" s="100">
        <v>154</v>
      </c>
      <c r="B5" s="101" t="s">
        <v>3271</v>
      </c>
      <c r="C5" s="101" t="s">
        <v>3272</v>
      </c>
      <c r="D5" s="101" t="s">
        <v>3273</v>
      </c>
      <c r="E5" s="101"/>
      <c r="F5" s="92">
        <v>2</v>
      </c>
      <c r="G5" s="102">
        <v>321</v>
      </c>
      <c r="H5" s="102">
        <f>G5*F5</f>
        <v>642</v>
      </c>
      <c r="I5" s="102" t="s">
        <v>63</v>
      </c>
    </row>
    <row r="6" spans="1:9" ht="30" x14ac:dyDescent="0.2">
      <c r="A6" s="100">
        <v>221</v>
      </c>
      <c r="B6" s="101" t="s">
        <v>3274</v>
      </c>
      <c r="C6" s="101" t="s">
        <v>3275</v>
      </c>
      <c r="D6" s="101" t="s">
        <v>3276</v>
      </c>
      <c r="E6" s="109" t="s">
        <v>3277</v>
      </c>
      <c r="F6" s="92">
        <v>1</v>
      </c>
      <c r="G6" s="102">
        <v>1592</v>
      </c>
      <c r="H6" s="102">
        <f>G6*F6</f>
        <v>1592</v>
      </c>
      <c r="I6" s="102" t="s">
        <v>63</v>
      </c>
    </row>
    <row r="7" spans="1:9" ht="30" x14ac:dyDescent="0.2">
      <c r="A7" s="100"/>
      <c r="B7" s="101" t="s">
        <v>3278</v>
      </c>
      <c r="C7" s="101" t="s">
        <v>3275</v>
      </c>
      <c r="D7" s="101" t="s">
        <v>3279</v>
      </c>
      <c r="E7" s="109" t="s">
        <v>3280</v>
      </c>
      <c r="F7" s="92">
        <v>1</v>
      </c>
      <c r="G7" s="102">
        <v>1706</v>
      </c>
      <c r="H7" s="102">
        <f>G7*F7</f>
        <v>1706</v>
      </c>
      <c r="I7" s="102" t="s">
        <v>63</v>
      </c>
    </row>
    <row r="8" spans="1:9" ht="45" x14ac:dyDescent="0.2">
      <c r="A8" s="100">
        <v>328</v>
      </c>
      <c r="B8" s="101" t="s">
        <v>3281</v>
      </c>
      <c r="C8" s="101" t="s">
        <v>3282</v>
      </c>
      <c r="D8" s="108" t="s">
        <v>3283</v>
      </c>
      <c r="E8" s="109" t="s">
        <v>3284</v>
      </c>
      <c r="F8" s="92">
        <v>3</v>
      </c>
      <c r="G8" s="102">
        <v>2468</v>
      </c>
      <c r="H8" s="102">
        <f t="shared" ref="H8:H9" si="1">G8*F8</f>
        <v>7404</v>
      </c>
      <c r="I8" s="102" t="s">
        <v>63</v>
      </c>
    </row>
    <row r="9" spans="1:9" ht="30" x14ac:dyDescent="0.2">
      <c r="A9" s="100">
        <v>336</v>
      </c>
      <c r="B9" s="101" t="s">
        <v>3285</v>
      </c>
      <c r="C9" s="101" t="s">
        <v>3286</v>
      </c>
      <c r="D9" s="108" t="s">
        <v>3287</v>
      </c>
      <c r="E9" s="109" t="s">
        <v>3288</v>
      </c>
      <c r="F9" s="92">
        <v>1</v>
      </c>
      <c r="G9" s="102">
        <v>205</v>
      </c>
      <c r="H9" s="102">
        <f t="shared" si="1"/>
        <v>205</v>
      </c>
      <c r="I9" s="102" t="s">
        <v>63</v>
      </c>
    </row>
    <row r="10" spans="1:9" ht="15" x14ac:dyDescent="0.2">
      <c r="A10" s="100"/>
      <c r="B10" s="100"/>
      <c r="C10" s="100"/>
      <c r="D10" s="100"/>
      <c r="E10" s="100"/>
      <c r="F10" s="103"/>
      <c r="G10" s="102"/>
      <c r="H10" s="102"/>
      <c r="I10" s="102"/>
    </row>
    <row r="11" spans="1:9" ht="38.25" x14ac:dyDescent="0.2">
      <c r="A11" s="104">
        <v>25</v>
      </c>
      <c r="B11" s="105" t="s">
        <v>3289</v>
      </c>
      <c r="C11" s="94" t="s">
        <v>3290</v>
      </c>
      <c r="D11" s="95" t="s">
        <v>3291</v>
      </c>
      <c r="E11" s="94"/>
      <c r="F11" s="96">
        <v>2</v>
      </c>
      <c r="G11" s="102">
        <v>1453.6</v>
      </c>
      <c r="H11" s="102">
        <f t="shared" ref="H11:H22" si="2">G11*F11</f>
        <v>2907.2</v>
      </c>
      <c r="I11" s="102"/>
    </row>
    <row r="12" spans="1:9" x14ac:dyDescent="0.2">
      <c r="A12" s="104">
        <v>26</v>
      </c>
      <c r="B12" s="105" t="s">
        <v>3292</v>
      </c>
      <c r="C12" s="94" t="s">
        <v>3293</v>
      </c>
      <c r="D12" s="94" t="s">
        <v>3294</v>
      </c>
      <c r="E12" s="94"/>
      <c r="F12" s="96">
        <v>1</v>
      </c>
      <c r="G12" s="102">
        <v>1453.6</v>
      </c>
      <c r="H12" s="102">
        <f t="shared" si="2"/>
        <v>1453.6</v>
      </c>
      <c r="I12" s="102"/>
    </row>
    <row r="13" spans="1:9" ht="25.5" x14ac:dyDescent="0.2">
      <c r="A13" s="104">
        <v>35</v>
      </c>
      <c r="B13" s="94" t="s">
        <v>3295</v>
      </c>
      <c r="C13" s="94" t="s">
        <v>3296</v>
      </c>
      <c r="D13" s="95" t="s">
        <v>3297</v>
      </c>
      <c r="E13" s="94" t="s">
        <v>3298</v>
      </c>
      <c r="F13" s="96">
        <v>5</v>
      </c>
      <c r="G13" s="102">
        <v>409</v>
      </c>
      <c r="H13" s="102">
        <f t="shared" si="2"/>
        <v>2045</v>
      </c>
      <c r="I13" s="102"/>
    </row>
    <row r="14" spans="1:9" x14ac:dyDescent="0.2">
      <c r="A14" s="104">
        <v>38</v>
      </c>
      <c r="B14" s="94" t="s">
        <v>3271</v>
      </c>
      <c r="C14" s="94" t="s">
        <v>3272</v>
      </c>
      <c r="D14" s="94" t="s">
        <v>3273</v>
      </c>
      <c r="E14" s="94" t="s">
        <v>3299</v>
      </c>
      <c r="F14" s="96">
        <v>1</v>
      </c>
      <c r="G14" s="102">
        <v>300</v>
      </c>
      <c r="H14" s="102">
        <f t="shared" si="2"/>
        <v>300</v>
      </c>
      <c r="I14" s="102"/>
    </row>
    <row r="15" spans="1:9" x14ac:dyDescent="0.2">
      <c r="A15" s="104">
        <v>39</v>
      </c>
      <c r="B15" s="94" t="s">
        <v>3300</v>
      </c>
      <c r="C15" s="94" t="s">
        <v>3301</v>
      </c>
      <c r="D15" s="94" t="s">
        <v>3302</v>
      </c>
      <c r="E15" s="94" t="s">
        <v>3303</v>
      </c>
      <c r="F15" s="96">
        <v>1</v>
      </c>
      <c r="G15" s="102">
        <v>300</v>
      </c>
      <c r="H15" s="102">
        <f t="shared" si="2"/>
        <v>300</v>
      </c>
      <c r="I15" s="102"/>
    </row>
    <row r="16" spans="1:9" x14ac:dyDescent="0.2">
      <c r="A16" s="104">
        <v>40</v>
      </c>
      <c r="B16" s="105" t="s">
        <v>3304</v>
      </c>
      <c r="C16" s="94" t="s">
        <v>3305</v>
      </c>
      <c r="D16" s="94" t="s">
        <v>3306</v>
      </c>
      <c r="E16" s="94" t="s">
        <v>3303</v>
      </c>
      <c r="F16" s="96">
        <v>6</v>
      </c>
      <c r="G16" s="102">
        <v>300</v>
      </c>
      <c r="H16" s="102">
        <f t="shared" si="2"/>
        <v>1800</v>
      </c>
      <c r="I16" s="102"/>
    </row>
    <row r="17" spans="1:9" x14ac:dyDescent="0.2">
      <c r="A17" s="104">
        <v>41</v>
      </c>
      <c r="B17" s="105" t="s">
        <v>3307</v>
      </c>
      <c r="C17" s="94" t="s">
        <v>3308</v>
      </c>
      <c r="D17" s="94" t="s">
        <v>3309</v>
      </c>
      <c r="E17" s="94" t="s">
        <v>3310</v>
      </c>
      <c r="F17" s="96">
        <v>2</v>
      </c>
      <c r="G17" s="102">
        <v>300</v>
      </c>
      <c r="H17" s="102">
        <f t="shared" si="2"/>
        <v>600</v>
      </c>
      <c r="I17" s="102"/>
    </row>
    <row r="18" spans="1:9" x14ac:dyDescent="0.2">
      <c r="A18" s="107">
        <v>69</v>
      </c>
      <c r="B18" s="106"/>
      <c r="C18" s="94" t="s">
        <v>3311</v>
      </c>
      <c r="D18" s="94" t="s">
        <v>3312</v>
      </c>
      <c r="E18" s="94" t="s">
        <v>3313</v>
      </c>
      <c r="F18" s="96">
        <v>2</v>
      </c>
      <c r="G18" s="102">
        <v>300</v>
      </c>
      <c r="H18" s="102">
        <f t="shared" si="2"/>
        <v>600</v>
      </c>
      <c r="I18" s="102"/>
    </row>
    <row r="19" spans="1:9" x14ac:dyDescent="0.2">
      <c r="A19" s="107">
        <v>79</v>
      </c>
      <c r="B19" s="94" t="s">
        <v>3281</v>
      </c>
      <c r="C19" s="94" t="s">
        <v>3282</v>
      </c>
      <c r="D19" s="95" t="s">
        <v>3284</v>
      </c>
      <c r="E19" s="94" t="s">
        <v>3314</v>
      </c>
      <c r="F19" s="96">
        <v>2</v>
      </c>
      <c r="G19" s="102">
        <v>1614</v>
      </c>
      <c r="H19" s="102">
        <f t="shared" si="2"/>
        <v>3228</v>
      </c>
      <c r="I19" s="102"/>
    </row>
    <row r="20" spans="1:9" ht="38.25" x14ac:dyDescent="0.2">
      <c r="A20" s="107">
        <v>81</v>
      </c>
      <c r="B20" s="94" t="s">
        <v>3285</v>
      </c>
      <c r="C20" s="95" t="s">
        <v>3315</v>
      </c>
      <c r="E20" s="94" t="s">
        <v>3316</v>
      </c>
      <c r="F20" s="96">
        <v>1</v>
      </c>
      <c r="G20" s="102">
        <v>205</v>
      </c>
      <c r="H20" s="102">
        <f t="shared" si="2"/>
        <v>205</v>
      </c>
      <c r="I20" s="102"/>
    </row>
    <row r="21" spans="1:9" ht="38.25" x14ac:dyDescent="0.2">
      <c r="A21" s="107">
        <v>85</v>
      </c>
      <c r="B21" s="94" t="s">
        <v>3285</v>
      </c>
      <c r="C21" s="95" t="s">
        <v>3315</v>
      </c>
      <c r="D21" s="95"/>
      <c r="E21" s="94" t="s">
        <v>3316</v>
      </c>
      <c r="F21" s="96">
        <v>1</v>
      </c>
      <c r="G21" s="102">
        <v>205</v>
      </c>
      <c r="H21" s="102">
        <f t="shared" si="2"/>
        <v>205</v>
      </c>
      <c r="I21" s="102"/>
    </row>
    <row r="22" spans="1:9" ht="38.25" x14ac:dyDescent="0.2">
      <c r="A22" s="104">
        <v>105</v>
      </c>
      <c r="B22" s="94" t="s">
        <v>3317</v>
      </c>
      <c r="C22" s="94" t="s">
        <v>3235</v>
      </c>
      <c r="D22" s="95" t="s">
        <v>3318</v>
      </c>
      <c r="E22" s="94" t="s">
        <v>3237</v>
      </c>
      <c r="F22" s="96">
        <v>4</v>
      </c>
      <c r="G22" s="102">
        <v>34</v>
      </c>
      <c r="H22" s="102">
        <f t="shared" si="2"/>
        <v>136</v>
      </c>
      <c r="I22" s="102"/>
    </row>
    <row r="23" spans="1:9" ht="15" x14ac:dyDescent="0.2">
      <c r="A23" s="100"/>
      <c r="B23" s="100"/>
      <c r="C23" s="100"/>
      <c r="D23" s="100"/>
      <c r="E23" s="100"/>
      <c r="F23" s="103"/>
      <c r="G23" s="102"/>
      <c r="H23" s="100"/>
      <c r="I23" s="100"/>
    </row>
  </sheetData>
  <phoneticPr fontId="24"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3895C-D165-49B1-92FE-D01287CDE209}">
  <sheetPr codeName="Sheet33"/>
  <dimension ref="A1:AZ86"/>
  <sheetViews>
    <sheetView zoomScale="130" zoomScaleNormal="130" workbookViewId="0">
      <selection activeCell="O16" sqref="O16"/>
    </sheetView>
  </sheetViews>
  <sheetFormatPr defaultColWidth="9.1640625" defaultRowHeight="15" x14ac:dyDescent="0.2"/>
  <cols>
    <col min="1" max="1" width="9.1640625" style="1" customWidth="1"/>
    <col min="2" max="2" width="9" style="1" bestFit="1" customWidth="1"/>
    <col min="3" max="3" width="32.5" style="1" bestFit="1" customWidth="1"/>
    <col min="4" max="4" width="19.33203125" style="1" customWidth="1"/>
    <col min="5" max="5" width="10" style="1" bestFit="1" customWidth="1"/>
    <col min="6" max="6" width="21.6640625" style="1" bestFit="1" customWidth="1"/>
    <col min="7" max="7" width="18.1640625" style="1" bestFit="1" customWidth="1"/>
    <col min="8" max="8" width="8.1640625" style="1" customWidth="1"/>
    <col min="9" max="9" width="18.6640625" style="1" customWidth="1"/>
    <col min="10" max="10" width="8.1640625" style="1" customWidth="1"/>
    <col min="11" max="11" width="18.1640625" style="1" customWidth="1"/>
    <col min="12" max="12" width="8.1640625" style="1" customWidth="1"/>
    <col min="13" max="13" width="18.1640625" style="1" bestFit="1" customWidth="1"/>
    <col min="14" max="14" width="8.1640625" style="1" customWidth="1"/>
    <col min="15" max="15" width="18.1640625" style="1" customWidth="1"/>
    <col min="16" max="16" width="8.1640625" style="1" customWidth="1"/>
    <col min="17" max="17" width="17.6640625" style="1" bestFit="1" customWidth="1"/>
    <col min="18" max="18" width="18.6640625" style="1" bestFit="1" customWidth="1"/>
    <col min="19" max="19" width="8.1640625" style="1" customWidth="1"/>
    <col min="20" max="20" width="18.6640625" style="1" bestFit="1" customWidth="1"/>
    <col min="21" max="21" width="8.1640625" style="1" customWidth="1"/>
    <col min="22" max="22" width="18.1640625" style="1" customWidth="1"/>
    <col min="23" max="23" width="8.5" style="1" customWidth="1"/>
    <col min="24" max="24" width="18.1640625" style="1" customWidth="1"/>
    <col min="25" max="25" width="8.1640625" style="1" customWidth="1"/>
    <col min="26" max="26" width="18.6640625" style="1" customWidth="1"/>
    <col min="27" max="27" width="8.1640625" style="1" customWidth="1"/>
    <col min="28" max="28" width="18.1640625" style="1" customWidth="1"/>
    <col min="29" max="29" width="8.1640625" style="1" customWidth="1"/>
    <col min="30" max="30" width="18.1640625" style="1" customWidth="1"/>
    <col min="31" max="31" width="8.1640625" style="1" customWidth="1"/>
    <col min="32" max="32" width="18.1640625" style="1" customWidth="1"/>
    <col min="33" max="33" width="8.1640625" style="1" customWidth="1"/>
    <col min="34" max="34" width="18.1640625" style="1" bestFit="1" customWidth="1"/>
    <col min="35" max="35" width="8.1640625" style="1" customWidth="1"/>
    <col min="36" max="36" width="18.1640625" style="1" customWidth="1"/>
    <col min="37" max="37" width="8.5" style="1" customWidth="1"/>
    <col min="38" max="38" width="18.1640625" style="1" customWidth="1"/>
    <col min="39" max="39" width="8.6640625" style="1" customWidth="1"/>
    <col min="40" max="40" width="18.1640625" style="1" customWidth="1"/>
    <col min="41" max="41" width="8.1640625" style="1" customWidth="1"/>
    <col min="42" max="42" width="18.1640625" style="1" customWidth="1"/>
    <col min="43" max="43" width="8.1640625" style="1" customWidth="1"/>
    <col min="44" max="44" width="18.1640625" style="1" customWidth="1"/>
    <col min="45" max="45" width="8.1640625" style="1" customWidth="1"/>
    <col min="46" max="46" width="18.1640625" style="1" customWidth="1"/>
    <col min="47" max="47" width="15.83203125" style="1" customWidth="1"/>
    <col min="48" max="48" width="18.1640625" style="1" customWidth="1"/>
    <col min="49" max="49" width="5.1640625" style="1" customWidth="1"/>
    <col min="50" max="50" width="23.1640625" style="1" bestFit="1" customWidth="1"/>
    <col min="51" max="51" width="24" style="1" bestFit="1" customWidth="1"/>
    <col min="52" max="52" width="18.1640625" style="1" customWidth="1"/>
    <col min="53" max="16384" width="9.1640625" style="1"/>
  </cols>
  <sheetData>
    <row r="1" spans="1:52" ht="102.75" customHeight="1" x14ac:dyDescent="0.2">
      <c r="A1" s="1">
        <v>1</v>
      </c>
      <c r="B1" s="15"/>
      <c r="C1" s="15"/>
      <c r="D1" s="15"/>
      <c r="E1" s="15"/>
      <c r="F1" s="2" t="s">
        <v>0</v>
      </c>
      <c r="G1" s="15" t="s">
        <v>2987</v>
      </c>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t="s">
        <v>2988</v>
      </c>
      <c r="AO1" s="15"/>
      <c r="AP1" s="15"/>
      <c r="AQ1" s="15"/>
      <c r="AR1" s="15"/>
      <c r="AS1" s="15"/>
      <c r="AT1" s="30" t="s">
        <v>2989</v>
      </c>
      <c r="AU1" s="30"/>
      <c r="AV1" s="30"/>
      <c r="AW1" s="30"/>
      <c r="AX1" s="30"/>
      <c r="AY1" s="30"/>
      <c r="AZ1" s="30"/>
    </row>
    <row r="2" spans="1:52" ht="75" x14ac:dyDescent="0.2">
      <c r="A2" s="1">
        <v>2</v>
      </c>
      <c r="B2" s="15"/>
      <c r="C2" s="15"/>
      <c r="D2" s="15"/>
      <c r="E2" s="15"/>
      <c r="F2" s="2" t="s">
        <v>4</v>
      </c>
      <c r="G2" s="15" t="s">
        <v>2990</v>
      </c>
      <c r="H2" s="15"/>
      <c r="I2" s="15" t="s">
        <v>3097</v>
      </c>
      <c r="J2" s="15"/>
      <c r="K2" s="15" t="s">
        <v>3098</v>
      </c>
      <c r="L2" s="15"/>
      <c r="M2" s="15" t="s">
        <v>2991</v>
      </c>
      <c r="N2" s="15"/>
      <c r="O2" s="15" t="s">
        <v>2992</v>
      </c>
      <c r="P2" s="15"/>
      <c r="Q2" s="15" t="s">
        <v>2993</v>
      </c>
      <c r="R2" s="15"/>
      <c r="S2" s="15"/>
      <c r="T2" s="15" t="s">
        <v>2994</v>
      </c>
      <c r="U2" s="15"/>
      <c r="V2" s="23" t="s">
        <v>12</v>
      </c>
      <c r="W2" s="23"/>
      <c r="X2" s="15" t="s">
        <v>3099</v>
      </c>
      <c r="Y2" s="15"/>
      <c r="Z2" s="15" t="s">
        <v>3100</v>
      </c>
      <c r="AA2" s="15"/>
      <c r="AB2" s="15" t="s">
        <v>3101</v>
      </c>
      <c r="AC2" s="15"/>
      <c r="AD2" s="15" t="s">
        <v>2995</v>
      </c>
      <c r="AE2" s="15"/>
      <c r="AF2" s="15" t="s">
        <v>2996</v>
      </c>
      <c r="AG2" s="15"/>
      <c r="AH2" s="15" t="s">
        <v>2997</v>
      </c>
      <c r="AI2" s="15"/>
      <c r="AJ2" s="15" t="s">
        <v>3102</v>
      </c>
      <c r="AK2" s="15"/>
      <c r="AL2" s="15" t="s">
        <v>2998</v>
      </c>
      <c r="AM2" s="15"/>
      <c r="AN2" s="15" t="s">
        <v>2999</v>
      </c>
      <c r="AO2" s="15"/>
      <c r="AP2" s="15" t="s">
        <v>3103</v>
      </c>
      <c r="AQ2" s="15"/>
      <c r="AR2" s="15" t="s">
        <v>3000</v>
      </c>
      <c r="AS2" s="15"/>
      <c r="AT2" s="130" t="s">
        <v>3001</v>
      </c>
      <c r="AU2" s="30"/>
      <c r="AV2" s="30" t="s">
        <v>3104</v>
      </c>
      <c r="AW2" s="30"/>
      <c r="AX2" s="4" t="s">
        <v>3002</v>
      </c>
      <c r="AY2" s="4" t="s">
        <v>3003</v>
      </c>
      <c r="AZ2" s="4" t="s">
        <v>3004</v>
      </c>
    </row>
    <row r="3" spans="1:52" ht="14.45" customHeight="1" x14ac:dyDescent="0.2">
      <c r="A3" s="1">
        <v>3</v>
      </c>
      <c r="B3" s="15"/>
      <c r="C3" s="15"/>
      <c r="D3" s="15"/>
      <c r="E3" s="15"/>
      <c r="F3" s="5" t="s">
        <v>3005</v>
      </c>
      <c r="G3" s="15" t="s">
        <v>3006</v>
      </c>
      <c r="H3" s="15"/>
      <c r="I3" s="15" t="s">
        <v>3105</v>
      </c>
      <c r="J3" s="15"/>
      <c r="K3" s="15" t="s">
        <v>3106</v>
      </c>
      <c r="L3" s="15"/>
      <c r="M3" s="15" t="s">
        <v>3006</v>
      </c>
      <c r="N3" s="15"/>
      <c r="O3" s="15" t="s">
        <v>3006</v>
      </c>
      <c r="P3" s="15"/>
      <c r="Q3" s="76" t="s">
        <v>3007</v>
      </c>
      <c r="R3" s="15"/>
      <c r="S3" s="15"/>
      <c r="T3" s="15" t="s">
        <v>3006</v>
      </c>
      <c r="U3" s="15"/>
      <c r="V3" s="15" t="s">
        <v>3008</v>
      </c>
      <c r="W3" s="15"/>
      <c r="X3" s="15" t="s">
        <v>3008</v>
      </c>
      <c r="Y3" s="15"/>
      <c r="Z3" s="15" t="s">
        <v>3011</v>
      </c>
      <c r="AA3" s="15"/>
      <c r="AB3" s="15" t="s">
        <v>3011</v>
      </c>
      <c r="AC3" s="15"/>
      <c r="AD3" s="15" t="s">
        <v>3009</v>
      </c>
      <c r="AE3" s="15"/>
      <c r="AF3" s="76" t="s">
        <v>3010</v>
      </c>
      <c r="AG3" s="15"/>
      <c r="AH3" s="15" t="s">
        <v>3011</v>
      </c>
      <c r="AI3" s="15"/>
      <c r="AJ3" s="15" t="s">
        <v>3006</v>
      </c>
      <c r="AK3" s="15"/>
      <c r="AL3" s="15" t="s">
        <v>3012</v>
      </c>
      <c r="AM3" s="15"/>
      <c r="AN3" s="15" t="s">
        <v>3012</v>
      </c>
      <c r="AO3" s="15"/>
      <c r="AP3" s="15" t="s">
        <v>3012</v>
      </c>
      <c r="AQ3" s="15"/>
      <c r="AR3" s="15" t="s">
        <v>3012</v>
      </c>
      <c r="AS3" s="15"/>
      <c r="AT3" s="30" t="s">
        <v>3013</v>
      </c>
      <c r="AU3" s="30"/>
      <c r="AV3" s="30" t="s">
        <v>3107</v>
      </c>
      <c r="AW3" s="30"/>
      <c r="AX3" s="4"/>
      <c r="AY3" s="4" t="s">
        <v>3014</v>
      </c>
      <c r="AZ3" s="6" t="s">
        <v>43</v>
      </c>
    </row>
    <row r="4" spans="1:52" ht="30" x14ac:dyDescent="0.2">
      <c r="A4" s="1">
        <v>4</v>
      </c>
      <c r="B4" s="5" t="s">
        <v>3016</v>
      </c>
      <c r="C4" s="7" t="s">
        <v>45</v>
      </c>
      <c r="D4" s="7" t="s">
        <v>46</v>
      </c>
      <c r="E4" s="7" t="s">
        <v>47</v>
      </c>
      <c r="F4" s="5" t="s">
        <v>3017</v>
      </c>
      <c r="G4" s="5" t="s">
        <v>3018</v>
      </c>
      <c r="H4" s="7" t="s">
        <v>50</v>
      </c>
      <c r="I4" s="5" t="s">
        <v>3021</v>
      </c>
      <c r="J4" s="7" t="s">
        <v>50</v>
      </c>
      <c r="K4" s="5" t="s">
        <v>3018</v>
      </c>
      <c r="L4" s="7" t="s">
        <v>50</v>
      </c>
      <c r="M4" s="5" t="s">
        <v>3018</v>
      </c>
      <c r="N4" s="7" t="s">
        <v>50</v>
      </c>
      <c r="O4" s="5" t="s">
        <v>3018</v>
      </c>
      <c r="P4" s="7" t="s">
        <v>50</v>
      </c>
      <c r="Q4" s="5" t="s">
        <v>3019</v>
      </c>
      <c r="R4" s="5" t="s">
        <v>3020</v>
      </c>
      <c r="S4" s="7" t="s">
        <v>50</v>
      </c>
      <c r="T4" s="5" t="s">
        <v>3021</v>
      </c>
      <c r="U4" s="7" t="s">
        <v>50</v>
      </c>
      <c r="V4" s="5" t="s">
        <v>3018</v>
      </c>
      <c r="W4" s="7" t="s">
        <v>54</v>
      </c>
      <c r="X4" s="5" t="s">
        <v>3018</v>
      </c>
      <c r="Y4" s="7" t="s">
        <v>50</v>
      </c>
      <c r="Z4" s="5" t="s">
        <v>3021</v>
      </c>
      <c r="AA4" s="7" t="s">
        <v>50</v>
      </c>
      <c r="AB4" s="5" t="s">
        <v>3018</v>
      </c>
      <c r="AC4" s="7" t="s">
        <v>50</v>
      </c>
      <c r="AD4" s="5" t="s">
        <v>3018</v>
      </c>
      <c r="AE4" s="7" t="s">
        <v>50</v>
      </c>
      <c r="AF4" s="5" t="s">
        <v>3018</v>
      </c>
      <c r="AG4" s="7" t="s">
        <v>50</v>
      </c>
      <c r="AH4" s="5" t="s">
        <v>3018</v>
      </c>
      <c r="AI4" s="7" t="s">
        <v>50</v>
      </c>
      <c r="AJ4" s="5" t="s">
        <v>3018</v>
      </c>
      <c r="AK4" s="7" t="s">
        <v>54</v>
      </c>
      <c r="AL4" s="5" t="s">
        <v>3018</v>
      </c>
      <c r="AM4" s="7" t="s">
        <v>50</v>
      </c>
      <c r="AN4" s="5" t="s">
        <v>3018</v>
      </c>
      <c r="AO4" s="7" t="s">
        <v>50</v>
      </c>
      <c r="AP4" s="5" t="s">
        <v>3018</v>
      </c>
      <c r="AQ4" s="7" t="s">
        <v>50</v>
      </c>
      <c r="AR4" s="5" t="s">
        <v>3018</v>
      </c>
      <c r="AS4" s="7" t="s">
        <v>50</v>
      </c>
      <c r="AT4" s="4" t="s">
        <v>3018</v>
      </c>
      <c r="AU4" s="6" t="s">
        <v>54</v>
      </c>
      <c r="AV4" s="4" t="s">
        <v>3018</v>
      </c>
      <c r="AW4" s="6" t="s">
        <v>55</v>
      </c>
      <c r="AX4" s="4" t="s">
        <v>3018</v>
      </c>
      <c r="AY4" s="4" t="s">
        <v>3018</v>
      </c>
      <c r="AZ4" s="4" t="s">
        <v>3018</v>
      </c>
    </row>
    <row r="5" spans="1:52" x14ac:dyDescent="0.2">
      <c r="A5" s="1">
        <v>6</v>
      </c>
      <c r="B5" s="7" t="s">
        <v>78</v>
      </c>
      <c r="C5" s="5" t="s">
        <v>2912</v>
      </c>
      <c r="D5" s="7" t="s">
        <v>66</v>
      </c>
      <c r="E5" s="7" t="s">
        <v>67</v>
      </c>
      <c r="F5" s="8">
        <v>0</v>
      </c>
      <c r="G5" s="8">
        <v>4</v>
      </c>
      <c r="H5" s="66" t="s">
        <v>80</v>
      </c>
      <c r="I5" s="5"/>
      <c r="J5" s="5"/>
      <c r="K5" s="5"/>
      <c r="L5" s="5"/>
      <c r="M5" s="8">
        <v>4</v>
      </c>
      <c r="N5" s="66" t="s">
        <v>80</v>
      </c>
      <c r="O5" s="8">
        <v>2</v>
      </c>
      <c r="P5" s="60" t="s">
        <v>63</v>
      </c>
      <c r="Q5" s="7">
        <v>16</v>
      </c>
      <c r="R5" s="5">
        <v>8</v>
      </c>
      <c r="S5" s="66" t="s">
        <v>80</v>
      </c>
      <c r="T5" s="8">
        <v>4</v>
      </c>
      <c r="U5" s="66" t="s">
        <v>80</v>
      </c>
      <c r="V5" s="8">
        <v>3</v>
      </c>
      <c r="W5" s="66" t="s">
        <v>80</v>
      </c>
      <c r="X5" s="5"/>
      <c r="Y5" s="5"/>
      <c r="Z5" s="5"/>
      <c r="AA5" s="5"/>
      <c r="AB5" s="5"/>
      <c r="AC5" s="5"/>
      <c r="AD5" s="5"/>
      <c r="AE5" s="5"/>
      <c r="AF5" s="5"/>
      <c r="AG5" s="5"/>
      <c r="AH5" s="8">
        <v>4</v>
      </c>
      <c r="AI5" s="66" t="s">
        <v>80</v>
      </c>
      <c r="AJ5" s="5"/>
      <c r="AK5" s="5"/>
      <c r="AL5" s="5"/>
      <c r="AM5" s="5"/>
      <c r="AN5" s="5"/>
      <c r="AO5" s="5"/>
      <c r="AP5" s="5"/>
      <c r="AQ5" s="5"/>
      <c r="AR5" s="5"/>
      <c r="AS5" s="5"/>
      <c r="AT5" s="5"/>
      <c r="AU5" s="5"/>
      <c r="AV5" s="5"/>
      <c r="AW5" s="5"/>
      <c r="AX5" s="8">
        <v>3</v>
      </c>
      <c r="AY5" s="8">
        <v>3</v>
      </c>
      <c r="AZ5" s="5"/>
    </row>
    <row r="6" spans="1:52" x14ac:dyDescent="0.2">
      <c r="A6" s="1">
        <v>9</v>
      </c>
      <c r="B6" s="7" t="s">
        <v>103</v>
      </c>
      <c r="C6" s="7" t="s">
        <v>104</v>
      </c>
      <c r="D6" s="7" t="s">
        <v>61</v>
      </c>
      <c r="E6" s="7" t="s">
        <v>62</v>
      </c>
      <c r="F6" s="8">
        <v>0</v>
      </c>
      <c r="G6" s="8">
        <v>2</v>
      </c>
      <c r="H6" s="60" t="s">
        <v>63</v>
      </c>
      <c r="I6" s="5"/>
      <c r="J6" s="5"/>
      <c r="K6" s="5"/>
      <c r="L6" s="5"/>
      <c r="M6" s="8">
        <v>2</v>
      </c>
      <c r="N6" s="60" t="s">
        <v>63</v>
      </c>
      <c r="O6" s="5"/>
      <c r="P6" s="5"/>
      <c r="Q6" s="8">
        <v>2</v>
      </c>
      <c r="R6" s="8">
        <v>4</v>
      </c>
      <c r="S6" s="60" t="s">
        <v>63</v>
      </c>
      <c r="T6" s="8">
        <v>2</v>
      </c>
      <c r="U6" s="60" t="s">
        <v>63</v>
      </c>
      <c r="V6" s="5"/>
      <c r="W6" s="5"/>
      <c r="X6" s="5"/>
      <c r="Y6" s="5"/>
      <c r="Z6" s="5"/>
      <c r="AA6" s="5"/>
      <c r="AB6" s="5"/>
      <c r="AC6" s="5"/>
      <c r="AD6" s="5"/>
      <c r="AE6" s="5"/>
      <c r="AF6" s="8">
        <v>1</v>
      </c>
      <c r="AG6" s="60" t="s">
        <v>63</v>
      </c>
      <c r="AH6" s="8">
        <v>1</v>
      </c>
      <c r="AI6" s="66" t="s">
        <v>80</v>
      </c>
      <c r="AJ6" s="5"/>
      <c r="AK6" s="5"/>
      <c r="AL6" s="5"/>
      <c r="AM6" s="5"/>
      <c r="AN6" s="5"/>
      <c r="AO6" s="5"/>
      <c r="AP6" s="5"/>
      <c r="AQ6" s="5"/>
      <c r="AR6" s="5"/>
      <c r="AS6" s="5"/>
      <c r="AT6" s="8">
        <v>2</v>
      </c>
      <c r="AU6" s="7" t="s">
        <v>93</v>
      </c>
      <c r="AV6" s="5"/>
      <c r="AW6" s="5"/>
      <c r="AX6" s="8">
        <v>1</v>
      </c>
      <c r="AY6" s="8">
        <v>1</v>
      </c>
      <c r="AZ6" s="5"/>
    </row>
    <row r="7" spans="1:52" x14ac:dyDescent="0.2">
      <c r="A7" s="1">
        <v>10</v>
      </c>
      <c r="B7" s="7" t="s">
        <v>105</v>
      </c>
      <c r="C7" s="7" t="s">
        <v>104</v>
      </c>
      <c r="D7" s="7" t="s">
        <v>61</v>
      </c>
      <c r="E7" s="7" t="s">
        <v>62</v>
      </c>
      <c r="F7" s="8">
        <v>0</v>
      </c>
      <c r="G7" s="8">
        <v>2</v>
      </c>
      <c r="H7" s="60" t="s">
        <v>63</v>
      </c>
      <c r="I7" s="5"/>
      <c r="J7" s="5"/>
      <c r="K7" s="5"/>
      <c r="L7" s="5"/>
      <c r="M7" s="8">
        <v>2</v>
      </c>
      <c r="N7" s="60" t="s">
        <v>63</v>
      </c>
      <c r="O7" s="5"/>
      <c r="P7" s="5"/>
      <c r="Q7" s="8">
        <v>2</v>
      </c>
      <c r="R7" s="8">
        <v>4</v>
      </c>
      <c r="S7" s="60" t="s">
        <v>63</v>
      </c>
      <c r="T7" s="8">
        <v>2</v>
      </c>
      <c r="U7" s="60" t="s">
        <v>63</v>
      </c>
      <c r="V7" s="5"/>
      <c r="W7" s="5"/>
      <c r="X7" s="5"/>
      <c r="Y7" s="5"/>
      <c r="Z7" s="5"/>
      <c r="AA7" s="5"/>
      <c r="AB7" s="5"/>
      <c r="AC7" s="5"/>
      <c r="AD7" s="5"/>
      <c r="AE7" s="5"/>
      <c r="AF7" s="8">
        <v>1</v>
      </c>
      <c r="AG7" s="60" t="s">
        <v>63</v>
      </c>
      <c r="AH7" s="8">
        <v>1</v>
      </c>
      <c r="AI7" s="66" t="s">
        <v>80</v>
      </c>
      <c r="AJ7" s="5"/>
      <c r="AK7" s="5"/>
      <c r="AL7" s="5"/>
      <c r="AM7" s="5"/>
      <c r="AN7" s="5"/>
      <c r="AO7" s="5"/>
      <c r="AP7" s="5"/>
      <c r="AQ7" s="5"/>
      <c r="AR7" s="5"/>
      <c r="AS7" s="5"/>
      <c r="AT7" s="8">
        <v>2</v>
      </c>
      <c r="AU7" s="7" t="s">
        <v>93</v>
      </c>
      <c r="AV7" s="5"/>
      <c r="AW7" s="5"/>
      <c r="AX7" s="8">
        <v>1</v>
      </c>
      <c r="AY7" s="8">
        <v>1</v>
      </c>
      <c r="AZ7" s="5"/>
    </row>
    <row r="8" spans="1:52" x14ac:dyDescent="0.2">
      <c r="A8" s="1">
        <v>11</v>
      </c>
      <c r="B8" s="7" t="s">
        <v>106</v>
      </c>
      <c r="C8" s="7" t="s">
        <v>104</v>
      </c>
      <c r="D8" s="7" t="s">
        <v>61</v>
      </c>
      <c r="E8" s="7" t="s">
        <v>62</v>
      </c>
      <c r="F8" s="8">
        <v>0</v>
      </c>
      <c r="G8" s="8">
        <v>2</v>
      </c>
      <c r="H8" s="60" t="s">
        <v>63</v>
      </c>
      <c r="I8" s="5"/>
      <c r="J8" s="5"/>
      <c r="K8" s="5"/>
      <c r="L8" s="5"/>
      <c r="M8" s="8">
        <v>2</v>
      </c>
      <c r="N8" s="60" t="s">
        <v>63</v>
      </c>
      <c r="O8" s="5"/>
      <c r="P8" s="5"/>
      <c r="Q8" s="8">
        <v>2</v>
      </c>
      <c r="R8" s="8">
        <v>4</v>
      </c>
      <c r="S8" s="60" t="s">
        <v>63</v>
      </c>
      <c r="T8" s="8">
        <v>2</v>
      </c>
      <c r="U8" s="60" t="s">
        <v>63</v>
      </c>
      <c r="V8" s="5"/>
      <c r="W8" s="5"/>
      <c r="X8" s="5"/>
      <c r="Y8" s="5"/>
      <c r="Z8" s="5"/>
      <c r="AA8" s="5"/>
      <c r="AB8" s="5"/>
      <c r="AC8" s="5"/>
      <c r="AD8" s="5"/>
      <c r="AE8" s="5"/>
      <c r="AF8" s="8">
        <v>1</v>
      </c>
      <c r="AG8" s="60" t="s">
        <v>63</v>
      </c>
      <c r="AH8" s="8">
        <v>1</v>
      </c>
      <c r="AI8" s="66" t="s">
        <v>80</v>
      </c>
      <c r="AJ8" s="5"/>
      <c r="AK8" s="5"/>
      <c r="AL8" s="5"/>
      <c r="AM8" s="5"/>
      <c r="AN8" s="5"/>
      <c r="AO8" s="5"/>
      <c r="AP8" s="5"/>
      <c r="AQ8" s="5"/>
      <c r="AR8" s="5"/>
      <c r="AS8" s="5"/>
      <c r="AT8" s="8">
        <v>2</v>
      </c>
      <c r="AU8" s="7" t="s">
        <v>93</v>
      </c>
      <c r="AV8" s="5"/>
      <c r="AW8" s="5"/>
      <c r="AX8" s="8">
        <v>1</v>
      </c>
      <c r="AY8" s="8">
        <v>1</v>
      </c>
      <c r="AZ8" s="5"/>
    </row>
    <row r="9" spans="1:52" x14ac:dyDescent="0.2">
      <c r="A9" s="1">
        <v>12</v>
      </c>
      <c r="B9" s="7" t="s">
        <v>107</v>
      </c>
      <c r="C9" s="7" t="s">
        <v>104</v>
      </c>
      <c r="D9" s="7" t="s">
        <v>61</v>
      </c>
      <c r="E9" s="7" t="s">
        <v>62</v>
      </c>
      <c r="F9" s="8">
        <v>0</v>
      </c>
      <c r="G9" s="8">
        <v>2</v>
      </c>
      <c r="H9" s="60" t="s">
        <v>63</v>
      </c>
      <c r="I9" s="5"/>
      <c r="J9" s="5"/>
      <c r="K9" s="5"/>
      <c r="L9" s="5"/>
      <c r="M9" s="8">
        <v>2</v>
      </c>
      <c r="N9" s="60" t="s">
        <v>63</v>
      </c>
      <c r="O9" s="5"/>
      <c r="P9" s="5"/>
      <c r="Q9" s="8">
        <v>2</v>
      </c>
      <c r="R9" s="8">
        <v>4</v>
      </c>
      <c r="S9" s="60" t="s">
        <v>63</v>
      </c>
      <c r="T9" s="8">
        <v>2</v>
      </c>
      <c r="U9" s="60" t="s">
        <v>63</v>
      </c>
      <c r="V9" s="5"/>
      <c r="W9" s="5"/>
      <c r="X9" s="5"/>
      <c r="Y9" s="5"/>
      <c r="Z9" s="5"/>
      <c r="AA9" s="5"/>
      <c r="AB9" s="5"/>
      <c r="AC9" s="5"/>
      <c r="AD9" s="5"/>
      <c r="AE9" s="5"/>
      <c r="AF9" s="8">
        <v>1</v>
      </c>
      <c r="AG9" s="60" t="s">
        <v>63</v>
      </c>
      <c r="AH9" s="8">
        <v>1</v>
      </c>
      <c r="AI9" s="66" t="s">
        <v>80</v>
      </c>
      <c r="AJ9" s="5"/>
      <c r="AK9" s="5"/>
      <c r="AL9" s="5"/>
      <c r="AM9" s="5"/>
      <c r="AN9" s="5"/>
      <c r="AO9" s="5"/>
      <c r="AP9" s="5"/>
      <c r="AQ9" s="5"/>
      <c r="AR9" s="5"/>
      <c r="AS9" s="5"/>
      <c r="AT9" s="8">
        <v>2</v>
      </c>
      <c r="AU9" s="7" t="s">
        <v>93</v>
      </c>
      <c r="AV9" s="5"/>
      <c r="AW9" s="5"/>
      <c r="AX9" s="8">
        <v>1</v>
      </c>
      <c r="AY9" s="8">
        <v>1</v>
      </c>
      <c r="AZ9" s="5"/>
    </row>
    <row r="10" spans="1:52" x14ac:dyDescent="0.2">
      <c r="A10" s="1">
        <v>13</v>
      </c>
      <c r="B10" s="7" t="s">
        <v>108</v>
      </c>
      <c r="C10" s="7" t="s">
        <v>104</v>
      </c>
      <c r="D10" s="7" t="s">
        <v>61</v>
      </c>
      <c r="E10" s="7" t="s">
        <v>62</v>
      </c>
      <c r="F10" s="8">
        <v>0</v>
      </c>
      <c r="G10" s="8">
        <v>2</v>
      </c>
      <c r="H10" s="60" t="s">
        <v>63</v>
      </c>
      <c r="I10" s="5"/>
      <c r="J10" s="5"/>
      <c r="K10" s="5"/>
      <c r="L10" s="5"/>
      <c r="M10" s="8">
        <v>2</v>
      </c>
      <c r="N10" s="60" t="s">
        <v>63</v>
      </c>
      <c r="O10" s="5"/>
      <c r="P10" s="5"/>
      <c r="Q10" s="8">
        <v>2</v>
      </c>
      <c r="R10" s="8">
        <v>4</v>
      </c>
      <c r="S10" s="60" t="s">
        <v>63</v>
      </c>
      <c r="T10" s="8">
        <v>2</v>
      </c>
      <c r="U10" s="60" t="s">
        <v>63</v>
      </c>
      <c r="V10" s="5"/>
      <c r="W10" s="5"/>
      <c r="X10" s="5"/>
      <c r="Y10" s="5"/>
      <c r="Z10" s="5"/>
      <c r="AA10" s="5"/>
      <c r="AB10" s="5"/>
      <c r="AC10" s="5"/>
      <c r="AD10" s="5"/>
      <c r="AE10" s="5"/>
      <c r="AF10" s="8">
        <v>1</v>
      </c>
      <c r="AG10" s="60" t="s">
        <v>63</v>
      </c>
      <c r="AH10" s="8">
        <v>1</v>
      </c>
      <c r="AI10" s="66" t="s">
        <v>80</v>
      </c>
      <c r="AJ10" s="5"/>
      <c r="AK10" s="5"/>
      <c r="AL10" s="5"/>
      <c r="AM10" s="5"/>
      <c r="AN10" s="5"/>
      <c r="AO10" s="5"/>
      <c r="AP10" s="5"/>
      <c r="AQ10" s="5"/>
      <c r="AR10" s="5"/>
      <c r="AS10" s="5"/>
      <c r="AT10" s="8">
        <v>2</v>
      </c>
      <c r="AU10" s="7" t="s">
        <v>93</v>
      </c>
      <c r="AV10" s="5"/>
      <c r="AW10" s="5"/>
      <c r="AX10" s="8">
        <v>1</v>
      </c>
      <c r="AY10" s="8">
        <v>1</v>
      </c>
      <c r="AZ10" s="5"/>
    </row>
    <row r="11" spans="1:52" x14ac:dyDescent="0.2">
      <c r="A11" s="1">
        <v>14</v>
      </c>
      <c r="B11" s="7" t="s">
        <v>109</v>
      </c>
      <c r="C11" s="7" t="s">
        <v>104</v>
      </c>
      <c r="D11" s="7" t="s">
        <v>61</v>
      </c>
      <c r="E11" s="7" t="s">
        <v>62</v>
      </c>
      <c r="F11" s="8">
        <v>0</v>
      </c>
      <c r="G11" s="8">
        <v>2</v>
      </c>
      <c r="H11" s="60" t="s">
        <v>63</v>
      </c>
      <c r="I11" s="5"/>
      <c r="J11" s="5"/>
      <c r="K11" s="5"/>
      <c r="L11" s="5"/>
      <c r="M11" s="8">
        <v>2</v>
      </c>
      <c r="N11" s="60" t="s">
        <v>63</v>
      </c>
      <c r="O11" s="5"/>
      <c r="P11" s="5"/>
      <c r="Q11" s="8">
        <v>2</v>
      </c>
      <c r="R11" s="8">
        <v>4</v>
      </c>
      <c r="S11" s="60" t="s">
        <v>63</v>
      </c>
      <c r="T11" s="8">
        <v>2</v>
      </c>
      <c r="U11" s="60" t="s">
        <v>63</v>
      </c>
      <c r="V11" s="5"/>
      <c r="W11" s="5"/>
      <c r="X11" s="5"/>
      <c r="Y11" s="5"/>
      <c r="Z11" s="5"/>
      <c r="AA11" s="5"/>
      <c r="AB11" s="5"/>
      <c r="AC11" s="5"/>
      <c r="AD11" s="5"/>
      <c r="AE11" s="5"/>
      <c r="AF11" s="8">
        <v>1</v>
      </c>
      <c r="AG11" s="60" t="s">
        <v>63</v>
      </c>
      <c r="AH11" s="8">
        <v>1</v>
      </c>
      <c r="AI11" s="66" t="s">
        <v>80</v>
      </c>
      <c r="AJ11" s="5"/>
      <c r="AK11" s="5"/>
      <c r="AL11" s="5"/>
      <c r="AM11" s="5"/>
      <c r="AN11" s="5"/>
      <c r="AO11" s="5"/>
      <c r="AP11" s="5"/>
      <c r="AQ11" s="5"/>
      <c r="AR11" s="5"/>
      <c r="AS11" s="5"/>
      <c r="AT11" s="8">
        <v>2</v>
      </c>
      <c r="AU11" s="7" t="s">
        <v>93</v>
      </c>
      <c r="AV11" s="5"/>
      <c r="AW11" s="5"/>
      <c r="AX11" s="8">
        <v>1</v>
      </c>
      <c r="AY11" s="8">
        <v>1</v>
      </c>
      <c r="AZ11" s="5"/>
    </row>
    <row r="12" spans="1:52" x14ac:dyDescent="0.2">
      <c r="A12" s="1">
        <v>15</v>
      </c>
      <c r="B12" s="7" t="s">
        <v>110</v>
      </c>
      <c r="C12" s="7" t="s">
        <v>104</v>
      </c>
      <c r="D12" s="7" t="s">
        <v>61</v>
      </c>
      <c r="E12" s="7" t="s">
        <v>62</v>
      </c>
      <c r="F12" s="8">
        <v>0</v>
      </c>
      <c r="G12" s="8">
        <v>2</v>
      </c>
      <c r="H12" s="60" t="s">
        <v>63</v>
      </c>
      <c r="I12" s="5"/>
      <c r="J12" s="5"/>
      <c r="K12" s="5"/>
      <c r="L12" s="5"/>
      <c r="M12" s="8">
        <v>2</v>
      </c>
      <c r="N12" s="60" t="s">
        <v>63</v>
      </c>
      <c r="O12" s="5"/>
      <c r="P12" s="5"/>
      <c r="Q12" s="8">
        <v>2</v>
      </c>
      <c r="R12" s="8">
        <v>4</v>
      </c>
      <c r="S12" s="60" t="s">
        <v>63</v>
      </c>
      <c r="T12" s="8">
        <v>2</v>
      </c>
      <c r="U12" s="60" t="s">
        <v>63</v>
      </c>
      <c r="V12" s="5"/>
      <c r="W12" s="5"/>
      <c r="X12" s="5"/>
      <c r="Y12" s="5"/>
      <c r="Z12" s="5"/>
      <c r="AA12" s="5"/>
      <c r="AB12" s="5"/>
      <c r="AC12" s="5"/>
      <c r="AD12" s="5"/>
      <c r="AE12" s="5"/>
      <c r="AF12" s="8">
        <v>1</v>
      </c>
      <c r="AG12" s="60" t="s">
        <v>63</v>
      </c>
      <c r="AH12" s="8">
        <v>1</v>
      </c>
      <c r="AI12" s="66" t="s">
        <v>80</v>
      </c>
      <c r="AJ12" s="5"/>
      <c r="AK12" s="5"/>
      <c r="AL12" s="5"/>
      <c r="AM12" s="5"/>
      <c r="AN12" s="5"/>
      <c r="AO12" s="5"/>
      <c r="AP12" s="5"/>
      <c r="AQ12" s="5"/>
      <c r="AR12" s="5"/>
      <c r="AS12" s="5"/>
      <c r="AT12" s="8">
        <v>2</v>
      </c>
      <c r="AU12" s="7" t="s">
        <v>93</v>
      </c>
      <c r="AV12" s="5"/>
      <c r="AW12" s="5"/>
      <c r="AX12" s="8">
        <v>1</v>
      </c>
      <c r="AY12" s="8">
        <v>1</v>
      </c>
      <c r="AZ12" s="5"/>
    </row>
    <row r="13" spans="1:52" x14ac:dyDescent="0.2">
      <c r="A13" s="1">
        <v>18</v>
      </c>
      <c r="B13" s="7" t="s">
        <v>111</v>
      </c>
      <c r="C13" s="7" t="s">
        <v>104</v>
      </c>
      <c r="D13" s="7" t="s">
        <v>61</v>
      </c>
      <c r="E13" s="7" t="s">
        <v>62</v>
      </c>
      <c r="F13" s="8">
        <v>0</v>
      </c>
      <c r="G13" s="8">
        <v>2</v>
      </c>
      <c r="H13" s="60" t="s">
        <v>63</v>
      </c>
      <c r="I13" s="5"/>
      <c r="J13" s="5"/>
      <c r="K13" s="5"/>
      <c r="L13" s="5"/>
      <c r="M13" s="8">
        <v>2</v>
      </c>
      <c r="N13" s="60" t="s">
        <v>63</v>
      </c>
      <c r="O13" s="5"/>
      <c r="P13" s="5"/>
      <c r="Q13" s="8">
        <v>2</v>
      </c>
      <c r="R13" s="8">
        <v>4</v>
      </c>
      <c r="S13" s="60" t="s">
        <v>63</v>
      </c>
      <c r="T13" s="8">
        <v>2</v>
      </c>
      <c r="U13" s="60" t="s">
        <v>63</v>
      </c>
      <c r="V13" s="5"/>
      <c r="W13" s="5"/>
      <c r="X13" s="5"/>
      <c r="Y13" s="5"/>
      <c r="Z13" s="5"/>
      <c r="AA13" s="5"/>
      <c r="AB13" s="5"/>
      <c r="AC13" s="5"/>
      <c r="AD13" s="5"/>
      <c r="AE13" s="5"/>
      <c r="AF13" s="8">
        <v>1</v>
      </c>
      <c r="AG13" s="60" t="s">
        <v>63</v>
      </c>
      <c r="AH13" s="8">
        <v>1</v>
      </c>
      <c r="AI13" s="66" t="s">
        <v>80</v>
      </c>
      <c r="AJ13" s="5"/>
      <c r="AK13" s="5"/>
      <c r="AL13" s="5"/>
      <c r="AM13" s="5"/>
      <c r="AN13" s="5"/>
      <c r="AO13" s="5"/>
      <c r="AP13" s="5"/>
      <c r="AQ13" s="5"/>
      <c r="AR13" s="5"/>
      <c r="AS13" s="5"/>
      <c r="AT13" s="8">
        <v>2</v>
      </c>
      <c r="AU13" s="7" t="s">
        <v>93</v>
      </c>
      <c r="AV13" s="5"/>
      <c r="AW13" s="5"/>
      <c r="AX13" s="8">
        <v>1</v>
      </c>
      <c r="AY13" s="8">
        <v>1</v>
      </c>
      <c r="AZ13" s="5"/>
    </row>
    <row r="14" spans="1:52" x14ac:dyDescent="0.2">
      <c r="A14" s="1">
        <v>19</v>
      </c>
      <c r="B14" s="7" t="s">
        <v>112</v>
      </c>
      <c r="C14" s="7" t="s">
        <v>104</v>
      </c>
      <c r="D14" s="7" t="s">
        <v>66</v>
      </c>
      <c r="E14" s="7" t="s">
        <v>67</v>
      </c>
      <c r="F14" s="8">
        <v>0</v>
      </c>
      <c r="G14" s="8">
        <v>2</v>
      </c>
      <c r="H14" s="60" t="s">
        <v>63</v>
      </c>
      <c r="I14" s="5"/>
      <c r="J14" s="5"/>
      <c r="K14" s="5"/>
      <c r="L14" s="5"/>
      <c r="M14" s="8">
        <v>2</v>
      </c>
      <c r="N14" s="60" t="s">
        <v>63</v>
      </c>
      <c r="O14" s="5"/>
      <c r="P14" s="5"/>
      <c r="Q14" s="8">
        <v>2</v>
      </c>
      <c r="R14" s="8">
        <v>4</v>
      </c>
      <c r="S14" s="60" t="s">
        <v>63</v>
      </c>
      <c r="T14" s="8">
        <v>2</v>
      </c>
      <c r="U14" s="60" t="s">
        <v>63</v>
      </c>
      <c r="V14" s="5"/>
      <c r="W14" s="5"/>
      <c r="X14" s="5"/>
      <c r="Y14" s="5"/>
      <c r="Z14" s="5"/>
      <c r="AA14" s="5"/>
      <c r="AB14" s="5"/>
      <c r="AC14" s="5"/>
      <c r="AD14" s="5"/>
      <c r="AE14" s="5"/>
      <c r="AF14" s="8">
        <v>1</v>
      </c>
      <c r="AG14" s="60" t="s">
        <v>63</v>
      </c>
      <c r="AH14" s="8">
        <v>1</v>
      </c>
      <c r="AI14" s="66" t="s">
        <v>80</v>
      </c>
      <c r="AJ14" s="5"/>
      <c r="AK14" s="5"/>
      <c r="AL14" s="5"/>
      <c r="AM14" s="5"/>
      <c r="AN14" s="5"/>
      <c r="AO14" s="5"/>
      <c r="AP14" s="5"/>
      <c r="AQ14" s="5"/>
      <c r="AR14" s="5"/>
      <c r="AS14" s="5"/>
      <c r="AT14" s="8">
        <v>2</v>
      </c>
      <c r="AU14" s="7" t="s">
        <v>93</v>
      </c>
      <c r="AV14" s="5"/>
      <c r="AW14" s="5"/>
      <c r="AX14" s="8">
        <v>1</v>
      </c>
      <c r="AY14" s="8">
        <v>1</v>
      </c>
      <c r="AZ14" s="5"/>
    </row>
    <row r="15" spans="1:52" x14ac:dyDescent="0.2">
      <c r="A15" s="1">
        <v>20</v>
      </c>
      <c r="B15" s="7" t="s">
        <v>113</v>
      </c>
      <c r="C15" s="7" t="s">
        <v>104</v>
      </c>
      <c r="D15" s="7" t="s">
        <v>66</v>
      </c>
      <c r="E15" s="7" t="s">
        <v>67</v>
      </c>
      <c r="F15" s="8">
        <v>0</v>
      </c>
      <c r="G15" s="8">
        <v>2</v>
      </c>
      <c r="H15" s="60" t="s">
        <v>63</v>
      </c>
      <c r="I15" s="5"/>
      <c r="J15" s="5"/>
      <c r="K15" s="5"/>
      <c r="L15" s="5"/>
      <c r="M15" s="8">
        <v>2</v>
      </c>
      <c r="N15" s="60" t="s">
        <v>63</v>
      </c>
      <c r="O15" s="5"/>
      <c r="P15" s="5"/>
      <c r="Q15" s="8">
        <v>2</v>
      </c>
      <c r="R15" s="8">
        <v>4</v>
      </c>
      <c r="S15" s="60" t="s">
        <v>63</v>
      </c>
      <c r="T15" s="8">
        <v>2</v>
      </c>
      <c r="U15" s="60" t="s">
        <v>63</v>
      </c>
      <c r="V15" s="5"/>
      <c r="W15" s="5"/>
      <c r="X15" s="5"/>
      <c r="Y15" s="5"/>
      <c r="Z15" s="5"/>
      <c r="AA15" s="5"/>
      <c r="AB15" s="5"/>
      <c r="AC15" s="5"/>
      <c r="AD15" s="5"/>
      <c r="AE15" s="5"/>
      <c r="AF15" s="8">
        <v>1</v>
      </c>
      <c r="AG15" s="60" t="s">
        <v>63</v>
      </c>
      <c r="AH15" s="8">
        <v>1</v>
      </c>
      <c r="AI15" s="66" t="s">
        <v>80</v>
      </c>
      <c r="AJ15" s="5"/>
      <c r="AK15" s="5"/>
      <c r="AL15" s="5"/>
      <c r="AM15" s="5"/>
      <c r="AN15" s="5"/>
      <c r="AO15" s="5"/>
      <c r="AP15" s="5"/>
      <c r="AQ15" s="5"/>
      <c r="AR15" s="5"/>
      <c r="AS15" s="5"/>
      <c r="AT15" s="8">
        <v>2</v>
      </c>
      <c r="AU15" s="7" t="s">
        <v>93</v>
      </c>
      <c r="AV15" s="5"/>
      <c r="AW15" s="5"/>
      <c r="AX15" s="8">
        <v>1</v>
      </c>
      <c r="AY15" s="8">
        <v>1</v>
      </c>
      <c r="AZ15" s="5"/>
    </row>
    <row r="16" spans="1:52" x14ac:dyDescent="0.2">
      <c r="A16" s="1">
        <v>23</v>
      </c>
      <c r="B16" s="7" t="s">
        <v>114</v>
      </c>
      <c r="C16" s="7" t="s">
        <v>104</v>
      </c>
      <c r="D16" s="7" t="s">
        <v>66</v>
      </c>
      <c r="E16" s="7" t="s">
        <v>67</v>
      </c>
      <c r="F16" s="8">
        <v>0</v>
      </c>
      <c r="G16" s="8">
        <v>2</v>
      </c>
      <c r="H16" s="60" t="s">
        <v>63</v>
      </c>
      <c r="I16" s="5"/>
      <c r="J16" s="5"/>
      <c r="K16" s="5"/>
      <c r="L16" s="5"/>
      <c r="M16" s="8">
        <v>2</v>
      </c>
      <c r="N16" s="60" t="s">
        <v>63</v>
      </c>
      <c r="O16" s="5"/>
      <c r="P16" s="5"/>
      <c r="Q16" s="8">
        <v>2</v>
      </c>
      <c r="R16" s="8">
        <v>4</v>
      </c>
      <c r="S16" s="60" t="s">
        <v>63</v>
      </c>
      <c r="T16" s="8">
        <v>2</v>
      </c>
      <c r="U16" s="60" t="s">
        <v>63</v>
      </c>
      <c r="V16" s="5"/>
      <c r="W16" s="5"/>
      <c r="X16" s="5"/>
      <c r="Y16" s="5"/>
      <c r="Z16" s="5"/>
      <c r="AA16" s="5"/>
      <c r="AB16" s="5"/>
      <c r="AC16" s="5"/>
      <c r="AD16" s="5"/>
      <c r="AE16" s="5"/>
      <c r="AF16" s="8">
        <v>1</v>
      </c>
      <c r="AG16" s="60" t="s">
        <v>63</v>
      </c>
      <c r="AH16" s="8">
        <v>1</v>
      </c>
      <c r="AI16" s="66" t="s">
        <v>80</v>
      </c>
      <c r="AJ16" s="5"/>
      <c r="AK16" s="5"/>
      <c r="AL16" s="5"/>
      <c r="AM16" s="5"/>
      <c r="AN16" s="5"/>
      <c r="AO16" s="5"/>
      <c r="AP16" s="5"/>
      <c r="AQ16" s="5"/>
      <c r="AR16" s="5"/>
      <c r="AS16" s="5"/>
      <c r="AT16" s="8">
        <v>2</v>
      </c>
      <c r="AU16" s="7" t="s">
        <v>93</v>
      </c>
      <c r="AV16" s="5"/>
      <c r="AW16" s="5"/>
      <c r="AX16" s="8">
        <v>1</v>
      </c>
      <c r="AY16" s="8">
        <v>1</v>
      </c>
      <c r="AZ16" s="5"/>
    </row>
    <row r="17" spans="1:52" x14ac:dyDescent="0.2">
      <c r="A17" s="1">
        <v>24</v>
      </c>
      <c r="B17" s="7" t="s">
        <v>115</v>
      </c>
      <c r="C17" s="7" t="s">
        <v>104</v>
      </c>
      <c r="D17" s="7" t="s">
        <v>66</v>
      </c>
      <c r="E17" s="7" t="s">
        <v>67</v>
      </c>
      <c r="F17" s="8">
        <v>0</v>
      </c>
      <c r="G17" s="8">
        <v>2</v>
      </c>
      <c r="H17" s="60" t="s">
        <v>63</v>
      </c>
      <c r="I17" s="5"/>
      <c r="J17" s="5"/>
      <c r="K17" s="5"/>
      <c r="L17" s="5"/>
      <c r="M17" s="8">
        <v>2</v>
      </c>
      <c r="N17" s="60" t="s">
        <v>63</v>
      </c>
      <c r="O17" s="5"/>
      <c r="P17" s="5"/>
      <c r="Q17" s="8">
        <v>2</v>
      </c>
      <c r="R17" s="8">
        <v>4</v>
      </c>
      <c r="S17" s="60" t="s">
        <v>63</v>
      </c>
      <c r="T17" s="8">
        <v>2</v>
      </c>
      <c r="U17" s="60" t="s">
        <v>63</v>
      </c>
      <c r="V17" s="5"/>
      <c r="W17" s="5"/>
      <c r="X17" s="5"/>
      <c r="Y17" s="5"/>
      <c r="Z17" s="5"/>
      <c r="AA17" s="5"/>
      <c r="AB17" s="5"/>
      <c r="AC17" s="5"/>
      <c r="AD17" s="5"/>
      <c r="AE17" s="5"/>
      <c r="AF17" s="8">
        <v>1</v>
      </c>
      <c r="AG17" s="60" t="s">
        <v>63</v>
      </c>
      <c r="AH17" s="8">
        <v>1</v>
      </c>
      <c r="AI17" s="66" t="s">
        <v>80</v>
      </c>
      <c r="AJ17" s="5"/>
      <c r="AK17" s="5"/>
      <c r="AL17" s="5"/>
      <c r="AM17" s="5"/>
      <c r="AN17" s="5"/>
      <c r="AO17" s="5"/>
      <c r="AP17" s="5"/>
      <c r="AQ17" s="5"/>
      <c r="AR17" s="5"/>
      <c r="AS17" s="5"/>
      <c r="AT17" s="8">
        <v>2</v>
      </c>
      <c r="AU17" s="7" t="s">
        <v>93</v>
      </c>
      <c r="AV17" s="5"/>
      <c r="AW17" s="5"/>
      <c r="AX17" s="8">
        <v>1</v>
      </c>
      <c r="AY17" s="8">
        <v>1</v>
      </c>
      <c r="AZ17" s="5"/>
    </row>
    <row r="18" spans="1:52" x14ac:dyDescent="0.2">
      <c r="A18" s="1">
        <v>25</v>
      </c>
      <c r="B18" s="7" t="s">
        <v>116</v>
      </c>
      <c r="C18" s="7" t="s">
        <v>104</v>
      </c>
      <c r="D18" s="7" t="s">
        <v>66</v>
      </c>
      <c r="E18" s="7" t="s">
        <v>67</v>
      </c>
      <c r="F18" s="8">
        <v>0</v>
      </c>
      <c r="G18" s="8">
        <v>2</v>
      </c>
      <c r="H18" s="60" t="s">
        <v>63</v>
      </c>
      <c r="I18" s="5"/>
      <c r="J18" s="5"/>
      <c r="K18" s="5"/>
      <c r="L18" s="5"/>
      <c r="M18" s="8">
        <v>2</v>
      </c>
      <c r="N18" s="60" t="s">
        <v>63</v>
      </c>
      <c r="O18" s="5"/>
      <c r="P18" s="5"/>
      <c r="Q18" s="8">
        <v>2</v>
      </c>
      <c r="R18" s="8">
        <v>4</v>
      </c>
      <c r="S18" s="60" t="s">
        <v>63</v>
      </c>
      <c r="T18" s="8">
        <v>2</v>
      </c>
      <c r="U18" s="60" t="s">
        <v>63</v>
      </c>
      <c r="V18" s="5"/>
      <c r="W18" s="5"/>
      <c r="X18" s="5"/>
      <c r="Y18" s="5"/>
      <c r="Z18" s="5"/>
      <c r="AA18" s="5"/>
      <c r="AB18" s="5"/>
      <c r="AC18" s="5"/>
      <c r="AD18" s="5"/>
      <c r="AE18" s="5"/>
      <c r="AF18" s="8">
        <v>1</v>
      </c>
      <c r="AG18" s="60" t="s">
        <v>63</v>
      </c>
      <c r="AH18" s="8">
        <v>1</v>
      </c>
      <c r="AI18" s="66" t="s">
        <v>80</v>
      </c>
      <c r="AJ18" s="5"/>
      <c r="AK18" s="5"/>
      <c r="AL18" s="5"/>
      <c r="AM18" s="5"/>
      <c r="AN18" s="5"/>
      <c r="AO18" s="5"/>
      <c r="AP18" s="5"/>
      <c r="AQ18" s="5"/>
      <c r="AR18" s="5"/>
      <c r="AS18" s="5"/>
      <c r="AT18" s="8">
        <v>2</v>
      </c>
      <c r="AU18" s="7" t="s">
        <v>93</v>
      </c>
      <c r="AV18" s="5"/>
      <c r="AW18" s="5"/>
      <c r="AX18" s="8">
        <v>1</v>
      </c>
      <c r="AY18" s="8">
        <v>1</v>
      </c>
      <c r="AZ18" s="5"/>
    </row>
    <row r="19" spans="1:52" x14ac:dyDescent="0.2">
      <c r="A19" s="1">
        <v>26</v>
      </c>
      <c r="B19" s="7" t="s">
        <v>117</v>
      </c>
      <c r="C19" s="7" t="s">
        <v>104</v>
      </c>
      <c r="D19" s="7" t="s">
        <v>66</v>
      </c>
      <c r="E19" s="7" t="s">
        <v>67</v>
      </c>
      <c r="F19" s="8">
        <v>0</v>
      </c>
      <c r="G19" s="8">
        <v>2</v>
      </c>
      <c r="H19" s="60" t="s">
        <v>63</v>
      </c>
      <c r="I19" s="5"/>
      <c r="J19" s="5"/>
      <c r="K19" s="5"/>
      <c r="L19" s="5"/>
      <c r="M19" s="8">
        <v>2</v>
      </c>
      <c r="N19" s="60" t="s">
        <v>63</v>
      </c>
      <c r="O19" s="5"/>
      <c r="P19" s="5"/>
      <c r="Q19" s="8">
        <v>2</v>
      </c>
      <c r="R19" s="8">
        <v>4</v>
      </c>
      <c r="S19" s="60" t="s">
        <v>63</v>
      </c>
      <c r="T19" s="8">
        <v>2</v>
      </c>
      <c r="U19" s="60" t="s">
        <v>63</v>
      </c>
      <c r="V19" s="5"/>
      <c r="W19" s="5"/>
      <c r="X19" s="5"/>
      <c r="Y19" s="5"/>
      <c r="Z19" s="5"/>
      <c r="AA19" s="5"/>
      <c r="AB19" s="5"/>
      <c r="AC19" s="5"/>
      <c r="AD19" s="5"/>
      <c r="AE19" s="5"/>
      <c r="AF19" s="8">
        <v>1</v>
      </c>
      <c r="AG19" s="60" t="s">
        <v>63</v>
      </c>
      <c r="AH19" s="8">
        <v>1</v>
      </c>
      <c r="AI19" s="66" t="s">
        <v>80</v>
      </c>
      <c r="AJ19" s="5"/>
      <c r="AK19" s="5"/>
      <c r="AL19" s="5"/>
      <c r="AM19" s="5"/>
      <c r="AN19" s="5"/>
      <c r="AO19" s="5"/>
      <c r="AP19" s="5"/>
      <c r="AQ19" s="5"/>
      <c r="AR19" s="5"/>
      <c r="AS19" s="5"/>
      <c r="AT19" s="8">
        <v>2</v>
      </c>
      <c r="AU19" s="7" t="s">
        <v>93</v>
      </c>
      <c r="AV19" s="5"/>
      <c r="AW19" s="5"/>
      <c r="AX19" s="8">
        <v>1</v>
      </c>
      <c r="AY19" s="8">
        <v>1</v>
      </c>
      <c r="AZ19" s="5"/>
    </row>
    <row r="20" spans="1:52" x14ac:dyDescent="0.2">
      <c r="A20" s="1">
        <v>27</v>
      </c>
      <c r="B20" s="7" t="s">
        <v>118</v>
      </c>
      <c r="C20" s="7" t="s">
        <v>104</v>
      </c>
      <c r="D20" s="7" t="s">
        <v>66</v>
      </c>
      <c r="E20" s="7" t="s">
        <v>67</v>
      </c>
      <c r="F20" s="8">
        <v>0</v>
      </c>
      <c r="G20" s="8">
        <v>2</v>
      </c>
      <c r="H20" s="60" t="s">
        <v>63</v>
      </c>
      <c r="I20" s="5"/>
      <c r="J20" s="5"/>
      <c r="K20" s="5"/>
      <c r="L20" s="5"/>
      <c r="M20" s="8">
        <v>2</v>
      </c>
      <c r="N20" s="60" t="s">
        <v>63</v>
      </c>
      <c r="O20" s="5"/>
      <c r="P20" s="5"/>
      <c r="Q20" s="8">
        <v>2</v>
      </c>
      <c r="R20" s="8">
        <v>4</v>
      </c>
      <c r="S20" s="60" t="s">
        <v>63</v>
      </c>
      <c r="T20" s="8">
        <v>2</v>
      </c>
      <c r="U20" s="60" t="s">
        <v>63</v>
      </c>
      <c r="V20" s="5"/>
      <c r="W20" s="5"/>
      <c r="X20" s="5"/>
      <c r="Y20" s="5"/>
      <c r="Z20" s="5"/>
      <c r="AA20" s="5"/>
      <c r="AB20" s="5"/>
      <c r="AC20" s="5"/>
      <c r="AD20" s="5"/>
      <c r="AE20" s="5"/>
      <c r="AF20" s="8">
        <v>1</v>
      </c>
      <c r="AG20" s="60" t="s">
        <v>63</v>
      </c>
      <c r="AH20" s="8">
        <v>1</v>
      </c>
      <c r="AI20" s="66" t="s">
        <v>80</v>
      </c>
      <c r="AJ20" s="5"/>
      <c r="AK20" s="5"/>
      <c r="AL20" s="5"/>
      <c r="AM20" s="5"/>
      <c r="AN20" s="5"/>
      <c r="AO20" s="5"/>
      <c r="AP20" s="5"/>
      <c r="AQ20" s="5"/>
      <c r="AR20" s="5"/>
      <c r="AS20" s="5"/>
      <c r="AT20" s="8">
        <v>2</v>
      </c>
      <c r="AU20" s="7" t="s">
        <v>93</v>
      </c>
      <c r="AV20" s="5"/>
      <c r="AW20" s="5"/>
      <c r="AX20" s="8">
        <v>1</v>
      </c>
      <c r="AY20" s="8">
        <v>1</v>
      </c>
      <c r="AZ20" s="5"/>
    </row>
    <row r="21" spans="1:52" x14ac:dyDescent="0.2">
      <c r="A21" s="1">
        <v>28</v>
      </c>
      <c r="B21" s="7" t="s">
        <v>119</v>
      </c>
      <c r="C21" s="7" t="s">
        <v>104</v>
      </c>
      <c r="D21" s="7" t="s">
        <v>66</v>
      </c>
      <c r="E21" s="7" t="s">
        <v>67</v>
      </c>
      <c r="F21" s="8">
        <v>0</v>
      </c>
      <c r="G21" s="8">
        <v>2</v>
      </c>
      <c r="H21" s="60" t="s">
        <v>63</v>
      </c>
      <c r="I21" s="5"/>
      <c r="J21" s="5"/>
      <c r="K21" s="5"/>
      <c r="L21" s="5"/>
      <c r="M21" s="8">
        <v>2</v>
      </c>
      <c r="N21" s="60" t="s">
        <v>63</v>
      </c>
      <c r="O21" s="5"/>
      <c r="P21" s="5"/>
      <c r="Q21" s="8">
        <v>2</v>
      </c>
      <c r="R21" s="8">
        <v>4</v>
      </c>
      <c r="S21" s="60" t="s">
        <v>63</v>
      </c>
      <c r="T21" s="8">
        <v>2</v>
      </c>
      <c r="U21" s="60" t="s">
        <v>63</v>
      </c>
      <c r="V21" s="5"/>
      <c r="W21" s="5"/>
      <c r="X21" s="5"/>
      <c r="Y21" s="5"/>
      <c r="Z21" s="5"/>
      <c r="AA21" s="5"/>
      <c r="AB21" s="5"/>
      <c r="AC21" s="5"/>
      <c r="AD21" s="5"/>
      <c r="AE21" s="5"/>
      <c r="AF21" s="8">
        <v>1</v>
      </c>
      <c r="AG21" s="60" t="s">
        <v>63</v>
      </c>
      <c r="AH21" s="8">
        <v>1</v>
      </c>
      <c r="AI21" s="66" t="s">
        <v>80</v>
      </c>
      <c r="AJ21" s="5"/>
      <c r="AK21" s="5"/>
      <c r="AL21" s="5"/>
      <c r="AM21" s="5"/>
      <c r="AN21" s="5"/>
      <c r="AO21" s="5"/>
      <c r="AP21" s="5"/>
      <c r="AQ21" s="5"/>
      <c r="AR21" s="5"/>
      <c r="AS21" s="5"/>
      <c r="AT21" s="8">
        <v>2</v>
      </c>
      <c r="AU21" s="7" t="s">
        <v>93</v>
      </c>
      <c r="AV21" s="5"/>
      <c r="AW21" s="5"/>
      <c r="AX21" s="8">
        <v>1</v>
      </c>
      <c r="AY21" s="8">
        <v>1</v>
      </c>
      <c r="AZ21" s="5"/>
    </row>
    <row r="22" spans="1:52" x14ac:dyDescent="0.2">
      <c r="A22" s="1">
        <v>29</v>
      </c>
      <c r="B22" s="7" t="s">
        <v>120</v>
      </c>
      <c r="C22" s="7" t="s">
        <v>104</v>
      </c>
      <c r="D22" s="7" t="s">
        <v>66</v>
      </c>
      <c r="E22" s="7" t="s">
        <v>67</v>
      </c>
      <c r="F22" s="8">
        <v>0</v>
      </c>
      <c r="G22" s="8">
        <v>2</v>
      </c>
      <c r="H22" s="60" t="s">
        <v>63</v>
      </c>
      <c r="I22" s="5"/>
      <c r="J22" s="5"/>
      <c r="K22" s="5"/>
      <c r="L22" s="5"/>
      <c r="M22" s="8">
        <v>2</v>
      </c>
      <c r="N22" s="60" t="s">
        <v>63</v>
      </c>
      <c r="O22" s="5"/>
      <c r="P22" s="5"/>
      <c r="Q22" s="8">
        <v>2</v>
      </c>
      <c r="R22" s="8">
        <v>4</v>
      </c>
      <c r="S22" s="60" t="s">
        <v>63</v>
      </c>
      <c r="T22" s="8">
        <v>2</v>
      </c>
      <c r="U22" s="60" t="s">
        <v>63</v>
      </c>
      <c r="V22" s="5"/>
      <c r="W22" s="5"/>
      <c r="X22" s="5"/>
      <c r="Y22" s="5"/>
      <c r="Z22" s="5"/>
      <c r="AA22" s="5"/>
      <c r="AB22" s="5"/>
      <c r="AC22" s="5"/>
      <c r="AD22" s="5"/>
      <c r="AE22" s="5"/>
      <c r="AF22" s="8">
        <v>1</v>
      </c>
      <c r="AG22" s="60" t="s">
        <v>63</v>
      </c>
      <c r="AH22" s="8">
        <v>1</v>
      </c>
      <c r="AI22" s="66" t="s">
        <v>80</v>
      </c>
      <c r="AJ22" s="5"/>
      <c r="AK22" s="5"/>
      <c r="AL22" s="5"/>
      <c r="AM22" s="5"/>
      <c r="AN22" s="5"/>
      <c r="AO22" s="5"/>
      <c r="AP22" s="5"/>
      <c r="AQ22" s="5"/>
      <c r="AR22" s="5"/>
      <c r="AS22" s="5"/>
      <c r="AT22" s="8">
        <v>2</v>
      </c>
      <c r="AU22" s="7" t="s">
        <v>93</v>
      </c>
      <c r="AV22" s="5"/>
      <c r="AW22" s="5"/>
      <c r="AX22" s="8">
        <v>1</v>
      </c>
      <c r="AY22" s="8">
        <v>1</v>
      </c>
      <c r="AZ22" s="5"/>
    </row>
    <row r="23" spans="1:52" x14ac:dyDescent="0.2">
      <c r="A23" s="1">
        <v>30</v>
      </c>
      <c r="B23" s="7" t="s">
        <v>430</v>
      </c>
      <c r="C23" s="5" t="s">
        <v>3108</v>
      </c>
      <c r="D23" s="5"/>
      <c r="E23" s="5"/>
      <c r="F23" s="5"/>
      <c r="G23" s="5"/>
      <c r="H23" s="5"/>
      <c r="I23" s="5"/>
      <c r="J23" s="5"/>
      <c r="K23" s="5"/>
      <c r="L23" s="5"/>
      <c r="M23" s="5"/>
      <c r="N23" s="68"/>
      <c r="O23" s="5"/>
      <c r="P23" s="68"/>
      <c r="Q23" s="5"/>
      <c r="R23" s="5"/>
      <c r="S23" s="68"/>
      <c r="T23" s="5"/>
      <c r="U23" s="68"/>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row>
    <row r="24" spans="1:52" x14ac:dyDescent="0.2">
      <c r="A24" s="1">
        <v>31</v>
      </c>
      <c r="B24" s="7" t="s">
        <v>435</v>
      </c>
      <c r="C24" s="5" t="s">
        <v>3108</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row>
    <row r="25" spans="1:52" x14ac:dyDescent="0.2">
      <c r="A25" s="1">
        <v>32</v>
      </c>
      <c r="B25" s="7" t="s">
        <v>436</v>
      </c>
      <c r="C25" s="5" t="s">
        <v>3108</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row>
    <row r="26" spans="1:52" x14ac:dyDescent="0.2">
      <c r="A26" s="1">
        <v>33</v>
      </c>
      <c r="B26" s="7" t="s">
        <v>437</v>
      </c>
      <c r="C26" s="5" t="s">
        <v>3108</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row>
    <row r="27" spans="1:52" x14ac:dyDescent="0.2">
      <c r="A27" s="1">
        <v>34</v>
      </c>
      <c r="B27" s="7" t="s">
        <v>444</v>
      </c>
      <c r="C27" s="5" t="s">
        <v>3108</v>
      </c>
      <c r="D27" s="5"/>
      <c r="E27" s="5"/>
      <c r="F27" s="5"/>
      <c r="G27" s="5"/>
      <c r="H27" s="68"/>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row>
    <row r="28" spans="1:52" x14ac:dyDescent="0.2">
      <c r="A28" s="1">
        <v>35</v>
      </c>
      <c r="B28" s="7" t="s">
        <v>343</v>
      </c>
      <c r="C28" s="5" t="s">
        <v>2829</v>
      </c>
      <c r="D28" s="5" t="s">
        <v>2944</v>
      </c>
      <c r="E28" s="8">
        <v>206</v>
      </c>
      <c r="F28" s="8">
        <v>0</v>
      </c>
      <c r="G28" s="70">
        <v>4</v>
      </c>
      <c r="H28" s="69" t="s">
        <v>341</v>
      </c>
      <c r="I28" s="5"/>
      <c r="J28" s="5"/>
      <c r="K28" s="5"/>
      <c r="L28" s="5"/>
      <c r="M28" s="70">
        <v>4</v>
      </c>
      <c r="N28" s="69" t="s">
        <v>341</v>
      </c>
      <c r="O28" s="5"/>
      <c r="P28" s="5"/>
      <c r="Q28" s="70">
        <v>8</v>
      </c>
      <c r="R28" s="70">
        <v>8</v>
      </c>
      <c r="S28" s="69" t="s">
        <v>341</v>
      </c>
      <c r="T28" s="70">
        <v>2</v>
      </c>
      <c r="U28" s="69" t="s">
        <v>341</v>
      </c>
      <c r="V28" s="70">
        <v>1</v>
      </c>
      <c r="W28" s="69" t="s">
        <v>341</v>
      </c>
      <c r="X28" s="5"/>
      <c r="Y28" s="5"/>
      <c r="Z28" s="5"/>
      <c r="AA28" s="5"/>
      <c r="AB28" s="5"/>
      <c r="AC28" s="5"/>
      <c r="AD28" s="5"/>
      <c r="AE28" s="5"/>
      <c r="AF28" s="5"/>
      <c r="AG28" s="5"/>
      <c r="AH28" s="70">
        <v>2</v>
      </c>
      <c r="AI28" s="69" t="s">
        <v>341</v>
      </c>
      <c r="AJ28" s="5"/>
      <c r="AK28" s="5"/>
      <c r="AL28" s="5"/>
      <c r="AM28" s="5"/>
      <c r="AN28" s="5"/>
      <c r="AO28" s="5"/>
      <c r="AP28" s="5"/>
      <c r="AQ28" s="5"/>
      <c r="AR28" s="5"/>
      <c r="AS28" s="5"/>
      <c r="AT28" s="8">
        <v>2</v>
      </c>
      <c r="AU28" s="7" t="s">
        <v>342</v>
      </c>
      <c r="AV28" s="5"/>
      <c r="AW28" s="5"/>
      <c r="AX28" s="8">
        <v>2</v>
      </c>
      <c r="AY28" s="8">
        <v>2</v>
      </c>
      <c r="AZ28" s="8">
        <v>1</v>
      </c>
    </row>
    <row r="29" spans="1:52" x14ac:dyDescent="0.2">
      <c r="A29" s="1">
        <v>36</v>
      </c>
      <c r="B29" s="7" t="s">
        <v>347</v>
      </c>
      <c r="C29" s="5" t="s">
        <v>2829</v>
      </c>
      <c r="D29" s="5" t="s">
        <v>2952</v>
      </c>
      <c r="E29" s="8">
        <v>205</v>
      </c>
      <c r="F29" s="8">
        <v>0</v>
      </c>
      <c r="G29" s="8">
        <v>4</v>
      </c>
      <c r="H29" s="69" t="s">
        <v>341</v>
      </c>
      <c r="I29" s="5"/>
      <c r="J29" s="5"/>
      <c r="K29" s="5"/>
      <c r="L29" s="5"/>
      <c r="M29" s="8">
        <v>4</v>
      </c>
      <c r="N29" s="69" t="s">
        <v>341</v>
      </c>
      <c r="O29" s="5"/>
      <c r="P29" s="5"/>
      <c r="Q29" s="8">
        <v>8</v>
      </c>
      <c r="R29" s="8">
        <v>8</v>
      </c>
      <c r="S29" s="69" t="s">
        <v>341</v>
      </c>
      <c r="T29" s="8">
        <v>2</v>
      </c>
      <c r="U29" s="69" t="s">
        <v>341</v>
      </c>
      <c r="V29" s="8">
        <v>1</v>
      </c>
      <c r="W29" s="69" t="s">
        <v>341</v>
      </c>
      <c r="X29" s="5"/>
      <c r="Y29" s="5"/>
      <c r="Z29" s="5"/>
      <c r="AA29" s="5"/>
      <c r="AB29" s="5"/>
      <c r="AC29" s="5"/>
      <c r="AD29" s="5"/>
      <c r="AE29" s="5"/>
      <c r="AF29" s="5"/>
      <c r="AG29" s="5"/>
      <c r="AH29" s="8">
        <v>2</v>
      </c>
      <c r="AI29" s="69" t="s">
        <v>341</v>
      </c>
      <c r="AJ29" s="5"/>
      <c r="AK29" s="5"/>
      <c r="AL29" s="5"/>
      <c r="AM29" s="5"/>
      <c r="AN29" s="5"/>
      <c r="AO29" s="5"/>
      <c r="AP29" s="5"/>
      <c r="AQ29" s="5"/>
      <c r="AR29" s="5"/>
      <c r="AS29" s="5"/>
      <c r="AT29" s="8">
        <v>2</v>
      </c>
      <c r="AU29" s="7" t="s">
        <v>342</v>
      </c>
      <c r="AV29" s="5"/>
      <c r="AW29" s="5"/>
      <c r="AX29" s="8">
        <v>2</v>
      </c>
      <c r="AY29" s="8">
        <v>2</v>
      </c>
      <c r="AZ29" s="8">
        <v>1</v>
      </c>
    </row>
    <row r="30" spans="1:52" x14ac:dyDescent="0.2">
      <c r="A30" s="1">
        <v>37</v>
      </c>
      <c r="B30" s="7" t="s">
        <v>348</v>
      </c>
      <c r="C30" s="5" t="s">
        <v>2829</v>
      </c>
      <c r="D30" s="5" t="s">
        <v>2952</v>
      </c>
      <c r="E30" s="8">
        <v>205</v>
      </c>
      <c r="F30" s="8">
        <v>0</v>
      </c>
      <c r="G30" s="8">
        <v>4</v>
      </c>
      <c r="H30" s="69" t="s">
        <v>341</v>
      </c>
      <c r="I30" s="5"/>
      <c r="J30" s="5"/>
      <c r="K30" s="5"/>
      <c r="L30" s="5"/>
      <c r="M30" s="8">
        <v>4</v>
      </c>
      <c r="N30" s="69" t="s">
        <v>341</v>
      </c>
      <c r="O30" s="5"/>
      <c r="P30" s="5"/>
      <c r="Q30" s="8">
        <v>8</v>
      </c>
      <c r="R30" s="8">
        <v>8</v>
      </c>
      <c r="S30" s="69" t="s">
        <v>341</v>
      </c>
      <c r="T30" s="8">
        <v>2</v>
      </c>
      <c r="U30" s="69" t="s">
        <v>341</v>
      </c>
      <c r="V30" s="8">
        <v>1</v>
      </c>
      <c r="W30" s="69" t="s">
        <v>341</v>
      </c>
      <c r="X30" s="5"/>
      <c r="Y30" s="5"/>
      <c r="Z30" s="5"/>
      <c r="AA30" s="5"/>
      <c r="AB30" s="5"/>
      <c r="AC30" s="5"/>
      <c r="AD30" s="5"/>
      <c r="AE30" s="5"/>
      <c r="AF30" s="5"/>
      <c r="AG30" s="5"/>
      <c r="AH30" s="8">
        <v>2</v>
      </c>
      <c r="AI30" s="69" t="s">
        <v>341</v>
      </c>
      <c r="AJ30" s="5"/>
      <c r="AK30" s="5"/>
      <c r="AL30" s="5"/>
      <c r="AM30" s="5"/>
      <c r="AN30" s="5"/>
      <c r="AO30" s="5"/>
      <c r="AP30" s="5"/>
      <c r="AQ30" s="5"/>
      <c r="AR30" s="5"/>
      <c r="AS30" s="5"/>
      <c r="AT30" s="8">
        <v>2</v>
      </c>
      <c r="AU30" s="7" t="s">
        <v>342</v>
      </c>
      <c r="AV30" s="5"/>
      <c r="AW30" s="5"/>
      <c r="AX30" s="8">
        <v>2</v>
      </c>
      <c r="AY30" s="8">
        <v>2</v>
      </c>
      <c r="AZ30" s="5"/>
    </row>
    <row r="31" spans="1:52" ht="30" x14ac:dyDescent="0.2">
      <c r="A31" s="1">
        <v>38</v>
      </c>
      <c r="B31" s="7" t="s">
        <v>425</v>
      </c>
      <c r="C31" s="5" t="s">
        <v>2829</v>
      </c>
      <c r="D31" s="7" t="s">
        <v>426</v>
      </c>
      <c r="E31" s="7" t="s">
        <v>427</v>
      </c>
      <c r="F31" s="8">
        <v>0</v>
      </c>
      <c r="G31" s="8">
        <v>2</v>
      </c>
      <c r="H31" s="60" t="s">
        <v>63</v>
      </c>
      <c r="I31" s="5"/>
      <c r="J31" s="5"/>
      <c r="K31" s="5"/>
      <c r="L31" s="5"/>
      <c r="M31" s="8">
        <v>2</v>
      </c>
      <c r="N31" s="67" t="s">
        <v>421</v>
      </c>
      <c r="O31" s="8">
        <v>1</v>
      </c>
      <c r="P31" s="67" t="s">
        <v>421</v>
      </c>
      <c r="Q31" s="8">
        <v>2</v>
      </c>
      <c r="R31" s="8">
        <v>2</v>
      </c>
      <c r="S31" s="67" t="s">
        <v>421</v>
      </c>
      <c r="T31" s="8">
        <v>1</v>
      </c>
      <c r="U31" s="67" t="s">
        <v>421</v>
      </c>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8">
        <v>1</v>
      </c>
      <c r="AY31" s="8">
        <v>1</v>
      </c>
      <c r="AZ31" s="5"/>
    </row>
    <row r="32" spans="1:52" ht="30" x14ac:dyDescent="0.2">
      <c r="A32" s="1">
        <v>39</v>
      </c>
      <c r="B32" s="7" t="s">
        <v>429</v>
      </c>
      <c r="C32" s="5" t="s">
        <v>2829</v>
      </c>
      <c r="D32" s="7" t="s">
        <v>426</v>
      </c>
      <c r="E32" s="7" t="s">
        <v>427</v>
      </c>
      <c r="F32" s="8">
        <v>0</v>
      </c>
      <c r="G32" s="8">
        <v>2</v>
      </c>
      <c r="H32" s="60" t="s">
        <v>63</v>
      </c>
      <c r="I32" s="5"/>
      <c r="J32" s="5"/>
      <c r="K32" s="5"/>
      <c r="L32" s="5"/>
      <c r="M32" s="8">
        <v>2</v>
      </c>
      <c r="N32" s="67" t="s">
        <v>421</v>
      </c>
      <c r="O32" s="8">
        <v>1</v>
      </c>
      <c r="P32" s="67" t="s">
        <v>421</v>
      </c>
      <c r="Q32" s="8">
        <v>2</v>
      </c>
      <c r="R32" s="8">
        <v>4</v>
      </c>
      <c r="S32" s="67" t="s">
        <v>421</v>
      </c>
      <c r="T32" s="8">
        <v>2</v>
      </c>
      <c r="U32" s="67" t="s">
        <v>421</v>
      </c>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8">
        <v>1</v>
      </c>
      <c r="AY32" s="8">
        <v>1</v>
      </c>
      <c r="AZ32" s="8">
        <v>1</v>
      </c>
    </row>
    <row r="33" spans="1:52" ht="30" x14ac:dyDescent="0.2">
      <c r="A33" s="1">
        <v>315</v>
      </c>
      <c r="B33" s="7" t="s">
        <v>431</v>
      </c>
      <c r="C33" s="5" t="s">
        <v>2829</v>
      </c>
      <c r="D33" s="7" t="s">
        <v>426</v>
      </c>
      <c r="E33" s="7" t="s">
        <v>427</v>
      </c>
      <c r="F33" s="8">
        <v>0</v>
      </c>
      <c r="G33" s="8">
        <v>2</v>
      </c>
      <c r="H33" s="67" t="s">
        <v>421</v>
      </c>
      <c r="I33" s="5"/>
      <c r="J33" s="5"/>
      <c r="K33" s="5"/>
      <c r="L33" s="5"/>
      <c r="M33" s="8">
        <v>2</v>
      </c>
      <c r="N33" s="67" t="s">
        <v>421</v>
      </c>
      <c r="O33" s="8">
        <v>1</v>
      </c>
      <c r="P33" s="67" t="s">
        <v>421</v>
      </c>
      <c r="Q33" s="8">
        <v>2</v>
      </c>
      <c r="R33" s="8">
        <v>4</v>
      </c>
      <c r="S33" s="67" t="s">
        <v>421</v>
      </c>
      <c r="T33" s="8">
        <v>2</v>
      </c>
      <c r="U33" s="67" t="s">
        <v>421</v>
      </c>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8">
        <v>1</v>
      </c>
      <c r="AY33" s="8">
        <v>1</v>
      </c>
      <c r="AZ33" s="8">
        <v>1</v>
      </c>
    </row>
    <row r="34" spans="1:52" ht="30" x14ac:dyDescent="0.2">
      <c r="A34" s="1">
        <v>316</v>
      </c>
      <c r="B34" s="7" t="s">
        <v>432</v>
      </c>
      <c r="C34" s="5" t="s">
        <v>2829</v>
      </c>
      <c r="D34" s="7" t="s">
        <v>426</v>
      </c>
      <c r="E34" s="7" t="s">
        <v>427</v>
      </c>
      <c r="F34" s="8">
        <v>0</v>
      </c>
      <c r="G34" s="8">
        <v>2</v>
      </c>
      <c r="H34" s="67" t="s">
        <v>421</v>
      </c>
      <c r="I34" s="5"/>
      <c r="J34" s="5"/>
      <c r="K34" s="5"/>
      <c r="L34" s="5"/>
      <c r="M34" s="8">
        <v>2</v>
      </c>
      <c r="N34" s="67" t="s">
        <v>421</v>
      </c>
      <c r="O34" s="8">
        <v>1</v>
      </c>
      <c r="P34" s="67" t="s">
        <v>421</v>
      </c>
      <c r="Q34" s="8">
        <v>2</v>
      </c>
      <c r="R34" s="8">
        <v>4</v>
      </c>
      <c r="S34" s="67" t="s">
        <v>421</v>
      </c>
      <c r="T34" s="8">
        <v>2</v>
      </c>
      <c r="U34" s="67" t="s">
        <v>421</v>
      </c>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8">
        <v>1</v>
      </c>
      <c r="AY34" s="8">
        <v>1</v>
      </c>
      <c r="AZ34" s="5"/>
    </row>
    <row r="35" spans="1:52" x14ac:dyDescent="0.2">
      <c r="A35" s="1">
        <v>317</v>
      </c>
      <c r="B35" s="7" t="s">
        <v>459</v>
      </c>
      <c r="C35" s="5" t="s">
        <v>2829</v>
      </c>
      <c r="D35" s="7" t="s">
        <v>460</v>
      </c>
      <c r="E35" s="8">
        <v>113</v>
      </c>
      <c r="F35" s="8">
        <v>0</v>
      </c>
      <c r="G35" s="8">
        <v>2</v>
      </c>
      <c r="H35" s="60" t="s">
        <v>63</v>
      </c>
      <c r="I35" s="5"/>
      <c r="J35" s="5"/>
      <c r="K35" s="5"/>
      <c r="L35" s="5"/>
      <c r="M35" s="8">
        <v>2</v>
      </c>
      <c r="N35" s="67" t="s">
        <v>421</v>
      </c>
      <c r="O35" s="8">
        <v>1</v>
      </c>
      <c r="P35" s="67" t="s">
        <v>421</v>
      </c>
      <c r="Q35" s="8">
        <v>2</v>
      </c>
      <c r="R35" s="8">
        <v>2</v>
      </c>
      <c r="S35" s="67" t="s">
        <v>421</v>
      </c>
      <c r="T35" s="8">
        <v>2</v>
      </c>
      <c r="U35" s="67" t="s">
        <v>421</v>
      </c>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8">
        <v>1</v>
      </c>
      <c r="AY35" s="8">
        <v>1</v>
      </c>
      <c r="AZ35" s="5"/>
    </row>
    <row r="36" spans="1:52" x14ac:dyDescent="0.2">
      <c r="A36" s="1">
        <v>318</v>
      </c>
      <c r="B36" s="7" t="s">
        <v>462</v>
      </c>
      <c r="C36" s="5" t="s">
        <v>2829</v>
      </c>
      <c r="D36" s="7" t="s">
        <v>460</v>
      </c>
      <c r="E36" s="8">
        <v>113</v>
      </c>
      <c r="F36" s="8">
        <v>0</v>
      </c>
      <c r="G36" s="8">
        <v>2</v>
      </c>
      <c r="H36" s="67" t="s">
        <v>421</v>
      </c>
      <c r="I36" s="5"/>
      <c r="J36" s="5"/>
      <c r="K36" s="5"/>
      <c r="L36" s="5"/>
      <c r="M36" s="8">
        <v>2</v>
      </c>
      <c r="N36" s="67" t="s">
        <v>421</v>
      </c>
      <c r="O36" s="8">
        <v>1</v>
      </c>
      <c r="P36" s="67" t="s">
        <v>421</v>
      </c>
      <c r="Q36" s="8">
        <v>2</v>
      </c>
      <c r="R36" s="8">
        <v>2</v>
      </c>
      <c r="S36" s="67" t="s">
        <v>421</v>
      </c>
      <c r="T36" s="8">
        <v>2</v>
      </c>
      <c r="U36" s="67" t="s">
        <v>421</v>
      </c>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8">
        <v>1</v>
      </c>
      <c r="AY36" s="8">
        <v>1</v>
      </c>
      <c r="AZ36" s="5"/>
    </row>
    <row r="37" spans="1:52" ht="14.45" customHeight="1" x14ac:dyDescent="0.2">
      <c r="A37" s="1">
        <v>319</v>
      </c>
      <c r="B37" s="81" t="s">
        <v>402</v>
      </c>
      <c r="C37" s="79" t="s">
        <v>2829</v>
      </c>
      <c r="D37" s="77" t="s">
        <v>398</v>
      </c>
      <c r="E37" s="83">
        <v>203</v>
      </c>
      <c r="F37" s="82">
        <v>0</v>
      </c>
      <c r="G37" s="8">
        <v>4</v>
      </c>
      <c r="H37" s="69" t="s">
        <v>341</v>
      </c>
      <c r="I37" s="74"/>
      <c r="J37" s="75"/>
      <c r="K37" s="5"/>
      <c r="L37" s="5"/>
      <c r="M37" s="84">
        <v>4</v>
      </c>
      <c r="N37" s="86" t="s">
        <v>341</v>
      </c>
      <c r="O37" s="5"/>
      <c r="P37" s="5"/>
      <c r="Q37" s="8">
        <v>8</v>
      </c>
      <c r="R37" s="84">
        <v>8</v>
      </c>
      <c r="S37" s="86" t="s">
        <v>341</v>
      </c>
      <c r="T37" s="84">
        <v>2</v>
      </c>
      <c r="U37" s="86" t="s">
        <v>341</v>
      </c>
      <c r="V37" s="84">
        <v>1</v>
      </c>
      <c r="W37" s="86" t="s">
        <v>341</v>
      </c>
      <c r="X37" s="74"/>
      <c r="Y37" s="80"/>
      <c r="Z37" s="80"/>
      <c r="AA37" s="80"/>
      <c r="AB37" s="80"/>
      <c r="AC37" s="80"/>
      <c r="AD37" s="80"/>
      <c r="AE37" s="80"/>
      <c r="AF37" s="80"/>
      <c r="AG37" s="80"/>
      <c r="AH37" s="83">
        <v>2</v>
      </c>
      <c r="AI37" s="85" t="s">
        <v>341</v>
      </c>
      <c r="AJ37" s="80"/>
      <c r="AK37" s="80"/>
      <c r="AL37" s="80"/>
      <c r="AM37" s="80"/>
      <c r="AN37" s="80"/>
      <c r="AO37" s="80"/>
      <c r="AP37" s="80"/>
      <c r="AQ37" s="80"/>
      <c r="AR37" s="80"/>
      <c r="AS37" s="75"/>
      <c r="AT37" s="87">
        <v>2</v>
      </c>
      <c r="AU37" s="88" t="s">
        <v>342</v>
      </c>
      <c r="AV37" s="78"/>
      <c r="AW37" s="78"/>
      <c r="AX37" s="89">
        <v>1</v>
      </c>
      <c r="AY37" s="89">
        <v>1</v>
      </c>
      <c r="AZ37" s="79"/>
    </row>
    <row r="38" spans="1:52" x14ac:dyDescent="0.2">
      <c r="A38" s="1">
        <v>368</v>
      </c>
    </row>
    <row r="39" spans="1:52" x14ac:dyDescent="0.2">
      <c r="A39" s="1">
        <v>369</v>
      </c>
    </row>
    <row r="40" spans="1:52" x14ac:dyDescent="0.2">
      <c r="A40" s="1">
        <v>370</v>
      </c>
    </row>
    <row r="41" spans="1:52" x14ac:dyDescent="0.2">
      <c r="A41" s="1">
        <v>371</v>
      </c>
    </row>
    <row r="42" spans="1:52" x14ac:dyDescent="0.2">
      <c r="A42" s="1">
        <v>372</v>
      </c>
      <c r="E42" s="3" t="s">
        <v>3319</v>
      </c>
      <c r="F42" s="3" t="s">
        <v>3320</v>
      </c>
      <c r="G42" s="3" t="s">
        <v>3321</v>
      </c>
    </row>
    <row r="43" spans="1:52" x14ac:dyDescent="0.2">
      <c r="A43" s="1">
        <v>373</v>
      </c>
      <c r="E43" s="3">
        <v>6</v>
      </c>
      <c r="F43" s="3" t="s">
        <v>3322</v>
      </c>
      <c r="G43" s="3" t="s">
        <v>3323</v>
      </c>
    </row>
    <row r="44" spans="1:52" x14ac:dyDescent="0.2">
      <c r="A44" s="1">
        <v>374</v>
      </c>
      <c r="E44" s="3">
        <v>1</v>
      </c>
      <c r="F44" s="3" t="s">
        <v>3324</v>
      </c>
      <c r="G44" s="3" t="s">
        <v>3325</v>
      </c>
    </row>
    <row r="45" spans="1:52" x14ac:dyDescent="0.2">
      <c r="A45" s="1">
        <v>375</v>
      </c>
      <c r="E45" s="3">
        <v>1</v>
      </c>
      <c r="F45" s="3" t="s">
        <v>3326</v>
      </c>
      <c r="G45" s="3" t="s">
        <v>3327</v>
      </c>
    </row>
    <row r="46" spans="1:52" x14ac:dyDescent="0.2">
      <c r="A46" s="1">
        <v>376</v>
      </c>
    </row>
    <row r="47" spans="1:52" x14ac:dyDescent="0.2">
      <c r="A47" s="1">
        <v>377</v>
      </c>
    </row>
    <row r="48" spans="1:52" x14ac:dyDescent="0.2">
      <c r="A48" s="1">
        <v>378</v>
      </c>
    </row>
    <row r="49" spans="1:1" x14ac:dyDescent="0.2">
      <c r="A49" s="1">
        <v>379</v>
      </c>
    </row>
    <row r="50" spans="1:1" x14ac:dyDescent="0.2">
      <c r="A50" s="1">
        <v>380</v>
      </c>
    </row>
    <row r="51" spans="1:1" x14ac:dyDescent="0.2">
      <c r="A51" s="1">
        <v>381</v>
      </c>
    </row>
    <row r="52" spans="1:1" x14ac:dyDescent="0.2">
      <c r="A52" s="1">
        <v>382</v>
      </c>
    </row>
    <row r="53" spans="1:1" x14ac:dyDescent="0.2">
      <c r="A53" s="1">
        <v>383</v>
      </c>
    </row>
    <row r="54" spans="1:1" x14ac:dyDescent="0.2">
      <c r="A54" s="1">
        <v>384</v>
      </c>
    </row>
    <row r="55" spans="1:1" x14ac:dyDescent="0.2">
      <c r="A55" s="1">
        <v>385</v>
      </c>
    </row>
    <row r="56" spans="1:1" x14ac:dyDescent="0.2">
      <c r="A56" s="1">
        <v>386</v>
      </c>
    </row>
    <row r="57" spans="1:1" x14ac:dyDescent="0.2">
      <c r="A57" s="1">
        <v>387</v>
      </c>
    </row>
    <row r="58" spans="1:1" x14ac:dyDescent="0.2">
      <c r="A58" s="1">
        <v>388</v>
      </c>
    </row>
    <row r="59" spans="1:1" x14ac:dyDescent="0.2">
      <c r="A59" s="1">
        <v>389</v>
      </c>
    </row>
    <row r="60" spans="1:1" x14ac:dyDescent="0.2">
      <c r="A60" s="1">
        <v>390</v>
      </c>
    </row>
    <row r="61" spans="1:1" x14ac:dyDescent="0.2">
      <c r="A61" s="1">
        <v>391</v>
      </c>
    </row>
    <row r="62" spans="1:1" x14ac:dyDescent="0.2">
      <c r="A62" s="1">
        <v>392</v>
      </c>
    </row>
    <row r="63" spans="1:1" x14ac:dyDescent="0.2">
      <c r="A63" s="1">
        <v>393</v>
      </c>
    </row>
    <row r="64" spans="1:1" x14ac:dyDescent="0.2">
      <c r="A64" s="1">
        <v>394</v>
      </c>
    </row>
    <row r="65" spans="1:1" x14ac:dyDescent="0.2">
      <c r="A65" s="1">
        <v>395</v>
      </c>
    </row>
    <row r="66" spans="1:1" x14ac:dyDescent="0.2">
      <c r="A66" s="1">
        <v>396</v>
      </c>
    </row>
    <row r="67" spans="1:1" x14ac:dyDescent="0.2">
      <c r="A67" s="1">
        <v>397</v>
      </c>
    </row>
    <row r="68" spans="1:1" x14ac:dyDescent="0.2">
      <c r="A68" s="1">
        <v>398</v>
      </c>
    </row>
    <row r="69" spans="1:1" x14ac:dyDescent="0.2">
      <c r="A69" s="1">
        <v>399</v>
      </c>
    </row>
    <row r="70" spans="1:1" x14ac:dyDescent="0.2">
      <c r="A70" s="1">
        <v>400</v>
      </c>
    </row>
    <row r="71" spans="1:1" x14ac:dyDescent="0.2">
      <c r="A71" s="1">
        <v>401</v>
      </c>
    </row>
    <row r="72" spans="1:1" x14ac:dyDescent="0.2">
      <c r="A72" s="1">
        <v>402</v>
      </c>
    </row>
    <row r="73" spans="1:1" x14ac:dyDescent="0.2">
      <c r="A73" s="1">
        <v>403</v>
      </c>
    </row>
    <row r="74" spans="1:1" x14ac:dyDescent="0.2">
      <c r="A74" s="1">
        <v>404</v>
      </c>
    </row>
    <row r="75" spans="1:1" x14ac:dyDescent="0.2">
      <c r="A75" s="1">
        <v>405</v>
      </c>
    </row>
    <row r="76" spans="1:1" x14ac:dyDescent="0.2">
      <c r="A76" s="1">
        <v>406</v>
      </c>
    </row>
    <row r="77" spans="1:1" x14ac:dyDescent="0.2">
      <c r="A77" s="1">
        <v>407</v>
      </c>
    </row>
    <row r="78" spans="1:1" x14ac:dyDescent="0.2">
      <c r="A78" s="1">
        <v>408</v>
      </c>
    </row>
    <row r="79" spans="1:1" x14ac:dyDescent="0.2">
      <c r="A79" s="1">
        <v>409</v>
      </c>
    </row>
    <row r="80" spans="1:1" x14ac:dyDescent="0.2">
      <c r="A80" s="1">
        <v>410</v>
      </c>
    </row>
    <row r="81" spans="1:1" x14ac:dyDescent="0.2">
      <c r="A81" s="1">
        <v>411</v>
      </c>
    </row>
    <row r="82" spans="1:1" x14ac:dyDescent="0.2">
      <c r="A82" s="1">
        <v>412</v>
      </c>
    </row>
    <row r="83" spans="1:1" x14ac:dyDescent="0.2">
      <c r="A83" s="1">
        <v>413</v>
      </c>
    </row>
    <row r="84" spans="1:1" x14ac:dyDescent="0.2">
      <c r="A84" s="1">
        <v>414</v>
      </c>
    </row>
    <row r="85" spans="1:1" x14ac:dyDescent="0.2">
      <c r="A85" s="1">
        <v>415</v>
      </c>
    </row>
    <row r="86" spans="1:1" x14ac:dyDescent="0.2">
      <c r="A86" s="1">
        <v>416</v>
      </c>
    </row>
  </sheetData>
  <sortState xmlns:xlrd2="http://schemas.microsoft.com/office/spreadsheetml/2017/richdata2" ref="B5:AZ37">
    <sortCondition ref="C5:C37"/>
    <sortCondition ref="B5:B37"/>
    <sortCondition ref="D5:D37"/>
  </sortState>
  <phoneticPr fontId="9"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6AC8A-B3D1-4E05-87BD-6384EDF8074C}">
  <sheetPr codeName="Sheet34"/>
  <dimension ref="A1:AZ219"/>
  <sheetViews>
    <sheetView topLeftCell="A188" zoomScale="85" zoomScaleNormal="85" workbookViewId="0">
      <selection activeCell="D208" sqref="D208"/>
    </sheetView>
  </sheetViews>
  <sheetFormatPr defaultColWidth="9.1640625" defaultRowHeight="15" x14ac:dyDescent="0.2"/>
  <cols>
    <col min="1" max="1" width="9.1640625" style="1" customWidth="1"/>
    <col min="2" max="2" width="9" style="1" bestFit="1" customWidth="1"/>
    <col min="3" max="3" width="53.83203125" style="1" customWidth="1"/>
    <col min="4" max="4" width="19.33203125" style="1" customWidth="1"/>
    <col min="5" max="5" width="10.5" style="1" customWidth="1"/>
    <col min="6" max="6" width="21.6640625" style="1" bestFit="1" customWidth="1"/>
    <col min="7" max="7" width="18.1640625" style="1" bestFit="1" customWidth="1"/>
    <col min="8" max="8" width="8.1640625" style="1" bestFit="1" customWidth="1"/>
    <col min="9" max="9" width="18.6640625" style="1" bestFit="1" customWidth="1"/>
    <col min="10" max="10" width="8.1640625" style="1" bestFit="1" customWidth="1"/>
    <col min="11" max="11" width="18.1640625" style="1" bestFit="1" customWidth="1"/>
    <col min="12" max="12" width="8.1640625" style="1" bestFit="1" customWidth="1"/>
    <col min="13" max="13" width="18.1640625" style="1" bestFit="1" customWidth="1"/>
    <col min="14" max="14" width="8.1640625" style="1" bestFit="1" customWidth="1"/>
    <col min="15" max="15" width="18.1640625" style="1" bestFit="1" customWidth="1"/>
    <col min="16" max="16" width="8.1640625" style="1" bestFit="1" customWidth="1"/>
    <col min="17" max="17" width="17.6640625" style="1" bestFit="1" customWidth="1"/>
    <col min="18" max="18" width="18.6640625" style="1" bestFit="1" customWidth="1"/>
    <col min="19" max="19" width="8.1640625" style="1" bestFit="1" customWidth="1"/>
    <col min="20" max="20" width="18.6640625" style="1" bestFit="1" customWidth="1"/>
    <col min="21" max="21" width="8.1640625" style="1" bestFit="1" customWidth="1"/>
    <col min="22" max="22" width="18.1640625" style="1" bestFit="1" customWidth="1"/>
    <col min="23" max="23" width="8.5" style="1" bestFit="1" customWidth="1"/>
    <col min="24" max="24" width="18.1640625" style="1" hidden="1" customWidth="1"/>
    <col min="25" max="25" width="8.1640625" style="1" hidden="1" customWidth="1"/>
    <col min="26" max="26" width="18.6640625" style="1" hidden="1" customWidth="1"/>
    <col min="27" max="27" width="8.1640625" style="1" hidden="1" customWidth="1"/>
    <col min="28" max="28" width="18.1640625" style="1" hidden="1" customWidth="1"/>
    <col min="29" max="29" width="8.1640625" style="1" hidden="1" customWidth="1"/>
    <col min="30" max="30" width="18.1640625" style="1" hidden="1" customWidth="1"/>
    <col min="31" max="31" width="8.1640625" style="1" hidden="1" customWidth="1"/>
    <col min="32" max="32" width="18.1640625" style="1" bestFit="1" customWidth="1"/>
    <col min="33" max="33" width="8.1640625" style="1" bestFit="1" customWidth="1"/>
    <col min="34" max="34" width="18.1640625" style="1" bestFit="1" customWidth="1"/>
    <col min="35" max="35" width="8.1640625" style="1" bestFit="1" customWidth="1"/>
    <col min="36" max="36" width="18.1640625" style="1" bestFit="1" customWidth="1"/>
    <col min="37" max="37" width="8.5" style="1" bestFit="1" customWidth="1"/>
    <col min="38" max="38" width="18.1640625" style="1" bestFit="1" customWidth="1"/>
    <col min="39" max="39" width="8.6640625" style="1" bestFit="1" customWidth="1"/>
    <col min="40" max="40" width="18.1640625" style="1" bestFit="1" customWidth="1"/>
    <col min="41" max="41" width="8.1640625" style="1" bestFit="1" customWidth="1"/>
    <col min="42" max="42" width="18.1640625" style="1" bestFit="1" customWidth="1"/>
    <col min="43" max="43" width="8.1640625" style="1" bestFit="1" customWidth="1"/>
    <col min="44" max="44" width="18.1640625" style="1" bestFit="1" customWidth="1"/>
    <col min="45" max="45" width="8.1640625" style="1" bestFit="1" customWidth="1"/>
    <col min="46" max="46" width="18.1640625" style="1" bestFit="1" customWidth="1"/>
    <col min="47" max="47" width="8.5" style="1" bestFit="1" customWidth="1"/>
    <col min="48" max="48" width="18.1640625" style="1" bestFit="1" customWidth="1"/>
    <col min="49" max="49" width="5.1640625" style="1" bestFit="1" customWidth="1"/>
    <col min="50" max="50" width="23.1640625" style="1" bestFit="1" customWidth="1"/>
    <col min="51" max="51" width="24" style="1" bestFit="1" customWidth="1"/>
    <col min="52" max="52" width="18.1640625" style="1" bestFit="1" customWidth="1"/>
    <col min="53" max="16384" width="9.1640625" style="1"/>
  </cols>
  <sheetData>
    <row r="1" spans="1:52" x14ac:dyDescent="0.2">
      <c r="A1" s="1">
        <v>1</v>
      </c>
      <c r="B1" s="1093"/>
      <c r="C1" s="1093"/>
      <c r="D1" s="1093"/>
      <c r="E1" s="1093"/>
      <c r="F1" s="2" t="s">
        <v>0</v>
      </c>
      <c r="G1" s="1093" t="s">
        <v>2987</v>
      </c>
      <c r="H1" s="1093"/>
      <c r="I1" s="1093"/>
      <c r="J1" s="1093"/>
      <c r="K1" s="1093"/>
      <c r="L1" s="1093"/>
      <c r="M1" s="1093"/>
      <c r="N1" s="1093"/>
      <c r="O1" s="1093"/>
      <c r="P1" s="1093"/>
      <c r="Q1" s="1093"/>
      <c r="R1" s="1093"/>
      <c r="S1" s="1093"/>
      <c r="T1" s="1093"/>
      <c r="U1" s="1093"/>
      <c r="V1" s="1093"/>
      <c r="W1" s="1093"/>
      <c r="X1" s="1093"/>
      <c r="Y1" s="1093"/>
      <c r="Z1" s="1093"/>
      <c r="AA1" s="1093"/>
      <c r="AB1" s="1093"/>
      <c r="AC1" s="1093"/>
      <c r="AD1" s="1093"/>
      <c r="AE1" s="1093"/>
      <c r="AF1" s="1093"/>
      <c r="AG1" s="1093"/>
      <c r="AH1" s="1093"/>
      <c r="AI1" s="1093"/>
      <c r="AJ1" s="1093"/>
      <c r="AK1" s="1093"/>
      <c r="AL1" s="1093"/>
      <c r="AM1" s="1093"/>
      <c r="AN1" s="1093" t="s">
        <v>2988</v>
      </c>
      <c r="AO1" s="1093"/>
      <c r="AP1" s="1093"/>
      <c r="AQ1" s="1093"/>
      <c r="AR1" s="1093"/>
      <c r="AS1" s="1093"/>
      <c r="AT1" s="1094" t="s">
        <v>2989</v>
      </c>
      <c r="AU1" s="1094"/>
      <c r="AV1" s="1094"/>
      <c r="AW1" s="1094"/>
      <c r="AX1" s="1094"/>
      <c r="AY1" s="1094"/>
      <c r="AZ1" s="1094"/>
    </row>
    <row r="2" spans="1:52" ht="45" x14ac:dyDescent="0.2">
      <c r="A2" s="1">
        <v>2</v>
      </c>
      <c r="B2" s="1093"/>
      <c r="C2" s="1093"/>
      <c r="D2" s="1093"/>
      <c r="E2" s="1093"/>
      <c r="F2" s="2" t="s">
        <v>4</v>
      </c>
      <c r="G2" s="1093" t="s">
        <v>2990</v>
      </c>
      <c r="H2" s="1093"/>
      <c r="I2" s="1093" t="s">
        <v>3097</v>
      </c>
      <c r="J2" s="1093"/>
      <c r="K2" s="1093" t="s">
        <v>3098</v>
      </c>
      <c r="L2" s="1093"/>
      <c r="M2" s="1093" t="s">
        <v>2991</v>
      </c>
      <c r="N2" s="1093"/>
      <c r="O2" s="1093" t="s">
        <v>2992</v>
      </c>
      <c r="P2" s="1093"/>
      <c r="Q2" s="1093" t="s">
        <v>2993</v>
      </c>
      <c r="R2" s="1093"/>
      <c r="S2" s="1093"/>
      <c r="T2" s="1093" t="s">
        <v>2994</v>
      </c>
      <c r="U2" s="1093"/>
      <c r="V2" s="1095" t="s">
        <v>12</v>
      </c>
      <c r="W2" s="1095"/>
      <c r="X2" s="1093" t="s">
        <v>3099</v>
      </c>
      <c r="Y2" s="1093"/>
      <c r="Z2" s="1093" t="s">
        <v>3100</v>
      </c>
      <c r="AA2" s="1093"/>
      <c r="AB2" s="1093" t="s">
        <v>3101</v>
      </c>
      <c r="AC2" s="1093"/>
      <c r="AD2" s="1093" t="s">
        <v>2995</v>
      </c>
      <c r="AE2" s="1093"/>
      <c r="AF2" s="1093" t="s">
        <v>2996</v>
      </c>
      <c r="AG2" s="1093"/>
      <c r="AH2" s="1093" t="s">
        <v>2997</v>
      </c>
      <c r="AI2" s="1093"/>
      <c r="AJ2" s="1093" t="s">
        <v>3102</v>
      </c>
      <c r="AK2" s="1093"/>
      <c r="AL2" s="1093" t="s">
        <v>2998</v>
      </c>
      <c r="AM2" s="1093"/>
      <c r="AN2" s="1093" t="s">
        <v>2999</v>
      </c>
      <c r="AO2" s="1093"/>
      <c r="AP2" s="1093" t="s">
        <v>3103</v>
      </c>
      <c r="AQ2" s="1093"/>
      <c r="AR2" s="1093" t="s">
        <v>3000</v>
      </c>
      <c r="AS2" s="1093"/>
      <c r="AT2" s="1094" t="s">
        <v>3001</v>
      </c>
      <c r="AU2" s="1094"/>
      <c r="AV2" s="1094" t="s">
        <v>3104</v>
      </c>
      <c r="AW2" s="1094"/>
      <c r="AX2" s="4" t="s">
        <v>3002</v>
      </c>
      <c r="AY2" s="4" t="s">
        <v>3003</v>
      </c>
      <c r="AZ2" s="4" t="s">
        <v>3004</v>
      </c>
    </row>
    <row r="3" spans="1:52" x14ac:dyDescent="0.2">
      <c r="A3" s="1">
        <v>3</v>
      </c>
      <c r="B3" s="1093"/>
      <c r="C3" s="1093"/>
      <c r="D3" s="1093"/>
      <c r="E3" s="1093"/>
      <c r="F3" s="5" t="s">
        <v>3005</v>
      </c>
      <c r="G3" s="1093" t="s">
        <v>3006</v>
      </c>
      <c r="H3" s="1093"/>
      <c r="I3" s="1093" t="s">
        <v>3105</v>
      </c>
      <c r="J3" s="1093"/>
      <c r="K3" s="1093" t="s">
        <v>3106</v>
      </c>
      <c r="L3" s="1093"/>
      <c r="M3" s="1093" t="s">
        <v>3006</v>
      </c>
      <c r="N3" s="1093"/>
      <c r="O3" s="1093" t="s">
        <v>3006</v>
      </c>
      <c r="P3" s="1093"/>
      <c r="Q3" s="1110" t="s">
        <v>3007</v>
      </c>
      <c r="R3" s="1093"/>
      <c r="S3" s="1093"/>
      <c r="T3" s="1093" t="s">
        <v>3006</v>
      </c>
      <c r="U3" s="1093"/>
      <c r="V3" s="1093" t="s">
        <v>3008</v>
      </c>
      <c r="W3" s="1093"/>
      <c r="X3" s="1093" t="s">
        <v>3008</v>
      </c>
      <c r="Y3" s="1093"/>
      <c r="Z3" s="1093" t="s">
        <v>3011</v>
      </c>
      <c r="AA3" s="1093"/>
      <c r="AB3" s="1093" t="s">
        <v>3011</v>
      </c>
      <c r="AC3" s="1093"/>
      <c r="AD3" s="1093" t="s">
        <v>3009</v>
      </c>
      <c r="AE3" s="1093"/>
      <c r="AF3" s="1093" t="s">
        <v>3010</v>
      </c>
      <c r="AG3" s="1093"/>
      <c r="AH3" s="1093" t="s">
        <v>3011</v>
      </c>
      <c r="AI3" s="1093"/>
      <c r="AJ3" s="1093" t="s">
        <v>3006</v>
      </c>
      <c r="AK3" s="1093"/>
      <c r="AL3" s="1093" t="s">
        <v>3012</v>
      </c>
      <c r="AM3" s="1093"/>
      <c r="AN3" s="1093" t="s">
        <v>3012</v>
      </c>
      <c r="AO3" s="1093"/>
      <c r="AP3" s="1093" t="s">
        <v>3012</v>
      </c>
      <c r="AQ3" s="1093"/>
      <c r="AR3" s="1093" t="s">
        <v>3012</v>
      </c>
      <c r="AS3" s="1093"/>
      <c r="AT3" s="1094" t="s">
        <v>3013</v>
      </c>
      <c r="AU3" s="1094"/>
      <c r="AV3" s="1094" t="s">
        <v>3107</v>
      </c>
      <c r="AW3" s="1094"/>
      <c r="AX3" s="4"/>
      <c r="AY3" s="4" t="s">
        <v>3014</v>
      </c>
      <c r="AZ3" s="6" t="s">
        <v>43</v>
      </c>
    </row>
    <row r="4" spans="1:52" ht="30" x14ac:dyDescent="0.2">
      <c r="A4" s="1">
        <v>4</v>
      </c>
      <c r="B4" s="5" t="s">
        <v>3016</v>
      </c>
      <c r="C4" s="7" t="s">
        <v>45</v>
      </c>
      <c r="D4" s="7" t="s">
        <v>46</v>
      </c>
      <c r="E4" s="7" t="s">
        <v>47</v>
      </c>
      <c r="F4" s="5" t="s">
        <v>3017</v>
      </c>
      <c r="G4" s="5" t="s">
        <v>3018</v>
      </c>
      <c r="H4" s="7" t="s">
        <v>50</v>
      </c>
      <c r="I4" s="5" t="s">
        <v>3021</v>
      </c>
      <c r="J4" s="7" t="s">
        <v>50</v>
      </c>
      <c r="K4" s="5" t="s">
        <v>3018</v>
      </c>
      <c r="L4" s="7" t="s">
        <v>50</v>
      </c>
      <c r="M4" s="5" t="s">
        <v>3018</v>
      </c>
      <c r="N4" s="7" t="s">
        <v>50</v>
      </c>
      <c r="O4" s="5" t="s">
        <v>3018</v>
      </c>
      <c r="P4" s="7" t="s">
        <v>50</v>
      </c>
      <c r="Q4" s="5" t="s">
        <v>3019</v>
      </c>
      <c r="R4" s="5" t="s">
        <v>3020</v>
      </c>
      <c r="S4" s="7" t="s">
        <v>50</v>
      </c>
      <c r="T4" s="5" t="s">
        <v>3021</v>
      </c>
      <c r="U4" s="7" t="s">
        <v>50</v>
      </c>
      <c r="V4" s="5" t="s">
        <v>3018</v>
      </c>
      <c r="W4" s="7" t="s">
        <v>54</v>
      </c>
      <c r="X4" s="5" t="s">
        <v>3018</v>
      </c>
      <c r="Y4" s="7" t="s">
        <v>50</v>
      </c>
      <c r="Z4" s="5" t="s">
        <v>3021</v>
      </c>
      <c r="AA4" s="7" t="s">
        <v>50</v>
      </c>
      <c r="AB4" s="5" t="s">
        <v>3018</v>
      </c>
      <c r="AC4" s="7" t="s">
        <v>50</v>
      </c>
      <c r="AD4" s="5" t="s">
        <v>3018</v>
      </c>
      <c r="AE4" s="7" t="s">
        <v>50</v>
      </c>
      <c r="AF4" s="5" t="s">
        <v>3018</v>
      </c>
      <c r="AG4" s="7" t="s">
        <v>50</v>
      </c>
      <c r="AH4" s="5" t="s">
        <v>3018</v>
      </c>
      <c r="AI4" s="7" t="s">
        <v>50</v>
      </c>
      <c r="AJ4" s="5" t="s">
        <v>3018</v>
      </c>
      <c r="AK4" s="7" t="s">
        <v>54</v>
      </c>
      <c r="AL4" s="5" t="s">
        <v>3018</v>
      </c>
      <c r="AM4" s="7" t="s">
        <v>50</v>
      </c>
      <c r="AN4" s="5" t="s">
        <v>3018</v>
      </c>
      <c r="AO4" s="7" t="s">
        <v>50</v>
      </c>
      <c r="AP4" s="5" t="s">
        <v>3018</v>
      </c>
      <c r="AQ4" s="7" t="s">
        <v>50</v>
      </c>
      <c r="AR4" s="5" t="s">
        <v>3018</v>
      </c>
      <c r="AS4" s="7" t="s">
        <v>50</v>
      </c>
      <c r="AT4" s="4" t="s">
        <v>3018</v>
      </c>
      <c r="AU4" s="6" t="s">
        <v>54</v>
      </c>
      <c r="AV4" s="4" t="s">
        <v>3018</v>
      </c>
      <c r="AW4" s="6" t="s">
        <v>55</v>
      </c>
      <c r="AX4" s="4" t="s">
        <v>3018</v>
      </c>
      <c r="AY4" s="4" t="s">
        <v>3018</v>
      </c>
      <c r="AZ4" s="4" t="s">
        <v>3018</v>
      </c>
    </row>
    <row r="5" spans="1:52" x14ac:dyDescent="0.2">
      <c r="A5" s="1">
        <v>5</v>
      </c>
      <c r="B5" s="7" t="s">
        <v>78</v>
      </c>
      <c r="C5" s="5" t="s">
        <v>2912</v>
      </c>
      <c r="D5" s="7" t="s">
        <v>66</v>
      </c>
      <c r="E5" s="7" t="s">
        <v>67</v>
      </c>
      <c r="F5" s="8">
        <v>0</v>
      </c>
      <c r="G5" s="8">
        <v>4</v>
      </c>
      <c r="H5" s="66" t="s">
        <v>80</v>
      </c>
      <c r="I5" s="5"/>
      <c r="J5" s="5"/>
      <c r="K5" s="5"/>
      <c r="L5" s="5"/>
      <c r="M5" s="8">
        <v>4</v>
      </c>
      <c r="N5" s="66" t="s">
        <v>80</v>
      </c>
      <c r="O5" s="8">
        <v>2</v>
      </c>
      <c r="P5" s="60" t="s">
        <v>63</v>
      </c>
      <c r="Q5" s="7">
        <v>16</v>
      </c>
      <c r="R5" s="7">
        <v>8</v>
      </c>
      <c r="S5" s="66" t="s">
        <v>80</v>
      </c>
      <c r="T5" s="8">
        <v>4</v>
      </c>
      <c r="U5" s="66" t="s">
        <v>80</v>
      </c>
      <c r="V5" s="8">
        <v>3</v>
      </c>
      <c r="W5" s="66" t="s">
        <v>80</v>
      </c>
      <c r="X5" s="5"/>
      <c r="Y5" s="5"/>
      <c r="Z5" s="5"/>
      <c r="AA5" s="5"/>
      <c r="AB5" s="5"/>
      <c r="AC5" s="5"/>
      <c r="AD5" s="5"/>
      <c r="AE5" s="5"/>
      <c r="AF5" s="5"/>
      <c r="AG5" s="5"/>
      <c r="AH5" s="8">
        <v>4</v>
      </c>
      <c r="AI5" s="66" t="s">
        <v>80</v>
      </c>
      <c r="AJ5" s="5"/>
      <c r="AK5" s="5"/>
      <c r="AL5" s="5"/>
      <c r="AM5" s="5"/>
      <c r="AN5" s="5"/>
      <c r="AO5" s="5"/>
      <c r="AP5" s="5"/>
      <c r="AQ5" s="5"/>
      <c r="AR5" s="5"/>
      <c r="AS5" s="5"/>
      <c r="AT5" s="5"/>
      <c r="AU5" s="5"/>
      <c r="AV5" s="5"/>
      <c r="AW5" s="5"/>
      <c r="AX5" s="8">
        <v>3</v>
      </c>
      <c r="AY5" s="8">
        <v>3</v>
      </c>
      <c r="AZ5" s="5"/>
    </row>
    <row r="6" spans="1:52" x14ac:dyDescent="0.2">
      <c r="A6" s="1">
        <v>6</v>
      </c>
      <c r="B6" s="60" t="s">
        <v>63</v>
      </c>
      <c r="C6" s="5" t="s">
        <v>3114</v>
      </c>
      <c r="D6" s="5" t="s">
        <v>3115</v>
      </c>
      <c r="E6" s="8">
        <v>117</v>
      </c>
      <c r="F6" s="8">
        <v>0</v>
      </c>
      <c r="G6" s="5"/>
      <c r="H6" s="5"/>
      <c r="I6" s="8">
        <v>2</v>
      </c>
      <c r="J6" s="66" t="s">
        <v>80</v>
      </c>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7" t="s">
        <v>100</v>
      </c>
      <c r="AY6" s="7" t="s">
        <v>100</v>
      </c>
      <c r="AZ6" s="5"/>
    </row>
    <row r="7" spans="1:52" x14ac:dyDescent="0.2">
      <c r="A7" s="1">
        <v>7</v>
      </c>
      <c r="B7" s="60" t="s">
        <v>63</v>
      </c>
      <c r="C7" s="5" t="s">
        <v>3116</v>
      </c>
      <c r="D7" s="5" t="s">
        <v>3115</v>
      </c>
      <c r="E7" s="8">
        <v>117</v>
      </c>
      <c r="F7" s="8">
        <v>0</v>
      </c>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7" t="s">
        <v>100</v>
      </c>
      <c r="AY7" s="7" t="s">
        <v>100</v>
      </c>
      <c r="AZ7" s="5"/>
    </row>
    <row r="8" spans="1:52" x14ac:dyDescent="0.2">
      <c r="A8" s="1">
        <v>8</v>
      </c>
      <c r="B8" s="60" t="s">
        <v>63</v>
      </c>
      <c r="C8" s="5" t="s">
        <v>3114</v>
      </c>
      <c r="D8" s="5" t="s">
        <v>3115</v>
      </c>
      <c r="E8" s="8">
        <v>117</v>
      </c>
      <c r="F8" s="8">
        <v>0</v>
      </c>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7" t="s">
        <v>100</v>
      </c>
      <c r="AY8" s="7" t="s">
        <v>102</v>
      </c>
      <c r="AZ8" s="5"/>
    </row>
    <row r="9" spans="1:52" x14ac:dyDescent="0.2">
      <c r="A9" s="1">
        <v>9</v>
      </c>
      <c r="B9" s="7" t="s">
        <v>80</v>
      </c>
      <c r="C9" s="5" t="s">
        <v>3114</v>
      </c>
      <c r="D9" s="5" t="s">
        <v>2924</v>
      </c>
      <c r="E9" s="5"/>
      <c r="F9" s="8">
        <v>0</v>
      </c>
      <c r="G9" s="8">
        <v>10</v>
      </c>
      <c r="H9" s="60" t="s">
        <v>63</v>
      </c>
      <c r="I9" s="8">
        <v>1</v>
      </c>
      <c r="J9" s="60" t="s">
        <v>63</v>
      </c>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7" t="s">
        <v>100</v>
      </c>
      <c r="AY9" s="7" t="s">
        <v>100</v>
      </c>
      <c r="AZ9" s="5"/>
    </row>
    <row r="10" spans="1:52" x14ac:dyDescent="0.2">
      <c r="A10" s="1">
        <v>10</v>
      </c>
      <c r="B10" s="7" t="s">
        <v>80</v>
      </c>
      <c r="C10" s="5" t="s">
        <v>3114</v>
      </c>
      <c r="D10" s="5" t="s">
        <v>2924</v>
      </c>
      <c r="E10" s="5"/>
      <c r="F10" s="8">
        <v>0</v>
      </c>
      <c r="G10" s="8">
        <v>10</v>
      </c>
      <c r="H10" s="60" t="s">
        <v>63</v>
      </c>
      <c r="I10" s="8">
        <v>1</v>
      </c>
      <c r="J10" s="60" t="s">
        <v>63</v>
      </c>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7" t="s">
        <v>100</v>
      </c>
      <c r="AY10" s="7" t="s">
        <v>100</v>
      </c>
      <c r="AZ10" s="5"/>
    </row>
    <row r="11" spans="1:52" ht="30" x14ac:dyDescent="0.2">
      <c r="A11" s="1">
        <v>11</v>
      </c>
      <c r="B11" s="7" t="s">
        <v>103</v>
      </c>
      <c r="C11" s="7" t="s">
        <v>104</v>
      </c>
      <c r="D11" s="7" t="s">
        <v>61</v>
      </c>
      <c r="E11" s="7" t="s">
        <v>62</v>
      </c>
      <c r="F11" s="8">
        <v>0</v>
      </c>
      <c r="G11" s="8">
        <v>2</v>
      </c>
      <c r="H11" s="60" t="s">
        <v>63</v>
      </c>
      <c r="I11" s="5"/>
      <c r="J11" s="5"/>
      <c r="K11" s="5"/>
      <c r="L11" s="5"/>
      <c r="M11" s="8">
        <v>2</v>
      </c>
      <c r="N11" s="60" t="s">
        <v>63</v>
      </c>
      <c r="O11" s="5"/>
      <c r="P11" s="5"/>
      <c r="Q11" s="8">
        <v>2</v>
      </c>
      <c r="R11" s="8">
        <v>4</v>
      </c>
      <c r="S11" s="60" t="s">
        <v>63</v>
      </c>
      <c r="T11" s="8">
        <v>2</v>
      </c>
      <c r="U11" s="60" t="s">
        <v>63</v>
      </c>
      <c r="V11" s="5"/>
      <c r="W11" s="5"/>
      <c r="X11" s="5"/>
      <c r="Y11" s="5"/>
      <c r="Z11" s="5"/>
      <c r="AA11" s="5"/>
      <c r="AB11" s="5"/>
      <c r="AC11" s="5"/>
      <c r="AD11" s="5"/>
      <c r="AE11" s="5"/>
      <c r="AF11" s="8">
        <v>1</v>
      </c>
      <c r="AG11" s="60" t="s">
        <v>63</v>
      </c>
      <c r="AH11" s="8">
        <v>1</v>
      </c>
      <c r="AI11" s="66" t="s">
        <v>80</v>
      </c>
      <c r="AJ11" s="5"/>
      <c r="AK11" s="5"/>
      <c r="AL11" s="5"/>
      <c r="AM11" s="5"/>
      <c r="AN11" s="5"/>
      <c r="AO11" s="5"/>
      <c r="AP11" s="5"/>
      <c r="AQ11" s="5"/>
      <c r="AR11" s="5"/>
      <c r="AS11" s="5"/>
      <c r="AT11" s="8">
        <v>2</v>
      </c>
      <c r="AU11" s="7" t="s">
        <v>93</v>
      </c>
      <c r="AV11" s="5"/>
      <c r="AW11" s="5"/>
      <c r="AX11" s="8">
        <v>1</v>
      </c>
      <c r="AY11" s="8">
        <v>1</v>
      </c>
      <c r="AZ11" s="5"/>
    </row>
    <row r="12" spans="1:52" ht="30" x14ac:dyDescent="0.2">
      <c r="A12" s="1">
        <v>12</v>
      </c>
      <c r="B12" s="7" t="s">
        <v>105</v>
      </c>
      <c r="C12" s="7" t="s">
        <v>104</v>
      </c>
      <c r="D12" s="7" t="s">
        <v>61</v>
      </c>
      <c r="E12" s="7" t="s">
        <v>62</v>
      </c>
      <c r="F12" s="8">
        <v>0</v>
      </c>
      <c r="G12" s="8">
        <v>2</v>
      </c>
      <c r="H12" s="60" t="s">
        <v>63</v>
      </c>
      <c r="I12" s="5"/>
      <c r="J12" s="5"/>
      <c r="K12" s="5"/>
      <c r="L12" s="5"/>
      <c r="M12" s="8">
        <v>2</v>
      </c>
      <c r="N12" s="60" t="s">
        <v>63</v>
      </c>
      <c r="O12" s="5"/>
      <c r="P12" s="5"/>
      <c r="Q12" s="8">
        <v>2</v>
      </c>
      <c r="R12" s="8">
        <v>4</v>
      </c>
      <c r="S12" s="60" t="s">
        <v>63</v>
      </c>
      <c r="T12" s="8">
        <v>2</v>
      </c>
      <c r="U12" s="60" t="s">
        <v>63</v>
      </c>
      <c r="V12" s="5"/>
      <c r="W12" s="5"/>
      <c r="X12" s="5"/>
      <c r="Y12" s="5"/>
      <c r="Z12" s="5"/>
      <c r="AA12" s="5"/>
      <c r="AB12" s="5"/>
      <c r="AC12" s="5"/>
      <c r="AD12" s="5"/>
      <c r="AE12" s="5"/>
      <c r="AF12" s="8">
        <v>1</v>
      </c>
      <c r="AG12" s="60" t="s">
        <v>63</v>
      </c>
      <c r="AH12" s="8">
        <v>1</v>
      </c>
      <c r="AI12" s="66" t="s">
        <v>80</v>
      </c>
      <c r="AJ12" s="5"/>
      <c r="AK12" s="5"/>
      <c r="AL12" s="5"/>
      <c r="AM12" s="5"/>
      <c r="AN12" s="5"/>
      <c r="AO12" s="5"/>
      <c r="AP12" s="5"/>
      <c r="AQ12" s="5"/>
      <c r="AR12" s="5"/>
      <c r="AS12" s="5"/>
      <c r="AT12" s="8">
        <v>2</v>
      </c>
      <c r="AU12" s="7" t="s">
        <v>93</v>
      </c>
      <c r="AV12" s="5"/>
      <c r="AW12" s="5"/>
      <c r="AX12" s="8">
        <v>1</v>
      </c>
      <c r="AY12" s="8">
        <v>1</v>
      </c>
      <c r="AZ12" s="5"/>
    </row>
    <row r="13" spans="1:52" ht="30" x14ac:dyDescent="0.2">
      <c r="A13" s="1">
        <v>13</v>
      </c>
      <c r="B13" s="7" t="s">
        <v>106</v>
      </c>
      <c r="C13" s="7" t="s">
        <v>104</v>
      </c>
      <c r="D13" s="7" t="s">
        <v>61</v>
      </c>
      <c r="E13" s="7" t="s">
        <v>62</v>
      </c>
      <c r="F13" s="8">
        <v>0</v>
      </c>
      <c r="G13" s="8">
        <v>2</v>
      </c>
      <c r="H13" s="60" t="s">
        <v>63</v>
      </c>
      <c r="I13" s="5"/>
      <c r="J13" s="5"/>
      <c r="K13" s="5"/>
      <c r="L13" s="5"/>
      <c r="M13" s="8">
        <v>2</v>
      </c>
      <c r="N13" s="60" t="s">
        <v>63</v>
      </c>
      <c r="O13" s="5"/>
      <c r="P13" s="5"/>
      <c r="Q13" s="8">
        <v>2</v>
      </c>
      <c r="R13" s="8">
        <v>4</v>
      </c>
      <c r="S13" s="60" t="s">
        <v>63</v>
      </c>
      <c r="T13" s="8">
        <v>2</v>
      </c>
      <c r="U13" s="60" t="s">
        <v>63</v>
      </c>
      <c r="V13" s="5"/>
      <c r="W13" s="5"/>
      <c r="X13" s="5"/>
      <c r="Y13" s="5"/>
      <c r="Z13" s="5"/>
      <c r="AA13" s="5"/>
      <c r="AB13" s="5"/>
      <c r="AC13" s="5"/>
      <c r="AD13" s="5"/>
      <c r="AE13" s="5"/>
      <c r="AF13" s="8">
        <v>1</v>
      </c>
      <c r="AG13" s="60" t="s">
        <v>63</v>
      </c>
      <c r="AH13" s="8">
        <v>1</v>
      </c>
      <c r="AI13" s="66" t="s">
        <v>80</v>
      </c>
      <c r="AJ13" s="5"/>
      <c r="AK13" s="5"/>
      <c r="AL13" s="5"/>
      <c r="AM13" s="5"/>
      <c r="AN13" s="5"/>
      <c r="AO13" s="5"/>
      <c r="AP13" s="5"/>
      <c r="AQ13" s="5"/>
      <c r="AR13" s="5"/>
      <c r="AS13" s="5"/>
      <c r="AT13" s="8">
        <v>2</v>
      </c>
      <c r="AU13" s="7" t="s">
        <v>93</v>
      </c>
      <c r="AV13" s="5"/>
      <c r="AW13" s="5"/>
      <c r="AX13" s="8">
        <v>1</v>
      </c>
      <c r="AY13" s="8">
        <v>1</v>
      </c>
      <c r="AZ13" s="5"/>
    </row>
    <row r="14" spans="1:52" ht="30" x14ac:dyDescent="0.2">
      <c r="A14" s="1">
        <v>14</v>
      </c>
      <c r="B14" s="7" t="s">
        <v>107</v>
      </c>
      <c r="C14" s="7" t="s">
        <v>104</v>
      </c>
      <c r="D14" s="7" t="s">
        <v>61</v>
      </c>
      <c r="E14" s="7" t="s">
        <v>62</v>
      </c>
      <c r="F14" s="8">
        <v>0</v>
      </c>
      <c r="G14" s="8">
        <v>2</v>
      </c>
      <c r="H14" s="60" t="s">
        <v>63</v>
      </c>
      <c r="I14" s="5"/>
      <c r="J14" s="5"/>
      <c r="K14" s="5"/>
      <c r="L14" s="5"/>
      <c r="M14" s="8">
        <v>2</v>
      </c>
      <c r="N14" s="60" t="s">
        <v>63</v>
      </c>
      <c r="O14" s="5"/>
      <c r="P14" s="5"/>
      <c r="Q14" s="8">
        <v>2</v>
      </c>
      <c r="R14" s="8">
        <v>4</v>
      </c>
      <c r="S14" s="60" t="s">
        <v>63</v>
      </c>
      <c r="T14" s="8">
        <v>2</v>
      </c>
      <c r="U14" s="60" t="s">
        <v>63</v>
      </c>
      <c r="V14" s="5"/>
      <c r="W14" s="5"/>
      <c r="X14" s="5"/>
      <c r="Y14" s="5"/>
      <c r="Z14" s="5"/>
      <c r="AA14" s="5"/>
      <c r="AB14" s="5"/>
      <c r="AC14" s="5"/>
      <c r="AD14" s="5"/>
      <c r="AE14" s="5"/>
      <c r="AF14" s="8">
        <v>1</v>
      </c>
      <c r="AG14" s="60" t="s">
        <v>63</v>
      </c>
      <c r="AH14" s="8">
        <v>1</v>
      </c>
      <c r="AI14" s="66" t="s">
        <v>80</v>
      </c>
      <c r="AJ14" s="5"/>
      <c r="AK14" s="5"/>
      <c r="AL14" s="5"/>
      <c r="AM14" s="5"/>
      <c r="AN14" s="5"/>
      <c r="AO14" s="5"/>
      <c r="AP14" s="5"/>
      <c r="AQ14" s="5"/>
      <c r="AR14" s="5"/>
      <c r="AS14" s="5"/>
      <c r="AT14" s="8">
        <v>2</v>
      </c>
      <c r="AU14" s="7" t="s">
        <v>93</v>
      </c>
      <c r="AV14" s="5"/>
      <c r="AW14" s="5"/>
      <c r="AX14" s="8">
        <v>1</v>
      </c>
      <c r="AY14" s="8">
        <v>1</v>
      </c>
      <c r="AZ14" s="5"/>
    </row>
    <row r="15" spans="1:52" ht="30" x14ac:dyDescent="0.2">
      <c r="A15" s="1">
        <v>15</v>
      </c>
      <c r="B15" s="7" t="s">
        <v>108</v>
      </c>
      <c r="C15" s="7" t="s">
        <v>104</v>
      </c>
      <c r="D15" s="7" t="s">
        <v>61</v>
      </c>
      <c r="E15" s="7" t="s">
        <v>62</v>
      </c>
      <c r="F15" s="8">
        <v>0</v>
      </c>
      <c r="G15" s="8">
        <v>2</v>
      </c>
      <c r="H15" s="60" t="s">
        <v>63</v>
      </c>
      <c r="I15" s="5"/>
      <c r="J15" s="5"/>
      <c r="K15" s="5"/>
      <c r="L15" s="5"/>
      <c r="M15" s="8">
        <v>2</v>
      </c>
      <c r="N15" s="60" t="s">
        <v>63</v>
      </c>
      <c r="O15" s="5"/>
      <c r="P15" s="5"/>
      <c r="Q15" s="8">
        <v>2</v>
      </c>
      <c r="R15" s="8">
        <v>4</v>
      </c>
      <c r="S15" s="60" t="s">
        <v>63</v>
      </c>
      <c r="T15" s="8">
        <v>2</v>
      </c>
      <c r="U15" s="60" t="s">
        <v>63</v>
      </c>
      <c r="V15" s="5"/>
      <c r="W15" s="5"/>
      <c r="X15" s="5"/>
      <c r="Y15" s="5"/>
      <c r="Z15" s="5"/>
      <c r="AA15" s="5"/>
      <c r="AB15" s="5"/>
      <c r="AC15" s="5"/>
      <c r="AD15" s="5"/>
      <c r="AE15" s="5"/>
      <c r="AF15" s="8">
        <v>1</v>
      </c>
      <c r="AG15" s="60" t="s">
        <v>63</v>
      </c>
      <c r="AH15" s="8">
        <v>1</v>
      </c>
      <c r="AI15" s="66" t="s">
        <v>80</v>
      </c>
      <c r="AJ15" s="5"/>
      <c r="AK15" s="5"/>
      <c r="AL15" s="5"/>
      <c r="AM15" s="5"/>
      <c r="AN15" s="5"/>
      <c r="AO15" s="5"/>
      <c r="AP15" s="5"/>
      <c r="AQ15" s="5"/>
      <c r="AR15" s="5"/>
      <c r="AS15" s="5"/>
      <c r="AT15" s="8">
        <v>2</v>
      </c>
      <c r="AU15" s="7" t="s">
        <v>93</v>
      </c>
      <c r="AV15" s="5"/>
      <c r="AW15" s="5"/>
      <c r="AX15" s="8">
        <v>1</v>
      </c>
      <c r="AY15" s="8">
        <v>1</v>
      </c>
      <c r="AZ15" s="5"/>
    </row>
    <row r="16" spans="1:52" ht="30" x14ac:dyDescent="0.2">
      <c r="A16" s="1">
        <v>16</v>
      </c>
      <c r="B16" s="7" t="s">
        <v>109</v>
      </c>
      <c r="C16" s="7" t="s">
        <v>104</v>
      </c>
      <c r="D16" s="7" t="s">
        <v>61</v>
      </c>
      <c r="E16" s="7" t="s">
        <v>62</v>
      </c>
      <c r="F16" s="8">
        <v>0</v>
      </c>
      <c r="G16" s="8">
        <v>2</v>
      </c>
      <c r="H16" s="60" t="s">
        <v>63</v>
      </c>
      <c r="I16" s="5"/>
      <c r="J16" s="5"/>
      <c r="K16" s="5"/>
      <c r="L16" s="5"/>
      <c r="M16" s="8">
        <v>2</v>
      </c>
      <c r="N16" s="60" t="s">
        <v>63</v>
      </c>
      <c r="O16" s="5"/>
      <c r="P16" s="5"/>
      <c r="Q16" s="8">
        <v>2</v>
      </c>
      <c r="R16" s="8">
        <v>4</v>
      </c>
      <c r="S16" s="60" t="s">
        <v>63</v>
      </c>
      <c r="T16" s="8">
        <v>2</v>
      </c>
      <c r="U16" s="60" t="s">
        <v>63</v>
      </c>
      <c r="V16" s="5"/>
      <c r="W16" s="5"/>
      <c r="X16" s="5"/>
      <c r="Y16" s="5"/>
      <c r="Z16" s="5"/>
      <c r="AA16" s="5"/>
      <c r="AB16" s="5"/>
      <c r="AC16" s="5"/>
      <c r="AD16" s="5"/>
      <c r="AE16" s="5"/>
      <c r="AF16" s="8">
        <v>1</v>
      </c>
      <c r="AG16" s="60" t="s">
        <v>63</v>
      </c>
      <c r="AH16" s="8">
        <v>1</v>
      </c>
      <c r="AI16" s="66" t="s">
        <v>80</v>
      </c>
      <c r="AJ16" s="5"/>
      <c r="AK16" s="5"/>
      <c r="AL16" s="5"/>
      <c r="AM16" s="5"/>
      <c r="AN16" s="5"/>
      <c r="AO16" s="5"/>
      <c r="AP16" s="5"/>
      <c r="AQ16" s="5"/>
      <c r="AR16" s="5"/>
      <c r="AS16" s="5"/>
      <c r="AT16" s="8">
        <v>2</v>
      </c>
      <c r="AU16" s="7" t="s">
        <v>93</v>
      </c>
      <c r="AV16" s="5"/>
      <c r="AW16" s="5"/>
      <c r="AX16" s="8">
        <v>1</v>
      </c>
      <c r="AY16" s="8">
        <v>1</v>
      </c>
      <c r="AZ16" s="5"/>
    </row>
    <row r="17" spans="1:52" ht="30" x14ac:dyDescent="0.2">
      <c r="A17" s="1">
        <v>17</v>
      </c>
      <c r="B17" s="7" t="s">
        <v>110</v>
      </c>
      <c r="C17" s="7" t="s">
        <v>104</v>
      </c>
      <c r="D17" s="7" t="s">
        <v>61</v>
      </c>
      <c r="E17" s="7" t="s">
        <v>62</v>
      </c>
      <c r="F17" s="8">
        <v>0</v>
      </c>
      <c r="G17" s="8">
        <v>2</v>
      </c>
      <c r="H17" s="60" t="s">
        <v>63</v>
      </c>
      <c r="I17" s="5"/>
      <c r="J17" s="5"/>
      <c r="K17" s="5"/>
      <c r="L17" s="5"/>
      <c r="M17" s="8">
        <v>2</v>
      </c>
      <c r="N17" s="60" t="s">
        <v>63</v>
      </c>
      <c r="O17" s="5"/>
      <c r="P17" s="5"/>
      <c r="Q17" s="8">
        <v>2</v>
      </c>
      <c r="R17" s="8">
        <v>4</v>
      </c>
      <c r="S17" s="60" t="s">
        <v>63</v>
      </c>
      <c r="T17" s="8">
        <v>2</v>
      </c>
      <c r="U17" s="60" t="s">
        <v>63</v>
      </c>
      <c r="V17" s="5"/>
      <c r="W17" s="5"/>
      <c r="X17" s="5"/>
      <c r="Y17" s="5"/>
      <c r="Z17" s="5"/>
      <c r="AA17" s="5"/>
      <c r="AB17" s="5"/>
      <c r="AC17" s="5"/>
      <c r="AD17" s="5"/>
      <c r="AE17" s="5"/>
      <c r="AF17" s="8">
        <v>1</v>
      </c>
      <c r="AG17" s="60" t="s">
        <v>63</v>
      </c>
      <c r="AH17" s="8">
        <v>1</v>
      </c>
      <c r="AI17" s="66" t="s">
        <v>80</v>
      </c>
      <c r="AJ17" s="5"/>
      <c r="AK17" s="5"/>
      <c r="AL17" s="5"/>
      <c r="AM17" s="5"/>
      <c r="AN17" s="5"/>
      <c r="AO17" s="5"/>
      <c r="AP17" s="5"/>
      <c r="AQ17" s="5"/>
      <c r="AR17" s="5"/>
      <c r="AS17" s="5"/>
      <c r="AT17" s="8">
        <v>2</v>
      </c>
      <c r="AU17" s="7" t="s">
        <v>93</v>
      </c>
      <c r="AV17" s="5"/>
      <c r="AW17" s="5"/>
      <c r="AX17" s="8">
        <v>1</v>
      </c>
      <c r="AY17" s="8">
        <v>1</v>
      </c>
      <c r="AZ17" s="5"/>
    </row>
    <row r="18" spans="1:52" ht="30" x14ac:dyDescent="0.2">
      <c r="A18" s="1">
        <v>18</v>
      </c>
      <c r="B18" s="7" t="s">
        <v>111</v>
      </c>
      <c r="C18" s="7" t="s">
        <v>104</v>
      </c>
      <c r="D18" s="7" t="s">
        <v>61</v>
      </c>
      <c r="E18" s="7" t="s">
        <v>62</v>
      </c>
      <c r="F18" s="8">
        <v>0</v>
      </c>
      <c r="G18" s="8">
        <v>2</v>
      </c>
      <c r="H18" s="60" t="s">
        <v>63</v>
      </c>
      <c r="I18" s="5"/>
      <c r="J18" s="5"/>
      <c r="K18" s="5"/>
      <c r="L18" s="5"/>
      <c r="M18" s="8">
        <v>2</v>
      </c>
      <c r="N18" s="60" t="s">
        <v>63</v>
      </c>
      <c r="O18" s="5"/>
      <c r="P18" s="5"/>
      <c r="Q18" s="8">
        <v>2</v>
      </c>
      <c r="R18" s="8">
        <v>4</v>
      </c>
      <c r="S18" s="60" t="s">
        <v>63</v>
      </c>
      <c r="T18" s="8">
        <v>2</v>
      </c>
      <c r="U18" s="60" t="s">
        <v>63</v>
      </c>
      <c r="V18" s="5"/>
      <c r="W18" s="5"/>
      <c r="X18" s="5"/>
      <c r="Y18" s="5"/>
      <c r="Z18" s="5"/>
      <c r="AA18" s="5"/>
      <c r="AB18" s="5"/>
      <c r="AC18" s="5"/>
      <c r="AD18" s="5"/>
      <c r="AE18" s="5"/>
      <c r="AF18" s="8">
        <v>1</v>
      </c>
      <c r="AG18" s="60" t="s">
        <v>63</v>
      </c>
      <c r="AH18" s="8">
        <v>1</v>
      </c>
      <c r="AI18" s="66" t="s">
        <v>80</v>
      </c>
      <c r="AJ18" s="5"/>
      <c r="AK18" s="5"/>
      <c r="AL18" s="5"/>
      <c r="AM18" s="5"/>
      <c r="AN18" s="5"/>
      <c r="AO18" s="5"/>
      <c r="AP18" s="5"/>
      <c r="AQ18" s="5"/>
      <c r="AR18" s="5"/>
      <c r="AS18" s="5"/>
      <c r="AT18" s="8">
        <v>2</v>
      </c>
      <c r="AU18" s="7" t="s">
        <v>93</v>
      </c>
      <c r="AV18" s="5"/>
      <c r="AW18" s="5"/>
      <c r="AX18" s="8">
        <v>1</v>
      </c>
      <c r="AY18" s="8">
        <v>1</v>
      </c>
      <c r="AZ18" s="5"/>
    </row>
    <row r="19" spans="1:52" ht="30" x14ac:dyDescent="0.2">
      <c r="A19" s="1">
        <v>19</v>
      </c>
      <c r="B19" s="7" t="s">
        <v>112</v>
      </c>
      <c r="C19" s="7" t="s">
        <v>104</v>
      </c>
      <c r="D19" s="7" t="s">
        <v>66</v>
      </c>
      <c r="E19" s="7" t="s">
        <v>67</v>
      </c>
      <c r="F19" s="8">
        <v>0</v>
      </c>
      <c r="G19" s="8">
        <v>2</v>
      </c>
      <c r="H19" s="60" t="s">
        <v>63</v>
      </c>
      <c r="I19" s="5"/>
      <c r="J19" s="5"/>
      <c r="K19" s="5"/>
      <c r="L19" s="5"/>
      <c r="M19" s="8">
        <v>2</v>
      </c>
      <c r="N19" s="60" t="s">
        <v>63</v>
      </c>
      <c r="O19" s="5"/>
      <c r="P19" s="5"/>
      <c r="Q19" s="8">
        <v>2</v>
      </c>
      <c r="R19" s="8">
        <v>4</v>
      </c>
      <c r="S19" s="60" t="s">
        <v>63</v>
      </c>
      <c r="T19" s="8">
        <v>2</v>
      </c>
      <c r="U19" s="60" t="s">
        <v>63</v>
      </c>
      <c r="V19" s="5"/>
      <c r="W19" s="5"/>
      <c r="X19" s="5"/>
      <c r="Y19" s="5"/>
      <c r="Z19" s="5"/>
      <c r="AA19" s="5"/>
      <c r="AB19" s="5"/>
      <c r="AC19" s="5"/>
      <c r="AD19" s="5"/>
      <c r="AE19" s="5"/>
      <c r="AF19" s="8">
        <v>1</v>
      </c>
      <c r="AG19" s="60" t="s">
        <v>63</v>
      </c>
      <c r="AH19" s="8">
        <v>1</v>
      </c>
      <c r="AI19" s="66" t="s">
        <v>80</v>
      </c>
      <c r="AJ19" s="5"/>
      <c r="AK19" s="5"/>
      <c r="AL19" s="5"/>
      <c r="AM19" s="5"/>
      <c r="AN19" s="5"/>
      <c r="AO19" s="5"/>
      <c r="AP19" s="5"/>
      <c r="AQ19" s="5"/>
      <c r="AR19" s="5"/>
      <c r="AS19" s="5"/>
      <c r="AT19" s="8">
        <v>2</v>
      </c>
      <c r="AU19" s="7" t="s">
        <v>93</v>
      </c>
      <c r="AV19" s="5"/>
      <c r="AW19" s="5"/>
      <c r="AX19" s="8">
        <v>1</v>
      </c>
      <c r="AY19" s="8">
        <v>1</v>
      </c>
      <c r="AZ19" s="5"/>
    </row>
    <row r="20" spans="1:52" ht="30" x14ac:dyDescent="0.2">
      <c r="A20" s="1">
        <v>20</v>
      </c>
      <c r="B20" s="7" t="s">
        <v>113</v>
      </c>
      <c r="C20" s="7" t="s">
        <v>104</v>
      </c>
      <c r="D20" s="7" t="s">
        <v>66</v>
      </c>
      <c r="E20" s="7" t="s">
        <v>67</v>
      </c>
      <c r="F20" s="8">
        <v>0</v>
      </c>
      <c r="G20" s="8">
        <v>2</v>
      </c>
      <c r="H20" s="60" t="s">
        <v>63</v>
      </c>
      <c r="I20" s="5"/>
      <c r="J20" s="5"/>
      <c r="K20" s="5"/>
      <c r="L20" s="5"/>
      <c r="M20" s="8">
        <v>2</v>
      </c>
      <c r="N20" s="60" t="s">
        <v>63</v>
      </c>
      <c r="O20" s="5"/>
      <c r="P20" s="5"/>
      <c r="Q20" s="8">
        <v>2</v>
      </c>
      <c r="R20" s="8">
        <v>4</v>
      </c>
      <c r="S20" s="60" t="s">
        <v>63</v>
      </c>
      <c r="T20" s="8">
        <v>2</v>
      </c>
      <c r="U20" s="60" t="s">
        <v>63</v>
      </c>
      <c r="V20" s="5"/>
      <c r="W20" s="5"/>
      <c r="X20" s="5"/>
      <c r="Y20" s="5"/>
      <c r="Z20" s="5"/>
      <c r="AA20" s="5"/>
      <c r="AB20" s="5"/>
      <c r="AC20" s="5"/>
      <c r="AD20" s="5"/>
      <c r="AE20" s="5"/>
      <c r="AF20" s="8">
        <v>1</v>
      </c>
      <c r="AG20" s="60" t="s">
        <v>63</v>
      </c>
      <c r="AH20" s="8">
        <v>1</v>
      </c>
      <c r="AI20" s="66" t="s">
        <v>80</v>
      </c>
      <c r="AJ20" s="5"/>
      <c r="AK20" s="5"/>
      <c r="AL20" s="5"/>
      <c r="AM20" s="5"/>
      <c r="AN20" s="5"/>
      <c r="AO20" s="5"/>
      <c r="AP20" s="5"/>
      <c r="AQ20" s="5"/>
      <c r="AR20" s="5"/>
      <c r="AS20" s="5"/>
      <c r="AT20" s="8">
        <v>2</v>
      </c>
      <c r="AU20" s="7" t="s">
        <v>93</v>
      </c>
      <c r="AV20" s="5"/>
      <c r="AW20" s="5"/>
      <c r="AX20" s="8">
        <v>1</v>
      </c>
      <c r="AY20" s="8">
        <v>1</v>
      </c>
      <c r="AZ20" s="5"/>
    </row>
    <row r="21" spans="1:52" ht="30" x14ac:dyDescent="0.2">
      <c r="A21" s="1">
        <v>21</v>
      </c>
      <c r="B21" s="7" t="s">
        <v>114</v>
      </c>
      <c r="C21" s="7" t="s">
        <v>104</v>
      </c>
      <c r="D21" s="7" t="s">
        <v>66</v>
      </c>
      <c r="E21" s="7" t="s">
        <v>67</v>
      </c>
      <c r="F21" s="8">
        <v>0</v>
      </c>
      <c r="G21" s="8">
        <v>2</v>
      </c>
      <c r="H21" s="60" t="s">
        <v>63</v>
      </c>
      <c r="I21" s="5"/>
      <c r="J21" s="5"/>
      <c r="K21" s="5"/>
      <c r="L21" s="5"/>
      <c r="M21" s="8">
        <v>2</v>
      </c>
      <c r="N21" s="60" t="s">
        <v>63</v>
      </c>
      <c r="O21" s="5"/>
      <c r="P21" s="5"/>
      <c r="Q21" s="8">
        <v>2</v>
      </c>
      <c r="R21" s="8">
        <v>4</v>
      </c>
      <c r="S21" s="60" t="s">
        <v>63</v>
      </c>
      <c r="T21" s="8">
        <v>2</v>
      </c>
      <c r="U21" s="60" t="s">
        <v>63</v>
      </c>
      <c r="V21" s="5"/>
      <c r="W21" s="5"/>
      <c r="X21" s="5"/>
      <c r="Y21" s="5"/>
      <c r="Z21" s="5"/>
      <c r="AA21" s="5"/>
      <c r="AB21" s="5"/>
      <c r="AC21" s="5"/>
      <c r="AD21" s="5"/>
      <c r="AE21" s="5"/>
      <c r="AF21" s="8">
        <v>1</v>
      </c>
      <c r="AG21" s="60" t="s">
        <v>63</v>
      </c>
      <c r="AH21" s="8">
        <v>1</v>
      </c>
      <c r="AI21" s="66" t="s">
        <v>80</v>
      </c>
      <c r="AJ21" s="5"/>
      <c r="AK21" s="5"/>
      <c r="AL21" s="5"/>
      <c r="AM21" s="5"/>
      <c r="AN21" s="5"/>
      <c r="AO21" s="5"/>
      <c r="AP21" s="5"/>
      <c r="AQ21" s="5"/>
      <c r="AR21" s="5"/>
      <c r="AS21" s="5"/>
      <c r="AT21" s="8">
        <v>2</v>
      </c>
      <c r="AU21" s="7" t="s">
        <v>93</v>
      </c>
      <c r="AV21" s="5"/>
      <c r="AW21" s="5"/>
      <c r="AX21" s="8">
        <v>1</v>
      </c>
      <c r="AY21" s="8">
        <v>1</v>
      </c>
      <c r="AZ21" s="5"/>
    </row>
    <row r="22" spans="1:52" ht="30" x14ac:dyDescent="0.2">
      <c r="A22" s="1">
        <v>22</v>
      </c>
      <c r="B22" s="7" t="s">
        <v>115</v>
      </c>
      <c r="C22" s="7" t="s">
        <v>104</v>
      </c>
      <c r="D22" s="7" t="s">
        <v>66</v>
      </c>
      <c r="E22" s="7" t="s">
        <v>67</v>
      </c>
      <c r="F22" s="8">
        <v>0</v>
      </c>
      <c r="G22" s="8">
        <v>2</v>
      </c>
      <c r="H22" s="60" t="s">
        <v>63</v>
      </c>
      <c r="I22" s="5"/>
      <c r="J22" s="5"/>
      <c r="K22" s="5"/>
      <c r="L22" s="5"/>
      <c r="M22" s="8">
        <v>2</v>
      </c>
      <c r="N22" s="60" t="s">
        <v>63</v>
      </c>
      <c r="O22" s="5"/>
      <c r="P22" s="5"/>
      <c r="Q22" s="8">
        <v>2</v>
      </c>
      <c r="R22" s="8">
        <v>4</v>
      </c>
      <c r="S22" s="60" t="s">
        <v>63</v>
      </c>
      <c r="T22" s="8">
        <v>2</v>
      </c>
      <c r="U22" s="60" t="s">
        <v>63</v>
      </c>
      <c r="V22" s="5"/>
      <c r="W22" s="5"/>
      <c r="X22" s="5"/>
      <c r="Y22" s="5"/>
      <c r="Z22" s="5"/>
      <c r="AA22" s="5"/>
      <c r="AB22" s="5"/>
      <c r="AC22" s="5"/>
      <c r="AD22" s="5"/>
      <c r="AE22" s="5"/>
      <c r="AF22" s="8">
        <v>1</v>
      </c>
      <c r="AG22" s="60" t="s">
        <v>63</v>
      </c>
      <c r="AH22" s="8">
        <v>1</v>
      </c>
      <c r="AI22" s="66" t="s">
        <v>80</v>
      </c>
      <c r="AJ22" s="5"/>
      <c r="AK22" s="5"/>
      <c r="AL22" s="5"/>
      <c r="AM22" s="5"/>
      <c r="AN22" s="5"/>
      <c r="AO22" s="5"/>
      <c r="AP22" s="5"/>
      <c r="AQ22" s="5"/>
      <c r="AR22" s="5"/>
      <c r="AS22" s="5"/>
      <c r="AT22" s="8">
        <v>2</v>
      </c>
      <c r="AU22" s="7" t="s">
        <v>93</v>
      </c>
      <c r="AV22" s="5"/>
      <c r="AW22" s="5"/>
      <c r="AX22" s="8">
        <v>1</v>
      </c>
      <c r="AY22" s="8">
        <v>1</v>
      </c>
      <c r="AZ22" s="5"/>
    </row>
    <row r="23" spans="1:52" ht="30" x14ac:dyDescent="0.2">
      <c r="A23" s="1">
        <v>23</v>
      </c>
      <c r="B23" s="7" t="s">
        <v>116</v>
      </c>
      <c r="C23" s="7" t="s">
        <v>104</v>
      </c>
      <c r="D23" s="7" t="s">
        <v>66</v>
      </c>
      <c r="E23" s="7" t="s">
        <v>67</v>
      </c>
      <c r="F23" s="8">
        <v>0</v>
      </c>
      <c r="G23" s="8">
        <v>2</v>
      </c>
      <c r="H23" s="60" t="s">
        <v>63</v>
      </c>
      <c r="I23" s="5"/>
      <c r="J23" s="5"/>
      <c r="K23" s="5"/>
      <c r="L23" s="5"/>
      <c r="M23" s="8">
        <v>2</v>
      </c>
      <c r="N23" s="60" t="s">
        <v>63</v>
      </c>
      <c r="O23" s="5"/>
      <c r="P23" s="5"/>
      <c r="Q23" s="8">
        <v>2</v>
      </c>
      <c r="R23" s="8">
        <v>4</v>
      </c>
      <c r="S23" s="60" t="s">
        <v>63</v>
      </c>
      <c r="T23" s="8">
        <v>2</v>
      </c>
      <c r="U23" s="60" t="s">
        <v>63</v>
      </c>
      <c r="V23" s="5"/>
      <c r="W23" s="5"/>
      <c r="X23" s="5"/>
      <c r="Y23" s="5"/>
      <c r="Z23" s="5"/>
      <c r="AA23" s="5"/>
      <c r="AB23" s="5"/>
      <c r="AC23" s="5"/>
      <c r="AD23" s="5"/>
      <c r="AE23" s="5"/>
      <c r="AF23" s="8">
        <v>1</v>
      </c>
      <c r="AG23" s="60" t="s">
        <v>63</v>
      </c>
      <c r="AH23" s="8">
        <v>1</v>
      </c>
      <c r="AI23" s="66" t="s">
        <v>80</v>
      </c>
      <c r="AJ23" s="5"/>
      <c r="AK23" s="5"/>
      <c r="AL23" s="5"/>
      <c r="AM23" s="5"/>
      <c r="AN23" s="5"/>
      <c r="AO23" s="5"/>
      <c r="AP23" s="5"/>
      <c r="AQ23" s="5"/>
      <c r="AR23" s="5"/>
      <c r="AS23" s="5"/>
      <c r="AT23" s="8">
        <v>2</v>
      </c>
      <c r="AU23" s="7" t="s">
        <v>93</v>
      </c>
      <c r="AV23" s="5"/>
      <c r="AW23" s="5"/>
      <c r="AX23" s="8">
        <v>1</v>
      </c>
      <c r="AY23" s="8">
        <v>1</v>
      </c>
      <c r="AZ23" s="5"/>
    </row>
    <row r="24" spans="1:52" ht="30" x14ac:dyDescent="0.2">
      <c r="A24" s="1">
        <v>24</v>
      </c>
      <c r="B24" s="7" t="s">
        <v>117</v>
      </c>
      <c r="C24" s="7" t="s">
        <v>104</v>
      </c>
      <c r="D24" s="7" t="s">
        <v>66</v>
      </c>
      <c r="E24" s="7" t="s">
        <v>67</v>
      </c>
      <c r="F24" s="8">
        <v>0</v>
      </c>
      <c r="G24" s="8">
        <v>2</v>
      </c>
      <c r="H24" s="60" t="s">
        <v>63</v>
      </c>
      <c r="I24" s="5"/>
      <c r="J24" s="5"/>
      <c r="K24" s="5"/>
      <c r="L24" s="5"/>
      <c r="M24" s="8">
        <v>2</v>
      </c>
      <c r="N24" s="60" t="s">
        <v>63</v>
      </c>
      <c r="O24" s="5"/>
      <c r="P24" s="5"/>
      <c r="Q24" s="8">
        <v>2</v>
      </c>
      <c r="R24" s="8">
        <v>4</v>
      </c>
      <c r="S24" s="60" t="s">
        <v>63</v>
      </c>
      <c r="T24" s="8">
        <v>2</v>
      </c>
      <c r="U24" s="60" t="s">
        <v>63</v>
      </c>
      <c r="V24" s="5"/>
      <c r="W24" s="5"/>
      <c r="X24" s="5"/>
      <c r="Y24" s="5"/>
      <c r="Z24" s="5"/>
      <c r="AA24" s="5"/>
      <c r="AB24" s="5"/>
      <c r="AC24" s="5"/>
      <c r="AD24" s="5"/>
      <c r="AE24" s="5"/>
      <c r="AF24" s="8">
        <v>1</v>
      </c>
      <c r="AG24" s="60" t="s">
        <v>63</v>
      </c>
      <c r="AH24" s="8">
        <v>1</v>
      </c>
      <c r="AI24" s="66" t="s">
        <v>80</v>
      </c>
      <c r="AJ24" s="5"/>
      <c r="AK24" s="5"/>
      <c r="AL24" s="5"/>
      <c r="AM24" s="5"/>
      <c r="AN24" s="5"/>
      <c r="AO24" s="5"/>
      <c r="AP24" s="5"/>
      <c r="AQ24" s="5"/>
      <c r="AR24" s="5"/>
      <c r="AS24" s="5"/>
      <c r="AT24" s="8">
        <v>2</v>
      </c>
      <c r="AU24" s="7" t="s">
        <v>93</v>
      </c>
      <c r="AV24" s="5"/>
      <c r="AW24" s="5"/>
      <c r="AX24" s="8">
        <v>1</v>
      </c>
      <c r="AY24" s="8">
        <v>1</v>
      </c>
      <c r="AZ24" s="5"/>
    </row>
    <row r="25" spans="1:52" ht="30" x14ac:dyDescent="0.2">
      <c r="A25" s="1">
        <v>25</v>
      </c>
      <c r="B25" s="7" t="s">
        <v>118</v>
      </c>
      <c r="C25" s="7" t="s">
        <v>104</v>
      </c>
      <c r="D25" s="7" t="s">
        <v>66</v>
      </c>
      <c r="E25" s="7" t="s">
        <v>67</v>
      </c>
      <c r="F25" s="8">
        <v>0</v>
      </c>
      <c r="G25" s="8">
        <v>2</v>
      </c>
      <c r="H25" s="60" t="s">
        <v>63</v>
      </c>
      <c r="I25" s="5"/>
      <c r="J25" s="5"/>
      <c r="K25" s="5"/>
      <c r="L25" s="5"/>
      <c r="M25" s="8">
        <v>2</v>
      </c>
      <c r="N25" s="60" t="s">
        <v>63</v>
      </c>
      <c r="O25" s="5"/>
      <c r="P25" s="5"/>
      <c r="Q25" s="8">
        <v>2</v>
      </c>
      <c r="R25" s="8">
        <v>4</v>
      </c>
      <c r="S25" s="60" t="s">
        <v>63</v>
      </c>
      <c r="T25" s="8">
        <v>2</v>
      </c>
      <c r="U25" s="60" t="s">
        <v>63</v>
      </c>
      <c r="V25" s="5"/>
      <c r="W25" s="5"/>
      <c r="X25" s="5"/>
      <c r="Y25" s="5"/>
      <c r="Z25" s="5"/>
      <c r="AA25" s="5"/>
      <c r="AB25" s="5"/>
      <c r="AC25" s="5"/>
      <c r="AD25" s="5"/>
      <c r="AE25" s="5"/>
      <c r="AF25" s="8">
        <v>1</v>
      </c>
      <c r="AG25" s="60" t="s">
        <v>63</v>
      </c>
      <c r="AH25" s="8">
        <v>1</v>
      </c>
      <c r="AI25" s="66" t="s">
        <v>80</v>
      </c>
      <c r="AJ25" s="5"/>
      <c r="AK25" s="5"/>
      <c r="AL25" s="5"/>
      <c r="AM25" s="5"/>
      <c r="AN25" s="5"/>
      <c r="AO25" s="5"/>
      <c r="AP25" s="5"/>
      <c r="AQ25" s="5"/>
      <c r="AR25" s="5"/>
      <c r="AS25" s="5"/>
      <c r="AT25" s="8">
        <v>2</v>
      </c>
      <c r="AU25" s="7" t="s">
        <v>93</v>
      </c>
      <c r="AV25" s="5"/>
      <c r="AW25" s="5"/>
      <c r="AX25" s="8">
        <v>1</v>
      </c>
      <c r="AY25" s="8">
        <v>1</v>
      </c>
      <c r="AZ25" s="5"/>
    </row>
    <row r="26" spans="1:52" ht="30" x14ac:dyDescent="0.2">
      <c r="A26" s="1">
        <v>26</v>
      </c>
      <c r="B26" s="7" t="s">
        <v>119</v>
      </c>
      <c r="C26" s="7" t="s">
        <v>104</v>
      </c>
      <c r="D26" s="7" t="s">
        <v>66</v>
      </c>
      <c r="E26" s="7" t="s">
        <v>67</v>
      </c>
      <c r="F26" s="8">
        <v>0</v>
      </c>
      <c r="G26" s="8">
        <v>2</v>
      </c>
      <c r="H26" s="60" t="s">
        <v>63</v>
      </c>
      <c r="I26" s="5"/>
      <c r="J26" s="5"/>
      <c r="K26" s="5"/>
      <c r="L26" s="5"/>
      <c r="M26" s="8">
        <v>2</v>
      </c>
      <c r="N26" s="60" t="s">
        <v>63</v>
      </c>
      <c r="O26" s="5"/>
      <c r="P26" s="5"/>
      <c r="Q26" s="8">
        <v>2</v>
      </c>
      <c r="R26" s="8">
        <v>4</v>
      </c>
      <c r="S26" s="60" t="s">
        <v>63</v>
      </c>
      <c r="T26" s="8">
        <v>2</v>
      </c>
      <c r="U26" s="60" t="s">
        <v>63</v>
      </c>
      <c r="V26" s="5"/>
      <c r="W26" s="5"/>
      <c r="X26" s="5"/>
      <c r="Y26" s="5"/>
      <c r="Z26" s="5"/>
      <c r="AA26" s="5"/>
      <c r="AB26" s="5"/>
      <c r="AC26" s="5"/>
      <c r="AD26" s="5"/>
      <c r="AE26" s="5"/>
      <c r="AF26" s="8">
        <v>1</v>
      </c>
      <c r="AG26" s="60" t="s">
        <v>63</v>
      </c>
      <c r="AH26" s="8">
        <v>1</v>
      </c>
      <c r="AI26" s="66" t="s">
        <v>80</v>
      </c>
      <c r="AJ26" s="5"/>
      <c r="AK26" s="5"/>
      <c r="AL26" s="5"/>
      <c r="AM26" s="5"/>
      <c r="AN26" s="5"/>
      <c r="AO26" s="5"/>
      <c r="AP26" s="5"/>
      <c r="AQ26" s="5"/>
      <c r="AR26" s="5"/>
      <c r="AS26" s="5"/>
      <c r="AT26" s="8">
        <v>2</v>
      </c>
      <c r="AU26" s="7" t="s">
        <v>93</v>
      </c>
      <c r="AV26" s="5"/>
      <c r="AW26" s="5"/>
      <c r="AX26" s="8">
        <v>1</v>
      </c>
      <c r="AY26" s="8">
        <v>1</v>
      </c>
      <c r="AZ26" s="5"/>
    </row>
    <row r="27" spans="1:52" ht="30" x14ac:dyDescent="0.2">
      <c r="A27" s="1">
        <v>27</v>
      </c>
      <c r="B27" s="7" t="s">
        <v>120</v>
      </c>
      <c r="C27" s="7" t="s">
        <v>104</v>
      </c>
      <c r="D27" s="7" t="s">
        <v>66</v>
      </c>
      <c r="E27" s="7" t="s">
        <v>67</v>
      </c>
      <c r="F27" s="8">
        <v>0</v>
      </c>
      <c r="G27" s="8">
        <v>2</v>
      </c>
      <c r="H27" s="60" t="s">
        <v>63</v>
      </c>
      <c r="I27" s="5"/>
      <c r="J27" s="5"/>
      <c r="K27" s="5"/>
      <c r="L27" s="5"/>
      <c r="M27" s="8">
        <v>2</v>
      </c>
      <c r="N27" s="60" t="s">
        <v>63</v>
      </c>
      <c r="O27" s="5"/>
      <c r="P27" s="5"/>
      <c r="Q27" s="8">
        <v>2</v>
      </c>
      <c r="R27" s="8">
        <v>4</v>
      </c>
      <c r="S27" s="60" t="s">
        <v>63</v>
      </c>
      <c r="T27" s="8">
        <v>2</v>
      </c>
      <c r="U27" s="60" t="s">
        <v>63</v>
      </c>
      <c r="V27" s="5"/>
      <c r="W27" s="5"/>
      <c r="X27" s="5"/>
      <c r="Y27" s="5"/>
      <c r="Z27" s="5"/>
      <c r="AA27" s="5"/>
      <c r="AB27" s="5"/>
      <c r="AC27" s="5"/>
      <c r="AD27" s="5"/>
      <c r="AE27" s="5"/>
      <c r="AF27" s="8">
        <v>1</v>
      </c>
      <c r="AG27" s="60" t="s">
        <v>63</v>
      </c>
      <c r="AH27" s="8">
        <v>1</v>
      </c>
      <c r="AI27" s="66" t="s">
        <v>80</v>
      </c>
      <c r="AJ27" s="5"/>
      <c r="AK27" s="5"/>
      <c r="AL27" s="5"/>
      <c r="AM27" s="5"/>
      <c r="AN27" s="5"/>
      <c r="AO27" s="5"/>
      <c r="AP27" s="5"/>
      <c r="AQ27" s="5"/>
      <c r="AR27" s="5"/>
      <c r="AS27" s="5"/>
      <c r="AT27" s="8">
        <v>2</v>
      </c>
      <c r="AU27" s="7" t="s">
        <v>93</v>
      </c>
      <c r="AV27" s="5"/>
      <c r="AW27" s="5"/>
      <c r="AX27" s="8">
        <v>1</v>
      </c>
      <c r="AY27" s="8">
        <v>1</v>
      </c>
      <c r="AZ27" s="5"/>
    </row>
    <row r="28" spans="1:52" ht="30" x14ac:dyDescent="0.2">
      <c r="A28" s="1">
        <v>28</v>
      </c>
      <c r="B28" s="7" t="s">
        <v>343</v>
      </c>
      <c r="C28" s="5" t="s">
        <v>2829</v>
      </c>
      <c r="D28" s="5" t="s">
        <v>2944</v>
      </c>
      <c r="E28" s="8">
        <v>206</v>
      </c>
      <c r="F28" s="8">
        <v>0</v>
      </c>
      <c r="G28" s="8">
        <v>4</v>
      </c>
      <c r="H28" s="69" t="s">
        <v>341</v>
      </c>
      <c r="I28" s="5"/>
      <c r="J28" s="5"/>
      <c r="K28" s="5"/>
      <c r="L28" s="5"/>
      <c r="M28" s="8">
        <v>4</v>
      </c>
      <c r="N28" s="69" t="s">
        <v>341</v>
      </c>
      <c r="O28" s="5"/>
      <c r="P28" s="5"/>
      <c r="Q28" s="8">
        <v>8</v>
      </c>
      <c r="R28" s="8">
        <v>8</v>
      </c>
      <c r="S28" s="69" t="s">
        <v>341</v>
      </c>
      <c r="T28" s="8">
        <v>2</v>
      </c>
      <c r="U28" s="69" t="s">
        <v>341</v>
      </c>
      <c r="V28" s="8">
        <v>1</v>
      </c>
      <c r="W28" s="69" t="s">
        <v>341</v>
      </c>
      <c r="X28" s="5"/>
      <c r="Y28" s="5"/>
      <c r="Z28" s="5"/>
      <c r="AA28" s="5"/>
      <c r="AB28" s="5"/>
      <c r="AC28" s="5"/>
      <c r="AD28" s="5"/>
      <c r="AE28" s="5"/>
      <c r="AF28" s="5"/>
      <c r="AG28" s="5"/>
      <c r="AH28" s="8">
        <v>2</v>
      </c>
      <c r="AI28" s="69" t="s">
        <v>341</v>
      </c>
      <c r="AJ28" s="5"/>
      <c r="AK28" s="5"/>
      <c r="AL28" s="5"/>
      <c r="AM28" s="5"/>
      <c r="AN28" s="5"/>
      <c r="AO28" s="5"/>
      <c r="AP28" s="5"/>
      <c r="AQ28" s="5"/>
      <c r="AR28" s="5"/>
      <c r="AS28" s="5"/>
      <c r="AT28" s="8">
        <v>2</v>
      </c>
      <c r="AU28" s="7" t="s">
        <v>342</v>
      </c>
      <c r="AV28" s="5"/>
      <c r="AW28" s="5"/>
      <c r="AX28" s="8">
        <v>2</v>
      </c>
      <c r="AY28" s="8">
        <v>2</v>
      </c>
      <c r="AZ28" s="8">
        <v>1</v>
      </c>
    </row>
    <row r="29" spans="1:52" ht="30" x14ac:dyDescent="0.2">
      <c r="A29" s="1">
        <v>29</v>
      </c>
      <c r="B29" s="7" t="s">
        <v>347</v>
      </c>
      <c r="C29" s="5" t="s">
        <v>2829</v>
      </c>
      <c r="D29" s="5" t="s">
        <v>2952</v>
      </c>
      <c r="E29" s="8">
        <v>205</v>
      </c>
      <c r="F29" s="8">
        <v>0</v>
      </c>
      <c r="G29" s="8">
        <v>4</v>
      </c>
      <c r="H29" s="69" t="s">
        <v>341</v>
      </c>
      <c r="I29" s="5"/>
      <c r="J29" s="5"/>
      <c r="K29" s="5"/>
      <c r="L29" s="5"/>
      <c r="M29" s="8">
        <v>4</v>
      </c>
      <c r="N29" s="69" t="s">
        <v>341</v>
      </c>
      <c r="O29" s="5"/>
      <c r="P29" s="5"/>
      <c r="Q29" s="8">
        <v>8</v>
      </c>
      <c r="R29" s="8">
        <v>8</v>
      </c>
      <c r="S29" s="69" t="s">
        <v>341</v>
      </c>
      <c r="T29" s="8">
        <v>2</v>
      </c>
      <c r="U29" s="69" t="s">
        <v>341</v>
      </c>
      <c r="V29" s="8">
        <v>1</v>
      </c>
      <c r="W29" s="69" t="s">
        <v>341</v>
      </c>
      <c r="X29" s="5"/>
      <c r="Y29" s="5"/>
      <c r="Z29" s="5"/>
      <c r="AA29" s="5"/>
      <c r="AB29" s="5"/>
      <c r="AC29" s="5"/>
      <c r="AD29" s="5"/>
      <c r="AE29" s="5"/>
      <c r="AF29" s="5"/>
      <c r="AG29" s="5"/>
      <c r="AH29" s="8">
        <v>2</v>
      </c>
      <c r="AI29" s="69" t="s">
        <v>341</v>
      </c>
      <c r="AJ29" s="5"/>
      <c r="AK29" s="5"/>
      <c r="AL29" s="5"/>
      <c r="AM29" s="5"/>
      <c r="AN29" s="5"/>
      <c r="AO29" s="5"/>
      <c r="AP29" s="5"/>
      <c r="AQ29" s="5"/>
      <c r="AR29" s="5"/>
      <c r="AS29" s="5"/>
      <c r="AT29" s="8">
        <v>2</v>
      </c>
      <c r="AU29" s="7" t="s">
        <v>342</v>
      </c>
      <c r="AV29" s="5"/>
      <c r="AW29" s="5"/>
      <c r="AX29" s="8">
        <v>2</v>
      </c>
      <c r="AY29" s="8">
        <v>2</v>
      </c>
      <c r="AZ29" s="8">
        <v>1</v>
      </c>
    </row>
    <row r="30" spans="1:52" ht="30" x14ac:dyDescent="0.2">
      <c r="A30" s="1">
        <v>30</v>
      </c>
      <c r="B30" s="7" t="s">
        <v>348</v>
      </c>
      <c r="C30" s="5" t="s">
        <v>2829</v>
      </c>
      <c r="D30" s="5" t="s">
        <v>2952</v>
      </c>
      <c r="E30" s="8">
        <v>205</v>
      </c>
      <c r="F30" s="8">
        <v>0</v>
      </c>
      <c r="G30" s="8">
        <v>4</v>
      </c>
      <c r="H30" s="69" t="s">
        <v>341</v>
      </c>
      <c r="I30" s="5"/>
      <c r="J30" s="5"/>
      <c r="K30" s="5"/>
      <c r="L30" s="5"/>
      <c r="M30" s="8">
        <v>4</v>
      </c>
      <c r="N30" s="69" t="s">
        <v>341</v>
      </c>
      <c r="O30" s="5"/>
      <c r="P30" s="5"/>
      <c r="Q30" s="8">
        <v>8</v>
      </c>
      <c r="R30" s="8">
        <v>8</v>
      </c>
      <c r="S30" s="69" t="s">
        <v>341</v>
      </c>
      <c r="T30" s="8">
        <v>2</v>
      </c>
      <c r="U30" s="69" t="s">
        <v>341</v>
      </c>
      <c r="V30" s="8">
        <v>1</v>
      </c>
      <c r="W30" s="69" t="s">
        <v>341</v>
      </c>
      <c r="X30" s="5"/>
      <c r="Y30" s="5"/>
      <c r="Z30" s="5"/>
      <c r="AA30" s="5"/>
      <c r="AB30" s="5"/>
      <c r="AC30" s="5"/>
      <c r="AD30" s="5"/>
      <c r="AE30" s="5"/>
      <c r="AF30" s="5"/>
      <c r="AG30" s="5"/>
      <c r="AH30" s="8">
        <v>2</v>
      </c>
      <c r="AI30" s="69" t="s">
        <v>341</v>
      </c>
      <c r="AJ30" s="5"/>
      <c r="AK30" s="5"/>
      <c r="AL30" s="5"/>
      <c r="AM30" s="5"/>
      <c r="AN30" s="5"/>
      <c r="AO30" s="5"/>
      <c r="AP30" s="5"/>
      <c r="AQ30" s="5"/>
      <c r="AR30" s="5"/>
      <c r="AS30" s="5"/>
      <c r="AT30" s="8">
        <v>2</v>
      </c>
      <c r="AU30" s="7" t="s">
        <v>342</v>
      </c>
      <c r="AV30" s="5"/>
      <c r="AW30" s="5"/>
      <c r="AX30" s="8">
        <v>2</v>
      </c>
      <c r="AY30" s="8">
        <v>2</v>
      </c>
      <c r="AZ30" s="5"/>
    </row>
    <row r="31" spans="1:52" ht="30" x14ac:dyDescent="0.2">
      <c r="A31" s="1">
        <v>31</v>
      </c>
      <c r="B31" s="7" t="s">
        <v>339</v>
      </c>
      <c r="C31" s="5" t="s">
        <v>3114</v>
      </c>
      <c r="D31" s="5" t="s">
        <v>3143</v>
      </c>
      <c r="E31" s="8">
        <v>209</v>
      </c>
      <c r="F31" s="8">
        <v>0</v>
      </c>
      <c r="G31" s="5" t="s">
        <v>3144</v>
      </c>
      <c r="H31" s="61" t="s">
        <v>391</v>
      </c>
      <c r="I31" s="8">
        <v>1</v>
      </c>
      <c r="J31" s="60" t="s">
        <v>63</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7" t="s">
        <v>100</v>
      </c>
      <c r="AY31" s="7" t="s">
        <v>100</v>
      </c>
      <c r="AZ31" s="5"/>
    </row>
    <row r="32" spans="1:52" ht="30" x14ac:dyDescent="0.2">
      <c r="A32" s="1">
        <v>32</v>
      </c>
      <c r="B32" s="7" t="s">
        <v>339</v>
      </c>
      <c r="C32" s="5" t="s">
        <v>3114</v>
      </c>
      <c r="D32" s="5" t="s">
        <v>3143</v>
      </c>
      <c r="E32" s="8">
        <v>209</v>
      </c>
      <c r="F32" s="8">
        <v>0</v>
      </c>
      <c r="G32" s="5" t="s">
        <v>3144</v>
      </c>
      <c r="H32" s="61" t="s">
        <v>391</v>
      </c>
      <c r="I32" s="8">
        <v>1</v>
      </c>
      <c r="J32" s="60" t="s">
        <v>63</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7" t="s">
        <v>100</v>
      </c>
      <c r="AY32" s="7" t="s">
        <v>100</v>
      </c>
      <c r="AZ32" s="5"/>
    </row>
    <row r="33" spans="1:52" ht="30" x14ac:dyDescent="0.2">
      <c r="A33" s="1">
        <v>33</v>
      </c>
      <c r="B33" s="7" t="s">
        <v>402</v>
      </c>
      <c r="C33" s="5" t="s">
        <v>2829</v>
      </c>
      <c r="D33" s="7" t="s">
        <v>398</v>
      </c>
      <c r="E33" s="8">
        <v>203</v>
      </c>
      <c r="F33" s="8">
        <v>0</v>
      </c>
      <c r="G33" s="8">
        <v>4</v>
      </c>
      <c r="H33" s="69" t="s">
        <v>341</v>
      </c>
      <c r="I33" s="5"/>
      <c r="J33" s="5"/>
      <c r="K33" s="5"/>
      <c r="L33" s="5"/>
      <c r="M33" s="8">
        <v>4</v>
      </c>
      <c r="N33" s="69" t="s">
        <v>341</v>
      </c>
      <c r="O33" s="5"/>
      <c r="P33" s="5"/>
      <c r="Q33" s="8">
        <v>8</v>
      </c>
      <c r="R33" s="8">
        <v>8</v>
      </c>
      <c r="S33" s="69" t="s">
        <v>341</v>
      </c>
      <c r="T33" s="8">
        <v>2</v>
      </c>
      <c r="U33" s="69" t="s">
        <v>341</v>
      </c>
      <c r="V33" s="8">
        <v>1</v>
      </c>
      <c r="W33" s="69" t="s">
        <v>341</v>
      </c>
      <c r="X33" s="5"/>
      <c r="Y33" s="5"/>
      <c r="Z33" s="5"/>
      <c r="AA33" s="5"/>
      <c r="AB33" s="5"/>
      <c r="AC33" s="5"/>
      <c r="AD33" s="5"/>
      <c r="AE33" s="5"/>
      <c r="AF33" s="5"/>
      <c r="AG33" s="5"/>
      <c r="AH33" s="8">
        <v>2</v>
      </c>
      <c r="AI33" s="69" t="s">
        <v>341</v>
      </c>
      <c r="AJ33" s="5"/>
      <c r="AK33" s="5"/>
      <c r="AL33" s="5"/>
      <c r="AM33" s="5"/>
      <c r="AN33" s="5"/>
      <c r="AO33" s="5"/>
      <c r="AP33" s="5"/>
      <c r="AQ33" s="5"/>
      <c r="AR33" s="5"/>
      <c r="AS33" s="5"/>
      <c r="AT33" s="8">
        <v>2</v>
      </c>
      <c r="AU33" s="7" t="s">
        <v>342</v>
      </c>
      <c r="AV33" s="5"/>
      <c r="AW33" s="5"/>
      <c r="AX33" s="8">
        <v>1</v>
      </c>
      <c r="AY33" s="8">
        <v>1</v>
      </c>
      <c r="AZ33" s="5"/>
    </row>
    <row r="34" spans="1:52" x14ac:dyDescent="0.2">
      <c r="A34" s="1">
        <v>34</v>
      </c>
      <c r="B34" s="7" t="s">
        <v>421</v>
      </c>
      <c r="C34" s="5" t="s">
        <v>3147</v>
      </c>
      <c r="D34" s="5" t="s">
        <v>3148</v>
      </c>
      <c r="E34" s="7" t="s">
        <v>424</v>
      </c>
      <c r="F34" s="8">
        <v>0</v>
      </c>
      <c r="G34" s="8">
        <v>5</v>
      </c>
      <c r="H34" s="60" t="s">
        <v>63</v>
      </c>
      <c r="I34" s="8">
        <v>1</v>
      </c>
      <c r="J34" s="60" t="s">
        <v>63</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7" t="s">
        <v>100</v>
      </c>
      <c r="AY34" s="7" t="s">
        <v>100</v>
      </c>
      <c r="AZ34" s="5"/>
    </row>
    <row r="35" spans="1:52" x14ac:dyDescent="0.2">
      <c r="A35" s="1">
        <v>35</v>
      </c>
      <c r="B35" s="7" t="s">
        <v>421</v>
      </c>
      <c r="C35" s="5" t="s">
        <v>3147</v>
      </c>
      <c r="D35" s="5" t="s">
        <v>3148</v>
      </c>
      <c r="E35" s="7" t="s">
        <v>424</v>
      </c>
      <c r="F35" s="8">
        <v>0</v>
      </c>
      <c r="G35" s="8">
        <v>5</v>
      </c>
      <c r="H35" s="60" t="s">
        <v>63</v>
      </c>
      <c r="I35" s="8">
        <v>1</v>
      </c>
      <c r="J35" s="60" t="s">
        <v>63</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7" t="s">
        <v>100</v>
      </c>
      <c r="AY35" s="7" t="s">
        <v>100</v>
      </c>
      <c r="AZ35" s="5"/>
    </row>
    <row r="36" spans="1:52" ht="30" x14ac:dyDescent="0.2">
      <c r="A36" s="1">
        <v>36</v>
      </c>
      <c r="B36" s="7" t="s">
        <v>425</v>
      </c>
      <c r="C36" s="5" t="s">
        <v>2829</v>
      </c>
      <c r="D36" s="7" t="s">
        <v>426</v>
      </c>
      <c r="E36" s="7" t="s">
        <v>427</v>
      </c>
      <c r="F36" s="8">
        <v>0</v>
      </c>
      <c r="G36" s="8">
        <v>2</v>
      </c>
      <c r="H36" s="60" t="s">
        <v>63</v>
      </c>
      <c r="I36" s="5"/>
      <c r="J36" s="5"/>
      <c r="K36" s="5"/>
      <c r="L36" s="5"/>
      <c r="M36" s="8">
        <v>2</v>
      </c>
      <c r="N36" s="67" t="s">
        <v>421</v>
      </c>
      <c r="O36" s="8">
        <v>1</v>
      </c>
      <c r="P36" s="67" t="s">
        <v>421</v>
      </c>
      <c r="Q36" s="8">
        <v>2</v>
      </c>
      <c r="R36" s="8">
        <v>2</v>
      </c>
      <c r="S36" s="67" t="s">
        <v>421</v>
      </c>
      <c r="T36" s="8">
        <v>1</v>
      </c>
      <c r="U36" s="67" t="s">
        <v>421</v>
      </c>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8">
        <v>1</v>
      </c>
      <c r="AY36" s="8">
        <v>1</v>
      </c>
      <c r="AZ36" s="5"/>
    </row>
    <row r="37" spans="1:52" ht="30" x14ac:dyDescent="0.2">
      <c r="A37" s="1">
        <v>37</v>
      </c>
      <c r="B37" s="7" t="s">
        <v>429</v>
      </c>
      <c r="C37" s="5" t="s">
        <v>2829</v>
      </c>
      <c r="D37" s="7" t="s">
        <v>426</v>
      </c>
      <c r="E37" s="7" t="s">
        <v>427</v>
      </c>
      <c r="F37" s="8">
        <v>0</v>
      </c>
      <c r="G37" s="8">
        <v>2</v>
      </c>
      <c r="H37" s="60" t="s">
        <v>63</v>
      </c>
      <c r="I37" s="5"/>
      <c r="J37" s="5"/>
      <c r="K37" s="5"/>
      <c r="L37" s="5"/>
      <c r="M37" s="8">
        <v>2</v>
      </c>
      <c r="N37" s="67" t="s">
        <v>421</v>
      </c>
      <c r="O37" s="8">
        <v>1</v>
      </c>
      <c r="P37" s="67" t="s">
        <v>421</v>
      </c>
      <c r="Q37" s="8">
        <v>2</v>
      </c>
      <c r="R37" s="8">
        <v>4</v>
      </c>
      <c r="S37" s="67" t="s">
        <v>421</v>
      </c>
      <c r="T37" s="8">
        <v>2</v>
      </c>
      <c r="U37" s="67" t="s">
        <v>421</v>
      </c>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8">
        <v>1</v>
      </c>
      <c r="AY37" s="8">
        <v>1</v>
      </c>
      <c r="AZ37" s="8">
        <v>1</v>
      </c>
    </row>
    <row r="38" spans="1:52" ht="30" x14ac:dyDescent="0.2">
      <c r="A38" s="1">
        <v>38</v>
      </c>
      <c r="B38" s="7" t="s">
        <v>431</v>
      </c>
      <c r="C38" s="5" t="s">
        <v>2829</v>
      </c>
      <c r="D38" s="7" t="s">
        <v>426</v>
      </c>
      <c r="E38" s="7" t="s">
        <v>427</v>
      </c>
      <c r="F38" s="8">
        <v>0</v>
      </c>
      <c r="G38" s="8">
        <v>2</v>
      </c>
      <c r="H38" s="67" t="s">
        <v>421</v>
      </c>
      <c r="I38" s="5"/>
      <c r="J38" s="5"/>
      <c r="K38" s="5"/>
      <c r="L38" s="5"/>
      <c r="M38" s="8">
        <v>2</v>
      </c>
      <c r="N38" s="67" t="s">
        <v>421</v>
      </c>
      <c r="O38" s="8">
        <v>1</v>
      </c>
      <c r="P38" s="67" t="s">
        <v>421</v>
      </c>
      <c r="Q38" s="8">
        <v>2</v>
      </c>
      <c r="R38" s="8">
        <v>4</v>
      </c>
      <c r="S38" s="67" t="s">
        <v>421</v>
      </c>
      <c r="T38" s="8">
        <v>2</v>
      </c>
      <c r="U38" s="67" t="s">
        <v>421</v>
      </c>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8">
        <v>1</v>
      </c>
      <c r="AY38" s="8">
        <v>1</v>
      </c>
      <c r="AZ38" s="8">
        <v>1</v>
      </c>
    </row>
    <row r="39" spans="1:52" ht="30" x14ac:dyDescent="0.2">
      <c r="A39" s="1">
        <v>39</v>
      </c>
      <c r="B39" s="7" t="s">
        <v>432</v>
      </c>
      <c r="C39" s="5" t="s">
        <v>2829</v>
      </c>
      <c r="D39" s="7" t="s">
        <v>426</v>
      </c>
      <c r="E39" s="7" t="s">
        <v>427</v>
      </c>
      <c r="F39" s="8">
        <v>0</v>
      </c>
      <c r="G39" s="8">
        <v>2</v>
      </c>
      <c r="H39" s="67" t="s">
        <v>421</v>
      </c>
      <c r="I39" s="5"/>
      <c r="J39" s="5"/>
      <c r="K39" s="5"/>
      <c r="L39" s="5"/>
      <c r="M39" s="8">
        <v>2</v>
      </c>
      <c r="N39" s="67" t="s">
        <v>421</v>
      </c>
      <c r="O39" s="8">
        <v>1</v>
      </c>
      <c r="P39" s="67" t="s">
        <v>421</v>
      </c>
      <c r="Q39" s="8">
        <v>2</v>
      </c>
      <c r="R39" s="8">
        <v>4</v>
      </c>
      <c r="S39" s="67" t="s">
        <v>421</v>
      </c>
      <c r="T39" s="8">
        <v>2</v>
      </c>
      <c r="U39" s="67" t="s">
        <v>421</v>
      </c>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8">
        <v>1</v>
      </c>
      <c r="AY39" s="8">
        <v>1</v>
      </c>
      <c r="AZ39" s="5"/>
    </row>
    <row r="40" spans="1:52" x14ac:dyDescent="0.2">
      <c r="A40" s="1">
        <v>40</v>
      </c>
      <c r="B40" s="7" t="s">
        <v>459</v>
      </c>
      <c r="C40" s="5" t="s">
        <v>2829</v>
      </c>
      <c r="D40" s="7" t="s">
        <v>460</v>
      </c>
      <c r="E40" s="8">
        <v>113</v>
      </c>
      <c r="F40" s="8">
        <v>0</v>
      </c>
      <c r="G40" s="8">
        <v>2</v>
      </c>
      <c r="H40" s="60" t="s">
        <v>63</v>
      </c>
      <c r="I40" s="5"/>
      <c r="J40" s="5"/>
      <c r="K40" s="5"/>
      <c r="L40" s="5"/>
      <c r="M40" s="8">
        <v>2</v>
      </c>
      <c r="N40" s="67" t="s">
        <v>421</v>
      </c>
      <c r="O40" s="8">
        <v>1</v>
      </c>
      <c r="P40" s="67" t="s">
        <v>421</v>
      </c>
      <c r="Q40" s="8">
        <v>2</v>
      </c>
      <c r="R40" s="8">
        <v>2</v>
      </c>
      <c r="S40" s="67" t="s">
        <v>421</v>
      </c>
      <c r="T40" s="8">
        <v>2</v>
      </c>
      <c r="U40" s="67" t="s">
        <v>421</v>
      </c>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8">
        <v>1</v>
      </c>
      <c r="AY40" s="8">
        <v>1</v>
      </c>
      <c r="AZ40" s="5"/>
    </row>
    <row r="41" spans="1:52" x14ac:dyDescent="0.2">
      <c r="A41" s="1">
        <v>41</v>
      </c>
      <c r="B41" s="7" t="s">
        <v>462</v>
      </c>
      <c r="C41" s="5" t="s">
        <v>2829</v>
      </c>
      <c r="D41" s="7" t="s">
        <v>460</v>
      </c>
      <c r="E41" s="8">
        <v>113</v>
      </c>
      <c r="F41" s="8">
        <v>0</v>
      </c>
      <c r="G41" s="8">
        <v>2</v>
      </c>
      <c r="H41" s="60" t="s">
        <v>3328</v>
      </c>
      <c r="I41" s="5"/>
      <c r="J41" s="5"/>
      <c r="K41" s="5"/>
      <c r="L41" s="5"/>
      <c r="M41" s="8">
        <v>2</v>
      </c>
      <c r="N41" s="67" t="s">
        <v>421</v>
      </c>
      <c r="O41" s="8">
        <v>1</v>
      </c>
      <c r="P41" s="67" t="s">
        <v>421</v>
      </c>
      <c r="Q41" s="8">
        <v>2</v>
      </c>
      <c r="R41" s="8">
        <v>2</v>
      </c>
      <c r="S41" s="67" t="s">
        <v>421</v>
      </c>
      <c r="T41" s="8">
        <v>2</v>
      </c>
      <c r="U41" s="67" t="s">
        <v>421</v>
      </c>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8">
        <v>1</v>
      </c>
      <c r="AY41" s="8">
        <v>1</v>
      </c>
      <c r="AZ41" s="5"/>
    </row>
    <row r="42" spans="1:52" ht="30" x14ac:dyDescent="0.2">
      <c r="A42" s="1">
        <v>42</v>
      </c>
      <c r="B42" s="7" t="s">
        <v>121</v>
      </c>
      <c r="C42" s="5" t="s">
        <v>3117</v>
      </c>
      <c r="D42" s="5" t="s">
        <v>3118</v>
      </c>
      <c r="E42" s="5"/>
      <c r="F42" s="8">
        <v>150</v>
      </c>
      <c r="G42" s="8">
        <v>1</v>
      </c>
      <c r="H42" s="60" t="s">
        <v>3329</v>
      </c>
      <c r="I42" s="5"/>
      <c r="J42" s="5"/>
      <c r="K42" s="5"/>
      <c r="L42" s="5"/>
      <c r="M42" s="5"/>
      <c r="N42" s="5"/>
      <c r="O42" s="5"/>
      <c r="P42" s="5"/>
      <c r="Q42" s="5"/>
      <c r="R42" s="5"/>
      <c r="S42" s="5"/>
      <c r="T42" s="5"/>
      <c r="U42" s="5"/>
      <c r="V42" s="8">
        <v>1</v>
      </c>
      <c r="W42" s="66" t="s">
        <v>80</v>
      </c>
      <c r="X42" s="5"/>
      <c r="Y42" s="5"/>
      <c r="Z42" s="5"/>
      <c r="AA42" s="5"/>
      <c r="AB42" s="5"/>
      <c r="AC42" s="5"/>
      <c r="AD42" s="5"/>
      <c r="AE42" s="5"/>
      <c r="AF42" s="5"/>
      <c r="AG42" s="5"/>
      <c r="AH42" s="8">
        <v>1</v>
      </c>
      <c r="AI42" s="66" t="s">
        <v>80</v>
      </c>
      <c r="AJ42" s="5"/>
      <c r="AK42" s="5"/>
      <c r="AL42" s="5"/>
      <c r="AM42" s="5"/>
      <c r="AN42" s="5"/>
      <c r="AO42" s="5"/>
      <c r="AP42" s="5"/>
      <c r="AQ42" s="5"/>
      <c r="AR42" s="5"/>
      <c r="AS42" s="5"/>
      <c r="AT42" s="5"/>
      <c r="AU42" s="5"/>
      <c r="AV42" s="5"/>
      <c r="AW42" s="5"/>
      <c r="AX42" s="5"/>
      <c r="AY42" s="7" t="s">
        <v>124</v>
      </c>
      <c r="AZ42" s="5"/>
    </row>
    <row r="43" spans="1:52" ht="30" x14ac:dyDescent="0.2">
      <c r="A43" s="1">
        <v>43</v>
      </c>
      <c r="B43" s="7" t="s">
        <v>125</v>
      </c>
      <c r="C43" s="5" t="s">
        <v>3117</v>
      </c>
      <c r="D43" s="5" t="s">
        <v>3118</v>
      </c>
      <c r="E43" s="5"/>
      <c r="F43" s="8">
        <v>150</v>
      </c>
      <c r="G43" s="8">
        <v>1</v>
      </c>
      <c r="H43" s="60" t="s">
        <v>3330</v>
      </c>
      <c r="I43" s="5"/>
      <c r="J43" s="5"/>
      <c r="K43" s="5"/>
      <c r="L43" s="5"/>
      <c r="M43" s="5"/>
      <c r="N43" s="5"/>
      <c r="O43" s="5"/>
      <c r="P43" s="5"/>
      <c r="Q43" s="5"/>
      <c r="R43" s="5"/>
      <c r="S43" s="5"/>
      <c r="T43" s="5"/>
      <c r="U43" s="5"/>
      <c r="V43" s="8">
        <v>1</v>
      </c>
      <c r="W43" s="66" t="s">
        <v>80</v>
      </c>
      <c r="X43" s="5"/>
      <c r="Y43" s="5"/>
      <c r="Z43" s="5"/>
      <c r="AA43" s="5"/>
      <c r="AB43" s="5"/>
      <c r="AC43" s="5"/>
      <c r="AD43" s="5"/>
      <c r="AE43" s="5"/>
      <c r="AF43" s="5"/>
      <c r="AG43" s="5"/>
      <c r="AH43" s="8">
        <v>1</v>
      </c>
      <c r="AI43" s="66" t="s">
        <v>80</v>
      </c>
      <c r="AJ43" s="5"/>
      <c r="AK43" s="5"/>
      <c r="AL43" s="5"/>
      <c r="AM43" s="5"/>
      <c r="AN43" s="5"/>
      <c r="AO43" s="5"/>
      <c r="AP43" s="5"/>
      <c r="AQ43" s="5"/>
      <c r="AR43" s="5"/>
      <c r="AS43" s="5"/>
      <c r="AT43" s="5"/>
      <c r="AU43" s="5"/>
      <c r="AV43" s="5"/>
      <c r="AW43" s="5"/>
      <c r="AX43" s="5"/>
      <c r="AY43" s="7" t="s">
        <v>124</v>
      </c>
      <c r="AZ43" s="5"/>
    </row>
    <row r="44" spans="1:52" x14ac:dyDescent="0.2">
      <c r="A44" s="1">
        <v>403</v>
      </c>
    </row>
    <row r="45" spans="1:52" s="93" customFormat="1" ht="12.75" x14ac:dyDescent="0.2">
      <c r="A45" s="148"/>
      <c r="B45" s="1144" t="s">
        <v>3331</v>
      </c>
      <c r="C45" s="1144"/>
      <c r="D45" s="1144"/>
      <c r="E45" s="1144"/>
      <c r="F45" s="1144"/>
      <c r="G45" s="1144"/>
      <c r="H45" s="148"/>
      <c r="I45" s="148"/>
      <c r="J45" s="148"/>
    </row>
    <row r="46" spans="1:52" s="93" customFormat="1" ht="40.5" customHeight="1" x14ac:dyDescent="0.2">
      <c r="A46" s="148"/>
      <c r="B46" s="1144"/>
      <c r="C46" s="1144"/>
      <c r="D46" s="1144"/>
      <c r="E46" s="1144"/>
      <c r="F46" s="1144"/>
      <c r="G46" s="1144"/>
      <c r="H46" s="148"/>
      <c r="I46" s="148"/>
      <c r="J46" s="148"/>
    </row>
    <row r="47" spans="1:52" s="39" customFormat="1" ht="25.5" customHeight="1" thickBot="1" x14ac:dyDescent="0.3">
      <c r="A47" s="149"/>
      <c r="B47" s="1145"/>
      <c r="C47" s="1145"/>
      <c r="D47" s="1145"/>
      <c r="E47" s="1145"/>
      <c r="F47" s="1145"/>
      <c r="G47" s="1145"/>
      <c r="H47" s="149"/>
      <c r="I47" s="149"/>
      <c r="J47" s="149"/>
    </row>
    <row r="48" spans="1:52" s="154" customFormat="1" ht="63.75" thickBot="1" x14ac:dyDescent="0.3">
      <c r="A48" s="150"/>
      <c r="B48" s="151" t="s">
        <v>3332</v>
      </c>
      <c r="C48" s="198" t="s">
        <v>3333</v>
      </c>
      <c r="D48" s="152" t="s">
        <v>3334</v>
      </c>
      <c r="E48" s="152" t="s">
        <v>3335</v>
      </c>
      <c r="F48" s="152" t="s">
        <v>3336</v>
      </c>
      <c r="G48" s="153" t="s">
        <v>3337</v>
      </c>
      <c r="H48" s="150"/>
      <c r="I48" s="150"/>
      <c r="J48" s="150"/>
    </row>
    <row r="49" spans="1:12" s="39" customFormat="1" ht="15.75" x14ac:dyDescent="0.25">
      <c r="A49" s="149"/>
      <c r="B49" s="155">
        <v>1</v>
      </c>
      <c r="C49" s="199" t="s">
        <v>3338</v>
      </c>
      <c r="D49" s="157">
        <v>6</v>
      </c>
      <c r="E49" s="157">
        <v>8.3000000000000007</v>
      </c>
      <c r="F49" s="158">
        <f t="shared" ref="F49:F50" si="0">(PI()*((E49/2)^2))*D49</f>
        <v>324.63647685870137</v>
      </c>
      <c r="G49" s="159" t="s">
        <v>3339</v>
      </c>
      <c r="H49" s="149"/>
      <c r="I49" s="149"/>
      <c r="J49" s="149"/>
    </row>
    <row r="50" spans="1:12" s="39" customFormat="1" ht="15.75" x14ac:dyDescent="0.25">
      <c r="A50" s="149"/>
      <c r="B50" s="160">
        <v>2</v>
      </c>
      <c r="C50" s="199" t="s">
        <v>3338</v>
      </c>
      <c r="D50" s="161">
        <v>1</v>
      </c>
      <c r="E50" s="161">
        <v>11.2</v>
      </c>
      <c r="F50" s="158">
        <f t="shared" si="0"/>
        <v>98.520345616575895</v>
      </c>
      <c r="G50" s="162" t="s">
        <v>3340</v>
      </c>
      <c r="H50" s="149"/>
      <c r="I50" s="149"/>
      <c r="J50" s="149"/>
    </row>
    <row r="51" spans="1:12" s="39" customFormat="1" ht="15.75" x14ac:dyDescent="0.25">
      <c r="A51" s="149"/>
      <c r="B51" s="155">
        <v>3</v>
      </c>
      <c r="C51" s="199" t="s">
        <v>3338</v>
      </c>
      <c r="D51" s="161">
        <v>1</v>
      </c>
      <c r="E51" s="161">
        <v>9</v>
      </c>
      <c r="F51" s="158">
        <f>(PI()*((E51/2)^2))*D51</f>
        <v>63.617251235193308</v>
      </c>
      <c r="G51" s="162" t="s">
        <v>1715</v>
      </c>
      <c r="H51" s="149"/>
      <c r="I51" s="149"/>
      <c r="J51" s="149"/>
      <c r="K51" s="163"/>
    </row>
    <row r="52" spans="1:12" s="39" customFormat="1" ht="15.75" x14ac:dyDescent="0.25">
      <c r="A52" s="149"/>
      <c r="B52" s="164"/>
      <c r="C52" s="203"/>
      <c r="D52" s="165"/>
      <c r="E52" s="165"/>
      <c r="F52" s="166"/>
      <c r="G52" s="167"/>
      <c r="H52" s="149"/>
      <c r="I52" s="149"/>
      <c r="J52" s="149"/>
    </row>
    <row r="53" spans="1:12" s="39" customFormat="1" ht="15.75" x14ac:dyDescent="0.25">
      <c r="A53" s="149"/>
      <c r="B53" s="164"/>
      <c r="C53" s="203"/>
      <c r="D53" s="165"/>
      <c r="E53" s="165"/>
      <c r="F53" s="166"/>
      <c r="G53" s="167"/>
      <c r="H53" s="149"/>
      <c r="I53" s="149"/>
      <c r="J53" s="149"/>
    </row>
    <row r="54" spans="1:12" s="39" customFormat="1" ht="16.5" thickBot="1" x14ac:dyDescent="0.3">
      <c r="A54" s="149"/>
      <c r="B54" s="168"/>
      <c r="C54" s="205"/>
      <c r="D54" s="169"/>
      <c r="E54" s="169"/>
      <c r="F54" s="170"/>
      <c r="G54" s="171"/>
      <c r="H54" s="149"/>
      <c r="I54" s="149"/>
      <c r="J54" s="149"/>
    </row>
    <row r="55" spans="1:12" s="39" customFormat="1" ht="16.5" thickBot="1" x14ac:dyDescent="0.3">
      <c r="A55" s="149"/>
      <c r="B55" s="172"/>
      <c r="C55" s="231"/>
      <c r="D55" s="174">
        <f>SUM(D49:D53)</f>
        <v>8</v>
      </c>
      <c r="E55" s="174"/>
      <c r="F55" s="175">
        <f>SUM(F49:F54)</f>
        <v>486.77407371047059</v>
      </c>
      <c r="G55" s="176"/>
      <c r="H55" s="149"/>
      <c r="I55" s="149"/>
      <c r="J55" s="149"/>
    </row>
    <row r="56" spans="1:12" s="39" customFormat="1" ht="15.75" x14ac:dyDescent="0.25">
      <c r="A56" s="149"/>
      <c r="B56" s="1146" t="s">
        <v>3341</v>
      </c>
      <c r="C56" s="1147"/>
      <c r="D56" s="1147"/>
      <c r="E56" s="1147"/>
      <c r="F56" s="1147"/>
      <c r="G56" s="1148"/>
      <c r="H56" s="149"/>
      <c r="I56" s="149"/>
      <c r="J56" s="149"/>
    </row>
    <row r="57" spans="1:12" s="39" customFormat="1" ht="15.75" x14ac:dyDescent="0.25">
      <c r="A57" s="149"/>
      <c r="B57" s="164">
        <v>4.0999999999999996</v>
      </c>
      <c r="C57" s="212" t="s">
        <v>3342</v>
      </c>
      <c r="D57" s="165">
        <v>1</v>
      </c>
      <c r="E57" s="165"/>
      <c r="F57" s="166"/>
      <c r="G57" s="167" t="s">
        <v>3343</v>
      </c>
      <c r="H57" s="149"/>
      <c r="I57" s="149"/>
      <c r="J57" s="149"/>
      <c r="L57" s="232"/>
    </row>
    <row r="58" spans="1:12" s="39" customFormat="1" ht="15.75" x14ac:dyDescent="0.25">
      <c r="A58" s="149"/>
      <c r="B58" s="164">
        <v>4.2</v>
      </c>
      <c r="C58" s="212" t="s">
        <v>3342</v>
      </c>
      <c r="D58" s="165">
        <v>1</v>
      </c>
      <c r="E58" s="165"/>
      <c r="F58" s="166"/>
      <c r="G58" s="167" t="s">
        <v>3344</v>
      </c>
      <c r="H58" s="149"/>
      <c r="I58" s="149"/>
      <c r="J58" s="149"/>
    </row>
    <row r="59" spans="1:12" s="39" customFormat="1" ht="16.5" thickBot="1" x14ac:dyDescent="0.3">
      <c r="A59" s="149"/>
      <c r="B59" s="168">
        <v>5.0999999999999996</v>
      </c>
      <c r="C59" s="213" t="s">
        <v>3345</v>
      </c>
      <c r="D59" s="169">
        <v>2</v>
      </c>
      <c r="E59" s="169"/>
      <c r="F59" s="170"/>
      <c r="G59" s="171" t="s">
        <v>3346</v>
      </c>
      <c r="H59" s="149"/>
      <c r="I59" s="149"/>
      <c r="J59" s="149"/>
    </row>
    <row r="60" spans="1:12" s="39" customFormat="1" ht="16.5" thickBot="1" x14ac:dyDescent="0.3">
      <c r="A60" s="149"/>
      <c r="B60" s="214"/>
      <c r="C60" s="215"/>
      <c r="D60" s="233"/>
      <c r="E60" s="233"/>
      <c r="F60" s="233"/>
      <c r="G60" s="217"/>
      <c r="H60" s="149"/>
      <c r="I60" s="149"/>
      <c r="J60" s="149"/>
    </row>
    <row r="61" spans="1:12" s="39" customFormat="1" ht="18.75" thickBot="1" x14ac:dyDescent="0.3">
      <c r="A61" s="149"/>
      <c r="B61" s="1124" t="s">
        <v>3347</v>
      </c>
      <c r="C61" s="1124"/>
      <c r="D61" s="1124"/>
      <c r="E61" s="1124"/>
      <c r="F61" s="1124" t="s">
        <v>3348</v>
      </c>
      <c r="G61" s="1124"/>
      <c r="H61" s="149"/>
      <c r="I61" s="149"/>
      <c r="J61" s="149"/>
    </row>
    <row r="62" spans="1:12" s="39" customFormat="1" ht="15.75" x14ac:dyDescent="0.25">
      <c r="A62" s="149"/>
      <c r="B62" s="1125" t="s">
        <v>3349</v>
      </c>
      <c r="C62" s="1126"/>
      <c r="D62" s="177">
        <v>32</v>
      </c>
      <c r="E62" s="178" t="s">
        <v>3350</v>
      </c>
      <c r="F62" s="1127"/>
      <c r="G62" s="1128"/>
      <c r="H62" s="149"/>
      <c r="I62" s="149"/>
      <c r="J62" s="149"/>
    </row>
    <row r="63" spans="1:12" s="39" customFormat="1" ht="15.75" x14ac:dyDescent="0.25">
      <c r="A63" s="149"/>
      <c r="B63" s="1129" t="s">
        <v>3351</v>
      </c>
      <c r="C63" s="1130"/>
      <c r="D63" s="179">
        <f>D55</f>
        <v>8</v>
      </c>
      <c r="E63" s="180" t="s">
        <v>3352</v>
      </c>
      <c r="F63" s="1131"/>
      <c r="G63" s="1132"/>
      <c r="H63" s="149"/>
      <c r="I63" s="149"/>
      <c r="J63" s="149"/>
    </row>
    <row r="64" spans="1:12" s="39" customFormat="1" ht="15.75" x14ac:dyDescent="0.25">
      <c r="A64" s="149"/>
      <c r="B64" s="1129" t="s">
        <v>3353</v>
      </c>
      <c r="C64" s="1130"/>
      <c r="D64" s="179">
        <f>MAX(E49:E59)</f>
        <v>11.2</v>
      </c>
      <c r="E64" s="180" t="s">
        <v>3350</v>
      </c>
      <c r="F64" s="1131"/>
      <c r="G64" s="1132"/>
      <c r="H64" s="149"/>
      <c r="I64" s="149"/>
      <c r="J64" s="149"/>
    </row>
    <row r="65" spans="1:10" s="39" customFormat="1" ht="15.75" x14ac:dyDescent="0.25">
      <c r="A65" s="149"/>
      <c r="B65" s="1129" t="s">
        <v>3354</v>
      </c>
      <c r="C65" s="1130"/>
      <c r="D65" s="181">
        <f>F55</f>
        <v>486.77407371047059</v>
      </c>
      <c r="E65" s="182" t="s">
        <v>3355</v>
      </c>
      <c r="F65" s="1131"/>
      <c r="G65" s="1132"/>
      <c r="H65" s="149"/>
      <c r="I65" s="149"/>
      <c r="J65" s="149"/>
    </row>
    <row r="66" spans="1:10" s="39" customFormat="1" ht="15.75" x14ac:dyDescent="0.25">
      <c r="A66" s="183"/>
      <c r="B66" s="1150" t="s">
        <v>3356</v>
      </c>
      <c r="C66" s="1151"/>
      <c r="D66" s="184">
        <f>(3.14/4)*D62*D62</f>
        <v>803.84</v>
      </c>
      <c r="E66" s="185" t="s">
        <v>3355</v>
      </c>
      <c r="F66" s="1131"/>
      <c r="G66" s="1132"/>
      <c r="H66" s="183"/>
      <c r="I66" s="183"/>
      <c r="J66" s="183"/>
    </row>
    <row r="67" spans="1:10" s="39" customFormat="1" ht="15.75" x14ac:dyDescent="0.25">
      <c r="A67" s="149"/>
      <c r="B67" s="1129" t="s">
        <v>3357</v>
      </c>
      <c r="C67" s="1130"/>
      <c r="D67" s="186">
        <f>IF(D55&gt;=3,40%,IF(D55=2,31%,53%))</f>
        <v>0.4</v>
      </c>
      <c r="E67" s="187"/>
      <c r="F67" s="1131"/>
      <c r="G67" s="1132"/>
      <c r="H67" s="149"/>
      <c r="I67" s="149"/>
      <c r="J67" s="149"/>
    </row>
    <row r="68" spans="1:10" s="39" customFormat="1" ht="16.5" thickBot="1" x14ac:dyDescent="0.3">
      <c r="A68" s="149"/>
      <c r="B68" s="1137" t="s">
        <v>3358</v>
      </c>
      <c r="C68" s="1138"/>
      <c r="D68" s="188">
        <f>D66*D67</f>
        <v>321.53600000000006</v>
      </c>
      <c r="E68" s="189" t="s">
        <v>3355</v>
      </c>
      <c r="F68" s="1149"/>
      <c r="G68" s="1143"/>
      <c r="H68" s="149"/>
      <c r="I68" s="149"/>
      <c r="J68" s="149"/>
    </row>
    <row r="69" spans="1:10" s="39" customFormat="1" ht="18.75" thickBot="1" x14ac:dyDescent="0.3">
      <c r="A69" s="149"/>
      <c r="B69" s="1140" t="s">
        <v>3359</v>
      </c>
      <c r="C69" s="1140"/>
      <c r="D69" s="1140"/>
      <c r="E69" s="1140"/>
      <c r="F69" s="190"/>
      <c r="G69" s="190"/>
      <c r="H69" s="149"/>
      <c r="I69" s="149"/>
      <c r="J69" s="149"/>
    </row>
    <row r="70" spans="1:10" s="39" customFormat="1" ht="15.75" x14ac:dyDescent="0.25">
      <c r="A70" s="191"/>
      <c r="B70" s="1125" t="s">
        <v>3360</v>
      </c>
      <c r="C70" s="1126"/>
      <c r="D70" s="192">
        <f>ROUNDUP((D65/D68),0)</f>
        <v>2</v>
      </c>
      <c r="E70" s="193" t="s">
        <v>3361</v>
      </c>
      <c r="F70" s="1141"/>
      <c r="G70" s="1128"/>
      <c r="H70" s="191"/>
      <c r="I70" s="191"/>
      <c r="J70" s="191"/>
    </row>
    <row r="71" spans="1:10" s="39" customFormat="1" ht="16.5" thickBot="1" x14ac:dyDescent="0.3">
      <c r="A71" s="191"/>
      <c r="B71" s="1137" t="s">
        <v>3362</v>
      </c>
      <c r="C71" s="1138"/>
      <c r="D71" s="194">
        <f>D62</f>
        <v>32</v>
      </c>
      <c r="E71" s="195" t="s">
        <v>3350</v>
      </c>
      <c r="F71" s="1142"/>
      <c r="G71" s="1143"/>
      <c r="H71" s="191"/>
      <c r="I71" s="191"/>
      <c r="J71" s="191"/>
    </row>
    <row r="72" spans="1:10" s="93" customFormat="1" ht="12.75" x14ac:dyDescent="0.2">
      <c r="A72" s="148"/>
      <c r="B72" s="1144" t="s">
        <v>3331</v>
      </c>
      <c r="C72" s="1144"/>
      <c r="D72" s="1144"/>
      <c r="E72" s="1144"/>
      <c r="F72" s="1144"/>
      <c r="G72" s="1144"/>
      <c r="H72" s="148"/>
      <c r="I72" s="148"/>
      <c r="J72" s="148"/>
    </row>
    <row r="73" spans="1:10" s="93" customFormat="1" ht="40.5" customHeight="1" x14ac:dyDescent="0.2">
      <c r="A73" s="148"/>
      <c r="B73" s="1144"/>
      <c r="C73" s="1144"/>
      <c r="D73" s="1144"/>
      <c r="E73" s="1144"/>
      <c r="F73" s="1144"/>
      <c r="G73" s="1144"/>
      <c r="H73" s="148"/>
      <c r="I73" s="148"/>
      <c r="J73" s="148"/>
    </row>
    <row r="74" spans="1:10" s="39" customFormat="1" ht="25.5" customHeight="1" thickBot="1" x14ac:dyDescent="0.3">
      <c r="A74" s="149"/>
      <c r="B74" s="1145"/>
      <c r="C74" s="1145"/>
      <c r="D74" s="1145"/>
      <c r="E74" s="1145"/>
      <c r="F74" s="1145"/>
      <c r="G74" s="1145"/>
      <c r="H74" s="149"/>
      <c r="I74" s="149"/>
      <c r="J74" s="149"/>
    </row>
    <row r="75" spans="1:10" s="39" customFormat="1" ht="63.75" thickBot="1" x14ac:dyDescent="0.3">
      <c r="A75" s="149"/>
      <c r="B75" s="151" t="s">
        <v>3332</v>
      </c>
      <c r="C75" s="198" t="s">
        <v>3333</v>
      </c>
      <c r="D75" s="152" t="s">
        <v>3334</v>
      </c>
      <c r="E75" s="152" t="s">
        <v>3335</v>
      </c>
      <c r="F75" s="152" t="s">
        <v>3336</v>
      </c>
      <c r="G75" s="153" t="s">
        <v>3337</v>
      </c>
      <c r="H75" s="149"/>
      <c r="I75" s="149"/>
      <c r="J75" s="149"/>
    </row>
    <row r="76" spans="1:10" s="39" customFormat="1" ht="15.75" x14ac:dyDescent="0.25">
      <c r="A76" s="149"/>
      <c r="B76" s="155">
        <v>1</v>
      </c>
      <c r="C76" s="199" t="s">
        <v>3363</v>
      </c>
      <c r="D76" s="157">
        <v>1</v>
      </c>
      <c r="E76" s="157">
        <v>8.3000000000000007</v>
      </c>
      <c r="F76" s="158">
        <f t="shared" ref="F76" si="1">(PI()*((E76/2)^2))*D76</f>
        <v>54.106079476450226</v>
      </c>
      <c r="G76" s="159" t="s">
        <v>3339</v>
      </c>
      <c r="H76" s="149"/>
      <c r="I76" s="149"/>
      <c r="J76" s="149"/>
    </row>
    <row r="77" spans="1:10" s="39" customFormat="1" ht="15.75" x14ac:dyDescent="0.25">
      <c r="A77" s="149"/>
      <c r="B77" s="164"/>
      <c r="C77" s="212"/>
      <c r="D77" s="165"/>
      <c r="E77" s="165"/>
      <c r="F77" s="166"/>
      <c r="G77" s="167"/>
      <c r="H77" s="149"/>
      <c r="I77" s="149"/>
      <c r="J77" s="149"/>
    </row>
    <row r="78" spans="1:10" s="39" customFormat="1" ht="15.75" x14ac:dyDescent="0.25">
      <c r="A78" s="149"/>
      <c r="B78" s="164"/>
      <c r="C78" s="212"/>
      <c r="D78" s="165"/>
      <c r="E78" s="165"/>
      <c r="F78" s="166"/>
      <c r="G78" s="167"/>
      <c r="H78" s="149"/>
      <c r="I78" s="149"/>
      <c r="J78" s="149"/>
    </row>
    <row r="79" spans="1:10" s="39" customFormat="1" ht="15.75" x14ac:dyDescent="0.25">
      <c r="B79" s="224"/>
      <c r="C79" s="212"/>
      <c r="D79" s="165"/>
      <c r="E79" s="165"/>
      <c r="F79" s="166"/>
      <c r="G79" s="167"/>
    </row>
    <row r="80" spans="1:10" s="39" customFormat="1" ht="15.75" x14ac:dyDescent="0.25">
      <c r="B80" s="164"/>
      <c r="C80" s="203"/>
      <c r="D80" s="165"/>
      <c r="E80" s="165"/>
      <c r="F80" s="166"/>
      <c r="G80" s="167"/>
    </row>
    <row r="81" spans="2:7" s="39" customFormat="1" ht="15.75" x14ac:dyDescent="0.25">
      <c r="B81" s="164"/>
      <c r="C81" s="212"/>
      <c r="D81" s="165"/>
      <c r="E81" s="165"/>
      <c r="F81" s="166"/>
      <c r="G81" s="167"/>
    </row>
    <row r="82" spans="2:7" s="39" customFormat="1" ht="15.75" x14ac:dyDescent="0.25">
      <c r="B82" s="164"/>
      <c r="C82" s="212"/>
      <c r="D82" s="165"/>
      <c r="E82" s="165"/>
      <c r="F82" s="166"/>
      <c r="G82" s="167"/>
    </row>
    <row r="83" spans="2:7" s="39" customFormat="1" ht="15.75" x14ac:dyDescent="0.25">
      <c r="B83" s="164"/>
      <c r="C83" s="203"/>
      <c r="D83" s="165"/>
      <c r="E83" s="165"/>
      <c r="F83" s="166"/>
      <c r="G83" s="167"/>
    </row>
    <row r="84" spans="2:7" s="39" customFormat="1" ht="15.75" x14ac:dyDescent="0.25">
      <c r="B84" s="164"/>
      <c r="C84" s="203"/>
      <c r="D84" s="165"/>
      <c r="E84" s="165"/>
      <c r="F84" s="166"/>
      <c r="G84" s="167"/>
    </row>
    <row r="85" spans="2:7" s="39" customFormat="1" ht="15.75" x14ac:dyDescent="0.25">
      <c r="B85" s="164"/>
      <c r="C85" s="203"/>
      <c r="D85" s="165"/>
      <c r="E85" s="165"/>
      <c r="F85" s="166"/>
      <c r="G85" s="167"/>
    </row>
    <row r="86" spans="2:7" s="39" customFormat="1" ht="15.75" x14ac:dyDescent="0.25">
      <c r="B86" s="164"/>
      <c r="C86" s="203"/>
      <c r="D86" s="165"/>
      <c r="E86" s="165"/>
      <c r="F86" s="166"/>
      <c r="G86" s="167"/>
    </row>
    <row r="87" spans="2:7" s="39" customFormat="1" ht="15.75" x14ac:dyDescent="0.25">
      <c r="B87" s="164"/>
      <c r="C87" s="203"/>
      <c r="D87" s="165"/>
      <c r="E87" s="165"/>
      <c r="F87" s="166"/>
      <c r="G87" s="167"/>
    </row>
    <row r="88" spans="2:7" s="39" customFormat="1" ht="16.5" thickBot="1" x14ac:dyDescent="0.3">
      <c r="B88" s="225"/>
      <c r="C88" s="226"/>
      <c r="D88" s="234"/>
      <c r="E88" s="234"/>
      <c r="F88" s="228"/>
      <c r="G88" s="229"/>
    </row>
    <row r="89" spans="2:7" s="39" customFormat="1" ht="16.5" thickBot="1" x14ac:dyDescent="0.3">
      <c r="B89" s="214"/>
      <c r="C89" s="215"/>
      <c r="D89" s="208">
        <f>SUM(D76:D88)</f>
        <v>1</v>
      </c>
      <c r="E89" s="208"/>
      <c r="F89" s="210">
        <f>SUM(F76:F88)</f>
        <v>54.106079476450226</v>
      </c>
      <c r="G89" s="217"/>
    </row>
    <row r="90" spans="2:7" s="39" customFormat="1" ht="18.75" thickBot="1" x14ac:dyDescent="0.3">
      <c r="B90" s="1124" t="s">
        <v>3347</v>
      </c>
      <c r="C90" s="1124"/>
      <c r="D90" s="1124"/>
      <c r="E90" s="1124"/>
      <c r="F90" s="1124" t="s">
        <v>3348</v>
      </c>
      <c r="G90" s="1124"/>
    </row>
    <row r="91" spans="2:7" s="39" customFormat="1" ht="80.25" customHeight="1" x14ac:dyDescent="0.25">
      <c r="B91" s="1125" t="s">
        <v>3349</v>
      </c>
      <c r="C91" s="1126"/>
      <c r="D91" s="177">
        <v>32</v>
      </c>
      <c r="E91" s="178" t="s">
        <v>3350</v>
      </c>
      <c r="F91" s="958" t="s">
        <v>3364</v>
      </c>
      <c r="G91" s="1160"/>
    </row>
    <row r="92" spans="2:7" s="39" customFormat="1" ht="32.25" customHeight="1" x14ac:dyDescent="0.25">
      <c r="B92" s="1129" t="s">
        <v>3351</v>
      </c>
      <c r="C92" s="1130"/>
      <c r="D92" s="179">
        <f>D89</f>
        <v>1</v>
      </c>
      <c r="E92" s="180" t="s">
        <v>3352</v>
      </c>
      <c r="F92" s="954"/>
      <c r="G92" s="1161"/>
    </row>
    <row r="93" spans="2:7" s="39" customFormat="1" ht="15.75" x14ac:dyDescent="0.25">
      <c r="B93" s="1129" t="s">
        <v>3353</v>
      </c>
      <c r="C93" s="1130"/>
      <c r="D93" s="179">
        <f>MAX(E76:E88)</f>
        <v>8.3000000000000007</v>
      </c>
      <c r="E93" s="180" t="s">
        <v>3350</v>
      </c>
      <c r="F93" s="1129"/>
      <c r="G93" s="1139"/>
    </row>
    <row r="94" spans="2:7" s="39" customFormat="1" ht="15.75" x14ac:dyDescent="0.25">
      <c r="B94" s="1129" t="s">
        <v>3354</v>
      </c>
      <c r="C94" s="1130"/>
      <c r="D94" s="181">
        <f>F89</f>
        <v>54.106079476450226</v>
      </c>
      <c r="E94" s="182" t="s">
        <v>3355</v>
      </c>
      <c r="F94" s="1129"/>
      <c r="G94" s="1139"/>
    </row>
    <row r="95" spans="2:7" s="39" customFormat="1" ht="15.75" x14ac:dyDescent="0.25">
      <c r="B95" s="1150" t="s">
        <v>3356</v>
      </c>
      <c r="C95" s="1151"/>
      <c r="D95" s="184">
        <f>(3.14/4)*D91*D91</f>
        <v>803.84</v>
      </c>
      <c r="E95" s="185" t="s">
        <v>3355</v>
      </c>
      <c r="F95" s="1129"/>
      <c r="G95" s="1139"/>
    </row>
    <row r="96" spans="2:7" s="39" customFormat="1" ht="15.75" x14ac:dyDescent="0.25">
      <c r="B96" s="1150" t="s">
        <v>3357</v>
      </c>
      <c r="C96" s="1151"/>
      <c r="D96" s="186">
        <f>IF(D89&gt;=3,40%,IF(D89=2,31%,53%))</f>
        <v>0.53</v>
      </c>
      <c r="E96" s="235"/>
      <c r="F96" s="1129"/>
      <c r="G96" s="1139"/>
    </row>
    <row r="97" spans="1:11" s="39" customFormat="1" ht="16.5" thickBot="1" x14ac:dyDescent="0.3">
      <c r="B97" s="1137" t="s">
        <v>3358</v>
      </c>
      <c r="C97" s="1138"/>
      <c r="D97" s="188">
        <f>D95*D96</f>
        <v>426.03520000000003</v>
      </c>
      <c r="E97" s="189" t="s">
        <v>3355</v>
      </c>
      <c r="F97" s="1137"/>
      <c r="G97" s="1158"/>
    </row>
    <row r="98" spans="1:11" s="39" customFormat="1" ht="18.75" thickBot="1" x14ac:dyDescent="0.3">
      <c r="B98" s="1124" t="s">
        <v>3359</v>
      </c>
      <c r="C98" s="1124"/>
      <c r="D98" s="1124"/>
      <c r="E98" s="1124"/>
      <c r="F98" s="1162"/>
      <c r="G98" s="1162"/>
    </row>
    <row r="99" spans="1:11" s="39" customFormat="1" ht="15.75" x14ac:dyDescent="0.25">
      <c r="B99" s="1125" t="s">
        <v>3360</v>
      </c>
      <c r="C99" s="1126"/>
      <c r="D99" s="192">
        <f>ROUNDUP((D94/D97),0)</f>
        <v>1</v>
      </c>
      <c r="E99" s="193" t="s">
        <v>3361</v>
      </c>
      <c r="F99" s="1125"/>
      <c r="G99" s="1159"/>
    </row>
    <row r="100" spans="1:11" s="39" customFormat="1" ht="16.5" thickBot="1" x14ac:dyDescent="0.3">
      <c r="B100" s="1137" t="s">
        <v>3362</v>
      </c>
      <c r="C100" s="1138"/>
      <c r="D100" s="194">
        <f>D91</f>
        <v>32</v>
      </c>
      <c r="E100" s="195" t="s">
        <v>3350</v>
      </c>
      <c r="F100" s="1137"/>
      <c r="G100" s="1158"/>
    </row>
    <row r="101" spans="1:11" s="39" customFormat="1" ht="15.75" x14ac:dyDescent="0.25">
      <c r="C101" s="43"/>
      <c r="G101" s="43"/>
    </row>
    <row r="102" spans="1:11" x14ac:dyDescent="0.2">
      <c r="A102" s="1">
        <v>404</v>
      </c>
    </row>
    <row r="104" spans="1:11" s="93" customFormat="1" ht="22.5" customHeight="1" x14ac:dyDescent="0.2">
      <c r="A104" s="148"/>
      <c r="B104" s="1144" t="s">
        <v>3331</v>
      </c>
      <c r="C104" s="1144"/>
      <c r="D104" s="1144"/>
      <c r="E104" s="1144"/>
      <c r="F104" s="1144"/>
      <c r="G104" s="1144"/>
      <c r="H104" s="148"/>
      <c r="I104" s="148"/>
      <c r="J104" s="148"/>
    </row>
    <row r="105" spans="1:11" s="93" customFormat="1" ht="40.5" customHeight="1" x14ac:dyDescent="0.2">
      <c r="A105" s="148"/>
      <c r="B105" s="1144"/>
      <c r="C105" s="1144"/>
      <c r="D105" s="1144"/>
      <c r="E105" s="1144"/>
      <c r="F105" s="1144"/>
      <c r="G105" s="1144"/>
      <c r="H105" s="148"/>
      <c r="I105" s="148"/>
      <c r="J105" s="148"/>
    </row>
    <row r="106" spans="1:11" s="93" customFormat="1" ht="13.5" thickBot="1" x14ac:dyDescent="0.25">
      <c r="A106" s="148"/>
      <c r="B106" s="1145"/>
      <c r="C106" s="1145"/>
      <c r="D106" s="1145"/>
      <c r="E106" s="1145"/>
      <c r="F106" s="1145"/>
      <c r="G106" s="1145"/>
      <c r="H106" s="148"/>
      <c r="I106" s="148"/>
      <c r="J106" s="148"/>
    </row>
    <row r="107" spans="1:11" s="154" customFormat="1" ht="42.75" customHeight="1" thickBot="1" x14ac:dyDescent="0.3">
      <c r="A107" s="150"/>
      <c r="B107" s="151" t="s">
        <v>3332</v>
      </c>
      <c r="C107" s="198" t="s">
        <v>3333</v>
      </c>
      <c r="D107" s="152" t="s">
        <v>3334</v>
      </c>
      <c r="E107" s="152" t="s">
        <v>3335</v>
      </c>
      <c r="F107" s="152" t="s">
        <v>3336</v>
      </c>
      <c r="G107" s="153" t="s">
        <v>3337</v>
      </c>
      <c r="H107" s="150"/>
      <c r="I107" s="150"/>
      <c r="J107" s="150"/>
    </row>
    <row r="108" spans="1:11" s="93" customFormat="1" ht="15.75" x14ac:dyDescent="0.2">
      <c r="A108" s="148"/>
      <c r="B108" s="155">
        <v>1</v>
      </c>
      <c r="C108" s="199" t="s">
        <v>3365</v>
      </c>
      <c r="D108" s="157">
        <v>16</v>
      </c>
      <c r="E108" s="157">
        <v>8.3000000000000007</v>
      </c>
      <c r="F108" s="158">
        <f t="shared" ref="F108:F110" si="2">(PI()*((E108/2)^2))*D108</f>
        <v>865.69727162320362</v>
      </c>
      <c r="G108" s="159" t="s">
        <v>3339</v>
      </c>
      <c r="H108" s="148"/>
      <c r="I108" s="148"/>
      <c r="J108" s="148"/>
    </row>
    <row r="109" spans="1:11" s="93" customFormat="1" ht="15.75" x14ac:dyDescent="0.2">
      <c r="A109" s="148"/>
      <c r="B109" s="160">
        <v>2</v>
      </c>
      <c r="C109" s="199" t="s">
        <v>3365</v>
      </c>
      <c r="D109" s="161">
        <v>1</v>
      </c>
      <c r="E109" s="161">
        <v>9</v>
      </c>
      <c r="F109" s="158">
        <f t="shared" si="2"/>
        <v>63.617251235193308</v>
      </c>
      <c r="G109" s="162" t="s">
        <v>3366</v>
      </c>
      <c r="H109" s="148"/>
      <c r="I109" s="148"/>
      <c r="J109" s="148"/>
    </row>
    <row r="110" spans="1:11" s="93" customFormat="1" ht="15.75" x14ac:dyDescent="0.2">
      <c r="A110" s="148"/>
      <c r="B110" s="160">
        <v>3</v>
      </c>
      <c r="C110" s="199" t="s">
        <v>3365</v>
      </c>
      <c r="D110" s="161">
        <v>1</v>
      </c>
      <c r="E110" s="161">
        <v>17</v>
      </c>
      <c r="F110" s="158">
        <f t="shared" si="2"/>
        <v>226.98006922186255</v>
      </c>
      <c r="G110" s="162" t="s">
        <v>3367</v>
      </c>
      <c r="H110" s="148"/>
      <c r="I110" s="148"/>
      <c r="J110" s="148"/>
    </row>
    <row r="111" spans="1:11" s="93" customFormat="1" ht="15.75" x14ac:dyDescent="0.25">
      <c r="A111" s="148"/>
      <c r="B111" s="155">
        <v>4</v>
      </c>
      <c r="C111" s="199" t="s">
        <v>3365</v>
      </c>
      <c r="D111" s="161">
        <v>1</v>
      </c>
      <c r="E111" s="161">
        <v>5</v>
      </c>
      <c r="F111" s="158">
        <f>(PI()*((E111/2)^2))*D111</f>
        <v>19.634954084936208</v>
      </c>
      <c r="G111" s="162" t="s">
        <v>3368</v>
      </c>
      <c r="H111" s="148"/>
      <c r="I111" s="148"/>
      <c r="J111" s="148"/>
      <c r="K111" s="200"/>
    </row>
    <row r="112" spans="1:11" s="93" customFormat="1" ht="15.75" x14ac:dyDescent="0.2">
      <c r="A112" s="148"/>
      <c r="B112" s="160"/>
      <c r="C112" s="201"/>
      <c r="D112" s="202"/>
      <c r="E112" s="202"/>
      <c r="F112" s="158"/>
      <c r="G112" s="162"/>
      <c r="H112" s="148"/>
      <c r="I112" s="148"/>
      <c r="J112" s="148"/>
    </row>
    <row r="113" spans="1:12" s="93" customFormat="1" x14ac:dyDescent="0.2">
      <c r="A113" s="148"/>
      <c r="B113" s="164"/>
      <c r="C113" s="203"/>
      <c r="D113" s="165"/>
      <c r="E113" s="165"/>
      <c r="F113" s="166"/>
      <c r="G113" s="167"/>
      <c r="H113" s="148"/>
      <c r="I113" s="148"/>
      <c r="J113" s="148"/>
      <c r="L113" s="204"/>
    </row>
    <row r="114" spans="1:12" s="93" customFormat="1" ht="15.75" thickBot="1" x14ac:dyDescent="0.25">
      <c r="A114" s="148"/>
      <c r="B114" s="168"/>
      <c r="C114" s="205"/>
      <c r="D114" s="169"/>
      <c r="E114" s="169"/>
      <c r="F114" s="170"/>
      <c r="G114" s="171"/>
      <c r="H114" s="148"/>
      <c r="I114" s="148"/>
      <c r="J114" s="148"/>
    </row>
    <row r="115" spans="1:12" s="93" customFormat="1" ht="16.5" thickBot="1" x14ac:dyDescent="0.25">
      <c r="A115" s="148"/>
      <c r="B115" s="206"/>
      <c r="C115" s="207" t="s">
        <v>3160</v>
      </c>
      <c r="D115" s="208">
        <f>SUM(D108:D112)</f>
        <v>19</v>
      </c>
      <c r="E115" s="209"/>
      <c r="F115" s="210">
        <f>SUM(F108:F113)</f>
        <v>1175.9295461651957</v>
      </c>
      <c r="G115" s="211"/>
      <c r="H115" s="148"/>
      <c r="I115" s="148"/>
      <c r="J115" s="148"/>
    </row>
    <row r="116" spans="1:12" s="93" customFormat="1" ht="15.75" x14ac:dyDescent="0.2">
      <c r="A116" s="148"/>
      <c r="B116" s="1146" t="s">
        <v>3341</v>
      </c>
      <c r="C116" s="1147"/>
      <c r="D116" s="1147"/>
      <c r="E116" s="1147"/>
      <c r="F116" s="1147"/>
      <c r="G116" s="1148"/>
      <c r="H116" s="148"/>
      <c r="I116" s="148"/>
      <c r="J116" s="148"/>
    </row>
    <row r="117" spans="1:12" s="93" customFormat="1" ht="15.75" x14ac:dyDescent="0.2">
      <c r="A117" s="148"/>
      <c r="B117" s="164">
        <v>5.0999999999999996</v>
      </c>
      <c r="C117" s="212" t="s">
        <v>3369</v>
      </c>
      <c r="D117" s="165">
        <v>3</v>
      </c>
      <c r="E117" s="165"/>
      <c r="F117" s="166"/>
      <c r="G117" s="167" t="s">
        <v>3343</v>
      </c>
      <c r="H117" s="148"/>
      <c r="I117" s="148"/>
      <c r="J117" s="148"/>
    </row>
    <row r="118" spans="1:12" s="93" customFormat="1" ht="16.5" thickBot="1" x14ac:dyDescent="0.25">
      <c r="A118" s="148"/>
      <c r="B118" s="168">
        <v>5.2</v>
      </c>
      <c r="C118" s="213" t="s">
        <v>3369</v>
      </c>
      <c r="D118" s="169">
        <v>3</v>
      </c>
      <c r="E118" s="169"/>
      <c r="F118" s="170"/>
      <c r="G118" s="171" t="s">
        <v>3344</v>
      </c>
      <c r="H118" s="148"/>
      <c r="I118" s="148"/>
      <c r="J118" s="148"/>
    </row>
    <row r="119" spans="1:12" s="93" customFormat="1" ht="16.5" thickBot="1" x14ac:dyDescent="0.25">
      <c r="A119" s="148"/>
      <c r="B119" s="214"/>
      <c r="C119" s="215"/>
      <c r="D119" s="216"/>
      <c r="E119" s="208"/>
      <c r="F119" s="216"/>
      <c r="G119" s="217"/>
      <c r="H119" s="148"/>
      <c r="I119" s="148"/>
      <c r="J119" s="148"/>
    </row>
    <row r="120" spans="1:12" s="93" customFormat="1" ht="18.75" thickBot="1" x14ac:dyDescent="0.25">
      <c r="A120" s="148"/>
      <c r="B120" s="1124" t="s">
        <v>3347</v>
      </c>
      <c r="C120" s="1124"/>
      <c r="D120" s="1124"/>
      <c r="E120" s="1124"/>
      <c r="F120" s="1124" t="s">
        <v>3348</v>
      </c>
      <c r="G120" s="1124"/>
      <c r="H120" s="148"/>
      <c r="I120" s="148"/>
      <c r="J120" s="148"/>
    </row>
    <row r="121" spans="1:12" s="93" customFormat="1" ht="15.75" x14ac:dyDescent="0.2">
      <c r="A121" s="148"/>
      <c r="B121" s="1125" t="s">
        <v>3349</v>
      </c>
      <c r="C121" s="1126"/>
      <c r="D121" s="177">
        <v>32</v>
      </c>
      <c r="E121" s="178" t="s">
        <v>3350</v>
      </c>
      <c r="F121" s="1133"/>
      <c r="G121" s="1134"/>
      <c r="H121" s="148"/>
      <c r="I121" s="148"/>
      <c r="J121" s="148"/>
    </row>
    <row r="122" spans="1:12" s="93" customFormat="1" ht="15.75" x14ac:dyDescent="0.2">
      <c r="A122" s="148"/>
      <c r="B122" s="1129" t="s">
        <v>3351</v>
      </c>
      <c r="C122" s="1130"/>
      <c r="D122" s="179">
        <f>D115</f>
        <v>19</v>
      </c>
      <c r="E122" s="180" t="s">
        <v>3352</v>
      </c>
      <c r="F122" s="1135"/>
      <c r="G122" s="1136"/>
      <c r="H122" s="148"/>
      <c r="I122" s="148"/>
      <c r="J122" s="148"/>
    </row>
    <row r="123" spans="1:12" s="93" customFormat="1" ht="15.75" x14ac:dyDescent="0.2">
      <c r="A123" s="148"/>
      <c r="B123" s="1129" t="s">
        <v>3353</v>
      </c>
      <c r="C123" s="1130"/>
      <c r="D123" s="179">
        <f>MAX(E108:E116)</f>
        <v>17</v>
      </c>
      <c r="E123" s="180" t="s">
        <v>3350</v>
      </c>
      <c r="F123" s="1135"/>
      <c r="G123" s="1136"/>
      <c r="H123" s="148"/>
      <c r="I123" s="148"/>
      <c r="J123" s="148"/>
    </row>
    <row r="124" spans="1:12" s="93" customFormat="1" ht="15.75" x14ac:dyDescent="0.2">
      <c r="A124" s="148"/>
      <c r="B124" s="1129" t="s">
        <v>3354</v>
      </c>
      <c r="C124" s="1130"/>
      <c r="D124" s="181">
        <f>F115</f>
        <v>1175.9295461651957</v>
      </c>
      <c r="E124" s="182" t="s">
        <v>3355</v>
      </c>
      <c r="F124" s="1135"/>
      <c r="G124" s="1136"/>
      <c r="H124" s="148"/>
      <c r="I124" s="148"/>
      <c r="J124" s="148"/>
    </row>
    <row r="125" spans="1:12" s="93" customFormat="1" ht="15.75" x14ac:dyDescent="0.2">
      <c r="A125" s="183"/>
      <c r="B125" s="1129" t="s">
        <v>3356</v>
      </c>
      <c r="C125" s="1130"/>
      <c r="D125" s="181">
        <f>(3.14/4)*D121*D121</f>
        <v>803.84</v>
      </c>
      <c r="E125" s="182" t="s">
        <v>3355</v>
      </c>
      <c r="F125" s="1135"/>
      <c r="G125" s="1136"/>
      <c r="H125" s="183"/>
      <c r="I125" s="183"/>
      <c r="J125" s="183"/>
    </row>
    <row r="126" spans="1:12" s="93" customFormat="1" ht="15.75" x14ac:dyDescent="0.2">
      <c r="A126" s="148"/>
      <c r="B126" s="1129" t="s">
        <v>3357</v>
      </c>
      <c r="C126" s="1130"/>
      <c r="D126" s="186">
        <f>IF(D115&gt;=3,40%,IF(D115=2,31%,53%))</f>
        <v>0.4</v>
      </c>
      <c r="E126" s="187"/>
      <c r="F126" s="1135"/>
      <c r="G126" s="1136"/>
      <c r="H126" s="148"/>
      <c r="I126" s="148"/>
      <c r="J126" s="148"/>
    </row>
    <row r="127" spans="1:12" s="93" customFormat="1" ht="16.5" thickBot="1" x14ac:dyDescent="0.25">
      <c r="A127" s="148"/>
      <c r="B127" s="1137" t="s">
        <v>3358</v>
      </c>
      <c r="C127" s="1138"/>
      <c r="D127" s="188">
        <f>D125*D126</f>
        <v>321.53600000000006</v>
      </c>
      <c r="E127" s="189" t="s">
        <v>3355</v>
      </c>
      <c r="F127" s="1135"/>
      <c r="G127" s="1136"/>
      <c r="H127" s="148"/>
      <c r="I127" s="148"/>
      <c r="J127" s="148"/>
    </row>
    <row r="128" spans="1:12" s="93" customFormat="1" ht="18.75" thickBot="1" x14ac:dyDescent="0.25">
      <c r="A128" s="148"/>
      <c r="B128" s="1124" t="s">
        <v>3359</v>
      </c>
      <c r="C128" s="1124"/>
      <c r="D128" s="1124"/>
      <c r="E128" s="1124"/>
      <c r="F128" s="1135"/>
      <c r="G128" s="1136"/>
      <c r="H128" s="148"/>
      <c r="I128" s="148"/>
      <c r="J128" s="148"/>
    </row>
    <row r="129" spans="1:10" s="93" customFormat="1" ht="18" x14ac:dyDescent="0.2">
      <c r="A129" s="218"/>
      <c r="B129" s="1152" t="s">
        <v>3360</v>
      </c>
      <c r="C129" s="1153"/>
      <c r="D129" s="192">
        <f>ROUNDUP((D124/D127),0)</f>
        <v>4</v>
      </c>
      <c r="E129" s="219" t="s">
        <v>3361</v>
      </c>
      <c r="F129" s="1135"/>
      <c r="G129" s="1136"/>
      <c r="H129" s="218"/>
      <c r="I129" s="218"/>
      <c r="J129" s="218"/>
    </row>
    <row r="130" spans="1:10" s="93" customFormat="1" ht="18.75" thickBot="1" x14ac:dyDescent="0.25">
      <c r="A130" s="218"/>
      <c r="B130" s="1154" t="s">
        <v>3362</v>
      </c>
      <c r="C130" s="1155"/>
      <c r="D130" s="194">
        <f>D121</f>
        <v>32</v>
      </c>
      <c r="E130" s="220" t="s">
        <v>3350</v>
      </c>
      <c r="F130" s="1156"/>
      <c r="G130" s="1157"/>
      <c r="H130" s="218"/>
      <c r="I130" s="218"/>
      <c r="J130" s="218"/>
    </row>
    <row r="131" spans="1:10" s="93" customFormat="1" x14ac:dyDescent="0.2">
      <c r="A131" s="148"/>
      <c r="B131" s="221"/>
      <c r="C131" s="222"/>
      <c r="D131" s="221"/>
      <c r="E131" s="221"/>
      <c r="F131" s="221"/>
      <c r="G131" s="222"/>
      <c r="H131" s="148"/>
      <c r="I131" s="148"/>
      <c r="J131" s="148"/>
    </row>
    <row r="132" spans="1:10" s="93" customFormat="1" ht="22.5" customHeight="1" x14ac:dyDescent="0.2">
      <c r="A132" s="148"/>
      <c r="B132" s="1144" t="s">
        <v>3331</v>
      </c>
      <c r="C132" s="1144"/>
      <c r="D132" s="1144"/>
      <c r="E132" s="1144"/>
      <c r="F132" s="1144"/>
      <c r="G132" s="1144"/>
      <c r="H132" s="148"/>
      <c r="I132" s="148"/>
      <c r="J132" s="148"/>
    </row>
    <row r="133" spans="1:10" s="93" customFormat="1" ht="40.5" customHeight="1" x14ac:dyDescent="0.2">
      <c r="A133" s="148"/>
      <c r="B133" s="1144"/>
      <c r="C133" s="1144"/>
      <c r="D133" s="1144"/>
      <c r="E133" s="1144"/>
      <c r="F133" s="1144"/>
      <c r="G133" s="1144"/>
      <c r="H133" s="148"/>
      <c r="I133" s="148"/>
      <c r="J133" s="148"/>
    </row>
    <row r="134" spans="1:10" s="93" customFormat="1" ht="13.5" thickBot="1" x14ac:dyDescent="0.25">
      <c r="A134" s="148"/>
      <c r="B134" s="1145"/>
      <c r="C134" s="1145"/>
      <c r="D134" s="1145"/>
      <c r="E134" s="1145"/>
      <c r="F134" s="1145"/>
      <c r="G134" s="1145"/>
      <c r="H134" s="148"/>
      <c r="I134" s="148"/>
      <c r="J134" s="148"/>
    </row>
    <row r="135" spans="1:10" s="93" customFormat="1" ht="15.75" x14ac:dyDescent="0.2">
      <c r="A135" s="148"/>
      <c r="B135" s="155">
        <v>1</v>
      </c>
      <c r="C135" s="199" t="s">
        <v>3370</v>
      </c>
      <c r="D135" s="157">
        <v>2</v>
      </c>
      <c r="E135" s="157">
        <v>8.3000000000000007</v>
      </c>
      <c r="F135" s="158">
        <f t="shared" ref="F135" si="3">(PI()*((E135/2)^2))*D135</f>
        <v>108.21215895290045</v>
      </c>
      <c r="G135" s="159" t="s">
        <v>3339</v>
      </c>
      <c r="H135" s="148"/>
      <c r="I135" s="148"/>
      <c r="J135" s="148"/>
    </row>
    <row r="136" spans="1:10" s="93" customFormat="1" x14ac:dyDescent="0.2">
      <c r="A136" s="148"/>
      <c r="B136" s="164"/>
      <c r="C136" s="212"/>
      <c r="D136" s="223"/>
      <c r="E136" s="223"/>
      <c r="F136" s="166"/>
      <c r="G136" s="167"/>
      <c r="H136" s="148"/>
      <c r="I136" s="148"/>
      <c r="J136" s="148"/>
    </row>
    <row r="137" spans="1:10" s="93" customFormat="1" x14ac:dyDescent="0.2">
      <c r="B137" s="224"/>
      <c r="C137" s="212"/>
      <c r="D137" s="223"/>
      <c r="E137" s="223"/>
      <c r="F137" s="166"/>
      <c r="G137" s="167"/>
    </row>
    <row r="138" spans="1:10" s="93" customFormat="1" x14ac:dyDescent="0.2">
      <c r="B138" s="164"/>
      <c r="C138" s="203"/>
      <c r="D138" s="223"/>
      <c r="E138" s="223"/>
      <c r="F138" s="166"/>
      <c r="G138" s="167"/>
    </row>
    <row r="139" spans="1:10" s="93" customFormat="1" x14ac:dyDescent="0.2">
      <c r="B139" s="164"/>
      <c r="C139" s="212"/>
      <c r="D139" s="223"/>
      <c r="E139" s="223"/>
      <c r="F139" s="166"/>
      <c r="G139" s="167"/>
    </row>
    <row r="140" spans="1:10" s="93" customFormat="1" x14ac:dyDescent="0.2">
      <c r="B140" s="164"/>
      <c r="C140" s="212"/>
      <c r="D140" s="223"/>
      <c r="E140" s="223"/>
      <c r="F140" s="166"/>
      <c r="G140" s="167"/>
    </row>
    <row r="141" spans="1:10" s="93" customFormat="1" x14ac:dyDescent="0.2">
      <c r="B141" s="164"/>
      <c r="C141" s="203"/>
      <c r="D141" s="223"/>
      <c r="E141" s="223"/>
      <c r="F141" s="166"/>
      <c r="G141" s="167"/>
    </row>
    <row r="142" spans="1:10" s="93" customFormat="1" x14ac:dyDescent="0.2">
      <c r="B142" s="164"/>
      <c r="C142" s="203"/>
      <c r="D142" s="223"/>
      <c r="E142" s="223"/>
      <c r="F142" s="166"/>
      <c r="G142" s="167"/>
    </row>
    <row r="143" spans="1:10" s="93" customFormat="1" x14ac:dyDescent="0.2">
      <c r="B143" s="164"/>
      <c r="C143" s="203"/>
      <c r="D143" s="223"/>
      <c r="E143" s="223"/>
      <c r="F143" s="166"/>
      <c r="G143" s="167"/>
    </row>
    <row r="144" spans="1:10" s="93" customFormat="1" x14ac:dyDescent="0.2">
      <c r="B144" s="164"/>
      <c r="C144" s="203"/>
      <c r="D144" s="223"/>
      <c r="E144" s="223"/>
      <c r="F144" s="166"/>
      <c r="G144" s="167"/>
    </row>
    <row r="145" spans="2:7" s="93" customFormat="1" x14ac:dyDescent="0.2">
      <c r="B145" s="164"/>
      <c r="C145" s="203"/>
      <c r="D145" s="223"/>
      <c r="E145" s="223"/>
      <c r="F145" s="166"/>
      <c r="G145" s="167"/>
    </row>
    <row r="146" spans="2:7" s="93" customFormat="1" ht="15.75" thickBot="1" x14ac:dyDescent="0.25">
      <c r="B146" s="225"/>
      <c r="C146" s="226"/>
      <c r="D146" s="227"/>
      <c r="E146" s="227"/>
      <c r="F146" s="228"/>
      <c r="G146" s="229"/>
    </row>
    <row r="147" spans="2:7" s="93" customFormat="1" ht="16.5" thickBot="1" x14ac:dyDescent="0.25">
      <c r="B147" s="214"/>
      <c r="C147" s="230" t="s">
        <v>3160</v>
      </c>
      <c r="D147" s="208">
        <f>SUM(D134:D146)</f>
        <v>2</v>
      </c>
      <c r="E147" s="208"/>
      <c r="F147" s="210">
        <f>SUM(F134:F146)</f>
        <v>108.21215895290045</v>
      </c>
      <c r="G147" s="217"/>
    </row>
    <row r="148" spans="2:7" s="93" customFormat="1" ht="18.75" thickBot="1" x14ac:dyDescent="0.25">
      <c r="B148" s="1124" t="s">
        <v>3347</v>
      </c>
      <c r="C148" s="1124"/>
      <c r="D148" s="1124"/>
      <c r="E148" s="1124"/>
      <c r="F148" s="1124" t="s">
        <v>3348</v>
      </c>
      <c r="G148" s="1124"/>
    </row>
    <row r="149" spans="2:7" s="93" customFormat="1" ht="15.75" x14ac:dyDescent="0.2">
      <c r="B149" s="1125" t="s">
        <v>3349</v>
      </c>
      <c r="C149" s="1126"/>
      <c r="D149" s="177">
        <v>32</v>
      </c>
      <c r="E149" s="178" t="s">
        <v>3350</v>
      </c>
      <c r="F149" s="1125"/>
      <c r="G149" s="1159"/>
    </row>
    <row r="150" spans="2:7" s="93" customFormat="1" ht="15.75" x14ac:dyDescent="0.2">
      <c r="B150" s="1129" t="s">
        <v>3351</v>
      </c>
      <c r="C150" s="1130"/>
      <c r="D150" s="179">
        <f>D147</f>
        <v>2</v>
      </c>
      <c r="E150" s="180" t="s">
        <v>3352</v>
      </c>
      <c r="F150" s="1129"/>
      <c r="G150" s="1139"/>
    </row>
    <row r="151" spans="2:7" s="93" customFormat="1" ht="15.75" x14ac:dyDescent="0.2">
      <c r="B151" s="1129" t="s">
        <v>3353</v>
      </c>
      <c r="C151" s="1130"/>
      <c r="D151" s="179">
        <f>MAX(E134:E146)</f>
        <v>8.3000000000000007</v>
      </c>
      <c r="E151" s="180" t="s">
        <v>3350</v>
      </c>
      <c r="F151" s="1129"/>
      <c r="G151" s="1139"/>
    </row>
    <row r="152" spans="2:7" s="93" customFormat="1" ht="15.75" x14ac:dyDescent="0.2">
      <c r="B152" s="1129" t="s">
        <v>3354</v>
      </c>
      <c r="C152" s="1130"/>
      <c r="D152" s="181">
        <f>F147</f>
        <v>108.21215895290045</v>
      </c>
      <c r="E152" s="182" t="s">
        <v>3355</v>
      </c>
      <c r="F152" s="1129"/>
      <c r="G152" s="1139"/>
    </row>
    <row r="153" spans="2:7" s="93" customFormat="1" ht="15.75" x14ac:dyDescent="0.2">
      <c r="B153" s="1129" t="s">
        <v>3356</v>
      </c>
      <c r="C153" s="1130"/>
      <c r="D153" s="181">
        <f>(3.14/4)*D149*D149</f>
        <v>803.84</v>
      </c>
      <c r="E153" s="182" t="s">
        <v>3355</v>
      </c>
      <c r="F153" s="1129"/>
      <c r="G153" s="1139"/>
    </row>
    <row r="154" spans="2:7" s="93" customFormat="1" ht="15.75" x14ac:dyDescent="0.2">
      <c r="B154" s="1129" t="s">
        <v>3357</v>
      </c>
      <c r="C154" s="1130"/>
      <c r="D154" s="186">
        <f>IF(D147&gt;=3,40%,IF(D147=2,31%,53%))</f>
        <v>0.31</v>
      </c>
      <c r="E154" s="187"/>
      <c r="F154" s="1129"/>
      <c r="G154" s="1139"/>
    </row>
    <row r="155" spans="2:7" s="93" customFormat="1" ht="16.5" thickBot="1" x14ac:dyDescent="0.25">
      <c r="B155" s="1137" t="s">
        <v>3358</v>
      </c>
      <c r="C155" s="1138"/>
      <c r="D155" s="188">
        <f>D153*D154</f>
        <v>249.19040000000001</v>
      </c>
      <c r="E155" s="189" t="s">
        <v>3355</v>
      </c>
      <c r="F155" s="1129"/>
      <c r="G155" s="1139"/>
    </row>
    <row r="156" spans="2:7" s="93" customFormat="1" ht="18.75" thickBot="1" x14ac:dyDescent="0.25">
      <c r="B156" s="1124" t="s">
        <v>3359</v>
      </c>
      <c r="C156" s="1124"/>
      <c r="D156" s="1124"/>
      <c r="E156" s="1124"/>
      <c r="F156" s="1129"/>
      <c r="G156" s="1139"/>
    </row>
    <row r="157" spans="2:7" s="93" customFormat="1" ht="15.75" x14ac:dyDescent="0.2">
      <c r="B157" s="1152" t="s">
        <v>3360</v>
      </c>
      <c r="C157" s="1153"/>
      <c r="D157" s="192">
        <f>ROUNDUP((D152/D155),0)</f>
        <v>1</v>
      </c>
      <c r="E157" s="219" t="s">
        <v>3361</v>
      </c>
      <c r="F157" s="1129"/>
      <c r="G157" s="1139"/>
    </row>
    <row r="158" spans="2:7" s="93" customFormat="1" ht="16.5" thickBot="1" x14ac:dyDescent="0.25">
      <c r="B158" s="1154" t="s">
        <v>3362</v>
      </c>
      <c r="C158" s="1155"/>
      <c r="D158" s="194">
        <f>D149</f>
        <v>32</v>
      </c>
      <c r="E158" s="220" t="s">
        <v>3350</v>
      </c>
      <c r="F158" s="1137"/>
      <c r="G158" s="1158"/>
    </row>
    <row r="164" spans="1:11" s="93" customFormat="1" ht="12.75" x14ac:dyDescent="0.2">
      <c r="A164" s="148"/>
      <c r="B164" s="1144" t="s">
        <v>3331</v>
      </c>
      <c r="C164" s="1144"/>
      <c r="D164" s="1144"/>
      <c r="E164" s="1144"/>
      <c r="F164" s="1144"/>
      <c r="G164" s="1144"/>
      <c r="H164" s="148"/>
      <c r="I164" s="148"/>
      <c r="J164" s="148"/>
    </row>
    <row r="165" spans="1:11" s="93" customFormat="1" ht="40.5" customHeight="1" x14ac:dyDescent="0.2">
      <c r="A165" s="148"/>
      <c r="B165" s="1144"/>
      <c r="C165" s="1144"/>
      <c r="D165" s="1144"/>
      <c r="E165" s="1144"/>
      <c r="F165" s="1144"/>
      <c r="G165" s="1144"/>
      <c r="H165" s="148"/>
      <c r="I165" s="148"/>
      <c r="J165" s="148"/>
    </row>
    <row r="166" spans="1:11" s="39" customFormat="1" ht="25.5" customHeight="1" thickBot="1" x14ac:dyDescent="0.3">
      <c r="A166" s="149"/>
      <c r="B166" s="1145"/>
      <c r="C166" s="1145"/>
      <c r="D166" s="1145"/>
      <c r="E166" s="1145"/>
      <c r="F166" s="1145"/>
      <c r="G166" s="1145"/>
      <c r="H166" s="149"/>
      <c r="I166" s="149"/>
      <c r="J166" s="149"/>
    </row>
    <row r="167" spans="1:11" s="154" customFormat="1" ht="63.75" thickBot="1" x14ac:dyDescent="0.3">
      <c r="A167" s="150"/>
      <c r="B167" s="151" t="s">
        <v>3332</v>
      </c>
      <c r="C167" s="152" t="s">
        <v>3333</v>
      </c>
      <c r="D167" s="152" t="s">
        <v>3334</v>
      </c>
      <c r="E167" s="152" t="s">
        <v>3335</v>
      </c>
      <c r="F167" s="152" t="s">
        <v>3336</v>
      </c>
      <c r="G167" s="153" t="s">
        <v>3337</v>
      </c>
      <c r="H167" s="150"/>
      <c r="I167" s="150"/>
      <c r="J167" s="150"/>
    </row>
    <row r="168" spans="1:11" s="39" customFormat="1" ht="15.75" x14ac:dyDescent="0.25">
      <c r="A168" s="149"/>
      <c r="B168" s="155"/>
      <c r="C168" s="196" t="s">
        <v>3371</v>
      </c>
      <c r="D168" s="157">
        <v>7</v>
      </c>
      <c r="E168" s="157">
        <v>8.3000000000000007</v>
      </c>
      <c r="F168" s="158">
        <f t="shared" ref="F168:F169" si="4">(PI()*((E168/2)^2))*D168</f>
        <v>378.74255633515156</v>
      </c>
      <c r="G168" s="159"/>
      <c r="H168" s="149"/>
      <c r="I168" s="149"/>
      <c r="J168" s="149"/>
    </row>
    <row r="169" spans="1:11" s="39" customFormat="1" ht="15.75" x14ac:dyDescent="0.25">
      <c r="A169" s="149"/>
      <c r="B169" s="160"/>
      <c r="C169" s="156"/>
      <c r="D169" s="161">
        <v>1</v>
      </c>
      <c r="E169" s="161">
        <v>12</v>
      </c>
      <c r="F169" s="158">
        <f t="shared" si="4"/>
        <v>113.09733552923255</v>
      </c>
      <c r="G169" s="162"/>
      <c r="H169" s="149"/>
      <c r="I169" s="149"/>
      <c r="J169" s="149"/>
    </row>
    <row r="170" spans="1:11" s="39" customFormat="1" ht="15.75" x14ac:dyDescent="0.25">
      <c r="A170" s="149"/>
      <c r="B170" s="155"/>
      <c r="C170" s="156"/>
      <c r="D170" s="161"/>
      <c r="E170" s="161"/>
      <c r="F170" s="158">
        <f>(PI()*((E170/2)^2))*D170</f>
        <v>0</v>
      </c>
      <c r="G170" s="162"/>
      <c r="H170" s="149"/>
      <c r="I170" s="149"/>
      <c r="J170" s="149"/>
      <c r="K170" s="163"/>
    </row>
    <row r="171" spans="1:11" s="39" customFormat="1" ht="15.75" x14ac:dyDescent="0.25">
      <c r="A171" s="149"/>
      <c r="B171" s="164"/>
      <c r="C171" s="165"/>
      <c r="D171" s="165"/>
      <c r="E171" s="165"/>
      <c r="F171" s="166"/>
      <c r="G171" s="167"/>
      <c r="H171" s="149"/>
      <c r="I171" s="149"/>
      <c r="J171" s="149"/>
    </row>
    <row r="172" spans="1:11" s="39" customFormat="1" ht="15.75" x14ac:dyDescent="0.25">
      <c r="A172" s="149"/>
      <c r="B172" s="164"/>
      <c r="C172" s="165"/>
      <c r="D172" s="165"/>
      <c r="E172" s="165"/>
      <c r="F172" s="166"/>
      <c r="G172" s="167"/>
      <c r="H172" s="149"/>
      <c r="I172" s="149"/>
      <c r="J172" s="149"/>
    </row>
    <row r="173" spans="1:11" s="39" customFormat="1" ht="16.5" thickBot="1" x14ac:dyDescent="0.3">
      <c r="A173" s="149"/>
      <c r="B173" s="168"/>
      <c r="C173" s="169"/>
      <c r="D173" s="169"/>
      <c r="E173" s="169"/>
      <c r="F173" s="170"/>
      <c r="G173" s="171"/>
      <c r="H173" s="149"/>
      <c r="I173" s="149"/>
      <c r="J173" s="149"/>
    </row>
    <row r="174" spans="1:11" s="39" customFormat="1" ht="16.5" thickBot="1" x14ac:dyDescent="0.3">
      <c r="A174" s="149"/>
      <c r="B174" s="172"/>
      <c r="C174" s="173"/>
      <c r="D174" s="174">
        <f>SUM(D168:D172)</f>
        <v>8</v>
      </c>
      <c r="E174" s="174"/>
      <c r="F174" s="175">
        <f>SUM(F168:F173)</f>
        <v>491.83989186438413</v>
      </c>
      <c r="G174" s="176"/>
      <c r="H174" s="149"/>
      <c r="I174" s="149"/>
      <c r="J174" s="149"/>
    </row>
    <row r="175" spans="1:11" s="39" customFormat="1" ht="18.75" thickBot="1" x14ac:dyDescent="0.3">
      <c r="A175" s="149"/>
      <c r="B175" s="1124" t="s">
        <v>3347</v>
      </c>
      <c r="C175" s="1124"/>
      <c r="D175" s="1124"/>
      <c r="E175" s="1124"/>
      <c r="F175" s="1124" t="s">
        <v>3348</v>
      </c>
      <c r="G175" s="1124"/>
      <c r="H175" s="149"/>
      <c r="I175" s="149"/>
      <c r="J175" s="149"/>
    </row>
    <row r="176" spans="1:11" s="39" customFormat="1" ht="15.75" x14ac:dyDescent="0.25">
      <c r="A176" s="149"/>
      <c r="B176" s="1125" t="s">
        <v>3349</v>
      </c>
      <c r="C176" s="1126"/>
      <c r="D176" s="177">
        <v>32</v>
      </c>
      <c r="E176" s="178" t="s">
        <v>3350</v>
      </c>
      <c r="F176" s="1127"/>
      <c r="G176" s="1128"/>
      <c r="H176" s="149"/>
      <c r="I176" s="149"/>
      <c r="J176" s="149"/>
    </row>
    <row r="177" spans="1:10" s="39" customFormat="1" ht="15.75" x14ac:dyDescent="0.25">
      <c r="A177" s="149"/>
      <c r="B177" s="1129" t="s">
        <v>3351</v>
      </c>
      <c r="C177" s="1130"/>
      <c r="D177" s="179">
        <f>D174</f>
        <v>8</v>
      </c>
      <c r="E177" s="180" t="s">
        <v>3352</v>
      </c>
      <c r="F177" s="1131"/>
      <c r="G177" s="1132"/>
      <c r="H177" s="149"/>
      <c r="I177" s="149"/>
      <c r="J177" s="149"/>
    </row>
    <row r="178" spans="1:10" s="39" customFormat="1" ht="15.75" x14ac:dyDescent="0.25">
      <c r="A178" s="149"/>
      <c r="B178" s="1129" t="s">
        <v>3353</v>
      </c>
      <c r="C178" s="1130"/>
      <c r="D178" s="179">
        <f>MAX(E168:E174)</f>
        <v>12</v>
      </c>
      <c r="E178" s="180" t="s">
        <v>3350</v>
      </c>
      <c r="F178" s="1131"/>
      <c r="G178" s="1132"/>
      <c r="H178" s="149"/>
      <c r="I178" s="149"/>
      <c r="J178" s="149"/>
    </row>
    <row r="179" spans="1:10" s="39" customFormat="1" ht="15.75" x14ac:dyDescent="0.25">
      <c r="A179" s="149"/>
      <c r="B179" s="1129" t="s">
        <v>3354</v>
      </c>
      <c r="C179" s="1130"/>
      <c r="D179" s="181">
        <f>F174</f>
        <v>491.83989186438413</v>
      </c>
      <c r="E179" s="182" t="s">
        <v>3355</v>
      </c>
      <c r="F179" s="1131"/>
      <c r="G179" s="1132"/>
      <c r="H179" s="149"/>
      <c r="I179" s="149"/>
      <c r="J179" s="149"/>
    </row>
    <row r="180" spans="1:10" s="39" customFormat="1" ht="15.75" x14ac:dyDescent="0.25">
      <c r="A180" s="183"/>
      <c r="B180" s="1150" t="s">
        <v>3356</v>
      </c>
      <c r="C180" s="1151"/>
      <c r="D180" s="184">
        <f>(3.14/4)*D176*D176</f>
        <v>803.84</v>
      </c>
      <c r="E180" s="185" t="s">
        <v>3355</v>
      </c>
      <c r="F180" s="1131"/>
      <c r="G180" s="1132"/>
      <c r="H180" s="183"/>
      <c r="I180" s="183"/>
      <c r="J180" s="183"/>
    </row>
    <row r="181" spans="1:10" s="39" customFormat="1" ht="15.75" x14ac:dyDescent="0.25">
      <c r="A181" s="149"/>
      <c r="B181" s="1129" t="s">
        <v>3357</v>
      </c>
      <c r="C181" s="1130"/>
      <c r="D181" s="186">
        <f>IF(D174&gt;=3,40%,IF(D174=2,31%,53%))</f>
        <v>0.4</v>
      </c>
      <c r="E181" s="187"/>
      <c r="F181" s="1131"/>
      <c r="G181" s="1132"/>
      <c r="H181" s="149"/>
      <c r="I181" s="149"/>
      <c r="J181" s="149"/>
    </row>
    <row r="182" spans="1:10" s="39" customFormat="1" ht="16.5" thickBot="1" x14ac:dyDescent="0.3">
      <c r="A182" s="149"/>
      <c r="B182" s="1137" t="s">
        <v>3358</v>
      </c>
      <c r="C182" s="1138"/>
      <c r="D182" s="188">
        <f>D180*D181</f>
        <v>321.53600000000006</v>
      </c>
      <c r="E182" s="189" t="s">
        <v>3355</v>
      </c>
      <c r="F182" s="1149"/>
      <c r="G182" s="1143"/>
      <c r="H182" s="149"/>
      <c r="I182" s="149"/>
      <c r="J182" s="149"/>
    </row>
    <row r="183" spans="1:10" s="39" customFormat="1" ht="18.75" thickBot="1" x14ac:dyDescent="0.3">
      <c r="A183" s="149"/>
      <c r="B183" s="1140" t="s">
        <v>3359</v>
      </c>
      <c r="C183" s="1140"/>
      <c r="D183" s="1140"/>
      <c r="E183" s="1140"/>
      <c r="F183" s="190"/>
      <c r="G183" s="190"/>
      <c r="H183" s="149"/>
      <c r="I183" s="149"/>
      <c r="J183" s="149"/>
    </row>
    <row r="184" spans="1:10" s="39" customFormat="1" ht="15.75" x14ac:dyDescent="0.25">
      <c r="A184" s="191"/>
      <c r="B184" s="1125" t="s">
        <v>3360</v>
      </c>
      <c r="C184" s="1126"/>
      <c r="D184" s="192">
        <f>ROUNDUP((D179/D182),0)</f>
        <v>2</v>
      </c>
      <c r="E184" s="193" t="s">
        <v>3361</v>
      </c>
      <c r="F184" s="1141"/>
      <c r="G184" s="1128"/>
      <c r="H184" s="191"/>
      <c r="I184" s="191"/>
      <c r="J184" s="191"/>
    </row>
    <row r="185" spans="1:10" s="39" customFormat="1" ht="16.5" thickBot="1" x14ac:dyDescent="0.3">
      <c r="A185" s="191"/>
      <c r="B185" s="1137" t="s">
        <v>3362</v>
      </c>
      <c r="C185" s="1138"/>
      <c r="D185" s="194">
        <f>D176</f>
        <v>32</v>
      </c>
      <c r="E185" s="195" t="s">
        <v>3350</v>
      </c>
      <c r="F185" s="1142"/>
      <c r="G185" s="1143"/>
      <c r="H185" s="191"/>
      <c r="I185" s="191"/>
      <c r="J185" s="191"/>
    </row>
    <row r="186" spans="1:10" s="39" customFormat="1" ht="15.75" x14ac:dyDescent="0.25">
      <c r="G186" s="43"/>
    </row>
    <row r="187" spans="1:10" s="39" customFormat="1" ht="15.75" x14ac:dyDescent="0.25">
      <c r="G187" s="43"/>
    </row>
    <row r="194" spans="1:8" x14ac:dyDescent="0.2">
      <c r="C194" s="1" t="s">
        <v>3838</v>
      </c>
    </row>
    <row r="196" spans="1:8" ht="14.1" customHeight="1" x14ac:dyDescent="0.2">
      <c r="A196" s="148"/>
      <c r="B196" s="1144" t="s">
        <v>3331</v>
      </c>
      <c r="C196" s="1144"/>
      <c r="D196" s="1144"/>
      <c r="E196" s="1144"/>
      <c r="F196" s="1144"/>
      <c r="G196" s="1144"/>
      <c r="H196" s="148"/>
    </row>
    <row r="197" spans="1:8" ht="14.1" customHeight="1" x14ac:dyDescent="0.2">
      <c r="A197" s="148"/>
      <c r="B197" s="1144"/>
      <c r="C197" s="1144"/>
      <c r="D197" s="1144"/>
      <c r="E197" s="1144"/>
      <c r="F197" s="1144"/>
      <c r="G197" s="1144"/>
      <c r="H197" s="148"/>
    </row>
    <row r="198" spans="1:8" ht="15.4" customHeight="1" thickBot="1" x14ac:dyDescent="0.25">
      <c r="A198" s="149"/>
      <c r="B198" s="1145"/>
      <c r="C198" s="1145"/>
      <c r="D198" s="1145"/>
      <c r="E198" s="1145"/>
      <c r="F198" s="1145"/>
      <c r="G198" s="1145"/>
      <c r="H198" s="149"/>
    </row>
    <row r="199" spans="1:8" ht="63.75" thickBot="1" x14ac:dyDescent="0.25">
      <c r="A199" s="150"/>
      <c r="B199" s="151" t="s">
        <v>3332</v>
      </c>
      <c r="C199" s="152" t="s">
        <v>3333</v>
      </c>
      <c r="D199" s="152" t="s">
        <v>3334</v>
      </c>
      <c r="E199" s="152" t="s">
        <v>3335</v>
      </c>
      <c r="F199" s="152" t="s">
        <v>3336</v>
      </c>
      <c r="G199" s="153" t="s">
        <v>3337</v>
      </c>
      <c r="H199" s="150"/>
    </row>
    <row r="200" spans="1:8" ht="15.75" x14ac:dyDescent="0.2">
      <c r="A200" s="149"/>
      <c r="B200" s="155"/>
      <c r="C200" s="196"/>
      <c r="D200" s="157">
        <v>67</v>
      </c>
      <c r="E200" s="157">
        <v>9.6</v>
      </c>
      <c r="F200" s="158">
        <f t="shared" ref="F200:F201" si="5">(PI()*((E200/2)^2))*D200</f>
        <v>4849.6137474934922</v>
      </c>
      <c r="G200" s="159"/>
      <c r="H200" s="149"/>
    </row>
    <row r="201" spans="1:8" ht="15.75" x14ac:dyDescent="0.2">
      <c r="A201" s="149"/>
      <c r="B201" s="160"/>
      <c r="C201" s="156"/>
      <c r="D201" s="161"/>
      <c r="E201" s="161"/>
      <c r="F201" s="158">
        <f t="shared" si="5"/>
        <v>0</v>
      </c>
      <c r="G201" s="162"/>
      <c r="H201" s="149"/>
    </row>
    <row r="202" spans="1:8" ht="15.75" x14ac:dyDescent="0.2">
      <c r="A202" s="149"/>
      <c r="B202" s="155"/>
      <c r="C202" s="156"/>
      <c r="D202" s="161"/>
      <c r="E202" s="161"/>
      <c r="F202" s="158">
        <f>(PI()*((E202/2)^2))*D202</f>
        <v>0</v>
      </c>
      <c r="G202" s="162"/>
      <c r="H202" s="149"/>
    </row>
    <row r="203" spans="1:8" x14ac:dyDescent="0.2">
      <c r="A203" s="149"/>
      <c r="B203" s="164"/>
      <c r="C203" s="165"/>
      <c r="D203" s="165"/>
      <c r="E203" s="165"/>
      <c r="F203" s="166"/>
      <c r="G203" s="167"/>
      <c r="H203" s="149"/>
    </row>
    <row r="204" spans="1:8" x14ac:dyDescent="0.2">
      <c r="A204" s="149"/>
      <c r="B204" s="164"/>
      <c r="C204" s="165"/>
      <c r="D204" s="165"/>
      <c r="E204" s="165"/>
      <c r="F204" s="166"/>
      <c r="G204" s="167"/>
      <c r="H204" s="149"/>
    </row>
    <row r="205" spans="1:8" ht="15.75" thickBot="1" x14ac:dyDescent="0.25">
      <c r="A205" s="149"/>
      <c r="B205" s="168"/>
      <c r="C205" s="169"/>
      <c r="D205" s="169"/>
      <c r="E205" s="169"/>
      <c r="F205" s="170"/>
      <c r="G205" s="171"/>
      <c r="H205" s="149"/>
    </row>
    <row r="206" spans="1:8" ht="16.5" thickBot="1" x14ac:dyDescent="0.25">
      <c r="A206" s="149"/>
      <c r="B206" s="172"/>
      <c r="C206" s="173"/>
      <c r="D206" s="174">
        <f>SUM(D200:D204)</f>
        <v>67</v>
      </c>
      <c r="E206" s="174"/>
      <c r="F206" s="175">
        <f>SUM(F200:F205)</f>
        <v>4849.6137474934922</v>
      </c>
      <c r="G206" s="176"/>
      <c r="H206" s="149"/>
    </row>
    <row r="207" spans="1:8" ht="18.75" thickBot="1" x14ac:dyDescent="0.25">
      <c r="A207" s="149"/>
      <c r="B207" s="1124" t="s">
        <v>3347</v>
      </c>
      <c r="C207" s="1124"/>
      <c r="D207" s="1124"/>
      <c r="E207" s="1124"/>
      <c r="F207" s="1124" t="s">
        <v>3348</v>
      </c>
      <c r="G207" s="1124"/>
      <c r="H207" s="149"/>
    </row>
    <row r="208" spans="1:8" ht="15.75" x14ac:dyDescent="0.2">
      <c r="A208" s="149"/>
      <c r="B208" s="1125" t="s">
        <v>3349</v>
      </c>
      <c r="C208" s="1126"/>
      <c r="D208" s="177">
        <v>70</v>
      </c>
      <c r="E208" s="178" t="s">
        <v>3350</v>
      </c>
      <c r="F208" s="1127"/>
      <c r="G208" s="1128"/>
      <c r="H208" s="149"/>
    </row>
    <row r="209" spans="1:8" ht="15.75" x14ac:dyDescent="0.2">
      <c r="A209" s="149"/>
      <c r="B209" s="1129" t="s">
        <v>3351</v>
      </c>
      <c r="C209" s="1130"/>
      <c r="D209" s="179">
        <f>D206</f>
        <v>67</v>
      </c>
      <c r="E209" s="180" t="s">
        <v>3352</v>
      </c>
      <c r="F209" s="1131"/>
      <c r="G209" s="1132"/>
      <c r="H209" s="149"/>
    </row>
    <row r="210" spans="1:8" ht="15.75" x14ac:dyDescent="0.2">
      <c r="A210" s="149"/>
      <c r="B210" s="1129" t="s">
        <v>3353</v>
      </c>
      <c r="C210" s="1130"/>
      <c r="D210" s="179">
        <f>MAX(E200:E206)</f>
        <v>9.6</v>
      </c>
      <c r="E210" s="180" t="s">
        <v>3350</v>
      </c>
      <c r="F210" s="1131"/>
      <c r="G210" s="1132"/>
      <c r="H210" s="149"/>
    </row>
    <row r="211" spans="1:8" ht="15.75" x14ac:dyDescent="0.2">
      <c r="A211" s="149"/>
      <c r="B211" s="1129" t="s">
        <v>3354</v>
      </c>
      <c r="C211" s="1130"/>
      <c r="D211" s="181">
        <f>F206</f>
        <v>4849.6137474934922</v>
      </c>
      <c r="E211" s="182" t="s">
        <v>3355</v>
      </c>
      <c r="F211" s="1131"/>
      <c r="G211" s="1132"/>
      <c r="H211" s="149"/>
    </row>
    <row r="212" spans="1:8" ht="15.75" x14ac:dyDescent="0.2">
      <c r="A212" s="183"/>
      <c r="B212" s="1150" t="s">
        <v>3356</v>
      </c>
      <c r="C212" s="1151"/>
      <c r="D212" s="184">
        <f>(3.14/4)*D208*D208</f>
        <v>3846.5</v>
      </c>
      <c r="E212" s="185" t="s">
        <v>3355</v>
      </c>
      <c r="F212" s="1131"/>
      <c r="G212" s="1132"/>
      <c r="H212" s="183"/>
    </row>
    <row r="213" spans="1:8" ht="15.75" x14ac:dyDescent="0.2">
      <c r="A213" s="149"/>
      <c r="B213" s="1129" t="s">
        <v>3357</v>
      </c>
      <c r="C213" s="1130"/>
      <c r="D213" s="186">
        <f>IF(D206&gt;=3,40%,IF(D206=2,31%,53%))</f>
        <v>0.4</v>
      </c>
      <c r="E213" s="187"/>
      <c r="F213" s="1131"/>
      <c r="G213" s="1132"/>
      <c r="H213" s="149"/>
    </row>
    <row r="214" spans="1:8" ht="16.5" thickBot="1" x14ac:dyDescent="0.25">
      <c r="A214" s="149"/>
      <c r="B214" s="1137" t="s">
        <v>3358</v>
      </c>
      <c r="C214" s="1138"/>
      <c r="D214" s="188">
        <f>D212*D213</f>
        <v>1538.6000000000001</v>
      </c>
      <c r="E214" s="189" t="s">
        <v>3355</v>
      </c>
      <c r="F214" s="1149"/>
      <c r="G214" s="1143"/>
      <c r="H214" s="149"/>
    </row>
    <row r="215" spans="1:8" ht="18.75" thickBot="1" x14ac:dyDescent="0.25">
      <c r="A215" s="149"/>
      <c r="B215" s="1140" t="s">
        <v>3359</v>
      </c>
      <c r="C215" s="1140"/>
      <c r="D215" s="1140"/>
      <c r="E215" s="1140"/>
      <c r="F215" s="190"/>
      <c r="G215" s="190"/>
      <c r="H215" s="149"/>
    </row>
    <row r="216" spans="1:8" ht="15.75" x14ac:dyDescent="0.2">
      <c r="A216" s="191"/>
      <c r="B216" s="1125" t="s">
        <v>3360</v>
      </c>
      <c r="C216" s="1126"/>
      <c r="D216" s="192">
        <f>ROUNDUP((D211/D214),0)</f>
        <v>4</v>
      </c>
      <c r="E216" s="193" t="s">
        <v>3361</v>
      </c>
      <c r="F216" s="1141"/>
      <c r="G216" s="1128"/>
      <c r="H216" s="191"/>
    </row>
    <row r="217" spans="1:8" ht="16.5" thickBot="1" x14ac:dyDescent="0.25">
      <c r="A217" s="191"/>
      <c r="B217" s="1137" t="s">
        <v>3362</v>
      </c>
      <c r="C217" s="1138"/>
      <c r="D217" s="194">
        <f>D208</f>
        <v>70</v>
      </c>
      <c r="E217" s="195" t="s">
        <v>3350</v>
      </c>
      <c r="F217" s="1142"/>
      <c r="G217" s="1143"/>
      <c r="H217" s="191"/>
    </row>
    <row r="218" spans="1:8" ht="15.75" x14ac:dyDescent="0.25">
      <c r="A218" s="39"/>
      <c r="B218" s="39"/>
      <c r="C218" s="39"/>
      <c r="D218" s="39"/>
      <c r="E218" s="39"/>
      <c r="F218" s="39"/>
      <c r="G218" s="43"/>
      <c r="H218" s="39"/>
    </row>
    <row r="219" spans="1:8" ht="15.75" x14ac:dyDescent="0.25">
      <c r="A219" s="39"/>
      <c r="B219" s="39"/>
      <c r="C219" s="39"/>
      <c r="D219" s="39"/>
      <c r="E219" s="39"/>
      <c r="F219" s="39"/>
      <c r="G219" s="43"/>
      <c r="H219" s="39"/>
    </row>
  </sheetData>
  <sortState xmlns:xlrd2="http://schemas.microsoft.com/office/spreadsheetml/2017/richdata2" ref="B5:AZ43">
    <sortCondition ref="F5:F43"/>
  </sortState>
  <mergeCells count="183">
    <mergeCell ref="B216:C216"/>
    <mergeCell ref="F216:G216"/>
    <mergeCell ref="B217:C217"/>
    <mergeCell ref="F217:G217"/>
    <mergeCell ref="B211:C211"/>
    <mergeCell ref="F211:G211"/>
    <mergeCell ref="B212:C212"/>
    <mergeCell ref="F212:G212"/>
    <mergeCell ref="B213:C213"/>
    <mergeCell ref="F213:G213"/>
    <mergeCell ref="B214:C214"/>
    <mergeCell ref="F214:G214"/>
    <mergeCell ref="B215:E215"/>
    <mergeCell ref="B196:G198"/>
    <mergeCell ref="B207:E207"/>
    <mergeCell ref="F207:G207"/>
    <mergeCell ref="B208:C208"/>
    <mergeCell ref="F208:G208"/>
    <mergeCell ref="B209:C209"/>
    <mergeCell ref="F209:G209"/>
    <mergeCell ref="B210:C210"/>
    <mergeCell ref="F210:G210"/>
    <mergeCell ref="B100:C100"/>
    <mergeCell ref="F100:G100"/>
    <mergeCell ref="B96:C96"/>
    <mergeCell ref="F96:G96"/>
    <mergeCell ref="B97:C97"/>
    <mergeCell ref="F97:G97"/>
    <mergeCell ref="B98:E98"/>
    <mergeCell ref="F98:G98"/>
    <mergeCell ref="B95:C95"/>
    <mergeCell ref="F95:G95"/>
    <mergeCell ref="B90:E90"/>
    <mergeCell ref="F90:G90"/>
    <mergeCell ref="B91:C91"/>
    <mergeCell ref="F91:G91"/>
    <mergeCell ref="B92:C92"/>
    <mergeCell ref="F92:G92"/>
    <mergeCell ref="B99:C99"/>
    <mergeCell ref="F99:G99"/>
    <mergeCell ref="B66:C66"/>
    <mergeCell ref="F66:G66"/>
    <mergeCell ref="B67:C67"/>
    <mergeCell ref="F67:G67"/>
    <mergeCell ref="B68:C68"/>
    <mergeCell ref="F68:G68"/>
    <mergeCell ref="B93:C93"/>
    <mergeCell ref="F93:G93"/>
    <mergeCell ref="B94:C94"/>
    <mergeCell ref="F94:G94"/>
    <mergeCell ref="B45:G47"/>
    <mergeCell ref="B56:G56"/>
    <mergeCell ref="B61:E61"/>
    <mergeCell ref="F63:G63"/>
    <mergeCell ref="B64:C64"/>
    <mergeCell ref="F64:G64"/>
    <mergeCell ref="B65:C65"/>
    <mergeCell ref="F65:G65"/>
    <mergeCell ref="B155:C155"/>
    <mergeCell ref="F155:G155"/>
    <mergeCell ref="B152:C152"/>
    <mergeCell ref="F152:G152"/>
    <mergeCell ref="B153:C153"/>
    <mergeCell ref="F153:G153"/>
    <mergeCell ref="B154:C154"/>
    <mergeCell ref="F154:G154"/>
    <mergeCell ref="B149:C149"/>
    <mergeCell ref="F149:G149"/>
    <mergeCell ref="B69:E69"/>
    <mergeCell ref="B70:C70"/>
    <mergeCell ref="F70:G70"/>
    <mergeCell ref="B71:C71"/>
    <mergeCell ref="F71:G71"/>
    <mergeCell ref="B72:G74"/>
    <mergeCell ref="B129:C129"/>
    <mergeCell ref="F129:G129"/>
    <mergeCell ref="B130:C130"/>
    <mergeCell ref="F130:G130"/>
    <mergeCell ref="B132:G134"/>
    <mergeCell ref="B148:E148"/>
    <mergeCell ref="F148:G148"/>
    <mergeCell ref="B158:C158"/>
    <mergeCell ref="F158:G158"/>
    <mergeCell ref="B156:E156"/>
    <mergeCell ref="F156:G156"/>
    <mergeCell ref="B157:C157"/>
    <mergeCell ref="F157:G157"/>
    <mergeCell ref="B183:E183"/>
    <mergeCell ref="B184:C184"/>
    <mergeCell ref="F184:G184"/>
    <mergeCell ref="B185:C185"/>
    <mergeCell ref="F185:G185"/>
    <mergeCell ref="B104:G106"/>
    <mergeCell ref="B116:G116"/>
    <mergeCell ref="B120:E120"/>
    <mergeCell ref="F120:G120"/>
    <mergeCell ref="B121:C121"/>
    <mergeCell ref="B164:G166"/>
    <mergeCell ref="B175:E175"/>
    <mergeCell ref="B179:C179"/>
    <mergeCell ref="F179:G179"/>
    <mergeCell ref="B182:C182"/>
    <mergeCell ref="F182:G182"/>
    <mergeCell ref="B178:C178"/>
    <mergeCell ref="F178:G178"/>
    <mergeCell ref="B180:C180"/>
    <mergeCell ref="F180:G180"/>
    <mergeCell ref="B181:C181"/>
    <mergeCell ref="F181:G181"/>
    <mergeCell ref="B126:C126"/>
    <mergeCell ref="F126:G126"/>
    <mergeCell ref="F62:G62"/>
    <mergeCell ref="B63:C63"/>
    <mergeCell ref="F175:G175"/>
    <mergeCell ref="B176:C176"/>
    <mergeCell ref="F176:G176"/>
    <mergeCell ref="B177:C177"/>
    <mergeCell ref="F177:G177"/>
    <mergeCell ref="F121:G121"/>
    <mergeCell ref="B122:C122"/>
    <mergeCell ref="F122:G122"/>
    <mergeCell ref="B127:C127"/>
    <mergeCell ref="F127:G127"/>
    <mergeCell ref="B128:E128"/>
    <mergeCell ref="F128:G128"/>
    <mergeCell ref="B123:C123"/>
    <mergeCell ref="F123:G123"/>
    <mergeCell ref="B124:C124"/>
    <mergeCell ref="F124:G124"/>
    <mergeCell ref="B125:C125"/>
    <mergeCell ref="F125:G125"/>
    <mergeCell ref="B150:C150"/>
    <mergeCell ref="F150:G150"/>
    <mergeCell ref="B151:C151"/>
    <mergeCell ref="F151:G151"/>
    <mergeCell ref="F61:G61"/>
    <mergeCell ref="B62:C62"/>
    <mergeCell ref="AT3:AU3"/>
    <mergeCell ref="AV3:AW3"/>
    <mergeCell ref="AH3:AI3"/>
    <mergeCell ref="AJ3:AK3"/>
    <mergeCell ref="AL3:AM3"/>
    <mergeCell ref="AN3:AO3"/>
    <mergeCell ref="AP3:AQ3"/>
    <mergeCell ref="AR3:AS3"/>
    <mergeCell ref="V3:W3"/>
    <mergeCell ref="X3:Y3"/>
    <mergeCell ref="Z3:AA3"/>
    <mergeCell ref="AB3:AC3"/>
    <mergeCell ref="AD3:AE3"/>
    <mergeCell ref="AF3:AG3"/>
    <mergeCell ref="B1:E3"/>
    <mergeCell ref="G1:AM1"/>
    <mergeCell ref="AN1:AS1"/>
    <mergeCell ref="AT1:AZ1"/>
    <mergeCell ref="K2:L2"/>
    <mergeCell ref="M2:N2"/>
    <mergeCell ref="O2:P2"/>
    <mergeCell ref="Q2:S2"/>
    <mergeCell ref="AR2:AS2"/>
    <mergeCell ref="AT2:AU2"/>
    <mergeCell ref="AV2:AW2"/>
    <mergeCell ref="G3:H3"/>
    <mergeCell ref="I3:J3"/>
    <mergeCell ref="K3:L3"/>
    <mergeCell ref="M3:N3"/>
    <mergeCell ref="O3:P3"/>
    <mergeCell ref="Q3:S3"/>
    <mergeCell ref="T3:U3"/>
    <mergeCell ref="AF2:AG2"/>
    <mergeCell ref="AH2:AI2"/>
    <mergeCell ref="AJ2:AK2"/>
    <mergeCell ref="AL2:AM2"/>
    <mergeCell ref="AN2:AO2"/>
    <mergeCell ref="AP2:AQ2"/>
    <mergeCell ref="T2:U2"/>
    <mergeCell ref="V2:W2"/>
    <mergeCell ref="X2:Y2"/>
    <mergeCell ref="Z2:AA2"/>
    <mergeCell ref="AB2:AC2"/>
    <mergeCell ref="AD2:AE2"/>
    <mergeCell ref="G2:H2"/>
    <mergeCell ref="I2:J2"/>
  </mergeCells>
  <phoneticPr fontId="24"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1197-B510-4D03-AF5A-37207DD338BB}">
  <sheetPr codeName="Sheet35">
    <pageSetUpPr fitToPage="1"/>
  </sheetPr>
  <dimension ref="A1:AI55"/>
  <sheetViews>
    <sheetView topLeftCell="B13" zoomScale="55" zoomScaleNormal="55" workbookViewId="0">
      <selection activeCell="W40" sqref="W40"/>
    </sheetView>
  </sheetViews>
  <sheetFormatPr defaultRowHeight="12.75" x14ac:dyDescent="0.2"/>
  <cols>
    <col min="1" max="1" width="0" hidden="1" customWidth="1"/>
    <col min="2" max="2" width="12.5" customWidth="1"/>
    <col min="3" max="3" width="26.6640625" customWidth="1"/>
    <col min="4" max="4" width="22.33203125" customWidth="1"/>
    <col min="7" max="10" width="14.1640625" customWidth="1"/>
    <col min="11" max="12" width="14.1640625" hidden="1" customWidth="1"/>
    <col min="13" max="23" width="14.1640625" customWidth="1"/>
    <col min="24" max="31" width="14.1640625" hidden="1" customWidth="1"/>
    <col min="32" max="35" width="14.1640625" customWidth="1"/>
  </cols>
  <sheetData>
    <row r="1" spans="1:35" ht="30" x14ac:dyDescent="0.2">
      <c r="A1" s="1">
        <v>1</v>
      </c>
      <c r="B1" s="1093"/>
      <c r="C1" s="1093"/>
      <c r="D1" s="1093"/>
      <c r="E1" s="1093"/>
      <c r="F1" s="2" t="s">
        <v>0</v>
      </c>
      <c r="G1" s="1093" t="s">
        <v>2987</v>
      </c>
      <c r="H1" s="1093"/>
      <c r="I1" s="1093"/>
      <c r="J1" s="1093"/>
      <c r="K1" s="1093"/>
      <c r="L1" s="1093"/>
      <c r="M1" s="1093"/>
      <c r="N1" s="1093"/>
      <c r="O1" s="1093"/>
      <c r="P1" s="1093"/>
      <c r="Q1" s="1093"/>
      <c r="R1" s="1093"/>
      <c r="S1" s="1093"/>
      <c r="T1" s="1093"/>
      <c r="U1" s="1093"/>
      <c r="V1" s="1093"/>
      <c r="W1" s="1093"/>
      <c r="X1" s="1093"/>
      <c r="Y1" s="1093"/>
      <c r="Z1" s="1093"/>
      <c r="AA1" s="1093"/>
      <c r="AB1" s="1093"/>
      <c r="AC1" s="1093"/>
      <c r="AD1" s="1093"/>
      <c r="AE1" s="1093"/>
      <c r="AF1" s="1093"/>
      <c r="AG1" s="1093"/>
      <c r="AH1" s="1093"/>
      <c r="AI1" s="1093"/>
    </row>
    <row r="2" spans="1:35" ht="30" x14ac:dyDescent="0.2">
      <c r="A2" s="1">
        <v>2</v>
      </c>
      <c r="B2" s="1093"/>
      <c r="C2" s="1093"/>
      <c r="D2" s="1093"/>
      <c r="E2" s="1093"/>
      <c r="F2" s="2" t="s">
        <v>4</v>
      </c>
      <c r="G2" s="1093" t="s">
        <v>2990</v>
      </c>
      <c r="H2" s="1093"/>
      <c r="I2" s="1093" t="s">
        <v>3097</v>
      </c>
      <c r="J2" s="1093"/>
      <c r="K2" s="1093" t="s">
        <v>3098</v>
      </c>
      <c r="L2" s="1093"/>
      <c r="M2" s="1093" t="s">
        <v>2991</v>
      </c>
      <c r="N2" s="1093"/>
      <c r="O2" s="1093" t="s">
        <v>2992</v>
      </c>
      <c r="P2" s="1093"/>
      <c r="Q2" s="1093" t="s">
        <v>2993</v>
      </c>
      <c r="R2" s="1093"/>
      <c r="S2" s="1093"/>
      <c r="T2" s="1093" t="s">
        <v>2994</v>
      </c>
      <c r="U2" s="1093"/>
      <c r="V2" s="1095" t="s">
        <v>12</v>
      </c>
      <c r="W2" s="1095"/>
      <c r="X2" s="1093" t="s">
        <v>3099</v>
      </c>
      <c r="Y2" s="1093"/>
      <c r="Z2" s="1093" t="s">
        <v>3100</v>
      </c>
      <c r="AA2" s="1093"/>
      <c r="AB2" s="1093" t="s">
        <v>3101</v>
      </c>
      <c r="AC2" s="1093"/>
      <c r="AD2" s="1093" t="s">
        <v>2995</v>
      </c>
      <c r="AE2" s="1093"/>
      <c r="AF2" s="1093" t="s">
        <v>2996</v>
      </c>
      <c r="AG2" s="1093"/>
      <c r="AH2" s="1093" t="s">
        <v>2997</v>
      </c>
      <c r="AI2" s="1093"/>
    </row>
    <row r="3" spans="1:35" ht="30" x14ac:dyDescent="0.2">
      <c r="A3" s="1">
        <v>3</v>
      </c>
      <c r="B3" s="1093"/>
      <c r="C3" s="1093"/>
      <c r="D3" s="1093"/>
      <c r="E3" s="1093"/>
      <c r="F3" s="5" t="s">
        <v>3005</v>
      </c>
      <c r="G3" s="1093" t="s">
        <v>3006</v>
      </c>
      <c r="H3" s="1093"/>
      <c r="I3" s="1093" t="s">
        <v>3105</v>
      </c>
      <c r="J3" s="1093"/>
      <c r="K3" s="1093" t="s">
        <v>3106</v>
      </c>
      <c r="L3" s="1093"/>
      <c r="M3" s="1093" t="s">
        <v>3006</v>
      </c>
      <c r="N3" s="1093"/>
      <c r="O3" s="1093" t="s">
        <v>3006</v>
      </c>
      <c r="P3" s="1093"/>
      <c r="Q3" s="1110" t="s">
        <v>3007</v>
      </c>
      <c r="R3" s="1093"/>
      <c r="S3" s="1093"/>
      <c r="T3" s="1093" t="s">
        <v>3006</v>
      </c>
      <c r="U3" s="1093"/>
      <c r="V3" s="1093" t="s">
        <v>3008</v>
      </c>
      <c r="W3" s="1093"/>
      <c r="X3" s="1093" t="s">
        <v>3008</v>
      </c>
      <c r="Y3" s="1093"/>
      <c r="Z3" s="1093" t="s">
        <v>3011</v>
      </c>
      <c r="AA3" s="1093"/>
      <c r="AB3" s="1093" t="s">
        <v>3011</v>
      </c>
      <c r="AC3" s="1093"/>
      <c r="AD3" s="1093" t="s">
        <v>3009</v>
      </c>
      <c r="AE3" s="1093"/>
      <c r="AF3" s="1093" t="s">
        <v>3010</v>
      </c>
      <c r="AG3" s="1093"/>
      <c r="AH3" s="1093" t="s">
        <v>3011</v>
      </c>
      <c r="AI3" s="1093"/>
    </row>
    <row r="4" spans="1:35" ht="30" x14ac:dyDescent="0.2">
      <c r="A4" s="1">
        <v>4</v>
      </c>
      <c r="B4" s="5" t="s">
        <v>3016</v>
      </c>
      <c r="C4" s="7" t="s">
        <v>45</v>
      </c>
      <c r="D4" s="7" t="s">
        <v>46</v>
      </c>
      <c r="E4" s="7" t="s">
        <v>47</v>
      </c>
      <c r="F4" s="5" t="s">
        <v>3017</v>
      </c>
      <c r="G4" s="5" t="s">
        <v>3018</v>
      </c>
      <c r="H4" s="7" t="s">
        <v>50</v>
      </c>
      <c r="I4" s="5" t="s">
        <v>3021</v>
      </c>
      <c r="J4" s="7" t="s">
        <v>50</v>
      </c>
      <c r="K4" s="5" t="s">
        <v>3018</v>
      </c>
      <c r="L4" s="7" t="s">
        <v>50</v>
      </c>
      <c r="M4" s="5" t="s">
        <v>3018</v>
      </c>
      <c r="N4" s="7" t="s">
        <v>50</v>
      </c>
      <c r="O4" s="5" t="s">
        <v>3018</v>
      </c>
      <c r="P4" s="7" t="s">
        <v>50</v>
      </c>
      <c r="Q4" s="5" t="s">
        <v>3019</v>
      </c>
      <c r="R4" s="5" t="s">
        <v>3020</v>
      </c>
      <c r="S4" s="7" t="s">
        <v>50</v>
      </c>
      <c r="T4" s="5" t="s">
        <v>3021</v>
      </c>
      <c r="U4" s="7" t="s">
        <v>50</v>
      </c>
      <c r="V4" s="5" t="s">
        <v>3018</v>
      </c>
      <c r="W4" s="7" t="s">
        <v>54</v>
      </c>
      <c r="X4" s="5" t="s">
        <v>3018</v>
      </c>
      <c r="Y4" s="7" t="s">
        <v>50</v>
      </c>
      <c r="Z4" s="5" t="s">
        <v>3021</v>
      </c>
      <c r="AA4" s="7" t="s">
        <v>50</v>
      </c>
      <c r="AB4" s="5" t="s">
        <v>3018</v>
      </c>
      <c r="AC4" s="7" t="s">
        <v>50</v>
      </c>
      <c r="AD4" s="5" t="s">
        <v>3018</v>
      </c>
      <c r="AE4" s="7" t="s">
        <v>50</v>
      </c>
      <c r="AF4" s="5" t="s">
        <v>3018</v>
      </c>
      <c r="AG4" s="7" t="s">
        <v>50</v>
      </c>
      <c r="AH4" s="5" t="s">
        <v>3018</v>
      </c>
      <c r="AI4" s="7" t="s">
        <v>50</v>
      </c>
    </row>
    <row r="5" spans="1:35" ht="15" x14ac:dyDescent="0.2">
      <c r="A5" s="1">
        <v>5</v>
      </c>
      <c r="B5" s="7" t="s">
        <v>78</v>
      </c>
      <c r="C5" s="5" t="s">
        <v>2912</v>
      </c>
      <c r="D5" s="7" t="s">
        <v>66</v>
      </c>
      <c r="E5" s="7" t="s">
        <v>67</v>
      </c>
      <c r="F5" s="8">
        <v>0</v>
      </c>
      <c r="G5" s="8">
        <v>4</v>
      </c>
      <c r="H5" s="66" t="s">
        <v>80</v>
      </c>
      <c r="I5" s="5"/>
      <c r="J5" s="5"/>
      <c r="K5" s="5"/>
      <c r="L5" s="5"/>
      <c r="M5" s="8">
        <v>4</v>
      </c>
      <c r="N5" s="66" t="s">
        <v>80</v>
      </c>
      <c r="O5" s="8">
        <v>2</v>
      </c>
      <c r="P5" s="60" t="s">
        <v>63</v>
      </c>
      <c r="Q5" s="7">
        <v>16</v>
      </c>
      <c r="R5" s="7">
        <v>8</v>
      </c>
      <c r="S5" s="66" t="s">
        <v>80</v>
      </c>
      <c r="T5" s="8">
        <v>4</v>
      </c>
      <c r="U5" s="66" t="s">
        <v>80</v>
      </c>
      <c r="V5" s="8">
        <v>3</v>
      </c>
      <c r="W5" s="66" t="s">
        <v>80</v>
      </c>
      <c r="X5" s="5"/>
      <c r="Y5" s="5"/>
      <c r="Z5" s="5"/>
      <c r="AA5" s="5"/>
      <c r="AB5" s="5"/>
      <c r="AC5" s="5"/>
      <c r="AD5" s="5"/>
      <c r="AE5" s="5"/>
      <c r="AF5" s="5"/>
      <c r="AG5" s="5"/>
      <c r="AH5" s="8">
        <v>4</v>
      </c>
      <c r="AI5" s="66" t="s">
        <v>80</v>
      </c>
    </row>
    <row r="6" spans="1:35" ht="15" x14ac:dyDescent="0.2">
      <c r="A6" s="1">
        <v>11</v>
      </c>
      <c r="B6" s="7" t="s">
        <v>103</v>
      </c>
      <c r="C6" s="7" t="s">
        <v>104</v>
      </c>
      <c r="D6" s="7" t="s">
        <v>61</v>
      </c>
      <c r="E6" s="7" t="s">
        <v>62</v>
      </c>
      <c r="F6" s="8">
        <v>0</v>
      </c>
      <c r="G6" s="8">
        <v>2</v>
      </c>
      <c r="H6" s="60" t="s">
        <v>63</v>
      </c>
      <c r="I6" s="5"/>
      <c r="J6" s="5"/>
      <c r="K6" s="5"/>
      <c r="L6" s="5"/>
      <c r="M6" s="8">
        <v>2</v>
      </c>
      <c r="N6" s="60" t="s">
        <v>63</v>
      </c>
      <c r="O6" s="5"/>
      <c r="P6" s="5"/>
      <c r="Q6" s="8">
        <v>2</v>
      </c>
      <c r="R6" s="8">
        <v>4</v>
      </c>
      <c r="S6" s="60" t="s">
        <v>63</v>
      </c>
      <c r="T6" s="8">
        <v>2</v>
      </c>
      <c r="U6" s="60" t="s">
        <v>63</v>
      </c>
      <c r="V6" s="5"/>
      <c r="W6" s="5"/>
      <c r="X6" s="5"/>
      <c r="Y6" s="5"/>
      <c r="Z6" s="5"/>
      <c r="AA6" s="5"/>
      <c r="AB6" s="5"/>
      <c r="AC6" s="5"/>
      <c r="AD6" s="5"/>
      <c r="AE6" s="5"/>
      <c r="AF6" s="8">
        <v>1</v>
      </c>
      <c r="AG6" s="60" t="s">
        <v>63</v>
      </c>
      <c r="AH6" s="8">
        <v>1</v>
      </c>
      <c r="AI6" s="66" t="s">
        <v>80</v>
      </c>
    </row>
    <row r="7" spans="1:35" ht="15" x14ac:dyDescent="0.2">
      <c r="A7" s="1">
        <v>12</v>
      </c>
      <c r="B7" s="7" t="s">
        <v>105</v>
      </c>
      <c r="C7" s="7" t="s">
        <v>104</v>
      </c>
      <c r="D7" s="7" t="s">
        <v>61</v>
      </c>
      <c r="E7" s="7" t="s">
        <v>62</v>
      </c>
      <c r="F7" s="8">
        <v>0</v>
      </c>
      <c r="G7" s="8">
        <v>2</v>
      </c>
      <c r="H7" s="60" t="s">
        <v>63</v>
      </c>
      <c r="I7" s="5"/>
      <c r="J7" s="5"/>
      <c r="K7" s="5"/>
      <c r="L7" s="5"/>
      <c r="M7" s="8">
        <v>2</v>
      </c>
      <c r="N7" s="60" t="s">
        <v>63</v>
      </c>
      <c r="O7" s="5"/>
      <c r="P7" s="5"/>
      <c r="Q7" s="8">
        <v>2</v>
      </c>
      <c r="R7" s="8">
        <v>4</v>
      </c>
      <c r="S7" s="60" t="s">
        <v>63</v>
      </c>
      <c r="T7" s="8">
        <v>2</v>
      </c>
      <c r="U7" s="60" t="s">
        <v>63</v>
      </c>
      <c r="V7" s="5"/>
      <c r="W7" s="5"/>
      <c r="X7" s="5"/>
      <c r="Y7" s="5"/>
      <c r="Z7" s="5"/>
      <c r="AA7" s="5"/>
      <c r="AB7" s="5"/>
      <c r="AC7" s="5"/>
      <c r="AD7" s="5"/>
      <c r="AE7" s="5"/>
      <c r="AF7" s="8">
        <v>1</v>
      </c>
      <c r="AG7" s="60" t="s">
        <v>63</v>
      </c>
      <c r="AH7" s="8">
        <v>1</v>
      </c>
      <c r="AI7" s="66" t="s">
        <v>80</v>
      </c>
    </row>
    <row r="8" spans="1:35" ht="15" x14ac:dyDescent="0.2">
      <c r="A8" s="1">
        <v>13</v>
      </c>
      <c r="B8" s="7" t="s">
        <v>106</v>
      </c>
      <c r="C8" s="7" t="s">
        <v>104</v>
      </c>
      <c r="D8" s="7" t="s">
        <v>61</v>
      </c>
      <c r="E8" s="7" t="s">
        <v>62</v>
      </c>
      <c r="F8" s="8">
        <v>0</v>
      </c>
      <c r="G8" s="8">
        <v>2</v>
      </c>
      <c r="H8" s="60" t="s">
        <v>63</v>
      </c>
      <c r="I8" s="5"/>
      <c r="J8" s="5"/>
      <c r="K8" s="5"/>
      <c r="L8" s="5"/>
      <c r="M8" s="8">
        <v>2</v>
      </c>
      <c r="N8" s="60" t="s">
        <v>63</v>
      </c>
      <c r="O8" s="5"/>
      <c r="P8" s="5"/>
      <c r="Q8" s="8">
        <v>2</v>
      </c>
      <c r="R8" s="8">
        <v>4</v>
      </c>
      <c r="S8" s="60" t="s">
        <v>63</v>
      </c>
      <c r="T8" s="8">
        <v>2</v>
      </c>
      <c r="U8" s="60" t="s">
        <v>63</v>
      </c>
      <c r="V8" s="5"/>
      <c r="W8" s="5"/>
      <c r="X8" s="5"/>
      <c r="Y8" s="5"/>
      <c r="Z8" s="5"/>
      <c r="AA8" s="5"/>
      <c r="AB8" s="5"/>
      <c r="AC8" s="5"/>
      <c r="AD8" s="5"/>
      <c r="AE8" s="5"/>
      <c r="AF8" s="8">
        <v>1</v>
      </c>
      <c r="AG8" s="60" t="s">
        <v>63</v>
      </c>
      <c r="AH8" s="8">
        <v>1</v>
      </c>
      <c r="AI8" s="66" t="s">
        <v>80</v>
      </c>
    </row>
    <row r="9" spans="1:35" ht="15" x14ac:dyDescent="0.2">
      <c r="A9" s="1">
        <v>14</v>
      </c>
      <c r="B9" s="7" t="s">
        <v>107</v>
      </c>
      <c r="C9" s="7" t="s">
        <v>104</v>
      </c>
      <c r="D9" s="7" t="s">
        <v>61</v>
      </c>
      <c r="E9" s="7" t="s">
        <v>62</v>
      </c>
      <c r="F9" s="8">
        <v>0</v>
      </c>
      <c r="G9" s="8">
        <v>2</v>
      </c>
      <c r="H9" s="60" t="s">
        <v>63</v>
      </c>
      <c r="I9" s="5"/>
      <c r="J9" s="5"/>
      <c r="K9" s="5"/>
      <c r="L9" s="5"/>
      <c r="M9" s="8">
        <v>2</v>
      </c>
      <c r="N9" s="60" t="s">
        <v>63</v>
      </c>
      <c r="O9" s="5"/>
      <c r="P9" s="5"/>
      <c r="Q9" s="8">
        <v>2</v>
      </c>
      <c r="R9" s="8">
        <v>4</v>
      </c>
      <c r="S9" s="60" t="s">
        <v>63</v>
      </c>
      <c r="T9" s="8">
        <v>2</v>
      </c>
      <c r="U9" s="60" t="s">
        <v>63</v>
      </c>
      <c r="V9" s="5"/>
      <c r="W9" s="5"/>
      <c r="X9" s="5"/>
      <c r="Y9" s="5"/>
      <c r="Z9" s="5"/>
      <c r="AA9" s="5"/>
      <c r="AB9" s="5"/>
      <c r="AC9" s="5"/>
      <c r="AD9" s="5"/>
      <c r="AE9" s="5"/>
      <c r="AF9" s="8">
        <v>1</v>
      </c>
      <c r="AG9" s="60" t="s">
        <v>63</v>
      </c>
      <c r="AH9" s="8">
        <v>1</v>
      </c>
      <c r="AI9" s="66" t="s">
        <v>80</v>
      </c>
    </row>
    <row r="10" spans="1:35" ht="15" x14ac:dyDescent="0.2">
      <c r="A10" s="1">
        <v>15</v>
      </c>
      <c r="B10" s="7" t="s">
        <v>108</v>
      </c>
      <c r="C10" s="7" t="s">
        <v>104</v>
      </c>
      <c r="D10" s="7" t="s">
        <v>61</v>
      </c>
      <c r="E10" s="7" t="s">
        <v>62</v>
      </c>
      <c r="F10" s="8">
        <v>0</v>
      </c>
      <c r="G10" s="8">
        <v>2</v>
      </c>
      <c r="H10" s="60" t="s">
        <v>63</v>
      </c>
      <c r="I10" s="5"/>
      <c r="J10" s="5"/>
      <c r="K10" s="5"/>
      <c r="L10" s="5"/>
      <c r="M10" s="8">
        <v>2</v>
      </c>
      <c r="N10" s="60" t="s">
        <v>63</v>
      </c>
      <c r="O10" s="5"/>
      <c r="P10" s="5"/>
      <c r="Q10" s="8">
        <v>2</v>
      </c>
      <c r="R10" s="8">
        <v>4</v>
      </c>
      <c r="S10" s="60" t="s">
        <v>63</v>
      </c>
      <c r="T10" s="8">
        <v>2</v>
      </c>
      <c r="U10" s="60" t="s">
        <v>63</v>
      </c>
      <c r="V10" s="5"/>
      <c r="W10" s="5"/>
      <c r="X10" s="5"/>
      <c r="Y10" s="5"/>
      <c r="Z10" s="5"/>
      <c r="AA10" s="5"/>
      <c r="AB10" s="5"/>
      <c r="AC10" s="5"/>
      <c r="AD10" s="5"/>
      <c r="AE10" s="5"/>
      <c r="AF10" s="8">
        <v>1</v>
      </c>
      <c r="AG10" s="60" t="s">
        <v>63</v>
      </c>
      <c r="AH10" s="8">
        <v>1</v>
      </c>
      <c r="AI10" s="66" t="s">
        <v>80</v>
      </c>
    </row>
    <row r="11" spans="1:35" ht="15" x14ac:dyDescent="0.2">
      <c r="A11" s="1">
        <v>16</v>
      </c>
      <c r="B11" s="7" t="s">
        <v>109</v>
      </c>
      <c r="C11" s="7" t="s">
        <v>104</v>
      </c>
      <c r="D11" s="7" t="s">
        <v>61</v>
      </c>
      <c r="E11" s="7" t="s">
        <v>62</v>
      </c>
      <c r="F11" s="8">
        <v>0</v>
      </c>
      <c r="G11" s="8">
        <v>2</v>
      </c>
      <c r="H11" s="60" t="s">
        <v>63</v>
      </c>
      <c r="I11" s="5"/>
      <c r="J11" s="5"/>
      <c r="K11" s="5"/>
      <c r="L11" s="5"/>
      <c r="M11" s="8">
        <v>2</v>
      </c>
      <c r="N11" s="60" t="s">
        <v>63</v>
      </c>
      <c r="O11" s="5"/>
      <c r="P11" s="5"/>
      <c r="Q11" s="8">
        <v>2</v>
      </c>
      <c r="R11" s="8">
        <v>4</v>
      </c>
      <c r="S11" s="60" t="s">
        <v>63</v>
      </c>
      <c r="T11" s="8">
        <v>2</v>
      </c>
      <c r="U11" s="60" t="s">
        <v>63</v>
      </c>
      <c r="V11" s="5"/>
      <c r="W11" s="5"/>
      <c r="X11" s="5"/>
      <c r="Y11" s="5"/>
      <c r="Z11" s="5"/>
      <c r="AA11" s="5"/>
      <c r="AB11" s="5"/>
      <c r="AC11" s="5"/>
      <c r="AD11" s="5"/>
      <c r="AE11" s="5"/>
      <c r="AF11" s="8">
        <v>1</v>
      </c>
      <c r="AG11" s="60" t="s">
        <v>63</v>
      </c>
      <c r="AH11" s="8">
        <v>1</v>
      </c>
      <c r="AI11" s="66" t="s">
        <v>80</v>
      </c>
    </row>
    <row r="12" spans="1:35" ht="15" x14ac:dyDescent="0.2">
      <c r="A12" s="1">
        <v>17</v>
      </c>
      <c r="B12" s="7" t="s">
        <v>110</v>
      </c>
      <c r="C12" s="7" t="s">
        <v>104</v>
      </c>
      <c r="D12" s="7" t="s">
        <v>61</v>
      </c>
      <c r="E12" s="7" t="s">
        <v>62</v>
      </c>
      <c r="F12" s="8">
        <v>0</v>
      </c>
      <c r="G12" s="8">
        <v>2</v>
      </c>
      <c r="H12" s="60" t="s">
        <v>63</v>
      </c>
      <c r="I12" s="5"/>
      <c r="J12" s="5"/>
      <c r="K12" s="5"/>
      <c r="L12" s="5"/>
      <c r="M12" s="8">
        <v>2</v>
      </c>
      <c r="N12" s="60" t="s">
        <v>63</v>
      </c>
      <c r="O12" s="5"/>
      <c r="P12" s="5"/>
      <c r="Q12" s="8">
        <v>2</v>
      </c>
      <c r="R12" s="8">
        <v>4</v>
      </c>
      <c r="S12" s="60" t="s">
        <v>63</v>
      </c>
      <c r="T12" s="8">
        <v>2</v>
      </c>
      <c r="U12" s="60" t="s">
        <v>63</v>
      </c>
      <c r="V12" s="5"/>
      <c r="W12" s="5"/>
      <c r="X12" s="5"/>
      <c r="Y12" s="5"/>
      <c r="Z12" s="5"/>
      <c r="AA12" s="5"/>
      <c r="AB12" s="5"/>
      <c r="AC12" s="5"/>
      <c r="AD12" s="5"/>
      <c r="AE12" s="5"/>
      <c r="AF12" s="8">
        <v>1</v>
      </c>
      <c r="AG12" s="60" t="s">
        <v>63</v>
      </c>
      <c r="AH12" s="8">
        <v>1</v>
      </c>
      <c r="AI12" s="66" t="s">
        <v>80</v>
      </c>
    </row>
    <row r="13" spans="1:35" ht="15" x14ac:dyDescent="0.2">
      <c r="A13" s="1">
        <v>18</v>
      </c>
      <c r="B13" s="7" t="s">
        <v>111</v>
      </c>
      <c r="C13" s="7" t="s">
        <v>104</v>
      </c>
      <c r="D13" s="7" t="s">
        <v>61</v>
      </c>
      <c r="E13" s="7" t="s">
        <v>62</v>
      </c>
      <c r="F13" s="8">
        <v>0</v>
      </c>
      <c r="G13" s="8">
        <v>2</v>
      </c>
      <c r="H13" s="60" t="s">
        <v>63</v>
      </c>
      <c r="I13" s="5"/>
      <c r="J13" s="5"/>
      <c r="K13" s="5"/>
      <c r="L13" s="5"/>
      <c r="M13" s="8">
        <v>2</v>
      </c>
      <c r="N13" s="60" t="s">
        <v>63</v>
      </c>
      <c r="O13" s="5"/>
      <c r="P13" s="5"/>
      <c r="Q13" s="8">
        <v>2</v>
      </c>
      <c r="R13" s="8">
        <v>4</v>
      </c>
      <c r="S13" s="60" t="s">
        <v>63</v>
      </c>
      <c r="T13" s="8">
        <v>2</v>
      </c>
      <c r="U13" s="60" t="s">
        <v>63</v>
      </c>
      <c r="V13" s="5"/>
      <c r="W13" s="5"/>
      <c r="X13" s="5"/>
      <c r="Y13" s="5"/>
      <c r="Z13" s="5"/>
      <c r="AA13" s="5"/>
      <c r="AB13" s="5"/>
      <c r="AC13" s="5"/>
      <c r="AD13" s="5"/>
      <c r="AE13" s="5"/>
      <c r="AF13" s="8">
        <v>1</v>
      </c>
      <c r="AG13" s="60" t="s">
        <v>63</v>
      </c>
      <c r="AH13" s="8">
        <v>1</v>
      </c>
      <c r="AI13" s="66" t="s">
        <v>80</v>
      </c>
    </row>
    <row r="14" spans="1:35" ht="15" x14ac:dyDescent="0.2">
      <c r="A14" s="1">
        <v>19</v>
      </c>
      <c r="B14" s="7" t="s">
        <v>112</v>
      </c>
      <c r="C14" s="7" t="s">
        <v>104</v>
      </c>
      <c r="D14" s="7" t="s">
        <v>66</v>
      </c>
      <c r="E14" s="7" t="s">
        <v>67</v>
      </c>
      <c r="F14" s="8">
        <v>0</v>
      </c>
      <c r="G14" s="8">
        <v>2</v>
      </c>
      <c r="H14" s="60" t="s">
        <v>63</v>
      </c>
      <c r="I14" s="5"/>
      <c r="J14" s="5"/>
      <c r="K14" s="5"/>
      <c r="L14" s="5"/>
      <c r="M14" s="8">
        <v>2</v>
      </c>
      <c r="N14" s="60" t="s">
        <v>63</v>
      </c>
      <c r="O14" s="5"/>
      <c r="P14" s="5"/>
      <c r="Q14" s="8">
        <v>2</v>
      </c>
      <c r="R14" s="8">
        <v>4</v>
      </c>
      <c r="S14" s="60" t="s">
        <v>63</v>
      </c>
      <c r="T14" s="8">
        <v>2</v>
      </c>
      <c r="U14" s="60" t="s">
        <v>63</v>
      </c>
      <c r="V14" s="5"/>
      <c r="W14" s="5"/>
      <c r="X14" s="5"/>
      <c r="Y14" s="5"/>
      <c r="Z14" s="5"/>
      <c r="AA14" s="5"/>
      <c r="AB14" s="5"/>
      <c r="AC14" s="5"/>
      <c r="AD14" s="5"/>
      <c r="AE14" s="5"/>
      <c r="AF14" s="8">
        <v>1</v>
      </c>
      <c r="AG14" s="60" t="s">
        <v>63</v>
      </c>
      <c r="AH14" s="8">
        <v>1</v>
      </c>
      <c r="AI14" s="66" t="s">
        <v>80</v>
      </c>
    </row>
    <row r="15" spans="1:35" ht="15" x14ac:dyDescent="0.2">
      <c r="A15" s="1">
        <v>20</v>
      </c>
      <c r="B15" s="7" t="s">
        <v>113</v>
      </c>
      <c r="C15" s="7" t="s">
        <v>104</v>
      </c>
      <c r="D15" s="7" t="s">
        <v>66</v>
      </c>
      <c r="E15" s="7" t="s">
        <v>67</v>
      </c>
      <c r="F15" s="8">
        <v>0</v>
      </c>
      <c r="G15" s="8">
        <v>2</v>
      </c>
      <c r="H15" s="60" t="s">
        <v>63</v>
      </c>
      <c r="I15" s="5"/>
      <c r="J15" s="5"/>
      <c r="K15" s="5"/>
      <c r="L15" s="5"/>
      <c r="M15" s="8">
        <v>2</v>
      </c>
      <c r="N15" s="60" t="s">
        <v>63</v>
      </c>
      <c r="O15" s="5"/>
      <c r="P15" s="5"/>
      <c r="Q15" s="8">
        <v>2</v>
      </c>
      <c r="R15" s="8">
        <v>4</v>
      </c>
      <c r="S15" s="60" t="s">
        <v>63</v>
      </c>
      <c r="T15" s="8">
        <v>2</v>
      </c>
      <c r="U15" s="60" t="s">
        <v>63</v>
      </c>
      <c r="V15" s="5"/>
      <c r="W15" s="5"/>
      <c r="X15" s="5"/>
      <c r="Y15" s="5"/>
      <c r="Z15" s="5"/>
      <c r="AA15" s="5"/>
      <c r="AB15" s="5"/>
      <c r="AC15" s="5"/>
      <c r="AD15" s="5"/>
      <c r="AE15" s="5"/>
      <c r="AF15" s="8">
        <v>1</v>
      </c>
      <c r="AG15" s="60" t="s">
        <v>63</v>
      </c>
      <c r="AH15" s="8">
        <v>1</v>
      </c>
      <c r="AI15" s="66" t="s">
        <v>80</v>
      </c>
    </row>
    <row r="16" spans="1:35" ht="15" x14ac:dyDescent="0.2">
      <c r="A16" s="1">
        <v>21</v>
      </c>
      <c r="B16" s="7" t="s">
        <v>114</v>
      </c>
      <c r="C16" s="7" t="s">
        <v>104</v>
      </c>
      <c r="D16" s="7" t="s">
        <v>66</v>
      </c>
      <c r="E16" s="7" t="s">
        <v>67</v>
      </c>
      <c r="F16" s="8">
        <v>0</v>
      </c>
      <c r="G16" s="8">
        <v>2</v>
      </c>
      <c r="H16" s="60" t="s">
        <v>63</v>
      </c>
      <c r="I16" s="5"/>
      <c r="J16" s="5"/>
      <c r="K16" s="5"/>
      <c r="L16" s="5"/>
      <c r="M16" s="8">
        <v>2</v>
      </c>
      <c r="N16" s="60" t="s">
        <v>63</v>
      </c>
      <c r="O16" s="5"/>
      <c r="P16" s="5"/>
      <c r="Q16" s="8">
        <v>2</v>
      </c>
      <c r="R16" s="8">
        <v>4</v>
      </c>
      <c r="S16" s="60" t="s">
        <v>63</v>
      </c>
      <c r="T16" s="8">
        <v>2</v>
      </c>
      <c r="U16" s="60" t="s">
        <v>63</v>
      </c>
      <c r="V16" s="5"/>
      <c r="W16" s="5"/>
      <c r="X16" s="5"/>
      <c r="Y16" s="5"/>
      <c r="Z16" s="5"/>
      <c r="AA16" s="5"/>
      <c r="AB16" s="5"/>
      <c r="AC16" s="5"/>
      <c r="AD16" s="5"/>
      <c r="AE16" s="5"/>
      <c r="AF16" s="8">
        <v>1</v>
      </c>
      <c r="AG16" s="60" t="s">
        <v>63</v>
      </c>
      <c r="AH16" s="8">
        <v>1</v>
      </c>
      <c r="AI16" s="66" t="s">
        <v>80</v>
      </c>
    </row>
    <row r="17" spans="1:35" ht="15" x14ac:dyDescent="0.2">
      <c r="A17" s="1">
        <v>22</v>
      </c>
      <c r="B17" s="7" t="s">
        <v>115</v>
      </c>
      <c r="C17" s="7" t="s">
        <v>104</v>
      </c>
      <c r="D17" s="7" t="s">
        <v>66</v>
      </c>
      <c r="E17" s="7" t="s">
        <v>67</v>
      </c>
      <c r="F17" s="8">
        <v>0</v>
      </c>
      <c r="G17" s="8">
        <v>2</v>
      </c>
      <c r="H17" s="60" t="s">
        <v>63</v>
      </c>
      <c r="I17" s="5"/>
      <c r="J17" s="5"/>
      <c r="K17" s="5"/>
      <c r="L17" s="5"/>
      <c r="M17" s="8">
        <v>2</v>
      </c>
      <c r="N17" s="60" t="s">
        <v>63</v>
      </c>
      <c r="O17" s="5"/>
      <c r="P17" s="5"/>
      <c r="Q17" s="8">
        <v>2</v>
      </c>
      <c r="R17" s="8">
        <v>4</v>
      </c>
      <c r="S17" s="60" t="s">
        <v>63</v>
      </c>
      <c r="T17" s="8">
        <v>2</v>
      </c>
      <c r="U17" s="60" t="s">
        <v>63</v>
      </c>
      <c r="V17" s="5"/>
      <c r="W17" s="5"/>
      <c r="X17" s="5"/>
      <c r="Y17" s="5"/>
      <c r="Z17" s="5"/>
      <c r="AA17" s="5"/>
      <c r="AB17" s="5"/>
      <c r="AC17" s="5"/>
      <c r="AD17" s="5"/>
      <c r="AE17" s="5"/>
      <c r="AF17" s="8">
        <v>1</v>
      </c>
      <c r="AG17" s="60" t="s">
        <v>63</v>
      </c>
      <c r="AH17" s="8">
        <v>1</v>
      </c>
      <c r="AI17" s="66" t="s">
        <v>80</v>
      </c>
    </row>
    <row r="18" spans="1:35" ht="15" x14ac:dyDescent="0.2">
      <c r="A18" s="1">
        <v>23</v>
      </c>
      <c r="B18" s="7" t="s">
        <v>116</v>
      </c>
      <c r="C18" s="7" t="s">
        <v>104</v>
      </c>
      <c r="D18" s="7" t="s">
        <v>66</v>
      </c>
      <c r="E18" s="7" t="s">
        <v>67</v>
      </c>
      <c r="F18" s="8">
        <v>0</v>
      </c>
      <c r="G18" s="8">
        <v>2</v>
      </c>
      <c r="H18" s="60" t="s">
        <v>63</v>
      </c>
      <c r="I18" s="5"/>
      <c r="J18" s="5"/>
      <c r="K18" s="5"/>
      <c r="L18" s="5"/>
      <c r="M18" s="8">
        <v>2</v>
      </c>
      <c r="N18" s="60" t="s">
        <v>63</v>
      </c>
      <c r="O18" s="5"/>
      <c r="P18" s="5"/>
      <c r="Q18" s="8">
        <v>2</v>
      </c>
      <c r="R18" s="8">
        <v>4</v>
      </c>
      <c r="S18" s="60" t="s">
        <v>63</v>
      </c>
      <c r="T18" s="8">
        <v>2</v>
      </c>
      <c r="U18" s="60" t="s">
        <v>63</v>
      </c>
      <c r="V18" s="5"/>
      <c r="W18" s="5"/>
      <c r="X18" s="5"/>
      <c r="Y18" s="5"/>
      <c r="Z18" s="5"/>
      <c r="AA18" s="5"/>
      <c r="AB18" s="5"/>
      <c r="AC18" s="5"/>
      <c r="AD18" s="5"/>
      <c r="AE18" s="5"/>
      <c r="AF18" s="8">
        <v>1</v>
      </c>
      <c r="AG18" s="60" t="s">
        <v>63</v>
      </c>
      <c r="AH18" s="8">
        <v>1</v>
      </c>
      <c r="AI18" s="66" t="s">
        <v>80</v>
      </c>
    </row>
    <row r="19" spans="1:35" ht="15" x14ac:dyDescent="0.2">
      <c r="A19" s="1">
        <v>24</v>
      </c>
      <c r="B19" s="7" t="s">
        <v>117</v>
      </c>
      <c r="C19" s="7" t="s">
        <v>104</v>
      </c>
      <c r="D19" s="7" t="s">
        <v>66</v>
      </c>
      <c r="E19" s="7" t="s">
        <v>67</v>
      </c>
      <c r="F19" s="8">
        <v>0</v>
      </c>
      <c r="G19" s="8">
        <v>2</v>
      </c>
      <c r="H19" s="60" t="s">
        <v>63</v>
      </c>
      <c r="I19" s="5"/>
      <c r="J19" s="5"/>
      <c r="K19" s="5"/>
      <c r="L19" s="5"/>
      <c r="M19" s="8">
        <v>2</v>
      </c>
      <c r="N19" s="60" t="s">
        <v>63</v>
      </c>
      <c r="O19" s="5"/>
      <c r="P19" s="5"/>
      <c r="Q19" s="8">
        <v>2</v>
      </c>
      <c r="R19" s="8">
        <v>4</v>
      </c>
      <c r="S19" s="60" t="s">
        <v>63</v>
      </c>
      <c r="T19" s="8">
        <v>2</v>
      </c>
      <c r="U19" s="60" t="s">
        <v>63</v>
      </c>
      <c r="V19" s="5"/>
      <c r="W19" s="5"/>
      <c r="X19" s="5"/>
      <c r="Y19" s="5"/>
      <c r="Z19" s="5"/>
      <c r="AA19" s="5"/>
      <c r="AB19" s="5"/>
      <c r="AC19" s="5"/>
      <c r="AD19" s="5"/>
      <c r="AE19" s="5"/>
      <c r="AF19" s="8">
        <v>1</v>
      </c>
      <c r="AG19" s="60" t="s">
        <v>63</v>
      </c>
      <c r="AH19" s="8">
        <v>1</v>
      </c>
      <c r="AI19" s="66" t="s">
        <v>80</v>
      </c>
    </row>
    <row r="20" spans="1:35" ht="15" x14ac:dyDescent="0.2">
      <c r="A20" s="1">
        <v>25</v>
      </c>
      <c r="B20" s="7" t="s">
        <v>118</v>
      </c>
      <c r="C20" s="7" t="s">
        <v>104</v>
      </c>
      <c r="D20" s="7" t="s">
        <v>66</v>
      </c>
      <c r="E20" s="7" t="s">
        <v>67</v>
      </c>
      <c r="F20" s="8">
        <v>0</v>
      </c>
      <c r="G20" s="8">
        <v>2</v>
      </c>
      <c r="H20" s="60" t="s">
        <v>63</v>
      </c>
      <c r="I20" s="5"/>
      <c r="J20" s="5"/>
      <c r="K20" s="5"/>
      <c r="L20" s="5"/>
      <c r="M20" s="8">
        <v>2</v>
      </c>
      <c r="N20" s="60" t="s">
        <v>63</v>
      </c>
      <c r="O20" s="5"/>
      <c r="P20" s="5"/>
      <c r="Q20" s="8">
        <v>2</v>
      </c>
      <c r="R20" s="8">
        <v>4</v>
      </c>
      <c r="S20" s="60" t="s">
        <v>63</v>
      </c>
      <c r="T20" s="8">
        <v>2</v>
      </c>
      <c r="U20" s="60" t="s">
        <v>63</v>
      </c>
      <c r="V20" s="5"/>
      <c r="W20" s="5"/>
      <c r="X20" s="5"/>
      <c r="Y20" s="5"/>
      <c r="Z20" s="5"/>
      <c r="AA20" s="5"/>
      <c r="AB20" s="5"/>
      <c r="AC20" s="5"/>
      <c r="AD20" s="5"/>
      <c r="AE20" s="5"/>
      <c r="AF20" s="8">
        <v>1</v>
      </c>
      <c r="AG20" s="60" t="s">
        <v>63</v>
      </c>
      <c r="AH20" s="8">
        <v>1</v>
      </c>
      <c r="AI20" s="66" t="s">
        <v>80</v>
      </c>
    </row>
    <row r="21" spans="1:35" ht="15" x14ac:dyDescent="0.2">
      <c r="A21" s="1">
        <v>26</v>
      </c>
      <c r="B21" s="7" t="s">
        <v>119</v>
      </c>
      <c r="C21" s="7" t="s">
        <v>104</v>
      </c>
      <c r="D21" s="7" t="s">
        <v>66</v>
      </c>
      <c r="E21" s="7" t="s">
        <v>67</v>
      </c>
      <c r="F21" s="8">
        <v>0</v>
      </c>
      <c r="G21" s="8">
        <v>2</v>
      </c>
      <c r="H21" s="60" t="s">
        <v>63</v>
      </c>
      <c r="I21" s="5"/>
      <c r="J21" s="5"/>
      <c r="K21" s="5"/>
      <c r="L21" s="5"/>
      <c r="M21" s="8">
        <v>2</v>
      </c>
      <c r="N21" s="60" t="s">
        <v>63</v>
      </c>
      <c r="O21" s="5"/>
      <c r="P21" s="5"/>
      <c r="Q21" s="8">
        <v>2</v>
      </c>
      <c r="R21" s="8">
        <v>4</v>
      </c>
      <c r="S21" s="60" t="s">
        <v>63</v>
      </c>
      <c r="T21" s="8">
        <v>2</v>
      </c>
      <c r="U21" s="60" t="s">
        <v>63</v>
      </c>
      <c r="V21" s="5"/>
      <c r="W21" s="5"/>
      <c r="X21" s="5"/>
      <c r="Y21" s="5"/>
      <c r="Z21" s="5"/>
      <c r="AA21" s="5"/>
      <c r="AB21" s="5"/>
      <c r="AC21" s="5"/>
      <c r="AD21" s="5"/>
      <c r="AE21" s="5"/>
      <c r="AF21" s="8">
        <v>1</v>
      </c>
      <c r="AG21" s="60" t="s">
        <v>63</v>
      </c>
      <c r="AH21" s="8">
        <v>1</v>
      </c>
      <c r="AI21" s="66" t="s">
        <v>80</v>
      </c>
    </row>
    <row r="22" spans="1:35" ht="15" x14ac:dyDescent="0.2">
      <c r="A22" s="1">
        <v>27</v>
      </c>
      <c r="B22" s="7" t="s">
        <v>120</v>
      </c>
      <c r="C22" s="7" t="s">
        <v>104</v>
      </c>
      <c r="D22" s="7" t="s">
        <v>66</v>
      </c>
      <c r="E22" s="7" t="s">
        <v>67</v>
      </c>
      <c r="F22" s="8">
        <v>0</v>
      </c>
      <c r="G22" s="8">
        <v>2</v>
      </c>
      <c r="H22" s="60" t="s">
        <v>63</v>
      </c>
      <c r="I22" s="5"/>
      <c r="J22" s="5"/>
      <c r="K22" s="5"/>
      <c r="L22" s="5"/>
      <c r="M22" s="8">
        <v>2</v>
      </c>
      <c r="N22" s="60" t="s">
        <v>63</v>
      </c>
      <c r="O22" s="5"/>
      <c r="P22" s="5"/>
      <c r="Q22" s="8">
        <v>2</v>
      </c>
      <c r="R22" s="8">
        <v>4</v>
      </c>
      <c r="S22" s="60" t="s">
        <v>63</v>
      </c>
      <c r="T22" s="8">
        <v>2</v>
      </c>
      <c r="U22" s="60" t="s">
        <v>63</v>
      </c>
      <c r="V22" s="5"/>
      <c r="W22" s="5"/>
      <c r="X22" s="5"/>
      <c r="Y22" s="5"/>
      <c r="Z22" s="5"/>
      <c r="AA22" s="5"/>
      <c r="AB22" s="5"/>
      <c r="AC22" s="5"/>
      <c r="AD22" s="5"/>
      <c r="AE22" s="5"/>
      <c r="AF22" s="8">
        <v>1</v>
      </c>
      <c r="AG22" s="60" t="s">
        <v>63</v>
      </c>
      <c r="AH22" s="8">
        <v>1</v>
      </c>
      <c r="AI22" s="66" t="s">
        <v>80</v>
      </c>
    </row>
    <row r="23" spans="1:35" ht="15" x14ac:dyDescent="0.2">
      <c r="A23" s="1">
        <v>28</v>
      </c>
      <c r="B23" s="7" t="s">
        <v>343</v>
      </c>
      <c r="C23" s="5" t="s">
        <v>2829</v>
      </c>
      <c r="D23" s="5" t="s">
        <v>2944</v>
      </c>
      <c r="E23" s="8">
        <v>206</v>
      </c>
      <c r="F23" s="8">
        <v>0</v>
      </c>
      <c r="G23" s="8">
        <v>4</v>
      </c>
      <c r="H23" s="69" t="s">
        <v>341</v>
      </c>
      <c r="I23" s="5"/>
      <c r="J23" s="5"/>
      <c r="K23" s="5"/>
      <c r="L23" s="5"/>
      <c r="M23" s="8">
        <v>4</v>
      </c>
      <c r="N23" s="69" t="s">
        <v>341</v>
      </c>
      <c r="O23" s="5"/>
      <c r="P23" s="5"/>
      <c r="Q23" s="8">
        <v>8</v>
      </c>
      <c r="R23" s="8">
        <v>8</v>
      </c>
      <c r="S23" s="69" t="s">
        <v>341</v>
      </c>
      <c r="T23" s="8">
        <v>2</v>
      </c>
      <c r="U23" s="69" t="s">
        <v>341</v>
      </c>
      <c r="V23" s="8">
        <v>1</v>
      </c>
      <c r="W23" s="69" t="s">
        <v>341</v>
      </c>
      <c r="X23" s="5"/>
      <c r="Y23" s="5"/>
      <c r="Z23" s="5"/>
      <c r="AA23" s="5"/>
      <c r="AB23" s="5"/>
      <c r="AC23" s="5"/>
      <c r="AD23" s="5"/>
      <c r="AE23" s="5"/>
      <c r="AF23" s="5"/>
      <c r="AG23" s="5"/>
      <c r="AH23" s="8">
        <v>2</v>
      </c>
      <c r="AI23" s="69" t="s">
        <v>341</v>
      </c>
    </row>
    <row r="24" spans="1:35" ht="15" x14ac:dyDescent="0.2">
      <c r="A24" s="1">
        <v>29</v>
      </c>
      <c r="B24" s="7" t="s">
        <v>347</v>
      </c>
      <c r="C24" s="5" t="s">
        <v>2829</v>
      </c>
      <c r="D24" s="5" t="s">
        <v>2952</v>
      </c>
      <c r="E24" s="8">
        <v>205</v>
      </c>
      <c r="F24" s="8">
        <v>0</v>
      </c>
      <c r="G24" s="8">
        <v>4</v>
      </c>
      <c r="H24" s="69" t="s">
        <v>341</v>
      </c>
      <c r="I24" s="5"/>
      <c r="J24" s="5"/>
      <c r="K24" s="5"/>
      <c r="L24" s="5"/>
      <c r="M24" s="8">
        <v>4</v>
      </c>
      <c r="N24" s="69" t="s">
        <v>341</v>
      </c>
      <c r="O24" s="5"/>
      <c r="P24" s="5"/>
      <c r="Q24" s="8">
        <v>8</v>
      </c>
      <c r="R24" s="8">
        <v>8</v>
      </c>
      <c r="S24" s="69" t="s">
        <v>341</v>
      </c>
      <c r="T24" s="8">
        <v>2</v>
      </c>
      <c r="U24" s="69" t="s">
        <v>341</v>
      </c>
      <c r="V24" s="8">
        <v>1</v>
      </c>
      <c r="W24" s="69" t="s">
        <v>341</v>
      </c>
      <c r="X24" s="5"/>
      <c r="Y24" s="5"/>
      <c r="Z24" s="5"/>
      <c r="AA24" s="5"/>
      <c r="AB24" s="5"/>
      <c r="AC24" s="5"/>
      <c r="AD24" s="5"/>
      <c r="AE24" s="5"/>
      <c r="AF24" s="5"/>
      <c r="AG24" s="5"/>
      <c r="AH24" s="8">
        <v>2</v>
      </c>
      <c r="AI24" s="69" t="s">
        <v>341</v>
      </c>
    </row>
    <row r="25" spans="1:35" ht="15" x14ac:dyDescent="0.2">
      <c r="A25" s="1">
        <v>30</v>
      </c>
      <c r="B25" s="7" t="s">
        <v>348</v>
      </c>
      <c r="C25" s="5" t="s">
        <v>2829</v>
      </c>
      <c r="D25" s="5" t="s">
        <v>2952</v>
      </c>
      <c r="E25" s="8">
        <v>205</v>
      </c>
      <c r="F25" s="8">
        <v>0</v>
      </c>
      <c r="G25" s="8">
        <v>4</v>
      </c>
      <c r="H25" s="69" t="s">
        <v>341</v>
      </c>
      <c r="I25" s="5"/>
      <c r="J25" s="5"/>
      <c r="K25" s="5"/>
      <c r="L25" s="5"/>
      <c r="M25" s="8">
        <v>4</v>
      </c>
      <c r="N25" s="69" t="s">
        <v>341</v>
      </c>
      <c r="O25" s="5"/>
      <c r="P25" s="5"/>
      <c r="Q25" s="8">
        <v>8</v>
      </c>
      <c r="R25" s="8">
        <v>8</v>
      </c>
      <c r="S25" s="69" t="s">
        <v>341</v>
      </c>
      <c r="T25" s="8">
        <v>2</v>
      </c>
      <c r="U25" s="69" t="s">
        <v>341</v>
      </c>
      <c r="V25" s="8">
        <v>1</v>
      </c>
      <c r="W25" s="69" t="s">
        <v>341</v>
      </c>
      <c r="X25" s="5"/>
      <c r="Y25" s="5"/>
      <c r="Z25" s="5"/>
      <c r="AA25" s="5"/>
      <c r="AB25" s="5"/>
      <c r="AC25" s="5"/>
      <c r="AD25" s="5"/>
      <c r="AE25" s="5"/>
      <c r="AF25" s="5"/>
      <c r="AG25" s="5"/>
      <c r="AH25" s="8">
        <v>2</v>
      </c>
      <c r="AI25" s="69" t="s">
        <v>341</v>
      </c>
    </row>
    <row r="26" spans="1:35" ht="30" x14ac:dyDescent="0.2">
      <c r="A26" s="1">
        <v>31</v>
      </c>
      <c r="B26" s="7" t="s">
        <v>339</v>
      </c>
      <c r="C26" s="5" t="s">
        <v>3114</v>
      </c>
      <c r="D26" s="5" t="s">
        <v>3143</v>
      </c>
      <c r="E26" s="8">
        <v>209</v>
      </c>
      <c r="F26" s="8">
        <v>0</v>
      </c>
      <c r="G26" s="5" t="s">
        <v>3144</v>
      </c>
      <c r="H26" s="61" t="s">
        <v>391</v>
      </c>
      <c r="I26" s="8">
        <v>1</v>
      </c>
      <c r="J26" s="60" t="s">
        <v>63</v>
      </c>
      <c r="K26" s="5"/>
      <c r="L26" s="5"/>
      <c r="M26" s="5"/>
      <c r="N26" s="5"/>
      <c r="O26" s="5"/>
      <c r="P26" s="5"/>
      <c r="Q26" s="5"/>
      <c r="R26" s="5"/>
      <c r="S26" s="5"/>
      <c r="T26" s="5"/>
      <c r="U26" s="5"/>
      <c r="V26" s="5"/>
      <c r="W26" s="5"/>
      <c r="X26" s="5"/>
      <c r="Y26" s="5"/>
      <c r="Z26" s="5"/>
      <c r="AA26" s="5"/>
      <c r="AB26" s="5"/>
      <c r="AC26" s="5"/>
      <c r="AD26" s="5"/>
      <c r="AE26" s="5"/>
      <c r="AF26" s="5"/>
      <c r="AG26" s="5"/>
      <c r="AH26" s="5"/>
      <c r="AI26" s="5"/>
    </row>
    <row r="27" spans="1:35" ht="30" x14ac:dyDescent="0.2">
      <c r="A27" s="1">
        <v>32</v>
      </c>
      <c r="B27" s="7" t="s">
        <v>339</v>
      </c>
      <c r="C27" s="5" t="s">
        <v>3114</v>
      </c>
      <c r="D27" s="5" t="s">
        <v>3143</v>
      </c>
      <c r="E27" s="8">
        <v>209</v>
      </c>
      <c r="F27" s="8">
        <v>0</v>
      </c>
      <c r="G27" s="5" t="s">
        <v>3144</v>
      </c>
      <c r="H27" s="61" t="s">
        <v>391</v>
      </c>
      <c r="I27" s="8">
        <v>1</v>
      </c>
      <c r="J27" s="60" t="s">
        <v>63</v>
      </c>
      <c r="K27" s="5"/>
      <c r="L27" s="5"/>
      <c r="M27" s="5"/>
      <c r="N27" s="5"/>
      <c r="O27" s="5"/>
      <c r="P27" s="5"/>
      <c r="Q27" s="5"/>
      <c r="R27" s="5"/>
      <c r="S27" s="5"/>
      <c r="T27" s="5"/>
      <c r="U27" s="5"/>
      <c r="V27" s="5"/>
      <c r="W27" s="5"/>
      <c r="X27" s="5"/>
      <c r="Y27" s="5"/>
      <c r="Z27" s="5"/>
      <c r="AA27" s="5"/>
      <c r="AB27" s="5"/>
      <c r="AC27" s="5"/>
      <c r="AD27" s="5"/>
      <c r="AE27" s="5"/>
      <c r="AF27" s="5"/>
      <c r="AG27" s="5"/>
      <c r="AH27" s="5"/>
      <c r="AI27" s="5"/>
    </row>
    <row r="28" spans="1:35" ht="15" x14ac:dyDescent="0.2">
      <c r="A28" s="1">
        <v>33</v>
      </c>
      <c r="B28" s="7" t="s">
        <v>402</v>
      </c>
      <c r="C28" s="5" t="s">
        <v>2829</v>
      </c>
      <c r="D28" s="7" t="s">
        <v>398</v>
      </c>
      <c r="E28" s="8">
        <v>203</v>
      </c>
      <c r="F28" s="8">
        <v>0</v>
      </c>
      <c r="G28" s="8">
        <v>4</v>
      </c>
      <c r="H28" s="69" t="s">
        <v>341</v>
      </c>
      <c r="I28" s="5"/>
      <c r="J28" s="5"/>
      <c r="K28" s="5"/>
      <c r="L28" s="5"/>
      <c r="M28" s="8">
        <v>4</v>
      </c>
      <c r="N28" s="69" t="s">
        <v>341</v>
      </c>
      <c r="O28" s="5"/>
      <c r="P28" s="5"/>
      <c r="Q28" s="8">
        <v>8</v>
      </c>
      <c r="R28" s="8">
        <v>8</v>
      </c>
      <c r="S28" s="69" t="s">
        <v>341</v>
      </c>
      <c r="T28" s="8">
        <v>2</v>
      </c>
      <c r="U28" s="69" t="s">
        <v>341</v>
      </c>
      <c r="V28" s="8">
        <v>1</v>
      </c>
      <c r="W28" s="69" t="s">
        <v>341</v>
      </c>
      <c r="X28" s="5"/>
      <c r="Y28" s="5"/>
      <c r="Z28" s="5"/>
      <c r="AA28" s="5"/>
      <c r="AB28" s="5"/>
      <c r="AC28" s="5"/>
      <c r="AD28" s="5"/>
      <c r="AE28" s="5"/>
      <c r="AF28" s="5"/>
      <c r="AG28" s="5"/>
      <c r="AH28" s="8">
        <v>2</v>
      </c>
      <c r="AI28" s="69" t="s">
        <v>341</v>
      </c>
    </row>
    <row r="29" spans="1:35" ht="15" x14ac:dyDescent="0.2">
      <c r="A29" s="1">
        <v>34</v>
      </c>
      <c r="B29" s="7" t="s">
        <v>421</v>
      </c>
      <c r="C29" s="5" t="s">
        <v>3147</v>
      </c>
      <c r="D29" s="5" t="s">
        <v>3148</v>
      </c>
      <c r="E29" s="7" t="s">
        <v>424</v>
      </c>
      <c r="F29" s="8">
        <v>0</v>
      </c>
      <c r="G29" s="8">
        <v>5</v>
      </c>
      <c r="H29" s="60" t="s">
        <v>63</v>
      </c>
      <c r="I29" s="8">
        <v>1</v>
      </c>
      <c r="J29" s="60" t="s">
        <v>63</v>
      </c>
      <c r="K29" s="5"/>
      <c r="L29" s="5"/>
      <c r="M29" s="5"/>
      <c r="N29" s="5"/>
      <c r="O29" s="5"/>
      <c r="P29" s="5"/>
      <c r="Q29" s="5"/>
      <c r="R29" s="5"/>
      <c r="S29" s="5"/>
      <c r="T29" s="5"/>
      <c r="U29" s="5"/>
      <c r="V29" s="5"/>
      <c r="W29" s="5"/>
      <c r="X29" s="5"/>
      <c r="Y29" s="5"/>
      <c r="Z29" s="5"/>
      <c r="AA29" s="5"/>
      <c r="AB29" s="5"/>
      <c r="AC29" s="5"/>
      <c r="AD29" s="5"/>
      <c r="AE29" s="5"/>
      <c r="AF29" s="5"/>
      <c r="AG29" s="5"/>
      <c r="AH29" s="5"/>
      <c r="AI29" s="5"/>
    </row>
    <row r="30" spans="1:35" ht="15" x14ac:dyDescent="0.2">
      <c r="A30" s="1">
        <v>35</v>
      </c>
      <c r="B30" s="7" t="s">
        <v>421</v>
      </c>
      <c r="C30" s="5" t="s">
        <v>3147</v>
      </c>
      <c r="D30" s="5" t="s">
        <v>3148</v>
      </c>
      <c r="E30" s="7" t="s">
        <v>424</v>
      </c>
      <c r="F30" s="8">
        <v>0</v>
      </c>
      <c r="G30" s="8">
        <v>5</v>
      </c>
      <c r="H30" s="60" t="s">
        <v>63</v>
      </c>
      <c r="I30" s="8">
        <v>1</v>
      </c>
      <c r="J30" s="60" t="s">
        <v>63</v>
      </c>
      <c r="K30" s="5"/>
      <c r="L30" s="5"/>
      <c r="M30" s="5"/>
      <c r="N30" s="5"/>
      <c r="O30" s="5"/>
      <c r="P30" s="5"/>
      <c r="Q30" s="5"/>
      <c r="R30" s="5"/>
      <c r="S30" s="5"/>
      <c r="T30" s="5"/>
      <c r="U30" s="5"/>
      <c r="V30" s="5"/>
      <c r="W30" s="5"/>
      <c r="X30" s="5"/>
      <c r="Y30" s="5"/>
      <c r="Z30" s="5"/>
      <c r="AA30" s="5"/>
      <c r="AB30" s="5"/>
      <c r="AC30" s="5"/>
      <c r="AD30" s="5"/>
      <c r="AE30" s="5"/>
      <c r="AF30" s="5"/>
      <c r="AG30" s="5"/>
      <c r="AH30" s="5"/>
      <c r="AI30" s="5"/>
    </row>
    <row r="31" spans="1:35" ht="15" x14ac:dyDescent="0.2">
      <c r="A31" s="1">
        <v>36</v>
      </c>
      <c r="B31" s="7" t="s">
        <v>425</v>
      </c>
      <c r="C31" s="5" t="s">
        <v>2829</v>
      </c>
      <c r="D31" s="7" t="s">
        <v>426</v>
      </c>
      <c r="E31" s="7" t="s">
        <v>427</v>
      </c>
      <c r="F31" s="8">
        <v>0</v>
      </c>
      <c r="G31" s="8">
        <v>2</v>
      </c>
      <c r="H31" s="60" t="s">
        <v>63</v>
      </c>
      <c r="I31" s="5"/>
      <c r="J31" s="5"/>
      <c r="K31" s="5"/>
      <c r="L31" s="5"/>
      <c r="M31" s="8">
        <v>2</v>
      </c>
      <c r="N31" s="67" t="s">
        <v>421</v>
      </c>
      <c r="O31" s="8">
        <v>1</v>
      </c>
      <c r="P31" s="67" t="s">
        <v>421</v>
      </c>
      <c r="Q31" s="8">
        <v>2</v>
      </c>
      <c r="R31" s="8">
        <v>2</v>
      </c>
      <c r="S31" s="67" t="s">
        <v>421</v>
      </c>
      <c r="T31" s="8">
        <v>1</v>
      </c>
      <c r="U31" s="67" t="s">
        <v>421</v>
      </c>
      <c r="V31" s="5"/>
      <c r="W31" s="5"/>
      <c r="X31" s="5"/>
      <c r="Y31" s="5"/>
      <c r="Z31" s="5"/>
      <c r="AA31" s="5"/>
      <c r="AB31" s="5"/>
      <c r="AC31" s="5"/>
      <c r="AD31" s="5"/>
      <c r="AE31" s="5"/>
      <c r="AF31" s="5"/>
      <c r="AG31" s="5"/>
      <c r="AH31" s="5"/>
      <c r="AI31" s="5"/>
    </row>
    <row r="32" spans="1:35" ht="15" x14ac:dyDescent="0.2">
      <c r="A32" s="1">
        <v>37</v>
      </c>
      <c r="B32" s="7" t="s">
        <v>429</v>
      </c>
      <c r="C32" s="5" t="s">
        <v>2829</v>
      </c>
      <c r="D32" s="7" t="s">
        <v>426</v>
      </c>
      <c r="E32" s="7" t="s">
        <v>427</v>
      </c>
      <c r="F32" s="8">
        <v>0</v>
      </c>
      <c r="G32" s="8">
        <v>2</v>
      </c>
      <c r="H32" s="60" t="s">
        <v>63</v>
      </c>
      <c r="I32" s="5"/>
      <c r="J32" s="5"/>
      <c r="K32" s="5"/>
      <c r="L32" s="5"/>
      <c r="M32" s="8">
        <v>2</v>
      </c>
      <c r="N32" s="67" t="s">
        <v>421</v>
      </c>
      <c r="O32" s="8">
        <v>1</v>
      </c>
      <c r="P32" s="67" t="s">
        <v>421</v>
      </c>
      <c r="Q32" s="8">
        <v>2</v>
      </c>
      <c r="R32" s="8">
        <v>4</v>
      </c>
      <c r="S32" s="67" t="s">
        <v>421</v>
      </c>
      <c r="T32" s="8">
        <v>2</v>
      </c>
      <c r="U32" s="67" t="s">
        <v>421</v>
      </c>
      <c r="V32" s="5"/>
      <c r="W32" s="5"/>
      <c r="X32" s="5"/>
      <c r="Y32" s="5"/>
      <c r="Z32" s="5"/>
      <c r="AA32" s="5"/>
      <c r="AB32" s="5"/>
      <c r="AC32" s="5"/>
      <c r="AD32" s="5"/>
      <c r="AE32" s="5"/>
      <c r="AF32" s="5"/>
      <c r="AG32" s="5"/>
      <c r="AH32" s="5"/>
      <c r="AI32" s="5"/>
    </row>
    <row r="33" spans="1:35" ht="15" x14ac:dyDescent="0.2">
      <c r="A33" s="1">
        <v>38</v>
      </c>
      <c r="B33" s="7" t="s">
        <v>431</v>
      </c>
      <c r="C33" s="5" t="s">
        <v>2829</v>
      </c>
      <c r="D33" s="7" t="s">
        <v>426</v>
      </c>
      <c r="E33" s="7" t="s">
        <v>427</v>
      </c>
      <c r="F33" s="8">
        <v>0</v>
      </c>
      <c r="G33" s="8">
        <v>2</v>
      </c>
      <c r="H33" s="67" t="s">
        <v>421</v>
      </c>
      <c r="I33" s="5"/>
      <c r="J33" s="5"/>
      <c r="K33" s="5"/>
      <c r="L33" s="5"/>
      <c r="M33" s="8">
        <v>2</v>
      </c>
      <c r="N33" s="67" t="s">
        <v>421</v>
      </c>
      <c r="O33" s="8">
        <v>1</v>
      </c>
      <c r="P33" s="67" t="s">
        <v>421</v>
      </c>
      <c r="Q33" s="8">
        <v>2</v>
      </c>
      <c r="R33" s="8">
        <v>4</v>
      </c>
      <c r="S33" s="67" t="s">
        <v>421</v>
      </c>
      <c r="T33" s="8">
        <v>2</v>
      </c>
      <c r="U33" s="67" t="s">
        <v>421</v>
      </c>
      <c r="V33" s="5"/>
      <c r="W33" s="5"/>
      <c r="X33" s="5"/>
      <c r="Y33" s="5"/>
      <c r="Z33" s="5"/>
      <c r="AA33" s="5"/>
      <c r="AB33" s="5"/>
      <c r="AC33" s="5"/>
      <c r="AD33" s="5"/>
      <c r="AE33" s="5"/>
      <c r="AF33" s="5"/>
      <c r="AG33" s="5"/>
      <c r="AH33" s="5"/>
      <c r="AI33" s="5"/>
    </row>
    <row r="34" spans="1:35" ht="15" x14ac:dyDescent="0.2">
      <c r="A34" s="1">
        <v>39</v>
      </c>
      <c r="B34" s="7" t="s">
        <v>432</v>
      </c>
      <c r="C34" s="5" t="s">
        <v>2829</v>
      </c>
      <c r="D34" s="7" t="s">
        <v>426</v>
      </c>
      <c r="E34" s="7" t="s">
        <v>427</v>
      </c>
      <c r="F34" s="8">
        <v>0</v>
      </c>
      <c r="G34" s="8">
        <v>2</v>
      </c>
      <c r="H34" s="67" t="s">
        <v>421</v>
      </c>
      <c r="I34" s="5"/>
      <c r="J34" s="5"/>
      <c r="K34" s="5"/>
      <c r="L34" s="5"/>
      <c r="M34" s="8">
        <v>2</v>
      </c>
      <c r="N34" s="67" t="s">
        <v>421</v>
      </c>
      <c r="O34" s="8">
        <v>1</v>
      </c>
      <c r="P34" s="67" t="s">
        <v>421</v>
      </c>
      <c r="Q34" s="8">
        <v>2</v>
      </c>
      <c r="R34" s="8">
        <v>4</v>
      </c>
      <c r="S34" s="67" t="s">
        <v>421</v>
      </c>
      <c r="T34" s="8">
        <v>2</v>
      </c>
      <c r="U34" s="67" t="s">
        <v>421</v>
      </c>
      <c r="V34" s="5"/>
      <c r="W34" s="5"/>
      <c r="X34" s="5"/>
      <c r="Y34" s="5"/>
      <c r="Z34" s="5"/>
      <c r="AA34" s="5"/>
      <c r="AB34" s="5"/>
      <c r="AC34" s="5"/>
      <c r="AD34" s="5"/>
      <c r="AE34" s="5"/>
      <c r="AF34" s="5"/>
      <c r="AG34" s="5"/>
      <c r="AH34" s="5"/>
      <c r="AI34" s="5"/>
    </row>
    <row r="35" spans="1:35" ht="15" x14ac:dyDescent="0.2">
      <c r="A35" s="1">
        <v>40</v>
      </c>
      <c r="B35" s="7" t="s">
        <v>459</v>
      </c>
      <c r="C35" s="5" t="s">
        <v>2829</v>
      </c>
      <c r="D35" s="7" t="s">
        <v>460</v>
      </c>
      <c r="E35" s="8">
        <v>113</v>
      </c>
      <c r="F35" s="8">
        <v>0</v>
      </c>
      <c r="G35" s="8">
        <v>2</v>
      </c>
      <c r="H35" s="60" t="s">
        <v>63</v>
      </c>
      <c r="I35" s="5"/>
      <c r="J35" s="5"/>
      <c r="K35" s="5"/>
      <c r="L35" s="5"/>
      <c r="M35" s="8">
        <v>2</v>
      </c>
      <c r="N35" s="67" t="s">
        <v>421</v>
      </c>
      <c r="O35" s="8">
        <v>1</v>
      </c>
      <c r="P35" s="67" t="s">
        <v>421</v>
      </c>
      <c r="Q35" s="8">
        <v>2</v>
      </c>
      <c r="R35" s="8">
        <v>2</v>
      </c>
      <c r="S35" s="67" t="s">
        <v>421</v>
      </c>
      <c r="T35" s="8">
        <v>2</v>
      </c>
      <c r="U35" s="67" t="s">
        <v>421</v>
      </c>
      <c r="V35" s="5"/>
      <c r="W35" s="5"/>
      <c r="X35" s="5"/>
      <c r="Y35" s="5"/>
      <c r="Z35" s="5"/>
      <c r="AA35" s="5"/>
      <c r="AB35" s="5"/>
      <c r="AC35" s="5"/>
      <c r="AD35" s="5"/>
      <c r="AE35" s="5"/>
      <c r="AF35" s="5"/>
      <c r="AG35" s="5"/>
      <c r="AH35" s="5"/>
      <c r="AI35" s="5"/>
    </row>
    <row r="36" spans="1:35" ht="15" x14ac:dyDescent="0.2">
      <c r="A36" s="1">
        <v>41</v>
      </c>
      <c r="B36" s="7" t="s">
        <v>462</v>
      </c>
      <c r="C36" s="5" t="s">
        <v>2829</v>
      </c>
      <c r="D36" s="7" t="s">
        <v>460</v>
      </c>
      <c r="E36" s="8">
        <v>113</v>
      </c>
      <c r="F36" s="8">
        <v>0</v>
      </c>
      <c r="G36" s="8">
        <v>2</v>
      </c>
      <c r="H36" s="60" t="s">
        <v>3328</v>
      </c>
      <c r="I36" s="5"/>
      <c r="J36" s="5"/>
      <c r="K36" s="5"/>
      <c r="L36" s="5"/>
      <c r="M36" s="8">
        <v>2</v>
      </c>
      <c r="N36" s="67" t="s">
        <v>421</v>
      </c>
      <c r="O36" s="8">
        <v>1</v>
      </c>
      <c r="P36" s="67" t="s">
        <v>421</v>
      </c>
      <c r="Q36" s="8">
        <v>2</v>
      </c>
      <c r="R36" s="8">
        <v>2</v>
      </c>
      <c r="S36" s="67" t="s">
        <v>421</v>
      </c>
      <c r="T36" s="8">
        <v>2</v>
      </c>
      <c r="U36" s="67" t="s">
        <v>421</v>
      </c>
      <c r="V36" s="5"/>
      <c r="W36" s="5"/>
      <c r="X36" s="5"/>
      <c r="Y36" s="5"/>
      <c r="Z36" s="5"/>
      <c r="AA36" s="5"/>
      <c r="AB36" s="5"/>
      <c r="AC36" s="5"/>
      <c r="AD36" s="5"/>
      <c r="AE36" s="5"/>
      <c r="AF36" s="5"/>
      <c r="AG36" s="5"/>
      <c r="AH36" s="5"/>
      <c r="AI36" s="5"/>
    </row>
    <row r="37" spans="1:35" ht="15" x14ac:dyDescent="0.2">
      <c r="A37" s="1">
        <v>403</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row>
    <row r="39" spans="1:35" ht="15.75" x14ac:dyDescent="0.2">
      <c r="C39" s="437"/>
      <c r="D39" s="437"/>
      <c r="E39" s="437"/>
      <c r="F39" s="437"/>
      <c r="G39" s="437"/>
      <c r="H39" s="437"/>
      <c r="I39" s="437"/>
      <c r="J39" s="437"/>
      <c r="K39" s="437"/>
      <c r="L39" s="437"/>
      <c r="M39" s="437"/>
      <c r="N39" s="437"/>
      <c r="O39" s="437"/>
      <c r="P39" s="437"/>
      <c r="Q39" s="437"/>
      <c r="R39" s="437"/>
      <c r="S39" s="437"/>
      <c r="T39" s="437"/>
      <c r="U39" s="437"/>
      <c r="V39" s="437"/>
      <c r="W39" s="437"/>
      <c r="X39" s="437"/>
      <c r="Y39" s="437"/>
      <c r="Z39" s="437"/>
      <c r="AA39" s="437"/>
      <c r="AB39" s="437"/>
      <c r="AC39" s="437"/>
      <c r="AD39" s="437"/>
      <c r="AE39" s="437"/>
      <c r="AF39" s="437"/>
      <c r="AG39" s="437"/>
      <c r="AH39" s="437"/>
    </row>
    <row r="40" spans="1:35" ht="111.75" customHeight="1" x14ac:dyDescent="0.2">
      <c r="C40" s="1163"/>
      <c r="D40" s="1163"/>
      <c r="E40" s="1163"/>
      <c r="F40" s="1163"/>
      <c r="G40" s="1163"/>
      <c r="H40" s="1163"/>
      <c r="I40" s="1163"/>
      <c r="J40" s="1163"/>
      <c r="K40" s="1163"/>
      <c r="L40" s="1163"/>
      <c r="M40" s="1163"/>
      <c r="N40" s="1163"/>
      <c r="O40" s="437"/>
      <c r="P40" s="437"/>
      <c r="Q40" s="437"/>
      <c r="R40" s="437"/>
      <c r="S40" s="437"/>
      <c r="T40" s="437"/>
      <c r="U40" s="437"/>
      <c r="V40" s="437"/>
      <c r="W40" s="437"/>
      <c r="X40" s="437"/>
      <c r="Y40" s="437"/>
      <c r="Z40" s="437"/>
      <c r="AA40" s="437"/>
      <c r="AB40" s="437"/>
      <c r="AC40" s="437"/>
      <c r="AD40" s="437"/>
      <c r="AE40" s="437"/>
      <c r="AF40" s="437"/>
      <c r="AG40" s="437"/>
      <c r="AH40" s="437"/>
    </row>
    <row r="41" spans="1:35" ht="15.75" x14ac:dyDescent="0.2">
      <c r="C41" s="1163"/>
      <c r="D41" s="1163"/>
      <c r="E41" s="1163"/>
      <c r="F41" s="1163"/>
      <c r="G41" s="1163"/>
      <c r="H41" s="1163"/>
      <c r="I41" s="1163"/>
      <c r="J41" s="1163"/>
      <c r="K41" s="1163"/>
      <c r="L41" s="1163"/>
      <c r="M41" s="1163"/>
      <c r="N41" s="1163"/>
    </row>
    <row r="42" spans="1:35" ht="15.75" x14ac:dyDescent="0.2">
      <c r="C42" s="1163"/>
      <c r="D42" s="1163"/>
      <c r="E42" s="1163"/>
      <c r="F42" s="1163"/>
      <c r="G42" s="1163"/>
      <c r="H42" s="1163"/>
      <c r="I42" s="1163"/>
      <c r="J42" s="1163"/>
      <c r="K42" s="1163"/>
      <c r="L42" s="1163"/>
      <c r="M42" s="1163"/>
      <c r="N42" s="1163"/>
    </row>
    <row r="43" spans="1:35" ht="15.75" x14ac:dyDescent="0.2">
      <c r="C43" s="1163"/>
      <c r="D43" s="1163"/>
      <c r="E43" s="1163"/>
      <c r="F43" s="1163"/>
      <c r="G43" s="1163"/>
      <c r="H43" s="1163"/>
      <c r="I43" s="1163"/>
      <c r="J43" s="1163"/>
      <c r="K43" s="1163"/>
      <c r="L43" s="1163"/>
      <c r="M43" s="1163"/>
      <c r="N43" s="1163"/>
    </row>
    <row r="44" spans="1:35" ht="15.75" x14ac:dyDescent="0.2">
      <c r="C44" s="1163"/>
      <c r="D44" s="1163"/>
      <c r="E44" s="1163"/>
      <c r="F44" s="1163"/>
      <c r="G44" s="1163"/>
      <c r="H44" s="1163"/>
      <c r="I44" s="1163"/>
      <c r="J44" s="1163"/>
      <c r="K44" s="1163"/>
      <c r="L44" s="1163"/>
      <c r="M44" s="1163"/>
      <c r="N44" s="1163"/>
    </row>
    <row r="45" spans="1:35" ht="15.75" x14ac:dyDescent="0.2">
      <c r="C45" s="1163"/>
      <c r="D45" s="1163"/>
      <c r="E45" s="1163"/>
      <c r="F45" s="1163"/>
      <c r="G45" s="1163"/>
      <c r="H45" s="1163"/>
      <c r="I45" s="1163"/>
      <c r="J45" s="1163"/>
      <c r="K45" s="1163"/>
      <c r="L45" s="1163"/>
      <c r="M45" s="1163"/>
      <c r="N45" s="1163"/>
    </row>
    <row r="46" spans="1:35" ht="15.75" x14ac:dyDescent="0.2">
      <c r="C46" s="1163"/>
      <c r="D46" s="1163"/>
      <c r="E46" s="1163"/>
      <c r="F46" s="1163"/>
      <c r="G46" s="1163"/>
      <c r="H46" s="1163"/>
      <c r="I46" s="1163"/>
      <c r="J46" s="1163"/>
      <c r="K46" s="1163"/>
      <c r="L46" s="1163"/>
      <c r="M46" s="1163"/>
      <c r="N46" s="1163"/>
    </row>
    <row r="47" spans="1:35" ht="15.75" x14ac:dyDescent="0.2">
      <c r="C47" s="1163"/>
      <c r="D47" s="1163"/>
      <c r="E47" s="1163"/>
      <c r="F47" s="1163"/>
      <c r="G47" s="1163"/>
      <c r="H47" s="1163"/>
      <c r="I47" s="1163"/>
      <c r="J47" s="1163"/>
      <c r="K47" s="1163"/>
      <c r="L47" s="1163"/>
      <c r="M47" s="1163"/>
      <c r="N47" s="1163"/>
    </row>
    <row r="48" spans="1:35" ht="15.75" x14ac:dyDescent="0.2">
      <c r="C48" s="1163"/>
      <c r="D48" s="1163"/>
      <c r="E48" s="1163"/>
      <c r="F48" s="1163"/>
      <c r="G48" s="1163"/>
      <c r="H48" s="1163"/>
      <c r="I48" s="1163"/>
      <c r="J48" s="1163"/>
      <c r="K48" s="1163"/>
      <c r="L48" s="1163"/>
      <c r="M48" s="1163"/>
      <c r="N48" s="1163"/>
    </row>
    <row r="49" spans="3:14" ht="15.75" x14ac:dyDescent="0.2">
      <c r="C49" s="1163"/>
      <c r="D49" s="1163"/>
      <c r="E49" s="1163"/>
      <c r="F49" s="1163"/>
      <c r="G49" s="1163"/>
      <c r="H49" s="1163"/>
      <c r="I49" s="1163"/>
      <c r="J49" s="1163"/>
      <c r="K49" s="1163"/>
      <c r="L49" s="1163"/>
      <c r="M49" s="1163"/>
      <c r="N49" s="1163"/>
    </row>
    <row r="50" spans="3:14" ht="15.75" x14ac:dyDescent="0.2">
      <c r="C50" s="1163"/>
      <c r="D50" s="1163"/>
      <c r="E50" s="1163"/>
      <c r="F50" s="1163"/>
      <c r="G50" s="1163"/>
      <c r="H50" s="1163"/>
      <c r="I50" s="1163"/>
      <c r="J50" s="1163"/>
      <c r="K50" s="1163"/>
      <c r="L50" s="1163"/>
      <c r="M50" s="1163"/>
      <c r="N50" s="1163"/>
    </row>
    <row r="51" spans="3:14" ht="15.75" x14ac:dyDescent="0.2">
      <c r="C51" s="1163"/>
      <c r="D51" s="1163"/>
      <c r="E51" s="1163"/>
      <c r="F51" s="1163"/>
      <c r="G51" s="1163"/>
      <c r="H51" s="1163"/>
      <c r="I51" s="1163"/>
      <c r="J51" s="1163"/>
      <c r="K51" s="1163"/>
      <c r="L51" s="1163"/>
      <c r="M51" s="1163"/>
      <c r="N51" s="1163"/>
    </row>
    <row r="52" spans="3:14" ht="15.75" x14ac:dyDescent="0.2">
      <c r="C52" s="1163"/>
      <c r="D52" s="1163"/>
      <c r="E52" s="1163"/>
      <c r="F52" s="1163"/>
      <c r="G52" s="1163"/>
      <c r="H52" s="1163"/>
      <c r="I52" s="1163"/>
      <c r="J52" s="1163"/>
      <c r="K52" s="1163"/>
      <c r="L52" s="1163"/>
      <c r="M52" s="1163"/>
      <c r="N52" s="1163"/>
    </row>
    <row r="53" spans="3:14" ht="15.75" x14ac:dyDescent="0.2">
      <c r="C53" s="1163"/>
      <c r="D53" s="1163"/>
      <c r="E53" s="1163"/>
      <c r="F53" s="1163"/>
      <c r="G53" s="1163"/>
      <c r="H53" s="1163"/>
      <c r="I53" s="1163"/>
      <c r="J53" s="1163"/>
      <c r="K53" s="1163"/>
      <c r="L53" s="1163"/>
      <c r="M53" s="1163"/>
      <c r="N53" s="1163"/>
    </row>
    <row r="54" spans="3:14" ht="15.75" x14ac:dyDescent="0.2">
      <c r="C54" s="1163"/>
      <c r="D54" s="1163"/>
      <c r="E54" s="1163"/>
      <c r="F54" s="1163"/>
      <c r="G54" s="1163"/>
      <c r="H54" s="1163"/>
      <c r="I54" s="1163"/>
      <c r="J54" s="1163"/>
      <c r="K54" s="1163"/>
      <c r="L54" s="1163"/>
      <c r="M54" s="1163"/>
      <c r="N54" s="1163"/>
    </row>
    <row r="55" spans="3:14" ht="15.75" x14ac:dyDescent="0.2">
      <c r="C55" s="1163"/>
      <c r="D55" s="1163"/>
      <c r="E55" s="1163"/>
      <c r="F55" s="1163"/>
      <c r="G55" s="1163"/>
      <c r="H55" s="1163"/>
      <c r="I55" s="1163"/>
      <c r="J55" s="1163"/>
      <c r="K55" s="1163"/>
      <c r="L55" s="1163"/>
      <c r="M55" s="1163"/>
      <c r="N55" s="1163"/>
    </row>
  </sheetData>
  <mergeCells count="46">
    <mergeCell ref="AH2:AI2"/>
    <mergeCell ref="B1:E3"/>
    <mergeCell ref="G1:AI1"/>
    <mergeCell ref="G2:H2"/>
    <mergeCell ref="I2:J2"/>
    <mergeCell ref="K2:L2"/>
    <mergeCell ref="M2:N2"/>
    <mergeCell ref="O2:P2"/>
    <mergeCell ref="Q2:S2"/>
    <mergeCell ref="T2:U2"/>
    <mergeCell ref="V2:W2"/>
    <mergeCell ref="X2:Y2"/>
    <mergeCell ref="Z2:AA2"/>
    <mergeCell ref="AB2:AC2"/>
    <mergeCell ref="AD2:AE2"/>
    <mergeCell ref="AF2:AG2"/>
    <mergeCell ref="AH3:AI3"/>
    <mergeCell ref="G3:H3"/>
    <mergeCell ref="I3:J3"/>
    <mergeCell ref="K3:L3"/>
    <mergeCell ref="M3:N3"/>
    <mergeCell ref="O3:P3"/>
    <mergeCell ref="Q3:S3"/>
    <mergeCell ref="T3:U3"/>
    <mergeCell ref="V3:W3"/>
    <mergeCell ref="X3:Y3"/>
    <mergeCell ref="Z3:AA3"/>
    <mergeCell ref="AB3:AC3"/>
    <mergeCell ref="AD3:AE3"/>
    <mergeCell ref="AF3:AG3"/>
    <mergeCell ref="C53:N53"/>
    <mergeCell ref="C54:N54"/>
    <mergeCell ref="C55:N55"/>
    <mergeCell ref="C40:N40"/>
    <mergeCell ref="C41:N41"/>
    <mergeCell ref="C42:N42"/>
    <mergeCell ref="C43:N43"/>
    <mergeCell ref="C44:N44"/>
    <mergeCell ref="C45:N45"/>
    <mergeCell ref="C49:N49"/>
    <mergeCell ref="C50:N50"/>
    <mergeCell ref="C51:N51"/>
    <mergeCell ref="C52:N52"/>
    <mergeCell ref="C46:N46"/>
    <mergeCell ref="C47:N47"/>
    <mergeCell ref="C48:N48"/>
  </mergeCells>
  <pageMargins left="0.25" right="0.25" top="0.75" bottom="0.75" header="0.3" footer="0.3"/>
  <pageSetup paperSize="8" scale="65" fitToHeight="0"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E3E9-02AB-45B9-B8D4-AFCB3A993208}">
  <sheetPr codeName="Sheet36"/>
  <dimension ref="A1:AM118"/>
  <sheetViews>
    <sheetView topLeftCell="D4" zoomScale="85" zoomScaleNormal="85" workbookViewId="0">
      <selection activeCell="Y12" sqref="Y12"/>
    </sheetView>
  </sheetViews>
  <sheetFormatPr defaultColWidth="9.1640625" defaultRowHeight="15" x14ac:dyDescent="0.2"/>
  <cols>
    <col min="1" max="1" width="9.1640625" style="236" hidden="1" customWidth="1"/>
    <col min="2" max="2" width="9" style="236" bestFit="1" customWidth="1"/>
    <col min="3" max="3" width="32.33203125" style="236" bestFit="1" customWidth="1"/>
    <col min="4" max="4" width="23" style="236" bestFit="1" customWidth="1"/>
    <col min="5" max="5" width="9.6640625" style="236" customWidth="1"/>
    <col min="6" max="6" width="21.6640625" style="236" bestFit="1" customWidth="1"/>
    <col min="7" max="7" width="26.33203125" style="236" customWidth="1"/>
    <col min="8" max="8" width="8.1640625" style="236" bestFit="1" customWidth="1"/>
    <col min="9" max="9" width="18.6640625" style="236" bestFit="1" customWidth="1"/>
    <col min="10" max="10" width="8.1640625" style="236" bestFit="1" customWidth="1"/>
    <col min="11" max="11" width="18.1640625" style="236" bestFit="1" customWidth="1"/>
    <col min="12" max="12" width="8.1640625" style="236" bestFit="1" customWidth="1"/>
    <col min="13" max="13" width="18.1640625" style="236" bestFit="1" customWidth="1"/>
    <col min="14" max="14" width="8.1640625" style="236" bestFit="1" customWidth="1"/>
    <col min="15" max="15" width="18.1640625" style="236" bestFit="1" customWidth="1"/>
    <col min="16" max="16" width="8.1640625" style="236" bestFit="1" customWidth="1"/>
    <col min="17" max="17" width="17.6640625" style="236" bestFit="1" customWidth="1"/>
    <col min="18" max="18" width="18.6640625" style="236" bestFit="1" customWidth="1"/>
    <col min="19" max="19" width="8.1640625" style="236" bestFit="1" customWidth="1"/>
    <col min="20" max="20" width="18.6640625" style="236" bestFit="1" customWidth="1"/>
    <col min="21" max="21" width="8.1640625" style="236" bestFit="1" customWidth="1"/>
    <col min="22" max="22" width="18.1640625" style="236" bestFit="1" customWidth="1"/>
    <col min="23" max="23" width="8.5" style="236" bestFit="1" customWidth="1"/>
    <col min="24" max="24" width="18.1640625" style="236" bestFit="1" customWidth="1"/>
    <col min="25" max="25" width="8.1640625" style="236" bestFit="1" customWidth="1"/>
    <col min="26" max="26" width="18.6640625" style="236" bestFit="1" customWidth="1"/>
    <col min="27" max="27" width="8.1640625" style="236" bestFit="1" customWidth="1"/>
    <col min="28" max="28" width="18.1640625" style="236" bestFit="1" customWidth="1"/>
    <col min="29" max="29" width="8.1640625" style="236" bestFit="1" customWidth="1"/>
    <col min="30" max="30" width="18.1640625" style="236" bestFit="1" customWidth="1"/>
    <col min="31" max="31" width="8.1640625" style="236" bestFit="1" customWidth="1"/>
    <col min="32" max="32" width="18.1640625" style="236" bestFit="1" customWidth="1"/>
    <col min="33" max="33" width="8.1640625" style="236" bestFit="1" customWidth="1"/>
    <col min="34" max="34" width="18.1640625" style="236" bestFit="1" customWidth="1"/>
    <col min="35" max="35" width="8.1640625" style="236" bestFit="1" customWidth="1"/>
    <col min="36" max="36" width="18.1640625" style="236" bestFit="1" customWidth="1"/>
    <col min="37" max="37" width="8.5" style="236" bestFit="1" customWidth="1"/>
    <col min="38" max="38" width="18.1640625" style="236" bestFit="1" customWidth="1"/>
    <col min="39" max="39" width="8.6640625" style="236" bestFit="1" customWidth="1"/>
    <col min="40" max="16384" width="9.1640625" style="236"/>
  </cols>
  <sheetData>
    <row r="1" spans="1:39" ht="45" x14ac:dyDescent="0.2">
      <c r="A1" s="236">
        <v>1</v>
      </c>
      <c r="B1" s="15"/>
      <c r="C1" s="197" t="s">
        <v>3372</v>
      </c>
      <c r="D1" s="15"/>
      <c r="E1" s="15"/>
      <c r="F1" s="2" t="s">
        <v>0</v>
      </c>
      <c r="G1" s="15" t="s">
        <v>2987</v>
      </c>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row>
    <row r="2" spans="1:39" ht="14.45" customHeight="1" x14ac:dyDescent="0.2">
      <c r="A2" s="236">
        <v>2</v>
      </c>
      <c r="B2" s="15"/>
      <c r="C2" s="15"/>
      <c r="D2" s="15"/>
      <c r="E2" s="15"/>
      <c r="F2" s="2" t="s">
        <v>4</v>
      </c>
      <c r="G2" s="15" t="s">
        <v>2990</v>
      </c>
      <c r="H2" s="15"/>
      <c r="I2" s="15" t="s">
        <v>3097</v>
      </c>
      <c r="J2" s="15"/>
      <c r="K2" s="15" t="s">
        <v>3098</v>
      </c>
      <c r="L2" s="15"/>
      <c r="M2" s="15" t="s">
        <v>2991</v>
      </c>
      <c r="N2" s="15"/>
      <c r="O2" s="15" t="s">
        <v>2992</v>
      </c>
      <c r="P2" s="15"/>
      <c r="Q2" s="15" t="s">
        <v>2993</v>
      </c>
      <c r="R2" s="15"/>
      <c r="S2" s="15"/>
      <c r="T2" s="15" t="s">
        <v>2994</v>
      </c>
      <c r="U2" s="15"/>
      <c r="V2" s="23" t="s">
        <v>12</v>
      </c>
      <c r="W2" s="23"/>
      <c r="X2" s="15" t="s">
        <v>3099</v>
      </c>
      <c r="Y2" s="15"/>
      <c r="Z2" s="15" t="s">
        <v>3100</v>
      </c>
      <c r="AA2" s="15"/>
      <c r="AB2" s="15" t="s">
        <v>3101</v>
      </c>
      <c r="AC2" s="15"/>
      <c r="AD2" s="15" t="s">
        <v>2995</v>
      </c>
      <c r="AE2" s="15"/>
      <c r="AF2" s="15" t="s">
        <v>2996</v>
      </c>
      <c r="AG2" s="15"/>
      <c r="AH2" s="15" t="s">
        <v>2997</v>
      </c>
      <c r="AI2" s="15"/>
      <c r="AJ2" s="15" t="s">
        <v>3102</v>
      </c>
      <c r="AK2" s="15"/>
      <c r="AL2" s="15" t="s">
        <v>2998</v>
      </c>
      <c r="AM2" s="15"/>
    </row>
    <row r="3" spans="1:39" ht="14.45" customHeight="1" x14ac:dyDescent="0.2">
      <c r="A3" s="236">
        <v>3</v>
      </c>
      <c r="B3" s="15"/>
      <c r="C3" s="15"/>
      <c r="D3" s="15"/>
      <c r="E3" s="15"/>
      <c r="F3" s="5" t="s">
        <v>3005</v>
      </c>
      <c r="G3" s="15" t="s">
        <v>3006</v>
      </c>
      <c r="H3" s="15"/>
      <c r="I3" s="15" t="s">
        <v>3105</v>
      </c>
      <c r="J3" s="15"/>
      <c r="K3" s="15" t="s">
        <v>3106</v>
      </c>
      <c r="L3" s="15"/>
      <c r="M3" s="15" t="s">
        <v>3006</v>
      </c>
      <c r="N3" s="15"/>
      <c r="O3" s="15" t="s">
        <v>3006</v>
      </c>
      <c r="P3" s="15"/>
      <c r="Q3" s="76" t="s">
        <v>3007</v>
      </c>
      <c r="R3" s="15"/>
      <c r="S3" s="15"/>
      <c r="T3" s="15" t="s">
        <v>3006</v>
      </c>
      <c r="U3" s="15"/>
      <c r="V3" s="15" t="s">
        <v>3008</v>
      </c>
      <c r="W3" s="15"/>
      <c r="X3" s="15" t="s">
        <v>3008</v>
      </c>
      <c r="Y3" s="15"/>
      <c r="Z3" s="15" t="s">
        <v>3011</v>
      </c>
      <c r="AA3" s="15"/>
      <c r="AB3" s="15" t="s">
        <v>3011</v>
      </c>
      <c r="AC3" s="15"/>
      <c r="AD3" s="15" t="s">
        <v>3009</v>
      </c>
      <c r="AE3" s="15"/>
      <c r="AF3" s="15" t="s">
        <v>3010</v>
      </c>
      <c r="AG3" s="15"/>
      <c r="AH3" s="15" t="s">
        <v>3011</v>
      </c>
      <c r="AI3" s="15"/>
      <c r="AJ3" s="15" t="s">
        <v>3006</v>
      </c>
      <c r="AK3" s="15"/>
      <c r="AL3" s="15" t="s">
        <v>3012</v>
      </c>
      <c r="AM3" s="15"/>
    </row>
    <row r="4" spans="1:39" ht="30" x14ac:dyDescent="0.2">
      <c r="A4" s="236">
        <v>4</v>
      </c>
      <c r="B4" s="5" t="s">
        <v>3016</v>
      </c>
      <c r="C4" s="7" t="s">
        <v>45</v>
      </c>
      <c r="D4" s="7" t="s">
        <v>46</v>
      </c>
      <c r="E4" s="7" t="s">
        <v>47</v>
      </c>
      <c r="F4" s="5" t="s">
        <v>3017</v>
      </c>
      <c r="G4" s="5" t="s">
        <v>3018</v>
      </c>
      <c r="H4" s="7" t="s">
        <v>50</v>
      </c>
      <c r="I4" s="5" t="s">
        <v>3021</v>
      </c>
      <c r="J4" s="7" t="s">
        <v>50</v>
      </c>
      <c r="K4" s="5" t="s">
        <v>3018</v>
      </c>
      <c r="L4" s="7" t="s">
        <v>50</v>
      </c>
      <c r="M4" s="5" t="s">
        <v>3018</v>
      </c>
      <c r="N4" s="7" t="s">
        <v>50</v>
      </c>
      <c r="O4" s="5" t="s">
        <v>3018</v>
      </c>
      <c r="P4" s="7" t="s">
        <v>50</v>
      </c>
      <c r="Q4" s="5" t="s">
        <v>3019</v>
      </c>
      <c r="R4" s="5" t="s">
        <v>3020</v>
      </c>
      <c r="S4" s="7" t="s">
        <v>50</v>
      </c>
      <c r="T4" s="5" t="s">
        <v>3021</v>
      </c>
      <c r="U4" s="7" t="s">
        <v>50</v>
      </c>
      <c r="V4" s="5" t="s">
        <v>3018</v>
      </c>
      <c r="W4" s="7" t="s">
        <v>54</v>
      </c>
      <c r="X4" s="5" t="s">
        <v>3018</v>
      </c>
      <c r="Y4" s="7" t="s">
        <v>50</v>
      </c>
      <c r="Z4" s="5" t="s">
        <v>3021</v>
      </c>
      <c r="AA4" s="7" t="s">
        <v>50</v>
      </c>
      <c r="AB4" s="5" t="s">
        <v>3018</v>
      </c>
      <c r="AC4" s="7" t="s">
        <v>50</v>
      </c>
      <c r="AD4" s="5" t="s">
        <v>3018</v>
      </c>
      <c r="AE4" s="7" t="s">
        <v>50</v>
      </c>
      <c r="AF4" s="5" t="s">
        <v>3018</v>
      </c>
      <c r="AG4" s="7" t="s">
        <v>50</v>
      </c>
      <c r="AH4" s="5" t="s">
        <v>3018</v>
      </c>
      <c r="AI4" s="7" t="s">
        <v>50</v>
      </c>
      <c r="AJ4" s="5" t="s">
        <v>3018</v>
      </c>
      <c r="AK4" s="7" t="s">
        <v>54</v>
      </c>
      <c r="AL4" s="5" t="s">
        <v>3018</v>
      </c>
      <c r="AM4" s="7" t="s">
        <v>50</v>
      </c>
    </row>
    <row r="5" spans="1:39" ht="14.45" customHeight="1" x14ac:dyDescent="0.2">
      <c r="A5" s="236">
        <v>197</v>
      </c>
      <c r="B5" s="132" t="s">
        <v>336</v>
      </c>
      <c r="C5" s="132"/>
      <c r="D5" s="132"/>
      <c r="E5" s="132"/>
      <c r="F5" s="132"/>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row>
    <row r="6" spans="1:39" x14ac:dyDescent="0.2">
      <c r="A6" s="236">
        <v>198</v>
      </c>
      <c r="B6" s="7" t="s">
        <v>337</v>
      </c>
      <c r="C6" s="5" t="s">
        <v>2930</v>
      </c>
      <c r="D6" s="5" t="s">
        <v>2944</v>
      </c>
      <c r="E6" s="237">
        <v>206</v>
      </c>
      <c r="F6" s="237">
        <v>1100</v>
      </c>
      <c r="G6" s="237">
        <v>1</v>
      </c>
      <c r="H6" s="69" t="s">
        <v>339</v>
      </c>
      <c r="I6" s="5"/>
      <c r="J6" s="5"/>
      <c r="K6" s="5"/>
      <c r="L6" s="5"/>
      <c r="M6" s="5"/>
      <c r="N6" s="5"/>
      <c r="O6" s="237">
        <v>1</v>
      </c>
      <c r="P6" s="69" t="s">
        <v>339</v>
      </c>
      <c r="Q6" s="5"/>
      <c r="R6" s="5"/>
      <c r="S6" s="5"/>
      <c r="T6" s="5"/>
      <c r="U6" s="5"/>
      <c r="V6" s="5"/>
      <c r="W6" s="5"/>
      <c r="X6" s="5"/>
      <c r="Y6" s="5"/>
      <c r="Z6" s="5"/>
      <c r="AA6" s="5"/>
      <c r="AB6" s="5"/>
      <c r="AC6" s="5"/>
      <c r="AD6" s="5"/>
      <c r="AE6" s="5"/>
      <c r="AF6" s="5"/>
      <c r="AG6" s="5"/>
      <c r="AH6" s="5"/>
      <c r="AI6" s="5"/>
      <c r="AJ6" s="5"/>
      <c r="AK6" s="5"/>
      <c r="AL6" s="5"/>
      <c r="AM6" s="5"/>
    </row>
    <row r="7" spans="1:39" x14ac:dyDescent="0.2">
      <c r="A7" s="236">
        <v>199</v>
      </c>
      <c r="B7" s="7" t="s">
        <v>340</v>
      </c>
      <c r="C7" s="5" t="s">
        <v>2829</v>
      </c>
      <c r="D7" s="5" t="s">
        <v>2944</v>
      </c>
      <c r="E7" s="237">
        <v>206</v>
      </c>
      <c r="F7" s="237">
        <v>300</v>
      </c>
      <c r="G7" s="237">
        <v>4</v>
      </c>
      <c r="H7" s="69" t="s">
        <v>341</v>
      </c>
      <c r="I7" s="5"/>
      <c r="J7" s="5"/>
      <c r="K7" s="5"/>
      <c r="L7" s="5"/>
      <c r="M7" s="237">
        <v>4</v>
      </c>
      <c r="N7" s="69" t="s">
        <v>341</v>
      </c>
      <c r="O7" s="5"/>
      <c r="P7" s="5"/>
      <c r="Q7" s="237">
        <v>8</v>
      </c>
      <c r="R7" s="237">
        <v>8</v>
      </c>
      <c r="S7" s="69" t="s">
        <v>341</v>
      </c>
      <c r="T7" s="237">
        <v>2</v>
      </c>
      <c r="U7" s="69" t="s">
        <v>341</v>
      </c>
      <c r="V7" s="237">
        <v>1</v>
      </c>
      <c r="W7" s="69" t="s">
        <v>341</v>
      </c>
      <c r="X7" s="5"/>
      <c r="Y7" s="5"/>
      <c r="Z7" s="5"/>
      <c r="AA7" s="5"/>
      <c r="AB7" s="5"/>
      <c r="AC7" s="5"/>
      <c r="AD7" s="5"/>
      <c r="AE7" s="5"/>
      <c r="AF7" s="5"/>
      <c r="AG7" s="5"/>
      <c r="AH7" s="237">
        <v>2</v>
      </c>
      <c r="AI7" s="69" t="s">
        <v>341</v>
      </c>
      <c r="AJ7" s="5"/>
      <c r="AK7" s="5"/>
      <c r="AL7" s="5"/>
      <c r="AM7" s="5"/>
    </row>
    <row r="8" spans="1:39" x14ac:dyDescent="0.2">
      <c r="A8" s="236">
        <v>200</v>
      </c>
      <c r="B8" s="7" t="s">
        <v>343</v>
      </c>
      <c r="C8" s="5" t="s">
        <v>2829</v>
      </c>
      <c r="D8" s="5" t="s">
        <v>2944</v>
      </c>
      <c r="E8" s="237">
        <v>206</v>
      </c>
      <c r="F8" s="237">
        <v>0</v>
      </c>
      <c r="G8" s="237">
        <v>4</v>
      </c>
      <c r="H8" s="69" t="s">
        <v>341</v>
      </c>
      <c r="I8" s="5"/>
      <c r="J8" s="5"/>
      <c r="K8" s="5"/>
      <c r="L8" s="5"/>
      <c r="M8" s="237">
        <v>4</v>
      </c>
      <c r="N8" s="69" t="s">
        <v>341</v>
      </c>
      <c r="O8" s="5"/>
      <c r="P8" s="5"/>
      <c r="Q8" s="237">
        <v>8</v>
      </c>
      <c r="R8" s="237">
        <v>8</v>
      </c>
      <c r="S8" s="69" t="s">
        <v>341</v>
      </c>
      <c r="T8" s="237">
        <v>2</v>
      </c>
      <c r="U8" s="69" t="s">
        <v>341</v>
      </c>
      <c r="V8" s="237">
        <v>1</v>
      </c>
      <c r="W8" s="69" t="s">
        <v>341</v>
      </c>
      <c r="X8" s="5"/>
      <c r="Y8" s="5"/>
      <c r="Z8" s="5"/>
      <c r="AA8" s="5"/>
      <c r="AB8" s="5"/>
      <c r="AC8" s="5"/>
      <c r="AD8" s="5"/>
      <c r="AE8" s="5"/>
      <c r="AF8" s="5"/>
      <c r="AG8" s="5"/>
      <c r="AH8" s="237">
        <v>2</v>
      </c>
      <c r="AI8" s="69" t="s">
        <v>341</v>
      </c>
      <c r="AJ8" s="5"/>
      <c r="AK8" s="5"/>
      <c r="AL8" s="5"/>
      <c r="AM8" s="5"/>
    </row>
    <row r="9" spans="1:39" x14ac:dyDescent="0.2">
      <c r="A9" s="236">
        <v>201</v>
      </c>
      <c r="B9" s="7" t="s">
        <v>345</v>
      </c>
      <c r="C9" s="5" t="s">
        <v>2930</v>
      </c>
      <c r="D9" s="5" t="s">
        <v>2952</v>
      </c>
      <c r="E9" s="237">
        <v>205</v>
      </c>
      <c r="F9" s="237">
        <v>1100</v>
      </c>
      <c r="G9" s="237">
        <v>1</v>
      </c>
      <c r="H9" s="69" t="s">
        <v>339</v>
      </c>
      <c r="I9" s="5"/>
      <c r="J9" s="5"/>
      <c r="K9" s="5"/>
      <c r="L9" s="5"/>
      <c r="M9" s="5"/>
      <c r="N9" s="5"/>
      <c r="O9" s="237">
        <v>1</v>
      </c>
      <c r="P9" s="69" t="s">
        <v>339</v>
      </c>
      <c r="Q9" s="5"/>
      <c r="R9" s="5"/>
      <c r="S9" s="5"/>
      <c r="T9" s="5"/>
      <c r="U9" s="5"/>
      <c r="V9" s="5"/>
      <c r="W9" s="5"/>
      <c r="X9" s="5"/>
      <c r="Y9" s="5"/>
      <c r="Z9" s="5"/>
      <c r="AA9" s="5"/>
      <c r="AB9" s="5"/>
      <c r="AC9" s="5"/>
      <c r="AD9" s="5"/>
      <c r="AE9" s="5"/>
      <c r="AF9" s="5"/>
      <c r="AG9" s="5"/>
      <c r="AH9" s="5"/>
      <c r="AI9" s="5"/>
      <c r="AJ9" s="5"/>
      <c r="AK9" s="5"/>
      <c r="AL9" s="5"/>
      <c r="AM9" s="5"/>
    </row>
    <row r="10" spans="1:39" x14ac:dyDescent="0.2">
      <c r="A10" s="236">
        <v>202</v>
      </c>
      <c r="B10" s="7" t="s">
        <v>347</v>
      </c>
      <c r="C10" s="5" t="s">
        <v>2829</v>
      </c>
      <c r="D10" s="5" t="s">
        <v>2952</v>
      </c>
      <c r="E10" s="237">
        <v>205</v>
      </c>
      <c r="F10" s="237">
        <v>0</v>
      </c>
      <c r="G10" s="237">
        <v>4</v>
      </c>
      <c r="H10" s="69" t="s">
        <v>341</v>
      </c>
      <c r="I10" s="5"/>
      <c r="J10" s="5"/>
      <c r="K10" s="5"/>
      <c r="L10" s="5"/>
      <c r="M10" s="237">
        <v>4</v>
      </c>
      <c r="N10" s="69" t="s">
        <v>341</v>
      </c>
      <c r="O10" s="5"/>
      <c r="P10" s="5"/>
      <c r="Q10" s="237">
        <v>8</v>
      </c>
      <c r="R10" s="237">
        <v>8</v>
      </c>
      <c r="S10" s="69" t="s">
        <v>341</v>
      </c>
      <c r="T10" s="237">
        <v>2</v>
      </c>
      <c r="U10" s="69" t="s">
        <v>341</v>
      </c>
      <c r="V10" s="237">
        <v>1</v>
      </c>
      <c r="W10" s="69" t="s">
        <v>341</v>
      </c>
      <c r="X10" s="5"/>
      <c r="Y10" s="5"/>
      <c r="Z10" s="5"/>
      <c r="AA10" s="5"/>
      <c r="AB10" s="5"/>
      <c r="AC10" s="5"/>
      <c r="AD10" s="5"/>
      <c r="AE10" s="5"/>
      <c r="AF10" s="5"/>
      <c r="AG10" s="5"/>
      <c r="AH10" s="237">
        <v>2</v>
      </c>
      <c r="AI10" s="69" t="s">
        <v>341</v>
      </c>
      <c r="AJ10" s="5"/>
      <c r="AK10" s="5"/>
      <c r="AL10" s="5"/>
      <c r="AM10" s="5"/>
    </row>
    <row r="11" spans="1:39" x14ac:dyDescent="0.2">
      <c r="A11" s="236">
        <v>203</v>
      </c>
      <c r="B11" s="7" t="s">
        <v>348</v>
      </c>
      <c r="C11" s="5" t="s">
        <v>2829</v>
      </c>
      <c r="D11" s="5" t="s">
        <v>2952</v>
      </c>
      <c r="E11" s="237">
        <v>205</v>
      </c>
      <c r="F11" s="237">
        <v>0</v>
      </c>
      <c r="G11" s="237">
        <v>4</v>
      </c>
      <c r="H11" s="69" t="s">
        <v>341</v>
      </c>
      <c r="I11" s="5"/>
      <c r="J11" s="5"/>
      <c r="K11" s="5"/>
      <c r="L11" s="5"/>
      <c r="M11" s="237">
        <v>4</v>
      </c>
      <c r="N11" s="69" t="s">
        <v>341</v>
      </c>
      <c r="O11" s="5"/>
      <c r="P11" s="5"/>
      <c r="Q11" s="237">
        <v>8</v>
      </c>
      <c r="R11" s="237">
        <v>8</v>
      </c>
      <c r="S11" s="69" t="s">
        <v>341</v>
      </c>
      <c r="T11" s="237">
        <v>2</v>
      </c>
      <c r="U11" s="69" t="s">
        <v>341</v>
      </c>
      <c r="V11" s="237">
        <v>1</v>
      </c>
      <c r="W11" s="69" t="s">
        <v>341</v>
      </c>
      <c r="X11" s="5"/>
      <c r="Y11" s="5"/>
      <c r="Z11" s="5"/>
      <c r="AA11" s="5"/>
      <c r="AB11" s="5"/>
      <c r="AC11" s="5"/>
      <c r="AD11" s="5"/>
      <c r="AE11" s="5"/>
      <c r="AF11" s="5"/>
      <c r="AG11" s="5"/>
      <c r="AH11" s="237">
        <v>2</v>
      </c>
      <c r="AI11" s="69" t="s">
        <v>341</v>
      </c>
      <c r="AJ11" s="5"/>
      <c r="AK11" s="5"/>
      <c r="AL11" s="5"/>
      <c r="AM11" s="5"/>
    </row>
    <row r="12" spans="1:39" x14ac:dyDescent="0.2">
      <c r="A12" s="236">
        <v>204</v>
      </c>
      <c r="B12" s="7" t="s">
        <v>349</v>
      </c>
      <c r="C12" s="7" t="s">
        <v>350</v>
      </c>
      <c r="D12" s="5" t="s">
        <v>2944</v>
      </c>
      <c r="E12" s="237">
        <v>206</v>
      </c>
      <c r="F12" s="5" t="s">
        <v>2945</v>
      </c>
      <c r="G12" s="237">
        <v>1</v>
      </c>
      <c r="H12" s="69" t="s">
        <v>339</v>
      </c>
      <c r="I12" s="5"/>
      <c r="J12" s="5"/>
      <c r="K12" s="5"/>
      <c r="L12" s="5"/>
      <c r="M12" s="5"/>
      <c r="N12" s="5"/>
      <c r="O12" s="5"/>
      <c r="P12" s="5"/>
      <c r="Q12" s="5"/>
      <c r="R12" s="5"/>
      <c r="S12" s="5"/>
      <c r="T12" s="5"/>
      <c r="U12" s="5"/>
      <c r="V12" s="5"/>
      <c r="W12" s="5"/>
      <c r="X12" s="5"/>
      <c r="Y12" s="5"/>
      <c r="Z12" s="5"/>
      <c r="AA12" s="5"/>
      <c r="AB12" s="5"/>
      <c r="AC12" s="5"/>
      <c r="AD12" s="5"/>
      <c r="AE12" s="5"/>
      <c r="AF12" s="5"/>
      <c r="AG12" s="5"/>
      <c r="AH12" s="237">
        <v>2</v>
      </c>
      <c r="AI12" s="69" t="s">
        <v>339</v>
      </c>
      <c r="AJ12" s="5"/>
      <c r="AK12" s="5"/>
      <c r="AL12" s="5"/>
      <c r="AM12" s="5"/>
    </row>
    <row r="13" spans="1:39" x14ac:dyDescent="0.2">
      <c r="A13" s="236">
        <v>205</v>
      </c>
      <c r="B13" s="7" t="s">
        <v>352</v>
      </c>
      <c r="C13" s="7" t="s">
        <v>350</v>
      </c>
      <c r="D13" s="5" t="s">
        <v>2944</v>
      </c>
      <c r="E13" s="237">
        <v>206</v>
      </c>
      <c r="F13" s="5" t="s">
        <v>2945</v>
      </c>
      <c r="G13" s="237">
        <v>1</v>
      </c>
      <c r="H13" s="69" t="s">
        <v>339</v>
      </c>
      <c r="I13" s="5"/>
      <c r="J13" s="5"/>
      <c r="K13" s="5"/>
      <c r="L13" s="5"/>
      <c r="M13" s="5"/>
      <c r="N13" s="5"/>
      <c r="O13" s="5"/>
      <c r="P13" s="5"/>
      <c r="Q13" s="5"/>
      <c r="R13" s="5"/>
      <c r="S13" s="5"/>
      <c r="T13" s="5"/>
      <c r="U13" s="5"/>
      <c r="V13" s="5"/>
      <c r="W13" s="5"/>
      <c r="X13" s="5"/>
      <c r="Y13" s="5"/>
      <c r="Z13" s="5"/>
      <c r="AA13" s="5"/>
      <c r="AB13" s="5"/>
      <c r="AC13" s="5"/>
      <c r="AD13" s="5"/>
      <c r="AE13" s="5"/>
      <c r="AF13" s="5"/>
      <c r="AG13" s="5"/>
      <c r="AH13" s="237">
        <v>2</v>
      </c>
      <c r="AI13" s="69" t="s">
        <v>339</v>
      </c>
      <c r="AJ13" s="5"/>
      <c r="AK13" s="5"/>
      <c r="AL13" s="5"/>
      <c r="AM13" s="5"/>
    </row>
    <row r="14" spans="1:39" x14ac:dyDescent="0.2">
      <c r="A14" s="236">
        <v>206</v>
      </c>
      <c r="B14" s="7" t="s">
        <v>353</v>
      </c>
      <c r="C14" s="7" t="s">
        <v>350</v>
      </c>
      <c r="D14" s="5" t="s">
        <v>2944</v>
      </c>
      <c r="E14" s="237">
        <v>206</v>
      </c>
      <c r="F14" s="5" t="s">
        <v>2945</v>
      </c>
      <c r="G14" s="237">
        <v>1</v>
      </c>
      <c r="H14" s="69" t="s">
        <v>339</v>
      </c>
      <c r="I14" s="5"/>
      <c r="J14" s="5"/>
      <c r="K14" s="5"/>
      <c r="L14" s="5"/>
      <c r="M14" s="5"/>
      <c r="N14" s="5"/>
      <c r="O14" s="5"/>
      <c r="P14" s="5"/>
      <c r="Q14" s="5"/>
      <c r="R14" s="5"/>
      <c r="S14" s="5"/>
      <c r="T14" s="5"/>
      <c r="U14" s="5"/>
      <c r="V14" s="5"/>
      <c r="W14" s="5"/>
      <c r="X14" s="5"/>
      <c r="Y14" s="5"/>
      <c r="Z14" s="5"/>
      <c r="AA14" s="5"/>
      <c r="AB14" s="5"/>
      <c r="AC14" s="5"/>
      <c r="AD14" s="5"/>
      <c r="AE14" s="5"/>
      <c r="AF14" s="5"/>
      <c r="AG14" s="5"/>
      <c r="AH14" s="237">
        <v>2</v>
      </c>
      <c r="AI14" s="69" t="s">
        <v>339</v>
      </c>
      <c r="AJ14" s="5"/>
      <c r="AK14" s="5"/>
      <c r="AL14" s="5"/>
      <c r="AM14" s="5"/>
    </row>
    <row r="15" spans="1:39" x14ac:dyDescent="0.2">
      <c r="A15" s="236">
        <v>207</v>
      </c>
      <c r="B15" s="7" t="s">
        <v>354</v>
      </c>
      <c r="C15" s="7" t="s">
        <v>350</v>
      </c>
      <c r="D15" s="5" t="s">
        <v>2944</v>
      </c>
      <c r="E15" s="237">
        <v>206</v>
      </c>
      <c r="F15" s="5" t="s">
        <v>2945</v>
      </c>
      <c r="G15" s="237">
        <v>1</v>
      </c>
      <c r="H15" s="69" t="s">
        <v>339</v>
      </c>
      <c r="I15" s="5"/>
      <c r="J15" s="5"/>
      <c r="K15" s="5"/>
      <c r="L15" s="5"/>
      <c r="M15" s="5"/>
      <c r="N15" s="5"/>
      <c r="O15" s="5"/>
      <c r="P15" s="5"/>
      <c r="Q15" s="5"/>
      <c r="R15" s="5"/>
      <c r="S15" s="5"/>
      <c r="T15" s="5"/>
      <c r="U15" s="5"/>
      <c r="V15" s="5"/>
      <c r="W15" s="5"/>
      <c r="X15" s="5"/>
      <c r="Y15" s="5"/>
      <c r="Z15" s="5"/>
      <c r="AA15" s="5"/>
      <c r="AB15" s="5"/>
      <c r="AC15" s="5"/>
      <c r="AD15" s="5"/>
      <c r="AE15" s="5"/>
      <c r="AF15" s="5"/>
      <c r="AG15" s="5"/>
      <c r="AH15" s="237">
        <v>2</v>
      </c>
      <c r="AI15" s="69" t="s">
        <v>339</v>
      </c>
      <c r="AJ15" s="5"/>
      <c r="AK15" s="5"/>
      <c r="AL15" s="5"/>
      <c r="AM15" s="5"/>
    </row>
    <row r="16" spans="1:39" x14ac:dyDescent="0.2">
      <c r="A16" s="236">
        <v>208</v>
      </c>
      <c r="B16" s="7" t="s">
        <v>355</v>
      </c>
      <c r="C16" s="7" t="s">
        <v>350</v>
      </c>
      <c r="D16" s="5" t="s">
        <v>2944</v>
      </c>
      <c r="E16" s="237">
        <v>206</v>
      </c>
      <c r="F16" s="5" t="s">
        <v>2945</v>
      </c>
      <c r="G16" s="237">
        <v>1</v>
      </c>
      <c r="H16" s="69" t="s">
        <v>339</v>
      </c>
      <c r="I16" s="5"/>
      <c r="J16" s="5"/>
      <c r="K16" s="5"/>
      <c r="L16" s="5"/>
      <c r="M16" s="5"/>
      <c r="N16" s="5"/>
      <c r="O16" s="5"/>
      <c r="P16" s="5"/>
      <c r="Q16" s="5"/>
      <c r="R16" s="5"/>
      <c r="S16" s="5"/>
      <c r="T16" s="5"/>
      <c r="U16" s="5"/>
      <c r="V16" s="5"/>
      <c r="W16" s="5"/>
      <c r="X16" s="5"/>
      <c r="Y16" s="5"/>
      <c r="Z16" s="5"/>
      <c r="AA16" s="5"/>
      <c r="AB16" s="5"/>
      <c r="AC16" s="5"/>
      <c r="AD16" s="5"/>
      <c r="AE16" s="5"/>
      <c r="AF16" s="5"/>
      <c r="AG16" s="5"/>
      <c r="AH16" s="237">
        <v>2</v>
      </c>
      <c r="AI16" s="69" t="s">
        <v>339</v>
      </c>
      <c r="AJ16" s="5"/>
      <c r="AK16" s="5"/>
      <c r="AL16" s="5"/>
      <c r="AM16" s="5"/>
    </row>
    <row r="17" spans="1:39" x14ac:dyDescent="0.2">
      <c r="A17" s="236">
        <v>209</v>
      </c>
      <c r="B17" s="7" t="s">
        <v>356</v>
      </c>
      <c r="C17" s="7" t="s">
        <v>350</v>
      </c>
      <c r="D17" s="5" t="s">
        <v>2944</v>
      </c>
      <c r="E17" s="237">
        <v>206</v>
      </c>
      <c r="F17" s="5" t="s">
        <v>2945</v>
      </c>
      <c r="G17" s="237">
        <v>1</v>
      </c>
      <c r="H17" s="69" t="s">
        <v>339</v>
      </c>
      <c r="I17" s="5"/>
      <c r="J17" s="5"/>
      <c r="K17" s="5"/>
      <c r="L17" s="5"/>
      <c r="M17" s="5"/>
      <c r="N17" s="5"/>
      <c r="O17" s="5"/>
      <c r="P17" s="5"/>
      <c r="Q17" s="5"/>
      <c r="R17" s="5"/>
      <c r="S17" s="5"/>
      <c r="T17" s="5"/>
      <c r="U17" s="5"/>
      <c r="V17" s="5"/>
      <c r="W17" s="5"/>
      <c r="X17" s="5"/>
      <c r="Y17" s="5"/>
      <c r="Z17" s="5"/>
      <c r="AA17" s="5"/>
      <c r="AB17" s="5"/>
      <c r="AC17" s="5"/>
      <c r="AD17" s="5"/>
      <c r="AE17" s="5"/>
      <c r="AF17" s="5"/>
      <c r="AG17" s="5"/>
      <c r="AH17" s="237">
        <v>2</v>
      </c>
      <c r="AI17" s="69" t="s">
        <v>339</v>
      </c>
      <c r="AJ17" s="5"/>
      <c r="AK17" s="5"/>
      <c r="AL17" s="5"/>
      <c r="AM17" s="5"/>
    </row>
    <row r="18" spans="1:39" x14ac:dyDescent="0.2">
      <c r="A18" s="236">
        <v>210</v>
      </c>
      <c r="B18" s="7" t="s">
        <v>357</v>
      </c>
      <c r="C18" s="7" t="s">
        <v>350</v>
      </c>
      <c r="D18" s="5" t="s">
        <v>2944</v>
      </c>
      <c r="E18" s="237">
        <v>206</v>
      </c>
      <c r="F18" s="5" t="s">
        <v>2945</v>
      </c>
      <c r="G18" s="237">
        <v>1</v>
      </c>
      <c r="H18" s="69" t="s">
        <v>339</v>
      </c>
      <c r="I18" s="5"/>
      <c r="J18" s="5"/>
      <c r="K18" s="5"/>
      <c r="L18" s="5"/>
      <c r="M18" s="5"/>
      <c r="N18" s="5"/>
      <c r="O18" s="5"/>
      <c r="P18" s="5"/>
      <c r="Q18" s="5"/>
      <c r="R18" s="5"/>
      <c r="S18" s="5"/>
      <c r="T18" s="5"/>
      <c r="U18" s="5"/>
      <c r="V18" s="5"/>
      <c r="W18" s="5"/>
      <c r="X18" s="5"/>
      <c r="Y18" s="5"/>
      <c r="Z18" s="5"/>
      <c r="AA18" s="5"/>
      <c r="AB18" s="5"/>
      <c r="AC18" s="5"/>
      <c r="AD18" s="5"/>
      <c r="AE18" s="5"/>
      <c r="AF18" s="5"/>
      <c r="AG18" s="5"/>
      <c r="AH18" s="237">
        <v>2</v>
      </c>
      <c r="AI18" s="69" t="s">
        <v>339</v>
      </c>
      <c r="AJ18" s="5"/>
      <c r="AK18" s="5"/>
      <c r="AL18" s="5"/>
      <c r="AM18" s="5"/>
    </row>
    <row r="19" spans="1:39" x14ac:dyDescent="0.2">
      <c r="A19" s="236">
        <v>211</v>
      </c>
      <c r="B19" s="7" t="s">
        <v>358</v>
      </c>
      <c r="C19" s="7" t="s">
        <v>350</v>
      </c>
      <c r="D19" s="5" t="s">
        <v>2944</v>
      </c>
      <c r="E19" s="237">
        <v>206</v>
      </c>
      <c r="F19" s="5" t="s">
        <v>2945</v>
      </c>
      <c r="G19" s="237">
        <v>1</v>
      </c>
      <c r="H19" s="69" t="s">
        <v>339</v>
      </c>
      <c r="I19" s="5"/>
      <c r="J19" s="5"/>
      <c r="K19" s="5"/>
      <c r="L19" s="5"/>
      <c r="M19" s="5"/>
      <c r="N19" s="5"/>
      <c r="O19" s="5"/>
      <c r="P19" s="5"/>
      <c r="Q19" s="5"/>
      <c r="R19" s="237">
        <v>1</v>
      </c>
      <c r="S19" s="69" t="s">
        <v>339</v>
      </c>
      <c r="T19" s="237">
        <v>1</v>
      </c>
      <c r="U19" s="69" t="s">
        <v>339</v>
      </c>
      <c r="V19" s="5"/>
      <c r="W19" s="5"/>
      <c r="X19" s="5"/>
      <c r="Y19" s="5"/>
      <c r="Z19" s="5"/>
      <c r="AA19" s="5"/>
      <c r="AB19" s="5"/>
      <c r="AC19" s="5"/>
      <c r="AD19" s="5"/>
      <c r="AE19" s="5"/>
      <c r="AF19" s="5"/>
      <c r="AG19" s="5"/>
      <c r="AH19" s="237">
        <v>2</v>
      </c>
      <c r="AI19" s="69" t="s">
        <v>339</v>
      </c>
      <c r="AJ19" s="5"/>
      <c r="AK19" s="5"/>
      <c r="AL19" s="5"/>
      <c r="AM19" s="5"/>
    </row>
    <row r="20" spans="1:39" x14ac:dyDescent="0.2">
      <c r="A20" s="236">
        <v>212</v>
      </c>
      <c r="B20" s="7" t="s">
        <v>359</v>
      </c>
      <c r="C20" s="5" t="s">
        <v>2943</v>
      </c>
      <c r="D20" s="5" t="s">
        <v>2944</v>
      </c>
      <c r="E20" s="237">
        <v>206</v>
      </c>
      <c r="F20" s="5" t="s">
        <v>2945</v>
      </c>
      <c r="G20" s="237">
        <v>1</v>
      </c>
      <c r="H20" s="69" t="s">
        <v>339</v>
      </c>
      <c r="I20" s="5"/>
      <c r="J20" s="5"/>
      <c r="K20" s="5"/>
      <c r="L20" s="5"/>
      <c r="M20" s="237">
        <v>1</v>
      </c>
      <c r="N20" s="69" t="s">
        <v>339</v>
      </c>
      <c r="O20" s="5"/>
      <c r="P20" s="5"/>
      <c r="Q20" s="5"/>
      <c r="R20" s="237">
        <v>1</v>
      </c>
      <c r="S20" s="69" t="s">
        <v>339</v>
      </c>
      <c r="T20" s="237">
        <v>1</v>
      </c>
      <c r="U20" s="69" t="s">
        <v>339</v>
      </c>
      <c r="V20" s="5"/>
      <c r="W20" s="5"/>
      <c r="X20" s="5"/>
      <c r="Y20" s="5"/>
      <c r="Z20" s="5"/>
      <c r="AA20" s="5"/>
      <c r="AB20" s="5"/>
      <c r="AC20" s="5"/>
      <c r="AD20" s="5"/>
      <c r="AE20" s="5"/>
      <c r="AF20" s="5"/>
      <c r="AG20" s="5"/>
      <c r="AH20" s="5"/>
      <c r="AI20" s="5"/>
      <c r="AJ20" s="5"/>
      <c r="AK20" s="5"/>
      <c r="AL20" s="5"/>
      <c r="AM20" s="5"/>
    </row>
    <row r="21" spans="1:39" x14ac:dyDescent="0.2">
      <c r="A21" s="236">
        <v>213</v>
      </c>
      <c r="B21" s="7" t="s">
        <v>361</v>
      </c>
      <c r="C21" s="5" t="s">
        <v>2943</v>
      </c>
      <c r="D21" s="5" t="s">
        <v>2944</v>
      </c>
      <c r="E21" s="237">
        <v>206</v>
      </c>
      <c r="F21" s="5" t="s">
        <v>2945</v>
      </c>
      <c r="G21" s="237">
        <v>1</v>
      </c>
      <c r="H21" s="69" t="s">
        <v>339</v>
      </c>
      <c r="I21" s="5"/>
      <c r="J21" s="5"/>
      <c r="K21" s="5"/>
      <c r="L21" s="5"/>
      <c r="M21" s="237">
        <v>1</v>
      </c>
      <c r="N21" s="69" t="s">
        <v>339</v>
      </c>
      <c r="O21" s="5"/>
      <c r="P21" s="5"/>
      <c r="Q21" s="5"/>
      <c r="R21" s="237">
        <v>1</v>
      </c>
      <c r="S21" s="69" t="s">
        <v>339</v>
      </c>
      <c r="T21" s="237">
        <v>1</v>
      </c>
      <c r="U21" s="69" t="s">
        <v>339</v>
      </c>
      <c r="V21" s="5"/>
      <c r="W21" s="5"/>
      <c r="X21" s="5"/>
      <c r="Y21" s="5"/>
      <c r="Z21" s="5"/>
      <c r="AA21" s="5"/>
      <c r="AB21" s="5"/>
      <c r="AC21" s="5"/>
      <c r="AD21" s="5"/>
      <c r="AE21" s="5"/>
      <c r="AF21" s="5"/>
      <c r="AG21" s="5"/>
      <c r="AH21" s="5"/>
      <c r="AI21" s="5"/>
      <c r="AJ21" s="5"/>
      <c r="AK21" s="5"/>
      <c r="AL21" s="5"/>
      <c r="AM21" s="5"/>
    </row>
    <row r="22" spans="1:39" x14ac:dyDescent="0.2">
      <c r="A22" s="236">
        <v>214</v>
      </c>
      <c r="B22" s="7" t="s">
        <v>362</v>
      </c>
      <c r="C22" s="5" t="s">
        <v>2943</v>
      </c>
      <c r="D22" s="5" t="s">
        <v>2944</v>
      </c>
      <c r="E22" s="237">
        <v>206</v>
      </c>
      <c r="F22" s="5" t="s">
        <v>2945</v>
      </c>
      <c r="G22" s="237">
        <v>1</v>
      </c>
      <c r="H22" s="69" t="s">
        <v>339</v>
      </c>
      <c r="I22" s="5"/>
      <c r="J22" s="5"/>
      <c r="K22" s="5"/>
      <c r="L22" s="5"/>
      <c r="M22" s="237">
        <v>1</v>
      </c>
      <c r="N22" s="69" t="s">
        <v>339</v>
      </c>
      <c r="O22" s="5"/>
      <c r="P22" s="5"/>
      <c r="Q22" s="5"/>
      <c r="R22" s="237">
        <v>1</v>
      </c>
      <c r="S22" s="69" t="s">
        <v>339</v>
      </c>
      <c r="T22" s="237">
        <v>1</v>
      </c>
      <c r="U22" s="69" t="s">
        <v>339</v>
      </c>
      <c r="V22" s="5"/>
      <c r="W22" s="5"/>
      <c r="X22" s="5"/>
      <c r="Y22" s="5"/>
      <c r="Z22" s="5"/>
      <c r="AA22" s="5"/>
      <c r="AB22" s="5"/>
      <c r="AC22" s="5"/>
      <c r="AD22" s="5"/>
      <c r="AE22" s="5"/>
      <c r="AF22" s="5"/>
      <c r="AG22" s="5"/>
      <c r="AH22" s="5"/>
      <c r="AI22" s="5"/>
      <c r="AJ22" s="5"/>
      <c r="AK22" s="5"/>
      <c r="AL22" s="5"/>
      <c r="AM22" s="5"/>
    </row>
    <row r="23" spans="1:39" x14ac:dyDescent="0.2">
      <c r="A23" s="236">
        <v>215</v>
      </c>
      <c r="B23" s="7" t="s">
        <v>363</v>
      </c>
      <c r="C23" s="5" t="s">
        <v>2943</v>
      </c>
      <c r="D23" s="5" t="s">
        <v>2944</v>
      </c>
      <c r="E23" s="237">
        <v>206</v>
      </c>
      <c r="F23" s="5" t="s">
        <v>2945</v>
      </c>
      <c r="G23" s="237">
        <v>1</v>
      </c>
      <c r="H23" s="69" t="s">
        <v>339</v>
      </c>
      <c r="I23" s="5"/>
      <c r="J23" s="5"/>
      <c r="K23" s="5"/>
      <c r="L23" s="5"/>
      <c r="M23" s="237">
        <v>1</v>
      </c>
      <c r="N23" s="69" t="s">
        <v>339</v>
      </c>
      <c r="O23" s="5"/>
      <c r="P23" s="5"/>
      <c r="Q23" s="5"/>
      <c r="R23" s="237">
        <v>1</v>
      </c>
      <c r="S23" s="69" t="s">
        <v>339</v>
      </c>
      <c r="T23" s="237">
        <v>1</v>
      </c>
      <c r="U23" s="69" t="s">
        <v>339</v>
      </c>
      <c r="V23" s="5"/>
      <c r="W23" s="5"/>
      <c r="X23" s="5"/>
      <c r="Y23" s="5"/>
      <c r="Z23" s="5"/>
      <c r="AA23" s="5"/>
      <c r="AB23" s="5"/>
      <c r="AC23" s="5"/>
      <c r="AD23" s="5"/>
      <c r="AE23" s="5"/>
      <c r="AF23" s="5"/>
      <c r="AG23" s="5"/>
      <c r="AH23" s="5"/>
      <c r="AI23" s="5"/>
      <c r="AJ23" s="5"/>
      <c r="AK23" s="5"/>
      <c r="AL23" s="5"/>
      <c r="AM23" s="5"/>
    </row>
    <row r="24" spans="1:39" ht="30" x14ac:dyDescent="0.2">
      <c r="A24" s="236">
        <v>216</v>
      </c>
      <c r="B24" s="7" t="s">
        <v>365</v>
      </c>
      <c r="C24" s="7" t="s">
        <v>65</v>
      </c>
      <c r="D24" s="5" t="s">
        <v>2944</v>
      </c>
      <c r="E24" s="237">
        <v>206</v>
      </c>
      <c r="F24" s="5" t="s">
        <v>2945</v>
      </c>
      <c r="G24" s="237">
        <v>1</v>
      </c>
      <c r="H24" s="69" t="s">
        <v>339</v>
      </c>
      <c r="I24" s="5"/>
      <c r="J24" s="5"/>
      <c r="K24" s="5"/>
      <c r="L24" s="5"/>
      <c r="M24" s="237">
        <v>1</v>
      </c>
      <c r="N24" s="69" t="s">
        <v>339</v>
      </c>
      <c r="O24" s="237">
        <v>1</v>
      </c>
      <c r="P24" s="69" t="s">
        <v>339</v>
      </c>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
      <c r="A25" s="236">
        <v>217</v>
      </c>
      <c r="B25" s="7" t="s">
        <v>366</v>
      </c>
      <c r="C25" s="7" t="s">
        <v>65</v>
      </c>
      <c r="D25" s="5" t="s">
        <v>2944</v>
      </c>
      <c r="E25" s="237">
        <v>206</v>
      </c>
      <c r="F25" s="5" t="s">
        <v>2945</v>
      </c>
      <c r="G25" s="237">
        <v>1</v>
      </c>
      <c r="H25" s="69" t="s">
        <v>339</v>
      </c>
      <c r="I25" s="5"/>
      <c r="J25" s="5"/>
      <c r="K25" s="5"/>
      <c r="L25" s="5"/>
      <c r="M25" s="237">
        <v>1</v>
      </c>
      <c r="N25" s="69" t="s">
        <v>339</v>
      </c>
      <c r="O25" s="237">
        <v>1</v>
      </c>
      <c r="P25" s="69" t="s">
        <v>339</v>
      </c>
      <c r="Q25" s="5"/>
      <c r="R25" s="5"/>
      <c r="S25" s="5"/>
      <c r="T25" s="5"/>
      <c r="U25" s="5"/>
      <c r="V25" s="5"/>
      <c r="W25" s="5"/>
      <c r="X25" s="5"/>
      <c r="Y25" s="5"/>
      <c r="Z25" s="5"/>
      <c r="AA25" s="5"/>
      <c r="AB25" s="5"/>
      <c r="AC25" s="5"/>
      <c r="AD25" s="5"/>
      <c r="AE25" s="5"/>
      <c r="AF25" s="5"/>
      <c r="AG25" s="5"/>
      <c r="AH25" s="5"/>
      <c r="AI25" s="5"/>
      <c r="AJ25" s="5"/>
      <c r="AK25" s="5"/>
      <c r="AL25" s="5"/>
      <c r="AM25" s="5"/>
    </row>
    <row r="26" spans="1:39" x14ac:dyDescent="0.2">
      <c r="A26" s="236">
        <v>218</v>
      </c>
      <c r="B26" s="7" t="s">
        <v>367</v>
      </c>
      <c r="C26" s="5" t="s">
        <v>3023</v>
      </c>
      <c r="D26" s="5" t="s">
        <v>2944</v>
      </c>
      <c r="E26" s="237">
        <v>206</v>
      </c>
      <c r="F26" s="5" t="s">
        <v>2945</v>
      </c>
      <c r="G26" s="5"/>
      <c r="H26" s="5"/>
      <c r="I26" s="5"/>
      <c r="J26" s="5"/>
      <c r="K26" s="5"/>
      <c r="L26" s="5"/>
      <c r="M26" s="5"/>
      <c r="N26" s="5"/>
      <c r="O26" s="237">
        <v>1</v>
      </c>
      <c r="P26" s="69" t="s">
        <v>339</v>
      </c>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
      <c r="A27" s="236">
        <v>219</v>
      </c>
      <c r="B27" s="7" t="s">
        <v>369</v>
      </c>
      <c r="C27" s="5" t="s">
        <v>3023</v>
      </c>
      <c r="D27" s="5" t="s">
        <v>2944</v>
      </c>
      <c r="E27" s="237">
        <v>206</v>
      </c>
      <c r="F27" s="5" t="s">
        <v>2945</v>
      </c>
      <c r="G27" s="5"/>
      <c r="H27" s="5"/>
      <c r="I27" s="5"/>
      <c r="J27" s="5"/>
      <c r="K27" s="5"/>
      <c r="L27" s="5"/>
      <c r="M27" s="5"/>
      <c r="N27" s="5"/>
      <c r="O27" s="237">
        <v>1</v>
      </c>
      <c r="P27" s="69" t="s">
        <v>339</v>
      </c>
      <c r="Q27" s="5"/>
      <c r="R27" s="5"/>
      <c r="S27" s="5"/>
      <c r="T27" s="5"/>
      <c r="U27" s="5"/>
      <c r="V27" s="5"/>
      <c r="W27" s="5"/>
      <c r="X27" s="5"/>
      <c r="Y27" s="5"/>
      <c r="Z27" s="5"/>
      <c r="AA27" s="5"/>
      <c r="AB27" s="5"/>
      <c r="AC27" s="5"/>
      <c r="AD27" s="5"/>
      <c r="AE27" s="5"/>
      <c r="AF27" s="5"/>
      <c r="AG27" s="5"/>
      <c r="AH27" s="5"/>
      <c r="AI27" s="5"/>
      <c r="AJ27" s="5"/>
      <c r="AK27" s="5"/>
      <c r="AL27" s="5"/>
      <c r="AM27" s="5"/>
    </row>
    <row r="28" spans="1:39" x14ac:dyDescent="0.2">
      <c r="A28" s="236">
        <v>220</v>
      </c>
      <c r="B28" s="7" t="s">
        <v>370</v>
      </c>
      <c r="C28" s="5" t="s">
        <v>3023</v>
      </c>
      <c r="D28" s="5" t="s">
        <v>2944</v>
      </c>
      <c r="E28" s="237">
        <v>206</v>
      </c>
      <c r="F28" s="5" t="s">
        <v>2945</v>
      </c>
      <c r="G28" s="5"/>
      <c r="H28" s="5"/>
      <c r="I28" s="5"/>
      <c r="J28" s="5"/>
      <c r="K28" s="5"/>
      <c r="L28" s="5"/>
      <c r="M28" s="5"/>
      <c r="N28" s="5"/>
      <c r="O28" s="237">
        <v>1</v>
      </c>
      <c r="P28" s="69" t="s">
        <v>339</v>
      </c>
      <c r="Q28" s="5"/>
      <c r="R28" s="5"/>
      <c r="S28" s="5"/>
      <c r="T28" s="5"/>
      <c r="U28" s="5"/>
      <c r="V28" s="5"/>
      <c r="W28" s="5"/>
      <c r="X28" s="5"/>
      <c r="Y28" s="5"/>
      <c r="Z28" s="5"/>
      <c r="AA28" s="5"/>
      <c r="AB28" s="5"/>
      <c r="AC28" s="5"/>
      <c r="AD28" s="5"/>
      <c r="AE28" s="5"/>
      <c r="AF28" s="5"/>
      <c r="AG28" s="5"/>
      <c r="AH28" s="5"/>
      <c r="AI28" s="5"/>
      <c r="AJ28" s="5"/>
      <c r="AK28" s="5"/>
      <c r="AL28" s="5"/>
      <c r="AM28" s="5"/>
    </row>
    <row r="29" spans="1:39" x14ac:dyDescent="0.2">
      <c r="A29" s="236">
        <v>221</v>
      </c>
      <c r="B29" s="7" t="s">
        <v>371</v>
      </c>
      <c r="C29" s="7" t="s">
        <v>350</v>
      </c>
      <c r="D29" s="5" t="s">
        <v>2952</v>
      </c>
      <c r="E29" s="237">
        <v>205</v>
      </c>
      <c r="F29" s="5" t="s">
        <v>2945</v>
      </c>
      <c r="G29" s="237">
        <v>1</v>
      </c>
      <c r="H29" s="69" t="s">
        <v>339</v>
      </c>
      <c r="I29" s="5"/>
      <c r="J29" s="5"/>
      <c r="K29" s="5"/>
      <c r="L29" s="5"/>
      <c r="M29" s="5"/>
      <c r="N29" s="5"/>
      <c r="O29" s="5"/>
      <c r="P29" s="5"/>
      <c r="Q29" s="5"/>
      <c r="R29" s="5"/>
      <c r="S29" s="5"/>
      <c r="T29" s="5"/>
      <c r="U29" s="5"/>
      <c r="V29" s="5"/>
      <c r="W29" s="5"/>
      <c r="X29" s="5"/>
      <c r="Y29" s="5"/>
      <c r="Z29" s="5"/>
      <c r="AA29" s="5"/>
      <c r="AB29" s="5"/>
      <c r="AC29" s="5"/>
      <c r="AD29" s="5"/>
      <c r="AE29" s="5"/>
      <c r="AF29" s="5"/>
      <c r="AG29" s="5"/>
      <c r="AH29" s="237">
        <v>2</v>
      </c>
      <c r="AI29" s="69" t="s">
        <v>339</v>
      </c>
      <c r="AJ29" s="5"/>
      <c r="AK29" s="5"/>
      <c r="AL29" s="5"/>
      <c r="AM29" s="5"/>
    </row>
    <row r="30" spans="1:39" x14ac:dyDescent="0.2">
      <c r="A30" s="236">
        <v>222</v>
      </c>
      <c r="B30" s="7" t="s">
        <v>372</v>
      </c>
      <c r="C30" s="7" t="s">
        <v>350</v>
      </c>
      <c r="D30" s="5" t="s">
        <v>2952</v>
      </c>
      <c r="E30" s="237">
        <v>205</v>
      </c>
      <c r="F30" s="5" t="s">
        <v>2945</v>
      </c>
      <c r="G30" s="237">
        <v>1</v>
      </c>
      <c r="H30" s="69" t="s">
        <v>339</v>
      </c>
      <c r="I30" s="5"/>
      <c r="J30" s="5"/>
      <c r="K30" s="5"/>
      <c r="L30" s="5"/>
      <c r="M30" s="5"/>
      <c r="N30" s="5"/>
      <c r="O30" s="5"/>
      <c r="P30" s="5"/>
      <c r="Q30" s="5"/>
      <c r="R30" s="5"/>
      <c r="S30" s="5"/>
      <c r="T30" s="5"/>
      <c r="U30" s="5"/>
      <c r="V30" s="5"/>
      <c r="W30" s="5"/>
      <c r="X30" s="5"/>
      <c r="Y30" s="5"/>
      <c r="Z30" s="5"/>
      <c r="AA30" s="5"/>
      <c r="AB30" s="5"/>
      <c r="AC30" s="5"/>
      <c r="AD30" s="5"/>
      <c r="AE30" s="5"/>
      <c r="AF30" s="5"/>
      <c r="AG30" s="5"/>
      <c r="AH30" s="237">
        <v>2</v>
      </c>
      <c r="AI30" s="69" t="s">
        <v>339</v>
      </c>
      <c r="AJ30" s="5"/>
      <c r="AK30" s="5"/>
      <c r="AL30" s="5"/>
      <c r="AM30" s="5"/>
    </row>
    <row r="31" spans="1:39" x14ac:dyDescent="0.2">
      <c r="A31" s="236">
        <v>223</v>
      </c>
      <c r="B31" s="7" t="s">
        <v>373</v>
      </c>
      <c r="C31" s="7" t="s">
        <v>350</v>
      </c>
      <c r="D31" s="5" t="s">
        <v>2952</v>
      </c>
      <c r="E31" s="237">
        <v>205</v>
      </c>
      <c r="F31" s="5" t="s">
        <v>2945</v>
      </c>
      <c r="G31" s="237">
        <v>1</v>
      </c>
      <c r="H31" s="69" t="s">
        <v>339</v>
      </c>
      <c r="I31" s="5"/>
      <c r="J31" s="5"/>
      <c r="K31" s="5"/>
      <c r="L31" s="5"/>
      <c r="M31" s="5"/>
      <c r="N31" s="5"/>
      <c r="O31" s="5"/>
      <c r="P31" s="5"/>
      <c r="Q31" s="5"/>
      <c r="R31" s="5"/>
      <c r="S31" s="5"/>
      <c r="T31" s="5"/>
      <c r="U31" s="5"/>
      <c r="V31" s="5"/>
      <c r="W31" s="5"/>
      <c r="X31" s="5"/>
      <c r="Y31" s="5"/>
      <c r="Z31" s="5"/>
      <c r="AA31" s="5"/>
      <c r="AB31" s="5"/>
      <c r="AC31" s="5"/>
      <c r="AD31" s="5"/>
      <c r="AE31" s="5"/>
      <c r="AF31" s="5"/>
      <c r="AG31" s="5"/>
      <c r="AH31" s="237">
        <v>2</v>
      </c>
      <c r="AI31" s="69" t="s">
        <v>339</v>
      </c>
      <c r="AJ31" s="5"/>
      <c r="AK31" s="5"/>
      <c r="AL31" s="5"/>
      <c r="AM31" s="5"/>
    </row>
    <row r="32" spans="1:39" x14ac:dyDescent="0.2">
      <c r="A32" s="236">
        <v>224</v>
      </c>
      <c r="B32" s="7" t="s">
        <v>374</v>
      </c>
      <c r="C32" s="7" t="s">
        <v>350</v>
      </c>
      <c r="D32" s="5" t="s">
        <v>2952</v>
      </c>
      <c r="E32" s="237">
        <v>205</v>
      </c>
      <c r="F32" s="5" t="s">
        <v>2945</v>
      </c>
      <c r="G32" s="237">
        <v>1</v>
      </c>
      <c r="H32" s="69" t="s">
        <v>339</v>
      </c>
      <c r="I32" s="5"/>
      <c r="J32" s="5"/>
      <c r="K32" s="5"/>
      <c r="L32" s="5"/>
      <c r="M32" s="5"/>
      <c r="N32" s="5"/>
      <c r="O32" s="5"/>
      <c r="P32" s="5"/>
      <c r="Q32" s="5"/>
      <c r="R32" s="5"/>
      <c r="S32" s="5"/>
      <c r="T32" s="5"/>
      <c r="U32" s="5"/>
      <c r="V32" s="5"/>
      <c r="W32" s="5"/>
      <c r="X32" s="5"/>
      <c r="Y32" s="5"/>
      <c r="Z32" s="5"/>
      <c r="AA32" s="5"/>
      <c r="AB32" s="5"/>
      <c r="AC32" s="5"/>
      <c r="AD32" s="5"/>
      <c r="AE32" s="5"/>
      <c r="AF32" s="5"/>
      <c r="AG32" s="5"/>
      <c r="AH32" s="237">
        <v>2</v>
      </c>
      <c r="AI32" s="69" t="s">
        <v>339</v>
      </c>
      <c r="AJ32" s="5"/>
      <c r="AK32" s="5"/>
      <c r="AL32" s="5"/>
      <c r="AM32" s="5"/>
    </row>
    <row r="33" spans="1:39" x14ac:dyDescent="0.2">
      <c r="A33" s="236">
        <v>225</v>
      </c>
      <c r="B33" s="7" t="s">
        <v>375</v>
      </c>
      <c r="C33" s="7" t="s">
        <v>350</v>
      </c>
      <c r="D33" s="5" t="s">
        <v>2952</v>
      </c>
      <c r="E33" s="237">
        <v>205</v>
      </c>
      <c r="F33" s="5" t="s">
        <v>2945</v>
      </c>
      <c r="G33" s="237">
        <v>1</v>
      </c>
      <c r="H33" s="69" t="s">
        <v>339</v>
      </c>
      <c r="I33" s="5"/>
      <c r="J33" s="5"/>
      <c r="K33" s="5"/>
      <c r="L33" s="5"/>
      <c r="M33" s="5"/>
      <c r="N33" s="5"/>
      <c r="O33" s="5"/>
      <c r="P33" s="5"/>
      <c r="Q33" s="5"/>
      <c r="R33" s="5"/>
      <c r="S33" s="5"/>
      <c r="T33" s="5"/>
      <c r="U33" s="5"/>
      <c r="V33" s="5"/>
      <c r="W33" s="5"/>
      <c r="X33" s="5"/>
      <c r="Y33" s="5"/>
      <c r="Z33" s="5"/>
      <c r="AA33" s="5"/>
      <c r="AB33" s="5"/>
      <c r="AC33" s="5"/>
      <c r="AD33" s="5"/>
      <c r="AE33" s="5"/>
      <c r="AF33" s="5"/>
      <c r="AG33" s="5"/>
      <c r="AH33" s="237">
        <v>2</v>
      </c>
      <c r="AI33" s="69" t="s">
        <v>339</v>
      </c>
      <c r="AJ33" s="5"/>
      <c r="AK33" s="5"/>
      <c r="AL33" s="5"/>
      <c r="AM33" s="5"/>
    </row>
    <row r="34" spans="1:39" x14ac:dyDescent="0.2">
      <c r="A34" s="236">
        <v>226</v>
      </c>
      <c r="B34" s="7" t="s">
        <v>376</v>
      </c>
      <c r="C34" s="7" t="s">
        <v>350</v>
      </c>
      <c r="D34" s="5" t="s">
        <v>2952</v>
      </c>
      <c r="E34" s="237">
        <v>205</v>
      </c>
      <c r="F34" s="5" t="s">
        <v>2945</v>
      </c>
      <c r="G34" s="237">
        <v>1</v>
      </c>
      <c r="H34" s="69" t="s">
        <v>339</v>
      </c>
      <c r="I34" s="5"/>
      <c r="J34" s="5"/>
      <c r="K34" s="5"/>
      <c r="L34" s="5"/>
      <c r="M34" s="5"/>
      <c r="N34" s="5"/>
      <c r="O34" s="5"/>
      <c r="P34" s="5"/>
      <c r="Q34" s="5"/>
      <c r="R34" s="5"/>
      <c r="S34" s="5"/>
      <c r="T34" s="5"/>
      <c r="U34" s="5"/>
      <c r="V34" s="5"/>
      <c r="W34" s="5"/>
      <c r="X34" s="5"/>
      <c r="Y34" s="5"/>
      <c r="Z34" s="5"/>
      <c r="AA34" s="5"/>
      <c r="AB34" s="5"/>
      <c r="AC34" s="5"/>
      <c r="AD34" s="5"/>
      <c r="AE34" s="5"/>
      <c r="AF34" s="5"/>
      <c r="AG34" s="5"/>
      <c r="AH34" s="237">
        <v>2</v>
      </c>
      <c r="AI34" s="69" t="s">
        <v>339</v>
      </c>
      <c r="AJ34" s="5"/>
      <c r="AK34" s="5"/>
      <c r="AL34" s="5"/>
      <c r="AM34" s="5"/>
    </row>
    <row r="35" spans="1:39" x14ac:dyDescent="0.2">
      <c r="A35" s="236">
        <v>227</v>
      </c>
      <c r="B35" s="7" t="s">
        <v>377</v>
      </c>
      <c r="C35" s="7" t="s">
        <v>350</v>
      </c>
      <c r="D35" s="5" t="s">
        <v>2952</v>
      </c>
      <c r="E35" s="237">
        <v>205</v>
      </c>
      <c r="F35" s="5" t="s">
        <v>2945</v>
      </c>
      <c r="G35" s="237">
        <v>1</v>
      </c>
      <c r="H35" s="69" t="s">
        <v>339</v>
      </c>
      <c r="I35" s="5"/>
      <c r="J35" s="5"/>
      <c r="K35" s="5"/>
      <c r="L35" s="5"/>
      <c r="M35" s="5"/>
      <c r="N35" s="5"/>
      <c r="O35" s="5"/>
      <c r="P35" s="5"/>
      <c r="Q35" s="5"/>
      <c r="R35" s="5"/>
      <c r="S35" s="5"/>
      <c r="T35" s="5"/>
      <c r="U35" s="5"/>
      <c r="V35" s="5"/>
      <c r="W35" s="5"/>
      <c r="X35" s="5"/>
      <c r="Y35" s="5"/>
      <c r="Z35" s="5"/>
      <c r="AA35" s="5"/>
      <c r="AB35" s="5"/>
      <c r="AC35" s="5"/>
      <c r="AD35" s="5"/>
      <c r="AE35" s="5"/>
      <c r="AF35" s="5"/>
      <c r="AG35" s="5"/>
      <c r="AH35" s="237">
        <v>2</v>
      </c>
      <c r="AI35" s="69" t="s">
        <v>339</v>
      </c>
      <c r="AJ35" s="5"/>
      <c r="AK35" s="5"/>
      <c r="AL35" s="5"/>
      <c r="AM35" s="5"/>
    </row>
    <row r="36" spans="1:39" x14ac:dyDescent="0.2">
      <c r="A36" s="236">
        <v>228</v>
      </c>
      <c r="B36" s="7" t="s">
        <v>378</v>
      </c>
      <c r="C36" s="7" t="s">
        <v>350</v>
      </c>
      <c r="D36" s="5" t="s">
        <v>2952</v>
      </c>
      <c r="E36" s="237">
        <v>205</v>
      </c>
      <c r="F36" s="5" t="s">
        <v>2945</v>
      </c>
      <c r="G36" s="237">
        <v>1</v>
      </c>
      <c r="H36" s="69" t="s">
        <v>339</v>
      </c>
      <c r="I36" s="5"/>
      <c r="J36" s="5"/>
      <c r="K36" s="5"/>
      <c r="L36" s="5"/>
      <c r="M36" s="5"/>
      <c r="N36" s="5"/>
      <c r="O36" s="5"/>
      <c r="P36" s="5"/>
      <c r="Q36" s="5"/>
      <c r="R36" s="237">
        <v>1</v>
      </c>
      <c r="S36" s="69" t="s">
        <v>339</v>
      </c>
      <c r="T36" s="237">
        <v>1</v>
      </c>
      <c r="U36" s="69" t="s">
        <v>339</v>
      </c>
      <c r="V36" s="5"/>
      <c r="W36" s="5"/>
      <c r="X36" s="5"/>
      <c r="Y36" s="5"/>
      <c r="Z36" s="5"/>
      <c r="AA36" s="5"/>
      <c r="AB36" s="5"/>
      <c r="AC36" s="5"/>
      <c r="AD36" s="5"/>
      <c r="AE36" s="5"/>
      <c r="AF36" s="5"/>
      <c r="AG36" s="5"/>
      <c r="AH36" s="237">
        <v>2</v>
      </c>
      <c r="AI36" s="69" t="s">
        <v>339</v>
      </c>
      <c r="AJ36" s="5"/>
      <c r="AK36" s="5"/>
      <c r="AL36" s="5"/>
      <c r="AM36" s="5"/>
    </row>
    <row r="37" spans="1:39" x14ac:dyDescent="0.2">
      <c r="A37" s="236">
        <v>229</v>
      </c>
      <c r="B37" s="7" t="s">
        <v>380</v>
      </c>
      <c r="C37" s="5" t="s">
        <v>2943</v>
      </c>
      <c r="D37" s="5" t="s">
        <v>2952</v>
      </c>
      <c r="E37" s="237">
        <v>205</v>
      </c>
      <c r="F37" s="5" t="s">
        <v>2945</v>
      </c>
      <c r="G37" s="237">
        <v>1</v>
      </c>
      <c r="H37" s="69" t="s">
        <v>339</v>
      </c>
      <c r="I37" s="5"/>
      <c r="J37" s="5"/>
      <c r="K37" s="5"/>
      <c r="L37" s="5"/>
      <c r="M37" s="237">
        <v>1</v>
      </c>
      <c r="N37" s="69" t="s">
        <v>339</v>
      </c>
      <c r="O37" s="5"/>
      <c r="P37" s="5"/>
      <c r="Q37" s="5"/>
      <c r="R37" s="237">
        <v>1</v>
      </c>
      <c r="S37" s="69" t="s">
        <v>339</v>
      </c>
      <c r="T37" s="237">
        <v>1</v>
      </c>
      <c r="U37" s="69" t="s">
        <v>339</v>
      </c>
      <c r="V37" s="5"/>
      <c r="W37" s="5"/>
      <c r="X37" s="5"/>
      <c r="Y37" s="5"/>
      <c r="Z37" s="5"/>
      <c r="AA37" s="5"/>
      <c r="AB37" s="5"/>
      <c r="AC37" s="5"/>
      <c r="AD37" s="5"/>
      <c r="AE37" s="5"/>
      <c r="AF37" s="5"/>
      <c r="AG37" s="5"/>
      <c r="AH37" s="5"/>
      <c r="AI37" s="5"/>
      <c r="AJ37" s="5"/>
      <c r="AK37" s="5"/>
      <c r="AL37" s="5"/>
      <c r="AM37" s="5"/>
    </row>
    <row r="38" spans="1:39" x14ac:dyDescent="0.2">
      <c r="A38" s="236">
        <v>230</v>
      </c>
      <c r="B38" s="7" t="s">
        <v>381</v>
      </c>
      <c r="C38" s="5" t="s">
        <v>2943</v>
      </c>
      <c r="D38" s="5" t="s">
        <v>2952</v>
      </c>
      <c r="E38" s="237">
        <v>205</v>
      </c>
      <c r="F38" s="5" t="s">
        <v>2945</v>
      </c>
      <c r="G38" s="237">
        <v>1</v>
      </c>
      <c r="H38" s="69" t="s">
        <v>339</v>
      </c>
      <c r="I38" s="5"/>
      <c r="J38" s="5"/>
      <c r="K38" s="5"/>
      <c r="L38" s="5"/>
      <c r="M38" s="237">
        <v>1</v>
      </c>
      <c r="N38" s="69" t="s">
        <v>339</v>
      </c>
      <c r="O38" s="5"/>
      <c r="P38" s="5"/>
      <c r="Q38" s="5"/>
      <c r="R38" s="237">
        <v>1</v>
      </c>
      <c r="S38" s="69" t="s">
        <v>339</v>
      </c>
      <c r="T38" s="237">
        <v>1</v>
      </c>
      <c r="U38" s="69" t="s">
        <v>339</v>
      </c>
      <c r="V38" s="5"/>
      <c r="W38" s="5"/>
      <c r="X38" s="5"/>
      <c r="Y38" s="5"/>
      <c r="Z38" s="5"/>
      <c r="AA38" s="5"/>
      <c r="AB38" s="5"/>
      <c r="AC38" s="5"/>
      <c r="AD38" s="5"/>
      <c r="AE38" s="5"/>
      <c r="AF38" s="5"/>
      <c r="AG38" s="5"/>
      <c r="AH38" s="5"/>
      <c r="AI38" s="5"/>
      <c r="AJ38" s="5"/>
      <c r="AK38" s="5"/>
      <c r="AL38" s="5"/>
      <c r="AM38" s="5"/>
    </row>
    <row r="39" spans="1:39" x14ac:dyDescent="0.2">
      <c r="A39" s="236">
        <v>231</v>
      </c>
      <c r="B39" s="7" t="s">
        <v>382</v>
      </c>
      <c r="C39" s="5" t="s">
        <v>2943</v>
      </c>
      <c r="D39" s="5" t="s">
        <v>2952</v>
      </c>
      <c r="E39" s="237">
        <v>205</v>
      </c>
      <c r="F39" s="5" t="s">
        <v>2945</v>
      </c>
      <c r="G39" s="237">
        <v>1</v>
      </c>
      <c r="H39" s="69" t="s">
        <v>339</v>
      </c>
      <c r="I39" s="5"/>
      <c r="J39" s="5"/>
      <c r="K39" s="5"/>
      <c r="L39" s="5"/>
      <c r="M39" s="237">
        <v>1</v>
      </c>
      <c r="N39" s="69" t="s">
        <v>339</v>
      </c>
      <c r="O39" s="5"/>
      <c r="P39" s="5"/>
      <c r="Q39" s="5"/>
      <c r="R39" s="237">
        <v>1</v>
      </c>
      <c r="S39" s="69" t="s">
        <v>339</v>
      </c>
      <c r="T39" s="237">
        <v>1</v>
      </c>
      <c r="U39" s="69" t="s">
        <v>339</v>
      </c>
      <c r="V39" s="5"/>
      <c r="W39" s="5"/>
      <c r="X39" s="5"/>
      <c r="Y39" s="5"/>
      <c r="Z39" s="5"/>
      <c r="AA39" s="5"/>
      <c r="AB39" s="5"/>
      <c r="AC39" s="5"/>
      <c r="AD39" s="5"/>
      <c r="AE39" s="5"/>
      <c r="AF39" s="5"/>
      <c r="AG39" s="5"/>
      <c r="AH39" s="5"/>
      <c r="AI39" s="5"/>
      <c r="AJ39" s="5"/>
      <c r="AK39" s="5"/>
      <c r="AL39" s="5"/>
      <c r="AM39" s="5"/>
    </row>
    <row r="40" spans="1:39" x14ac:dyDescent="0.2">
      <c r="A40" s="236">
        <v>232</v>
      </c>
      <c r="B40" s="7" t="s">
        <v>383</v>
      </c>
      <c r="C40" s="5" t="s">
        <v>2943</v>
      </c>
      <c r="D40" s="5" t="s">
        <v>2952</v>
      </c>
      <c r="E40" s="237">
        <v>205</v>
      </c>
      <c r="F40" s="5" t="s">
        <v>2945</v>
      </c>
      <c r="G40" s="237">
        <v>1</v>
      </c>
      <c r="H40" s="69" t="s">
        <v>339</v>
      </c>
      <c r="I40" s="5"/>
      <c r="J40" s="5"/>
      <c r="K40" s="5"/>
      <c r="L40" s="5"/>
      <c r="M40" s="237">
        <v>1</v>
      </c>
      <c r="N40" s="69" t="s">
        <v>339</v>
      </c>
      <c r="O40" s="5"/>
      <c r="P40" s="5"/>
      <c r="Q40" s="5"/>
      <c r="R40" s="237">
        <v>1</v>
      </c>
      <c r="S40" s="69" t="s">
        <v>339</v>
      </c>
      <c r="T40" s="237">
        <v>1</v>
      </c>
      <c r="U40" s="69" t="s">
        <v>339</v>
      </c>
      <c r="V40" s="5"/>
      <c r="W40" s="5"/>
      <c r="X40" s="5"/>
      <c r="Y40" s="5"/>
      <c r="Z40" s="5"/>
      <c r="AA40" s="5"/>
      <c r="AB40" s="5"/>
      <c r="AC40" s="5"/>
      <c r="AD40" s="5"/>
      <c r="AE40" s="5"/>
      <c r="AF40" s="5"/>
      <c r="AG40" s="5"/>
      <c r="AH40" s="5"/>
      <c r="AI40" s="5"/>
      <c r="AJ40" s="5"/>
      <c r="AK40" s="5"/>
      <c r="AL40" s="5"/>
      <c r="AM40" s="5"/>
    </row>
    <row r="41" spans="1:39" ht="30" x14ac:dyDescent="0.2">
      <c r="A41" s="236">
        <v>233</v>
      </c>
      <c r="B41" s="7" t="s">
        <v>384</v>
      </c>
      <c r="C41" s="7" t="s">
        <v>65</v>
      </c>
      <c r="D41" s="5" t="s">
        <v>2952</v>
      </c>
      <c r="E41" s="237">
        <v>205</v>
      </c>
      <c r="F41" s="5" t="s">
        <v>2945</v>
      </c>
      <c r="G41" s="237">
        <v>1</v>
      </c>
      <c r="H41" s="69" t="s">
        <v>339</v>
      </c>
      <c r="I41" s="5"/>
      <c r="J41" s="5"/>
      <c r="K41" s="5"/>
      <c r="L41" s="5"/>
      <c r="M41" s="237">
        <v>1</v>
      </c>
      <c r="N41" s="69" t="s">
        <v>339</v>
      </c>
      <c r="O41" s="237">
        <v>1</v>
      </c>
      <c r="P41" s="69" t="s">
        <v>339</v>
      </c>
      <c r="Q41" s="5"/>
      <c r="R41" s="5"/>
      <c r="S41" s="5"/>
      <c r="T41" s="5"/>
      <c r="U41" s="5"/>
      <c r="V41" s="5"/>
      <c r="W41" s="5"/>
      <c r="X41" s="5"/>
      <c r="Y41" s="5"/>
      <c r="Z41" s="5"/>
      <c r="AA41" s="5"/>
      <c r="AB41" s="5"/>
      <c r="AC41" s="5"/>
      <c r="AD41" s="5"/>
      <c r="AE41" s="5"/>
      <c r="AF41" s="5"/>
      <c r="AG41" s="5"/>
      <c r="AH41" s="5"/>
      <c r="AI41" s="5"/>
      <c r="AJ41" s="5"/>
      <c r="AK41" s="5"/>
      <c r="AL41" s="5"/>
      <c r="AM41" s="5"/>
    </row>
    <row r="42" spans="1:39" x14ac:dyDescent="0.2">
      <c r="A42" s="236">
        <v>234</v>
      </c>
      <c r="B42" s="7" t="s">
        <v>385</v>
      </c>
      <c r="C42" s="7" t="s">
        <v>65</v>
      </c>
      <c r="D42" s="5" t="s">
        <v>2952</v>
      </c>
      <c r="E42" s="237">
        <v>205</v>
      </c>
      <c r="F42" s="5" t="s">
        <v>2945</v>
      </c>
      <c r="G42" s="237">
        <v>1</v>
      </c>
      <c r="H42" s="69" t="s">
        <v>339</v>
      </c>
      <c r="I42" s="5"/>
      <c r="J42" s="5"/>
      <c r="K42" s="5"/>
      <c r="L42" s="5"/>
      <c r="M42" s="237">
        <v>1</v>
      </c>
      <c r="N42" s="69" t="s">
        <v>339</v>
      </c>
      <c r="O42" s="237">
        <v>1</v>
      </c>
      <c r="P42" s="69" t="s">
        <v>339</v>
      </c>
      <c r="Q42" s="5"/>
      <c r="R42" s="5"/>
      <c r="S42" s="5"/>
      <c r="T42" s="5"/>
      <c r="U42" s="5"/>
      <c r="V42" s="5"/>
      <c r="W42" s="5"/>
      <c r="X42" s="5"/>
      <c r="Y42" s="5"/>
      <c r="Z42" s="5"/>
      <c r="AA42" s="5"/>
      <c r="AB42" s="5"/>
      <c r="AC42" s="5"/>
      <c r="AD42" s="5"/>
      <c r="AE42" s="5"/>
      <c r="AF42" s="5"/>
      <c r="AG42" s="5"/>
      <c r="AH42" s="5"/>
      <c r="AI42" s="5"/>
      <c r="AJ42" s="5"/>
      <c r="AK42" s="5"/>
      <c r="AL42" s="5"/>
      <c r="AM42" s="5"/>
    </row>
    <row r="43" spans="1:39" x14ac:dyDescent="0.2">
      <c r="A43" s="236">
        <v>235</v>
      </c>
      <c r="B43" s="7" t="s">
        <v>386</v>
      </c>
      <c r="C43" s="5" t="s">
        <v>3023</v>
      </c>
      <c r="D43" s="5" t="s">
        <v>2952</v>
      </c>
      <c r="E43" s="237">
        <v>205</v>
      </c>
      <c r="F43" s="5" t="s">
        <v>2945</v>
      </c>
      <c r="G43" s="5"/>
      <c r="H43" s="5"/>
      <c r="I43" s="5"/>
      <c r="J43" s="5"/>
      <c r="K43" s="5"/>
      <c r="L43" s="5"/>
      <c r="M43" s="5"/>
      <c r="N43" s="5"/>
      <c r="O43" s="237">
        <v>1</v>
      </c>
      <c r="P43" s="69" t="s">
        <v>339</v>
      </c>
      <c r="Q43" s="5"/>
      <c r="R43" s="5"/>
      <c r="S43" s="5"/>
      <c r="T43" s="5"/>
      <c r="U43" s="5"/>
      <c r="V43" s="5"/>
      <c r="W43" s="5"/>
      <c r="X43" s="5"/>
      <c r="Y43" s="5"/>
      <c r="Z43" s="5"/>
      <c r="AA43" s="5"/>
      <c r="AB43" s="5"/>
      <c r="AC43" s="5"/>
      <c r="AD43" s="5"/>
      <c r="AE43" s="5"/>
      <c r="AF43" s="5"/>
      <c r="AG43" s="5"/>
      <c r="AH43" s="5"/>
      <c r="AI43" s="5"/>
      <c r="AJ43" s="5"/>
      <c r="AK43" s="5"/>
      <c r="AL43" s="5"/>
      <c r="AM43" s="5"/>
    </row>
    <row r="44" spans="1:39" x14ac:dyDescent="0.2">
      <c r="A44" s="236">
        <v>236</v>
      </c>
      <c r="B44" s="7" t="s">
        <v>387</v>
      </c>
      <c r="C44" s="5" t="s">
        <v>3023</v>
      </c>
      <c r="D44" s="5" t="s">
        <v>2952</v>
      </c>
      <c r="E44" s="237">
        <v>205</v>
      </c>
      <c r="F44" s="5" t="s">
        <v>2945</v>
      </c>
      <c r="G44" s="5"/>
      <c r="H44" s="5"/>
      <c r="I44" s="5"/>
      <c r="J44" s="5"/>
      <c r="K44" s="5"/>
      <c r="L44" s="5"/>
      <c r="M44" s="5"/>
      <c r="N44" s="5"/>
      <c r="O44" s="237">
        <v>1</v>
      </c>
      <c r="P44" s="69" t="s">
        <v>339</v>
      </c>
      <c r="Q44" s="5"/>
      <c r="R44" s="5"/>
      <c r="S44" s="5"/>
      <c r="T44" s="5"/>
      <c r="U44" s="5"/>
      <c r="V44" s="5"/>
      <c r="W44" s="5"/>
      <c r="X44" s="5"/>
      <c r="Y44" s="5"/>
      <c r="Z44" s="5"/>
      <c r="AA44" s="5"/>
      <c r="AB44" s="5"/>
      <c r="AC44" s="5"/>
      <c r="AD44" s="5"/>
      <c r="AE44" s="5"/>
      <c r="AF44" s="5"/>
      <c r="AG44" s="5"/>
      <c r="AH44" s="5"/>
      <c r="AI44" s="5"/>
      <c r="AJ44" s="5"/>
      <c r="AK44" s="5"/>
      <c r="AL44" s="5"/>
      <c r="AM44" s="5"/>
    </row>
    <row r="45" spans="1:39" x14ac:dyDescent="0.2">
      <c r="A45" s="236">
        <v>237</v>
      </c>
      <c r="B45" s="7" t="s">
        <v>388</v>
      </c>
      <c r="C45" s="5" t="s">
        <v>3023</v>
      </c>
      <c r="D45" s="5" t="s">
        <v>2952</v>
      </c>
      <c r="E45" s="237">
        <v>205</v>
      </c>
      <c r="F45" s="5" t="s">
        <v>2945</v>
      </c>
      <c r="G45" s="5"/>
      <c r="H45" s="5"/>
      <c r="I45" s="5"/>
      <c r="J45" s="5"/>
      <c r="K45" s="5"/>
      <c r="L45" s="5"/>
      <c r="M45" s="5"/>
      <c r="N45" s="5"/>
      <c r="O45" s="237">
        <v>1</v>
      </c>
      <c r="P45" s="69" t="s">
        <v>339</v>
      </c>
      <c r="Q45" s="5"/>
      <c r="R45" s="5"/>
      <c r="S45" s="5"/>
      <c r="T45" s="5"/>
      <c r="U45" s="5"/>
      <c r="V45" s="5"/>
      <c r="W45" s="5"/>
      <c r="X45" s="5"/>
      <c r="Y45" s="5"/>
      <c r="Z45" s="5"/>
      <c r="AA45" s="5"/>
      <c r="AB45" s="5"/>
      <c r="AC45" s="5"/>
      <c r="AD45" s="5"/>
      <c r="AE45" s="5"/>
      <c r="AF45" s="5"/>
      <c r="AG45" s="5"/>
      <c r="AH45" s="5"/>
      <c r="AI45" s="5"/>
      <c r="AJ45" s="5"/>
      <c r="AK45" s="5"/>
      <c r="AL45" s="5"/>
      <c r="AM45" s="5"/>
    </row>
    <row r="46" spans="1:39" x14ac:dyDescent="0.2">
      <c r="A46" s="236">
        <v>238</v>
      </c>
      <c r="B46" s="7" t="s">
        <v>342</v>
      </c>
      <c r="C46" s="5" t="s">
        <v>2737</v>
      </c>
      <c r="D46" s="5" t="s">
        <v>3143</v>
      </c>
      <c r="E46" s="237">
        <v>209</v>
      </c>
      <c r="F46" s="5" t="s">
        <v>3137</v>
      </c>
      <c r="G46" s="5"/>
      <c r="H46" s="5"/>
      <c r="I46" s="5"/>
      <c r="J46" s="5"/>
      <c r="K46" s="5"/>
      <c r="L46" s="5"/>
      <c r="M46" s="5"/>
      <c r="N46" s="5"/>
      <c r="O46" s="5"/>
      <c r="P46" s="5"/>
      <c r="Q46" s="5"/>
      <c r="R46" s="5"/>
      <c r="S46" s="5"/>
      <c r="T46" s="5"/>
      <c r="U46" s="5"/>
      <c r="V46" s="237">
        <v>1</v>
      </c>
      <c r="W46" s="69" t="s">
        <v>339</v>
      </c>
      <c r="X46" s="5"/>
      <c r="Y46" s="5"/>
      <c r="Z46" s="5"/>
      <c r="AA46" s="5"/>
      <c r="AB46" s="5"/>
      <c r="AC46" s="5"/>
      <c r="AD46" s="5"/>
      <c r="AE46" s="5"/>
      <c r="AF46" s="5"/>
      <c r="AG46" s="5"/>
      <c r="AH46" s="237">
        <v>4</v>
      </c>
      <c r="AI46" s="69" t="s">
        <v>339</v>
      </c>
      <c r="AJ46" s="5"/>
      <c r="AK46" s="5"/>
      <c r="AL46" s="5"/>
      <c r="AM46" s="5"/>
    </row>
    <row r="47" spans="1:39" ht="30" x14ac:dyDescent="0.2">
      <c r="A47" s="236">
        <v>239</v>
      </c>
      <c r="B47" s="7" t="s">
        <v>339</v>
      </c>
      <c r="C47" s="5" t="s">
        <v>3114</v>
      </c>
      <c r="D47" s="5" t="s">
        <v>3143</v>
      </c>
      <c r="E47" s="237">
        <v>209</v>
      </c>
      <c r="F47" s="237">
        <v>0</v>
      </c>
      <c r="G47" s="5" t="s">
        <v>3144</v>
      </c>
      <c r="H47" s="61" t="s">
        <v>391</v>
      </c>
      <c r="I47" s="237">
        <v>1</v>
      </c>
      <c r="J47" s="60" t="s">
        <v>63</v>
      </c>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ht="30" x14ac:dyDescent="0.2">
      <c r="A48" s="236">
        <v>240</v>
      </c>
      <c r="B48" s="7" t="s">
        <v>339</v>
      </c>
      <c r="C48" s="5" t="s">
        <v>3114</v>
      </c>
      <c r="D48" s="5" t="s">
        <v>3143</v>
      </c>
      <c r="E48" s="237">
        <v>209</v>
      </c>
      <c r="F48" s="237">
        <v>0</v>
      </c>
      <c r="G48" s="5" t="s">
        <v>3144</v>
      </c>
      <c r="H48" s="61" t="s">
        <v>391</v>
      </c>
      <c r="I48" s="237">
        <v>1</v>
      </c>
      <c r="J48" s="60" t="s">
        <v>63</v>
      </c>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ht="14.25" customHeight="1" x14ac:dyDescent="0.2">
      <c r="A49" s="236">
        <v>241</v>
      </c>
      <c r="B49" s="131" t="s">
        <v>3145</v>
      </c>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row>
    <row r="50" spans="1:39" x14ac:dyDescent="0.2">
      <c r="A50" s="236">
        <v>242</v>
      </c>
      <c r="B50" s="7" t="s">
        <v>393</v>
      </c>
      <c r="C50" s="7" t="s">
        <v>350</v>
      </c>
      <c r="D50" s="5" t="s">
        <v>2959</v>
      </c>
      <c r="E50" s="237">
        <v>204</v>
      </c>
      <c r="F50" s="7" t="s">
        <v>151</v>
      </c>
      <c r="G50" s="237">
        <v>1</v>
      </c>
      <c r="H50" s="69" t="s">
        <v>339</v>
      </c>
      <c r="I50" s="5"/>
      <c r="J50" s="5"/>
      <c r="K50" s="5"/>
      <c r="L50" s="5"/>
      <c r="M50" s="237">
        <v>1</v>
      </c>
      <c r="N50" s="69" t="s">
        <v>339</v>
      </c>
      <c r="O50" s="5"/>
      <c r="P50" s="5"/>
      <c r="Q50" s="5"/>
      <c r="R50" s="237">
        <v>2</v>
      </c>
      <c r="S50" s="69" t="s">
        <v>339</v>
      </c>
      <c r="T50" s="237">
        <v>1</v>
      </c>
      <c r="U50" s="69" t="s">
        <v>339</v>
      </c>
      <c r="V50" s="5"/>
      <c r="W50" s="5"/>
      <c r="X50" s="5"/>
      <c r="Y50" s="5"/>
      <c r="Z50" s="5"/>
      <c r="AA50" s="5"/>
      <c r="AB50" s="5"/>
      <c r="AC50" s="5"/>
      <c r="AD50" s="5"/>
      <c r="AE50" s="5"/>
      <c r="AF50" s="5"/>
      <c r="AG50" s="5"/>
      <c r="AH50" s="237">
        <v>2</v>
      </c>
      <c r="AI50" s="69" t="s">
        <v>339</v>
      </c>
      <c r="AJ50" s="5"/>
      <c r="AK50" s="5"/>
      <c r="AL50" s="5"/>
      <c r="AM50" s="5"/>
    </row>
    <row r="51" spans="1:39" x14ac:dyDescent="0.2">
      <c r="A51" s="236">
        <v>243</v>
      </c>
      <c r="B51" s="7" t="s">
        <v>395</v>
      </c>
      <c r="C51" s="7" t="s">
        <v>350</v>
      </c>
      <c r="D51" s="5" t="s">
        <v>2959</v>
      </c>
      <c r="E51" s="237">
        <v>204</v>
      </c>
      <c r="F51" s="7" t="s">
        <v>151</v>
      </c>
      <c r="G51" s="237">
        <v>1</v>
      </c>
      <c r="H51" s="69" t="s">
        <v>339</v>
      </c>
      <c r="I51" s="5"/>
      <c r="J51" s="5"/>
      <c r="K51" s="5"/>
      <c r="L51" s="5"/>
      <c r="M51" s="237">
        <v>1</v>
      </c>
      <c r="N51" s="69" t="s">
        <v>339</v>
      </c>
      <c r="O51" s="5"/>
      <c r="P51" s="5"/>
      <c r="Q51" s="5"/>
      <c r="R51" s="5"/>
      <c r="S51" s="5"/>
      <c r="T51" s="237">
        <v>1</v>
      </c>
      <c r="U51" s="69" t="s">
        <v>339</v>
      </c>
      <c r="V51" s="5"/>
      <c r="W51" s="5"/>
      <c r="X51" s="5"/>
      <c r="Y51" s="5"/>
      <c r="Z51" s="5"/>
      <c r="AA51" s="5"/>
      <c r="AB51" s="5"/>
      <c r="AC51" s="5"/>
      <c r="AD51" s="5"/>
      <c r="AE51" s="5"/>
      <c r="AF51" s="5"/>
      <c r="AG51" s="5"/>
      <c r="AH51" s="237">
        <v>2</v>
      </c>
      <c r="AI51" s="69" t="s">
        <v>339</v>
      </c>
      <c r="AJ51" s="5"/>
      <c r="AK51" s="5"/>
      <c r="AL51" s="5"/>
      <c r="AM51" s="5"/>
    </row>
    <row r="52" spans="1:39" x14ac:dyDescent="0.2">
      <c r="A52" s="236">
        <v>244</v>
      </c>
      <c r="B52" s="7" t="s">
        <v>396</v>
      </c>
      <c r="C52" s="7" t="s">
        <v>350</v>
      </c>
      <c r="D52" s="5" t="s">
        <v>2959</v>
      </c>
      <c r="E52" s="237">
        <v>204</v>
      </c>
      <c r="F52" s="7" t="s">
        <v>151</v>
      </c>
      <c r="G52" s="237">
        <v>1</v>
      </c>
      <c r="H52" s="69" t="s">
        <v>339</v>
      </c>
      <c r="I52" s="5"/>
      <c r="J52" s="5"/>
      <c r="K52" s="5"/>
      <c r="L52" s="5"/>
      <c r="M52" s="237">
        <v>1</v>
      </c>
      <c r="N52" s="69" t="s">
        <v>339</v>
      </c>
      <c r="O52" s="5"/>
      <c r="P52" s="5"/>
      <c r="Q52" s="5"/>
      <c r="R52" s="5"/>
      <c r="S52" s="5"/>
      <c r="T52" s="237">
        <v>1</v>
      </c>
      <c r="U52" s="69" t="s">
        <v>339</v>
      </c>
      <c r="V52" s="5"/>
      <c r="W52" s="5"/>
      <c r="X52" s="5"/>
      <c r="Y52" s="5"/>
      <c r="Z52" s="5"/>
      <c r="AA52" s="5"/>
      <c r="AB52" s="5"/>
      <c r="AC52" s="5"/>
      <c r="AD52" s="5"/>
      <c r="AE52" s="5"/>
      <c r="AF52" s="5"/>
      <c r="AG52" s="5"/>
      <c r="AH52" s="237">
        <v>2</v>
      </c>
      <c r="AI52" s="69" t="s">
        <v>339</v>
      </c>
      <c r="AJ52" s="5"/>
      <c r="AK52" s="5"/>
      <c r="AL52" s="5"/>
      <c r="AM52" s="5"/>
    </row>
    <row r="53" spans="1:39" x14ac:dyDescent="0.2">
      <c r="A53" s="236">
        <v>245</v>
      </c>
      <c r="B53" s="7" t="s">
        <v>397</v>
      </c>
      <c r="C53" s="7" t="s">
        <v>350</v>
      </c>
      <c r="D53" s="5" t="s">
        <v>2959</v>
      </c>
      <c r="E53" s="237">
        <v>204</v>
      </c>
      <c r="F53" s="7" t="s">
        <v>151</v>
      </c>
      <c r="G53" s="237">
        <v>1</v>
      </c>
      <c r="H53" s="69" t="s">
        <v>339</v>
      </c>
      <c r="I53" s="5"/>
      <c r="J53" s="5"/>
      <c r="K53" s="5"/>
      <c r="L53" s="5"/>
      <c r="M53" s="237">
        <v>1</v>
      </c>
      <c r="N53" s="69" t="s">
        <v>339</v>
      </c>
      <c r="O53" s="5"/>
      <c r="P53" s="5"/>
      <c r="Q53" s="5"/>
      <c r="R53" s="237">
        <v>2</v>
      </c>
      <c r="S53" s="69" t="s">
        <v>339</v>
      </c>
      <c r="T53" s="237">
        <v>1</v>
      </c>
      <c r="U53" s="69" t="s">
        <v>339</v>
      </c>
      <c r="V53" s="5"/>
      <c r="W53" s="5"/>
      <c r="X53" s="5"/>
      <c r="Y53" s="5"/>
      <c r="Z53" s="5"/>
      <c r="AA53" s="5"/>
      <c r="AB53" s="5"/>
      <c r="AC53" s="5"/>
      <c r="AD53" s="5"/>
      <c r="AE53" s="5"/>
      <c r="AF53" s="5"/>
      <c r="AG53" s="5"/>
      <c r="AH53" s="237">
        <v>2</v>
      </c>
      <c r="AI53" s="69" t="s">
        <v>339</v>
      </c>
      <c r="AJ53" s="5"/>
      <c r="AK53" s="5"/>
      <c r="AL53" s="5"/>
      <c r="AM53" s="5"/>
    </row>
    <row r="54" spans="1:39" ht="14.45" customHeight="1" x14ac:dyDescent="0.2">
      <c r="A54" s="236">
        <v>246</v>
      </c>
      <c r="B54" s="132" t="s">
        <v>398</v>
      </c>
      <c r="C54" s="132"/>
      <c r="D54" s="132"/>
      <c r="E54" s="132"/>
      <c r="F54" s="132"/>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row>
    <row r="55" spans="1:39" x14ac:dyDescent="0.2">
      <c r="A55" s="236">
        <v>247</v>
      </c>
      <c r="B55" s="7" t="s">
        <v>399</v>
      </c>
      <c r="C55" s="5" t="s">
        <v>2930</v>
      </c>
      <c r="D55" s="7" t="s">
        <v>398</v>
      </c>
      <c r="E55" s="237">
        <v>203</v>
      </c>
      <c r="F55" s="237">
        <v>1100</v>
      </c>
      <c r="G55" s="237">
        <v>1</v>
      </c>
      <c r="H55" s="69" t="s">
        <v>341</v>
      </c>
      <c r="I55" s="5"/>
      <c r="J55" s="5"/>
      <c r="K55" s="5"/>
      <c r="L55" s="5"/>
      <c r="M55" s="5"/>
      <c r="N55" s="5"/>
      <c r="O55" s="237">
        <v>1</v>
      </c>
      <c r="P55" s="69" t="s">
        <v>341</v>
      </c>
      <c r="Q55" s="5"/>
      <c r="R55" s="5"/>
      <c r="S55" s="5"/>
      <c r="T55" s="5"/>
      <c r="U55" s="5"/>
      <c r="V55" s="5"/>
      <c r="W55" s="5"/>
      <c r="X55" s="5"/>
      <c r="Y55" s="5"/>
      <c r="Z55" s="5"/>
      <c r="AA55" s="5"/>
      <c r="AB55" s="5"/>
      <c r="AC55" s="5"/>
      <c r="AD55" s="5"/>
      <c r="AE55" s="5"/>
      <c r="AF55" s="5"/>
      <c r="AG55" s="5"/>
      <c r="AH55" s="5"/>
      <c r="AI55" s="5"/>
      <c r="AJ55" s="5"/>
      <c r="AK55" s="5"/>
      <c r="AL55" s="5"/>
      <c r="AM55" s="5"/>
    </row>
    <row r="56" spans="1:39" x14ac:dyDescent="0.2">
      <c r="A56" s="236">
        <v>248</v>
      </c>
      <c r="B56" s="7" t="s">
        <v>400</v>
      </c>
      <c r="C56" s="5" t="s">
        <v>2829</v>
      </c>
      <c r="D56" s="7" t="s">
        <v>398</v>
      </c>
      <c r="E56" s="237">
        <v>203</v>
      </c>
      <c r="F56" s="237">
        <v>300</v>
      </c>
      <c r="G56" s="237">
        <v>4</v>
      </c>
      <c r="H56" s="69" t="s">
        <v>341</v>
      </c>
      <c r="I56" s="5"/>
      <c r="J56" s="5"/>
      <c r="K56" s="5"/>
      <c r="L56" s="5"/>
      <c r="M56" s="237">
        <v>4</v>
      </c>
      <c r="N56" s="69" t="s">
        <v>341</v>
      </c>
      <c r="O56" s="5"/>
      <c r="P56" s="5"/>
      <c r="Q56" s="237">
        <v>8</v>
      </c>
      <c r="R56" s="237">
        <v>8</v>
      </c>
      <c r="S56" s="69" t="s">
        <v>341</v>
      </c>
      <c r="T56" s="237">
        <v>2</v>
      </c>
      <c r="U56" s="69" t="s">
        <v>341</v>
      </c>
      <c r="V56" s="237">
        <v>1</v>
      </c>
      <c r="W56" s="69" t="s">
        <v>341</v>
      </c>
      <c r="X56" s="5"/>
      <c r="Y56" s="5"/>
      <c r="Z56" s="5"/>
      <c r="AA56" s="5"/>
      <c r="AB56" s="5"/>
      <c r="AC56" s="5"/>
      <c r="AD56" s="5"/>
      <c r="AE56" s="5"/>
      <c r="AF56" s="5"/>
      <c r="AG56" s="5"/>
      <c r="AH56" s="237">
        <v>2</v>
      </c>
      <c r="AI56" s="69" t="s">
        <v>341</v>
      </c>
      <c r="AJ56" s="5"/>
      <c r="AK56" s="5"/>
      <c r="AL56" s="5"/>
      <c r="AM56" s="5"/>
    </row>
    <row r="57" spans="1:39" x14ac:dyDescent="0.2">
      <c r="A57" s="236">
        <v>249</v>
      </c>
      <c r="B57" s="7" t="s">
        <v>401</v>
      </c>
      <c r="C57" s="5" t="s">
        <v>2829</v>
      </c>
      <c r="D57" s="7" t="s">
        <v>398</v>
      </c>
      <c r="E57" s="237">
        <v>203</v>
      </c>
      <c r="F57" s="237">
        <v>300</v>
      </c>
      <c r="G57" s="237">
        <v>4</v>
      </c>
      <c r="H57" s="69" t="s">
        <v>341</v>
      </c>
      <c r="I57" s="5"/>
      <c r="J57" s="5"/>
      <c r="K57" s="5"/>
      <c r="L57" s="5"/>
      <c r="M57" s="237">
        <v>4</v>
      </c>
      <c r="N57" s="69" t="s">
        <v>341</v>
      </c>
      <c r="O57" s="5"/>
      <c r="P57" s="5"/>
      <c r="Q57" s="237">
        <v>8</v>
      </c>
      <c r="R57" s="237">
        <v>8</v>
      </c>
      <c r="S57" s="69" t="s">
        <v>341</v>
      </c>
      <c r="T57" s="237">
        <v>2</v>
      </c>
      <c r="U57" s="69" t="s">
        <v>341</v>
      </c>
      <c r="V57" s="237">
        <v>1</v>
      </c>
      <c r="W57" s="69" t="s">
        <v>341</v>
      </c>
      <c r="X57" s="5"/>
      <c r="Y57" s="5"/>
      <c r="Z57" s="5"/>
      <c r="AA57" s="5"/>
      <c r="AB57" s="5"/>
      <c r="AC57" s="5"/>
      <c r="AD57" s="5"/>
      <c r="AE57" s="5"/>
      <c r="AF57" s="5"/>
      <c r="AG57" s="5"/>
      <c r="AH57" s="237">
        <v>2</v>
      </c>
      <c r="AI57" s="69" t="s">
        <v>341</v>
      </c>
      <c r="AJ57" s="5"/>
      <c r="AK57" s="5"/>
      <c r="AL57" s="5"/>
      <c r="AM57" s="5"/>
    </row>
    <row r="58" spans="1:39" x14ac:dyDescent="0.2">
      <c r="A58" s="236">
        <v>250</v>
      </c>
      <c r="B58" s="7" t="s">
        <v>402</v>
      </c>
      <c r="C58" s="5" t="s">
        <v>2829</v>
      </c>
      <c r="D58" s="7" t="s">
        <v>398</v>
      </c>
      <c r="E58" s="237">
        <v>203</v>
      </c>
      <c r="F58" s="237">
        <v>0</v>
      </c>
      <c r="G58" s="237">
        <v>4</v>
      </c>
      <c r="H58" s="69" t="s">
        <v>341</v>
      </c>
      <c r="I58" s="5"/>
      <c r="J58" s="5"/>
      <c r="K58" s="5"/>
      <c r="L58" s="5"/>
      <c r="M58" s="237">
        <v>4</v>
      </c>
      <c r="N58" s="69" t="s">
        <v>341</v>
      </c>
      <c r="O58" s="5"/>
      <c r="P58" s="5"/>
      <c r="Q58" s="237">
        <v>8</v>
      </c>
      <c r="R58" s="237">
        <v>8</v>
      </c>
      <c r="S58" s="69" t="s">
        <v>341</v>
      </c>
      <c r="T58" s="237">
        <v>2</v>
      </c>
      <c r="U58" s="69" t="s">
        <v>341</v>
      </c>
      <c r="V58" s="237">
        <v>1</v>
      </c>
      <c r="W58" s="69" t="s">
        <v>341</v>
      </c>
      <c r="X58" s="5"/>
      <c r="Y58" s="5"/>
      <c r="Z58" s="5"/>
      <c r="AA58" s="5"/>
      <c r="AB58" s="5"/>
      <c r="AC58" s="5"/>
      <c r="AD58" s="5"/>
      <c r="AE58" s="5"/>
      <c r="AF58" s="5"/>
      <c r="AG58" s="5"/>
      <c r="AH58" s="237">
        <v>2</v>
      </c>
      <c r="AI58" s="69" t="s">
        <v>341</v>
      </c>
      <c r="AJ58" s="5"/>
      <c r="AK58" s="5"/>
      <c r="AL58" s="5"/>
      <c r="AM58" s="5"/>
    </row>
    <row r="59" spans="1:39" x14ac:dyDescent="0.2">
      <c r="A59" s="236">
        <v>251</v>
      </c>
      <c r="B59" s="7" t="s">
        <v>403</v>
      </c>
      <c r="C59" s="7" t="s">
        <v>1341</v>
      </c>
      <c r="D59" s="7" t="s">
        <v>398</v>
      </c>
      <c r="E59" s="237">
        <v>203</v>
      </c>
      <c r="F59" s="5" t="s">
        <v>2945</v>
      </c>
      <c r="G59" s="237">
        <v>1</v>
      </c>
      <c r="H59" s="69" t="s">
        <v>339</v>
      </c>
      <c r="I59" s="5"/>
      <c r="J59" s="5"/>
      <c r="K59" s="5"/>
      <c r="L59" s="5"/>
      <c r="M59" s="5"/>
      <c r="N59" s="5"/>
      <c r="O59" s="5"/>
      <c r="P59" s="5"/>
      <c r="Q59" s="5"/>
      <c r="R59" s="5"/>
      <c r="S59" s="5"/>
      <c r="T59" s="5"/>
      <c r="U59" s="5"/>
      <c r="V59" s="5"/>
      <c r="W59" s="5"/>
      <c r="X59" s="5"/>
      <c r="Y59" s="5"/>
      <c r="Z59" s="5"/>
      <c r="AA59" s="5"/>
      <c r="AB59" s="5"/>
      <c r="AC59" s="5"/>
      <c r="AD59" s="5"/>
      <c r="AE59" s="5"/>
      <c r="AF59" s="5"/>
      <c r="AG59" s="5"/>
      <c r="AH59" s="237">
        <v>2</v>
      </c>
      <c r="AI59" s="69" t="s">
        <v>339</v>
      </c>
      <c r="AJ59" s="5"/>
      <c r="AK59" s="5"/>
      <c r="AL59" s="5"/>
      <c r="AM59" s="5"/>
    </row>
    <row r="60" spans="1:39" x14ac:dyDescent="0.2">
      <c r="A60" s="236">
        <v>252</v>
      </c>
      <c r="B60" s="7" t="s">
        <v>404</v>
      </c>
      <c r="C60" s="7" t="s">
        <v>1341</v>
      </c>
      <c r="D60" s="7" t="s">
        <v>398</v>
      </c>
      <c r="E60" s="237">
        <v>203</v>
      </c>
      <c r="F60" s="5" t="s">
        <v>2945</v>
      </c>
      <c r="G60" s="237">
        <v>1</v>
      </c>
      <c r="H60" s="69" t="s">
        <v>339</v>
      </c>
      <c r="I60" s="5"/>
      <c r="J60" s="5"/>
      <c r="K60" s="5"/>
      <c r="L60" s="5"/>
      <c r="M60" s="5"/>
      <c r="N60" s="5"/>
      <c r="O60" s="5"/>
      <c r="P60" s="5"/>
      <c r="Q60" s="5"/>
      <c r="R60" s="5"/>
      <c r="S60" s="5"/>
      <c r="T60" s="5"/>
      <c r="U60" s="5"/>
      <c r="V60" s="5"/>
      <c r="W60" s="5"/>
      <c r="X60" s="5"/>
      <c r="Y60" s="5"/>
      <c r="Z60" s="5"/>
      <c r="AA60" s="5"/>
      <c r="AB60" s="5"/>
      <c r="AC60" s="5"/>
      <c r="AD60" s="5"/>
      <c r="AE60" s="5"/>
      <c r="AF60" s="5"/>
      <c r="AG60" s="5"/>
      <c r="AH60" s="237">
        <v>2</v>
      </c>
      <c r="AI60" s="69" t="s">
        <v>339</v>
      </c>
      <c r="AJ60" s="5"/>
      <c r="AK60" s="5"/>
      <c r="AL60" s="5"/>
      <c r="AM60" s="5"/>
    </row>
    <row r="61" spans="1:39" x14ac:dyDescent="0.2">
      <c r="A61" s="236">
        <v>253</v>
      </c>
      <c r="B61" s="7" t="s">
        <v>405</v>
      </c>
      <c r="C61" s="7" t="s">
        <v>1341</v>
      </c>
      <c r="D61" s="7" t="s">
        <v>398</v>
      </c>
      <c r="E61" s="237">
        <v>203</v>
      </c>
      <c r="F61" s="5" t="s">
        <v>2945</v>
      </c>
      <c r="G61" s="237">
        <v>1</v>
      </c>
      <c r="H61" s="69" t="s">
        <v>339</v>
      </c>
      <c r="I61" s="5"/>
      <c r="J61" s="5"/>
      <c r="K61" s="5"/>
      <c r="L61" s="5"/>
      <c r="M61" s="5"/>
      <c r="N61" s="5"/>
      <c r="O61" s="5"/>
      <c r="P61" s="5"/>
      <c r="Q61" s="5"/>
      <c r="R61" s="5"/>
      <c r="S61" s="5"/>
      <c r="T61" s="5"/>
      <c r="U61" s="5"/>
      <c r="V61" s="5"/>
      <c r="W61" s="5"/>
      <c r="X61" s="5"/>
      <c r="Y61" s="5"/>
      <c r="Z61" s="5"/>
      <c r="AA61" s="5"/>
      <c r="AB61" s="5"/>
      <c r="AC61" s="5"/>
      <c r="AD61" s="5"/>
      <c r="AE61" s="5"/>
      <c r="AF61" s="5"/>
      <c r="AG61" s="5"/>
      <c r="AH61" s="237">
        <v>2</v>
      </c>
      <c r="AI61" s="69" t="s">
        <v>339</v>
      </c>
      <c r="AJ61" s="5"/>
      <c r="AK61" s="5"/>
      <c r="AL61" s="5"/>
      <c r="AM61" s="5"/>
    </row>
    <row r="62" spans="1:39" x14ac:dyDescent="0.2">
      <c r="A62" s="236">
        <v>254</v>
      </c>
      <c r="B62" s="7" t="s">
        <v>406</v>
      </c>
      <c r="C62" s="7" t="s">
        <v>1341</v>
      </c>
      <c r="D62" s="7" t="s">
        <v>398</v>
      </c>
      <c r="E62" s="237">
        <v>203</v>
      </c>
      <c r="F62" s="5" t="s">
        <v>2945</v>
      </c>
      <c r="G62" s="237">
        <v>1</v>
      </c>
      <c r="H62" s="69" t="s">
        <v>339</v>
      </c>
      <c r="I62" s="5"/>
      <c r="J62" s="5"/>
      <c r="K62" s="5"/>
      <c r="L62" s="5"/>
      <c r="M62" s="5"/>
      <c r="N62" s="5"/>
      <c r="O62" s="5"/>
      <c r="P62" s="5"/>
      <c r="Q62" s="5"/>
      <c r="R62" s="5"/>
      <c r="S62" s="5"/>
      <c r="T62" s="5"/>
      <c r="U62" s="5"/>
      <c r="V62" s="5"/>
      <c r="W62" s="5"/>
      <c r="X62" s="5"/>
      <c r="Y62" s="5"/>
      <c r="Z62" s="5"/>
      <c r="AA62" s="5"/>
      <c r="AB62" s="5"/>
      <c r="AC62" s="5"/>
      <c r="AD62" s="5"/>
      <c r="AE62" s="5"/>
      <c r="AF62" s="5"/>
      <c r="AG62" s="5"/>
      <c r="AH62" s="237">
        <v>2</v>
      </c>
      <c r="AI62" s="69" t="s">
        <v>339</v>
      </c>
      <c r="AJ62" s="5"/>
      <c r="AK62" s="5"/>
      <c r="AL62" s="5"/>
      <c r="AM62" s="5"/>
    </row>
    <row r="63" spans="1:39" x14ac:dyDescent="0.2">
      <c r="A63" s="236">
        <v>255</v>
      </c>
      <c r="B63" s="7" t="s">
        <v>407</v>
      </c>
      <c r="C63" s="7" t="s">
        <v>1341</v>
      </c>
      <c r="D63" s="7" t="s">
        <v>398</v>
      </c>
      <c r="E63" s="237">
        <v>203</v>
      </c>
      <c r="F63" s="5" t="s">
        <v>2945</v>
      </c>
      <c r="G63" s="237">
        <v>1</v>
      </c>
      <c r="H63" s="69" t="s">
        <v>339</v>
      </c>
      <c r="I63" s="5"/>
      <c r="J63" s="5"/>
      <c r="K63" s="5"/>
      <c r="L63" s="5"/>
      <c r="M63" s="5"/>
      <c r="N63" s="5"/>
      <c r="O63" s="5"/>
      <c r="P63" s="5"/>
      <c r="Q63" s="5"/>
      <c r="R63" s="5"/>
      <c r="S63" s="5"/>
      <c r="T63" s="5"/>
      <c r="U63" s="5"/>
      <c r="V63" s="5"/>
      <c r="W63" s="5"/>
      <c r="X63" s="5"/>
      <c r="Y63" s="5"/>
      <c r="Z63" s="5"/>
      <c r="AA63" s="5"/>
      <c r="AB63" s="5"/>
      <c r="AC63" s="5"/>
      <c r="AD63" s="5"/>
      <c r="AE63" s="5"/>
      <c r="AF63" s="5"/>
      <c r="AG63" s="5"/>
      <c r="AH63" s="237">
        <v>2</v>
      </c>
      <c r="AI63" s="69" t="s">
        <v>339</v>
      </c>
      <c r="AJ63" s="5"/>
      <c r="AK63" s="5"/>
      <c r="AL63" s="5"/>
      <c r="AM63" s="5"/>
    </row>
    <row r="64" spans="1:39" x14ac:dyDescent="0.2">
      <c r="A64" s="236">
        <v>256</v>
      </c>
      <c r="B64" s="7" t="s">
        <v>408</v>
      </c>
      <c r="C64" s="7" t="s">
        <v>1341</v>
      </c>
      <c r="D64" s="7" t="s">
        <v>398</v>
      </c>
      <c r="E64" s="237">
        <v>203</v>
      </c>
      <c r="F64" s="5" t="s">
        <v>2945</v>
      </c>
      <c r="G64" s="237">
        <v>1</v>
      </c>
      <c r="H64" s="69" t="s">
        <v>339</v>
      </c>
      <c r="I64" s="5"/>
      <c r="J64" s="5"/>
      <c r="K64" s="5"/>
      <c r="L64" s="5"/>
      <c r="M64" s="5"/>
      <c r="N64" s="5"/>
      <c r="O64" s="5"/>
      <c r="P64" s="5"/>
      <c r="Q64" s="5"/>
      <c r="R64" s="5"/>
      <c r="S64" s="5"/>
      <c r="T64" s="5"/>
      <c r="U64" s="5"/>
      <c r="V64" s="5"/>
      <c r="W64" s="5"/>
      <c r="X64" s="5"/>
      <c r="Y64" s="5"/>
      <c r="Z64" s="5"/>
      <c r="AA64" s="5"/>
      <c r="AB64" s="5"/>
      <c r="AC64" s="5"/>
      <c r="AD64" s="5"/>
      <c r="AE64" s="5"/>
      <c r="AF64" s="5"/>
      <c r="AG64" s="5"/>
      <c r="AH64" s="237">
        <v>2</v>
      </c>
      <c r="AI64" s="69" t="s">
        <v>339</v>
      </c>
      <c r="AJ64" s="5"/>
      <c r="AK64" s="5"/>
      <c r="AL64" s="5"/>
      <c r="AM64" s="5"/>
    </row>
    <row r="65" spans="1:39" x14ac:dyDescent="0.2">
      <c r="A65" s="236">
        <v>257</v>
      </c>
      <c r="B65" s="7" t="s">
        <v>409</v>
      </c>
      <c r="C65" s="7" t="s">
        <v>1341</v>
      </c>
      <c r="D65" s="7" t="s">
        <v>398</v>
      </c>
      <c r="E65" s="237">
        <v>203</v>
      </c>
      <c r="F65" s="5" t="s">
        <v>2945</v>
      </c>
      <c r="G65" s="237">
        <v>1</v>
      </c>
      <c r="H65" s="69" t="s">
        <v>339</v>
      </c>
      <c r="I65" s="5"/>
      <c r="J65" s="5"/>
      <c r="K65" s="5"/>
      <c r="L65" s="5"/>
      <c r="M65" s="5"/>
      <c r="N65" s="5"/>
      <c r="O65" s="5"/>
      <c r="P65" s="5"/>
      <c r="Q65" s="5"/>
      <c r="R65" s="5"/>
      <c r="S65" s="5"/>
      <c r="T65" s="5"/>
      <c r="U65" s="5"/>
      <c r="V65" s="5"/>
      <c r="W65" s="5"/>
      <c r="X65" s="5"/>
      <c r="Y65" s="5"/>
      <c r="Z65" s="5"/>
      <c r="AA65" s="5"/>
      <c r="AB65" s="5"/>
      <c r="AC65" s="5"/>
      <c r="AD65" s="5"/>
      <c r="AE65" s="5"/>
      <c r="AF65" s="5"/>
      <c r="AG65" s="5"/>
      <c r="AH65" s="237">
        <v>2</v>
      </c>
      <c r="AI65" s="69" t="s">
        <v>339</v>
      </c>
      <c r="AJ65" s="5"/>
      <c r="AK65" s="5"/>
      <c r="AL65" s="5"/>
      <c r="AM65" s="5"/>
    </row>
    <row r="66" spans="1:39" x14ac:dyDescent="0.2">
      <c r="A66" s="236">
        <v>258</v>
      </c>
      <c r="B66" s="7" t="s">
        <v>410</v>
      </c>
      <c r="C66" s="7" t="s">
        <v>1341</v>
      </c>
      <c r="D66" s="7" t="s">
        <v>398</v>
      </c>
      <c r="E66" s="237">
        <v>203</v>
      </c>
      <c r="F66" s="5" t="s">
        <v>2945</v>
      </c>
      <c r="G66" s="237">
        <v>1</v>
      </c>
      <c r="H66" s="69" t="s">
        <v>339</v>
      </c>
      <c r="I66" s="5"/>
      <c r="J66" s="5"/>
      <c r="K66" s="5"/>
      <c r="L66" s="5"/>
      <c r="M66" s="5"/>
      <c r="N66" s="5"/>
      <c r="O66" s="5"/>
      <c r="P66" s="5"/>
      <c r="Q66" s="5"/>
      <c r="R66" s="237">
        <v>1</v>
      </c>
      <c r="S66" s="69" t="s">
        <v>339</v>
      </c>
      <c r="T66" s="237">
        <v>1</v>
      </c>
      <c r="U66" s="69" t="s">
        <v>339</v>
      </c>
      <c r="V66" s="5"/>
      <c r="W66" s="5"/>
      <c r="X66" s="5"/>
      <c r="Y66" s="5"/>
      <c r="Z66" s="5"/>
      <c r="AA66" s="5"/>
      <c r="AB66" s="5"/>
      <c r="AC66" s="5"/>
      <c r="AD66" s="5"/>
      <c r="AE66" s="5"/>
      <c r="AF66" s="5"/>
      <c r="AG66" s="5"/>
      <c r="AH66" s="237">
        <v>2</v>
      </c>
      <c r="AI66" s="69" t="s">
        <v>339</v>
      </c>
      <c r="AJ66" s="5"/>
      <c r="AK66" s="5"/>
      <c r="AL66" s="5"/>
      <c r="AM66" s="5"/>
    </row>
    <row r="67" spans="1:39" x14ac:dyDescent="0.2">
      <c r="A67" s="236">
        <v>259</v>
      </c>
      <c r="B67" s="7" t="s">
        <v>411</v>
      </c>
      <c r="C67" s="5" t="s">
        <v>2943</v>
      </c>
      <c r="D67" s="7" t="s">
        <v>398</v>
      </c>
      <c r="E67" s="237">
        <v>203</v>
      </c>
      <c r="F67" s="5" t="s">
        <v>2945</v>
      </c>
      <c r="G67" s="237">
        <v>1</v>
      </c>
      <c r="H67" s="69" t="s">
        <v>339</v>
      </c>
      <c r="I67" s="5"/>
      <c r="J67" s="5"/>
      <c r="K67" s="5"/>
      <c r="L67" s="5"/>
      <c r="M67" s="237">
        <v>1</v>
      </c>
      <c r="N67" s="69" t="s">
        <v>339</v>
      </c>
      <c r="O67" s="5"/>
      <c r="P67" s="5"/>
      <c r="Q67" s="5"/>
      <c r="R67" s="237">
        <v>1</v>
      </c>
      <c r="S67" s="69" t="s">
        <v>339</v>
      </c>
      <c r="T67" s="237">
        <v>1</v>
      </c>
      <c r="U67" s="69" t="s">
        <v>339</v>
      </c>
      <c r="V67" s="5"/>
      <c r="W67" s="5"/>
      <c r="X67" s="5"/>
      <c r="Y67" s="5"/>
      <c r="Z67" s="5"/>
      <c r="AA67" s="5"/>
      <c r="AB67" s="5"/>
      <c r="AC67" s="5"/>
      <c r="AD67" s="5"/>
      <c r="AE67" s="5"/>
      <c r="AF67" s="5"/>
      <c r="AG67" s="5"/>
      <c r="AH67" s="5"/>
      <c r="AI67" s="5"/>
      <c r="AJ67" s="5"/>
      <c r="AK67" s="5"/>
      <c r="AL67" s="5"/>
      <c r="AM67" s="5"/>
    </row>
    <row r="68" spans="1:39" x14ac:dyDescent="0.2">
      <c r="A68" s="236">
        <v>260</v>
      </c>
      <c r="B68" s="7" t="s">
        <v>412</v>
      </c>
      <c r="C68" s="5" t="s">
        <v>2943</v>
      </c>
      <c r="D68" s="7" t="s">
        <v>398</v>
      </c>
      <c r="E68" s="237">
        <v>203</v>
      </c>
      <c r="F68" s="5" t="s">
        <v>2945</v>
      </c>
      <c r="G68" s="237">
        <v>1</v>
      </c>
      <c r="H68" s="69" t="s">
        <v>339</v>
      </c>
      <c r="I68" s="5"/>
      <c r="J68" s="5"/>
      <c r="K68" s="5"/>
      <c r="L68" s="5"/>
      <c r="M68" s="237">
        <v>1</v>
      </c>
      <c r="N68" s="69" t="s">
        <v>339</v>
      </c>
      <c r="O68" s="5"/>
      <c r="P68" s="5"/>
      <c r="Q68" s="5"/>
      <c r="R68" s="237">
        <v>1</v>
      </c>
      <c r="S68" s="69" t="s">
        <v>339</v>
      </c>
      <c r="T68" s="237">
        <v>1</v>
      </c>
      <c r="U68" s="69" t="s">
        <v>339</v>
      </c>
      <c r="V68" s="5"/>
      <c r="W68" s="5"/>
      <c r="X68" s="5"/>
      <c r="Y68" s="5"/>
      <c r="Z68" s="5"/>
      <c r="AA68" s="5"/>
      <c r="AB68" s="5"/>
      <c r="AC68" s="5"/>
      <c r="AD68" s="5"/>
      <c r="AE68" s="5"/>
      <c r="AF68" s="5"/>
      <c r="AG68" s="5"/>
      <c r="AH68" s="5"/>
      <c r="AI68" s="5"/>
      <c r="AJ68" s="5"/>
      <c r="AK68" s="5"/>
      <c r="AL68" s="5"/>
      <c r="AM68" s="5"/>
    </row>
    <row r="69" spans="1:39" x14ac:dyDescent="0.2">
      <c r="A69" s="236">
        <v>261</v>
      </c>
      <c r="B69" s="7" t="s">
        <v>413</v>
      </c>
      <c r="C69" s="5" t="s">
        <v>2943</v>
      </c>
      <c r="D69" s="7" t="s">
        <v>398</v>
      </c>
      <c r="E69" s="237">
        <v>203</v>
      </c>
      <c r="F69" s="5" t="s">
        <v>2945</v>
      </c>
      <c r="G69" s="237">
        <v>1</v>
      </c>
      <c r="H69" s="69" t="s">
        <v>339</v>
      </c>
      <c r="I69" s="5"/>
      <c r="J69" s="5"/>
      <c r="K69" s="5"/>
      <c r="L69" s="5"/>
      <c r="M69" s="237">
        <v>1</v>
      </c>
      <c r="N69" s="69" t="s">
        <v>339</v>
      </c>
      <c r="O69" s="5"/>
      <c r="P69" s="5"/>
      <c r="Q69" s="5"/>
      <c r="R69" s="237">
        <v>1</v>
      </c>
      <c r="S69" s="69" t="s">
        <v>339</v>
      </c>
      <c r="T69" s="237">
        <v>1</v>
      </c>
      <c r="U69" s="69" t="s">
        <v>339</v>
      </c>
      <c r="V69" s="5"/>
      <c r="W69" s="5"/>
      <c r="X69" s="5"/>
      <c r="Y69" s="5"/>
      <c r="Z69" s="5"/>
      <c r="AA69" s="5"/>
      <c r="AB69" s="5"/>
      <c r="AC69" s="5"/>
      <c r="AD69" s="5"/>
      <c r="AE69" s="5"/>
      <c r="AF69" s="5"/>
      <c r="AG69" s="5"/>
      <c r="AH69" s="5"/>
      <c r="AI69" s="5"/>
      <c r="AJ69" s="5"/>
      <c r="AK69" s="5"/>
      <c r="AL69" s="5"/>
      <c r="AM69" s="5"/>
    </row>
    <row r="70" spans="1:39" x14ac:dyDescent="0.2">
      <c r="A70" s="236">
        <v>262</v>
      </c>
      <c r="B70" s="7" t="s">
        <v>414</v>
      </c>
      <c r="C70" s="5" t="s">
        <v>2943</v>
      </c>
      <c r="D70" s="7" t="s">
        <v>398</v>
      </c>
      <c r="E70" s="237">
        <v>203</v>
      </c>
      <c r="F70" s="5" t="s">
        <v>2945</v>
      </c>
      <c r="G70" s="237">
        <v>1</v>
      </c>
      <c r="H70" s="69" t="s">
        <v>339</v>
      </c>
      <c r="I70" s="5"/>
      <c r="J70" s="5"/>
      <c r="K70" s="5"/>
      <c r="L70" s="5"/>
      <c r="M70" s="237">
        <v>1</v>
      </c>
      <c r="N70" s="69" t="s">
        <v>339</v>
      </c>
      <c r="O70" s="5"/>
      <c r="P70" s="5"/>
      <c r="Q70" s="5"/>
      <c r="R70" s="237">
        <v>1</v>
      </c>
      <c r="S70" s="69" t="s">
        <v>339</v>
      </c>
      <c r="T70" s="237">
        <v>1</v>
      </c>
      <c r="U70" s="69" t="s">
        <v>339</v>
      </c>
      <c r="V70" s="5"/>
      <c r="W70" s="5"/>
      <c r="X70" s="5"/>
      <c r="Y70" s="5"/>
      <c r="Z70" s="5"/>
      <c r="AA70" s="5"/>
      <c r="AB70" s="5"/>
      <c r="AC70" s="5"/>
      <c r="AD70" s="5"/>
      <c r="AE70" s="5"/>
      <c r="AF70" s="5"/>
      <c r="AG70" s="5"/>
      <c r="AH70" s="5"/>
      <c r="AI70" s="5"/>
      <c r="AJ70" s="5"/>
      <c r="AK70" s="5"/>
      <c r="AL70" s="5"/>
      <c r="AM70" s="5"/>
    </row>
    <row r="71" spans="1:39" x14ac:dyDescent="0.2">
      <c r="A71" s="236">
        <v>263</v>
      </c>
      <c r="B71" s="7" t="s">
        <v>415</v>
      </c>
      <c r="C71" s="7" t="s">
        <v>65</v>
      </c>
      <c r="D71" s="7" t="s">
        <v>398</v>
      </c>
      <c r="E71" s="237">
        <v>203</v>
      </c>
      <c r="F71" s="5" t="s">
        <v>2945</v>
      </c>
      <c r="G71" s="237">
        <v>1</v>
      </c>
      <c r="H71" s="69" t="s">
        <v>339</v>
      </c>
      <c r="I71" s="5"/>
      <c r="J71" s="5"/>
      <c r="K71" s="5"/>
      <c r="L71" s="5"/>
      <c r="M71" s="237">
        <v>1</v>
      </c>
      <c r="N71" s="69" t="s">
        <v>339</v>
      </c>
      <c r="O71" s="237">
        <v>1</v>
      </c>
      <c r="P71" s="69" t="s">
        <v>339</v>
      </c>
      <c r="Q71" s="5"/>
      <c r="R71" s="5"/>
      <c r="S71" s="5"/>
      <c r="T71" s="5"/>
      <c r="U71" s="5"/>
      <c r="V71" s="5"/>
      <c r="W71" s="5"/>
      <c r="X71" s="5"/>
      <c r="Y71" s="5"/>
      <c r="Z71" s="5"/>
      <c r="AA71" s="5"/>
      <c r="AB71" s="5"/>
      <c r="AC71" s="5"/>
      <c r="AD71" s="5"/>
      <c r="AE71" s="5"/>
      <c r="AF71" s="5"/>
      <c r="AG71" s="5"/>
      <c r="AH71" s="5"/>
      <c r="AI71" s="5"/>
      <c r="AJ71" s="5"/>
      <c r="AK71" s="5"/>
      <c r="AL71" s="5"/>
      <c r="AM71" s="5"/>
    </row>
    <row r="72" spans="1:39" x14ac:dyDescent="0.2">
      <c r="A72" s="236">
        <v>264</v>
      </c>
      <c r="B72" s="7" t="s">
        <v>416</v>
      </c>
      <c r="C72" s="7" t="s">
        <v>65</v>
      </c>
      <c r="D72" s="7" t="s">
        <v>398</v>
      </c>
      <c r="E72" s="237">
        <v>203</v>
      </c>
      <c r="F72" s="5" t="s">
        <v>2945</v>
      </c>
      <c r="G72" s="237">
        <v>1</v>
      </c>
      <c r="H72" s="69" t="s">
        <v>339</v>
      </c>
      <c r="I72" s="5"/>
      <c r="J72" s="5"/>
      <c r="K72" s="5"/>
      <c r="L72" s="5"/>
      <c r="M72" s="237">
        <v>1</v>
      </c>
      <c r="N72" s="69" t="s">
        <v>339</v>
      </c>
      <c r="O72" s="237">
        <v>1</v>
      </c>
      <c r="P72" s="69" t="s">
        <v>339</v>
      </c>
      <c r="Q72" s="5"/>
      <c r="R72" s="5"/>
      <c r="S72" s="5"/>
      <c r="T72" s="5"/>
      <c r="U72" s="5"/>
      <c r="V72" s="5"/>
      <c r="W72" s="5"/>
      <c r="X72" s="5"/>
      <c r="Y72" s="5"/>
      <c r="Z72" s="5"/>
      <c r="AA72" s="5"/>
      <c r="AB72" s="5"/>
      <c r="AC72" s="5"/>
      <c r="AD72" s="5"/>
      <c r="AE72" s="5"/>
      <c r="AF72" s="5"/>
      <c r="AG72" s="5"/>
      <c r="AH72" s="5"/>
      <c r="AI72" s="5"/>
      <c r="AJ72" s="5"/>
      <c r="AK72" s="5"/>
      <c r="AL72" s="5"/>
      <c r="AM72" s="5"/>
    </row>
    <row r="73" spans="1:39" x14ac:dyDescent="0.2">
      <c r="A73" s="236">
        <v>265</v>
      </c>
      <c r="B73" s="7" t="s">
        <v>417</v>
      </c>
      <c r="C73" s="5" t="s">
        <v>3023</v>
      </c>
      <c r="D73" s="7" t="s">
        <v>398</v>
      </c>
      <c r="E73" s="237">
        <v>203</v>
      </c>
      <c r="F73" s="5" t="s">
        <v>2945</v>
      </c>
      <c r="G73" s="5"/>
      <c r="H73" s="5"/>
      <c r="I73" s="5"/>
      <c r="J73" s="5"/>
      <c r="K73" s="5"/>
      <c r="L73" s="5"/>
      <c r="M73" s="5"/>
      <c r="N73" s="5"/>
      <c r="O73" s="237">
        <v>1</v>
      </c>
      <c r="P73" s="69" t="s">
        <v>339</v>
      </c>
      <c r="Q73" s="5"/>
      <c r="R73" s="5"/>
      <c r="S73" s="5"/>
      <c r="T73" s="5"/>
      <c r="U73" s="5"/>
      <c r="V73" s="5"/>
      <c r="W73" s="5"/>
      <c r="X73" s="5"/>
      <c r="Y73" s="5"/>
      <c r="Z73" s="5"/>
      <c r="AA73" s="5"/>
      <c r="AB73" s="5"/>
      <c r="AC73" s="5"/>
      <c r="AD73" s="5"/>
      <c r="AE73" s="5"/>
      <c r="AF73" s="5"/>
      <c r="AG73" s="5"/>
      <c r="AH73" s="5"/>
      <c r="AI73" s="5"/>
      <c r="AJ73" s="5"/>
      <c r="AK73" s="5"/>
      <c r="AL73" s="5"/>
      <c r="AM73" s="5"/>
    </row>
    <row r="74" spans="1:39" x14ac:dyDescent="0.2">
      <c r="A74" s="236">
        <v>266</v>
      </c>
      <c r="B74" s="7" t="s">
        <v>418</v>
      </c>
      <c r="C74" s="5" t="s">
        <v>3023</v>
      </c>
      <c r="D74" s="7" t="s">
        <v>398</v>
      </c>
      <c r="E74" s="237">
        <v>203</v>
      </c>
      <c r="F74" s="5" t="s">
        <v>2945</v>
      </c>
      <c r="G74" s="5"/>
      <c r="H74" s="5"/>
      <c r="I74" s="5"/>
      <c r="J74" s="5"/>
      <c r="K74" s="5"/>
      <c r="L74" s="5"/>
      <c r="M74" s="5"/>
      <c r="N74" s="5"/>
      <c r="O74" s="237">
        <v>1</v>
      </c>
      <c r="P74" s="69" t="s">
        <v>339</v>
      </c>
      <c r="Q74" s="5"/>
      <c r="R74" s="5"/>
      <c r="S74" s="5"/>
      <c r="T74" s="5"/>
      <c r="U74" s="5"/>
      <c r="V74" s="5"/>
      <c r="W74" s="5"/>
      <c r="X74" s="5"/>
      <c r="Y74" s="5"/>
      <c r="Z74" s="5"/>
      <c r="AA74" s="5"/>
      <c r="AB74" s="5"/>
      <c r="AC74" s="5"/>
      <c r="AD74" s="5"/>
      <c r="AE74" s="5"/>
      <c r="AF74" s="5"/>
      <c r="AG74" s="5"/>
      <c r="AH74" s="5"/>
      <c r="AI74" s="5"/>
      <c r="AJ74" s="5"/>
      <c r="AK74" s="5"/>
      <c r="AL74" s="5"/>
      <c r="AM74" s="5"/>
    </row>
    <row r="75" spans="1:39" x14ac:dyDescent="0.2">
      <c r="A75" s="236">
        <v>267</v>
      </c>
      <c r="B75" s="7" t="s">
        <v>419</v>
      </c>
      <c r="C75" s="5" t="s">
        <v>3023</v>
      </c>
      <c r="D75" s="7" t="s">
        <v>398</v>
      </c>
      <c r="E75" s="237">
        <v>203</v>
      </c>
      <c r="F75" s="5" t="s">
        <v>2945</v>
      </c>
      <c r="G75" s="5"/>
      <c r="H75" s="5"/>
      <c r="I75" s="5"/>
      <c r="J75" s="5"/>
      <c r="K75" s="5"/>
      <c r="L75" s="5"/>
      <c r="M75" s="5"/>
      <c r="N75" s="5"/>
      <c r="O75" s="237">
        <v>1</v>
      </c>
      <c r="P75" s="69" t="s">
        <v>339</v>
      </c>
      <c r="Q75" s="5"/>
      <c r="R75" s="5"/>
      <c r="S75" s="5"/>
      <c r="T75" s="5"/>
      <c r="U75" s="5"/>
      <c r="V75" s="5"/>
      <c r="W75" s="5"/>
      <c r="X75" s="5"/>
      <c r="Y75" s="5"/>
      <c r="Z75" s="5"/>
      <c r="AA75" s="5"/>
      <c r="AB75" s="5"/>
      <c r="AC75" s="5"/>
      <c r="AD75" s="5"/>
      <c r="AE75" s="5"/>
      <c r="AF75" s="5"/>
      <c r="AG75" s="5"/>
      <c r="AH75" s="5"/>
      <c r="AI75" s="5"/>
      <c r="AJ75" s="5"/>
      <c r="AK75" s="5"/>
      <c r="AL75" s="5"/>
      <c r="AM75" s="5"/>
    </row>
    <row r="76" spans="1:39" ht="14.25" customHeight="1" x14ac:dyDescent="0.2">
      <c r="A76" s="236">
        <v>268</v>
      </c>
      <c r="B76" s="131" t="s">
        <v>3146</v>
      </c>
      <c r="C76" s="131"/>
      <c r="D76" s="131"/>
      <c r="E76" s="131"/>
      <c r="F76" s="131"/>
      <c r="G76" s="131"/>
      <c r="H76" s="131"/>
      <c r="I76" s="131"/>
      <c r="J76" s="131"/>
      <c r="K76" s="131"/>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row>
    <row r="77" spans="1:39" x14ac:dyDescent="0.2">
      <c r="A77" s="236">
        <v>309</v>
      </c>
      <c r="B77" s="7" t="s">
        <v>467</v>
      </c>
      <c r="C77" s="5" t="s">
        <v>2829</v>
      </c>
      <c r="D77" s="7" t="s">
        <v>460</v>
      </c>
      <c r="E77" s="237">
        <v>207</v>
      </c>
      <c r="F77" s="237">
        <v>300</v>
      </c>
      <c r="G77" s="237">
        <v>2</v>
      </c>
      <c r="H77" s="69" t="s">
        <v>339</v>
      </c>
      <c r="I77" s="5"/>
      <c r="J77" s="5"/>
      <c r="K77" s="5"/>
      <c r="L77" s="5"/>
      <c r="M77" s="237">
        <v>2</v>
      </c>
      <c r="N77" s="69" t="s">
        <v>339</v>
      </c>
      <c r="O77" s="237">
        <v>1</v>
      </c>
      <c r="P77" s="69" t="s">
        <v>339</v>
      </c>
      <c r="Q77" s="237">
        <v>2</v>
      </c>
      <c r="R77" s="237">
        <v>2</v>
      </c>
      <c r="S77" s="69" t="s">
        <v>339</v>
      </c>
      <c r="T77" s="237">
        <v>2</v>
      </c>
      <c r="U77" s="69" t="s">
        <v>339</v>
      </c>
      <c r="V77" s="5"/>
      <c r="W77" s="5"/>
      <c r="X77" s="5"/>
      <c r="Y77" s="5"/>
      <c r="Z77" s="5"/>
      <c r="AA77" s="5"/>
      <c r="AB77" s="5"/>
      <c r="AC77" s="5"/>
      <c r="AD77" s="5"/>
      <c r="AE77" s="5"/>
      <c r="AF77" s="5"/>
      <c r="AG77" s="5"/>
      <c r="AH77" s="5"/>
      <c r="AI77" s="5"/>
      <c r="AJ77" s="5"/>
      <c r="AK77" s="5"/>
      <c r="AL77" s="5"/>
      <c r="AM77" s="5"/>
    </row>
    <row r="78" spans="1:39" x14ac:dyDescent="0.2">
      <c r="A78" s="236">
        <v>310</v>
      </c>
      <c r="B78" s="7" t="s">
        <v>468</v>
      </c>
      <c r="C78" s="5" t="s">
        <v>2829</v>
      </c>
      <c r="D78" s="7" t="s">
        <v>460</v>
      </c>
      <c r="E78" s="237">
        <v>207</v>
      </c>
      <c r="F78" s="237">
        <v>300</v>
      </c>
      <c r="G78" s="237">
        <v>2</v>
      </c>
      <c r="H78" s="69" t="s">
        <v>339</v>
      </c>
      <c r="I78" s="5"/>
      <c r="J78" s="5"/>
      <c r="K78" s="5"/>
      <c r="L78" s="5"/>
      <c r="M78" s="237">
        <v>2</v>
      </c>
      <c r="N78" s="69" t="s">
        <v>339</v>
      </c>
      <c r="O78" s="237">
        <v>1</v>
      </c>
      <c r="P78" s="69" t="s">
        <v>339</v>
      </c>
      <c r="Q78" s="237">
        <v>2</v>
      </c>
      <c r="R78" s="237">
        <v>2</v>
      </c>
      <c r="S78" s="69" t="s">
        <v>339</v>
      </c>
      <c r="T78" s="237">
        <v>2</v>
      </c>
      <c r="U78" s="69" t="s">
        <v>339</v>
      </c>
      <c r="V78" s="5"/>
      <c r="W78" s="5"/>
      <c r="X78" s="5"/>
      <c r="Y78" s="5"/>
      <c r="Z78" s="5"/>
      <c r="AA78" s="5"/>
      <c r="AB78" s="5"/>
      <c r="AC78" s="5"/>
      <c r="AD78" s="5"/>
      <c r="AE78" s="5"/>
      <c r="AF78" s="5"/>
      <c r="AG78" s="5"/>
      <c r="AH78" s="5"/>
      <c r="AI78" s="5"/>
      <c r="AJ78" s="5"/>
      <c r="AK78" s="5"/>
      <c r="AL78" s="5"/>
      <c r="AM78" s="5"/>
    </row>
    <row r="79" spans="1:39" x14ac:dyDescent="0.2">
      <c r="A79" s="236">
        <v>311</v>
      </c>
      <c r="B79" s="7" t="s">
        <v>469</v>
      </c>
      <c r="C79" s="7" t="s">
        <v>301</v>
      </c>
      <c r="D79" s="7" t="s">
        <v>460</v>
      </c>
      <c r="E79" s="237">
        <v>207</v>
      </c>
      <c r="F79" s="237">
        <v>2200</v>
      </c>
      <c r="G79" s="237">
        <v>1</v>
      </c>
      <c r="H79" s="60" t="s">
        <v>63</v>
      </c>
      <c r="I79" s="5"/>
      <c r="J79" s="5"/>
      <c r="K79" s="5"/>
      <c r="L79" s="5"/>
      <c r="M79" s="237">
        <v>2</v>
      </c>
      <c r="N79" s="69" t="s">
        <v>339</v>
      </c>
      <c r="O79" s="5"/>
      <c r="P79" s="5"/>
      <c r="Q79" s="5"/>
      <c r="R79" s="5"/>
      <c r="S79" s="5"/>
      <c r="T79" s="5"/>
      <c r="U79" s="5"/>
      <c r="V79" s="5"/>
      <c r="W79" s="5"/>
      <c r="X79" s="5"/>
      <c r="Y79" s="5"/>
      <c r="Z79" s="5"/>
      <c r="AA79" s="5"/>
      <c r="AB79" s="5"/>
      <c r="AC79" s="5"/>
      <c r="AD79" s="5"/>
      <c r="AE79" s="5"/>
      <c r="AF79" s="5"/>
      <c r="AG79" s="5"/>
      <c r="AH79" s="5"/>
      <c r="AI79" s="5"/>
      <c r="AJ79" s="5"/>
      <c r="AK79" s="5"/>
      <c r="AL79" s="5"/>
      <c r="AM79" s="5"/>
    </row>
    <row r="80" spans="1:39" x14ac:dyDescent="0.2">
      <c r="A80" s="236">
        <v>312</v>
      </c>
      <c r="B80" s="7" t="s">
        <v>470</v>
      </c>
      <c r="C80" s="7" t="s">
        <v>301</v>
      </c>
      <c r="D80" s="7" t="s">
        <v>460</v>
      </c>
      <c r="E80" s="237">
        <v>207</v>
      </c>
      <c r="F80" s="237">
        <v>2200</v>
      </c>
      <c r="G80" s="237">
        <v>1</v>
      </c>
      <c r="H80" s="60" t="s">
        <v>63</v>
      </c>
      <c r="I80" s="5"/>
      <c r="J80" s="5"/>
      <c r="K80" s="5"/>
      <c r="L80" s="5"/>
      <c r="M80" s="237">
        <v>2</v>
      </c>
      <c r="N80" s="69" t="s">
        <v>339</v>
      </c>
      <c r="O80" s="5"/>
      <c r="P80" s="5"/>
      <c r="Q80" s="5"/>
      <c r="R80" s="5"/>
      <c r="S80" s="5"/>
      <c r="T80" s="5"/>
      <c r="U80" s="5"/>
      <c r="V80" s="5"/>
      <c r="W80" s="5"/>
      <c r="X80" s="5"/>
      <c r="Y80" s="5"/>
      <c r="Z80" s="5"/>
      <c r="AA80" s="5"/>
      <c r="AB80" s="5"/>
      <c r="AC80" s="5"/>
      <c r="AD80" s="5"/>
      <c r="AE80" s="5"/>
      <c r="AF80" s="5"/>
      <c r="AG80" s="5"/>
      <c r="AH80" s="5"/>
      <c r="AI80" s="5"/>
      <c r="AJ80" s="5"/>
      <c r="AK80" s="5"/>
      <c r="AL80" s="5"/>
      <c r="AM80" s="5"/>
    </row>
    <row r="81" spans="1:39" x14ac:dyDescent="0.2">
      <c r="A81" s="236">
        <v>313</v>
      </c>
      <c r="B81" s="7" t="s">
        <v>471</v>
      </c>
      <c r="C81" s="7" t="s">
        <v>301</v>
      </c>
      <c r="D81" s="7" t="s">
        <v>460</v>
      </c>
      <c r="E81" s="237">
        <v>207</v>
      </c>
      <c r="F81" s="237">
        <v>2200</v>
      </c>
      <c r="G81" s="237">
        <v>1</v>
      </c>
      <c r="H81" s="69" t="s">
        <v>339</v>
      </c>
      <c r="I81" s="5"/>
      <c r="J81" s="5"/>
      <c r="K81" s="5"/>
      <c r="L81" s="5"/>
      <c r="M81" s="237">
        <v>2</v>
      </c>
      <c r="N81" s="69" t="s">
        <v>339</v>
      </c>
      <c r="O81" s="5"/>
      <c r="P81" s="5"/>
      <c r="Q81" s="5"/>
      <c r="R81" s="5"/>
      <c r="S81" s="5"/>
      <c r="T81" s="5"/>
      <c r="U81" s="5"/>
      <c r="V81" s="5"/>
      <c r="W81" s="5"/>
      <c r="X81" s="5"/>
      <c r="Y81" s="5"/>
      <c r="Z81" s="5"/>
      <c r="AA81" s="5"/>
      <c r="AB81" s="5"/>
      <c r="AC81" s="5"/>
      <c r="AD81" s="5"/>
      <c r="AE81" s="5"/>
      <c r="AF81" s="5"/>
      <c r="AG81" s="5"/>
      <c r="AH81" s="5"/>
      <c r="AI81" s="5"/>
      <c r="AJ81" s="5"/>
      <c r="AK81" s="5"/>
      <c r="AL81" s="5"/>
      <c r="AM81" s="5"/>
    </row>
    <row r="82" spans="1:39" x14ac:dyDescent="0.2">
      <c r="A82" s="236">
        <v>314</v>
      </c>
      <c r="B82" s="7" t="s">
        <v>472</v>
      </c>
      <c r="C82" s="7" t="s">
        <v>301</v>
      </c>
      <c r="D82" s="7" t="s">
        <v>460</v>
      </c>
      <c r="E82" s="237">
        <v>207</v>
      </c>
      <c r="F82" s="237">
        <v>2200</v>
      </c>
      <c r="G82" s="237">
        <v>1</v>
      </c>
      <c r="H82" s="69" t="s">
        <v>339</v>
      </c>
      <c r="I82" s="5"/>
      <c r="J82" s="5"/>
      <c r="K82" s="5"/>
      <c r="L82" s="5"/>
      <c r="M82" s="237">
        <v>2</v>
      </c>
      <c r="N82" s="69" t="s">
        <v>339</v>
      </c>
      <c r="O82" s="5"/>
      <c r="P82" s="5"/>
      <c r="Q82" s="5"/>
      <c r="R82" s="5"/>
      <c r="S82" s="5"/>
      <c r="T82" s="5"/>
      <c r="U82" s="5"/>
      <c r="V82" s="5"/>
      <c r="W82" s="5"/>
      <c r="X82" s="5"/>
      <c r="Y82" s="5"/>
      <c r="Z82" s="5"/>
      <c r="AA82" s="5"/>
      <c r="AB82" s="5"/>
      <c r="AC82" s="5"/>
      <c r="AD82" s="5"/>
      <c r="AE82" s="5"/>
      <c r="AF82" s="5"/>
      <c r="AG82" s="5"/>
      <c r="AH82" s="5"/>
      <c r="AI82" s="5"/>
      <c r="AJ82" s="5"/>
      <c r="AK82" s="5"/>
      <c r="AL82" s="5"/>
      <c r="AM82" s="5"/>
    </row>
    <row r="83" spans="1:39" x14ac:dyDescent="0.2">
      <c r="A83" s="236">
        <v>315</v>
      </c>
      <c r="B83" s="7" t="s">
        <v>473</v>
      </c>
      <c r="C83" s="5" t="s">
        <v>3092</v>
      </c>
      <c r="D83" s="7" t="s">
        <v>460</v>
      </c>
      <c r="E83" s="237">
        <v>207</v>
      </c>
      <c r="F83" s="7" t="s">
        <v>151</v>
      </c>
      <c r="G83" s="237">
        <v>4</v>
      </c>
      <c r="H83" s="69" t="s">
        <v>339</v>
      </c>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row>
    <row r="84" spans="1:39" x14ac:dyDescent="0.2">
      <c r="A84" s="236">
        <v>316</v>
      </c>
      <c r="B84" s="7" t="s">
        <v>475</v>
      </c>
      <c r="C84" s="5" t="s">
        <v>3092</v>
      </c>
      <c r="D84" s="7" t="s">
        <v>460</v>
      </c>
      <c r="E84" s="237">
        <v>207</v>
      </c>
      <c r="F84" s="7" t="s">
        <v>151</v>
      </c>
      <c r="G84" s="237">
        <v>4</v>
      </c>
      <c r="H84" s="69" t="s">
        <v>339</v>
      </c>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spans="1:39" x14ac:dyDescent="0.2">
      <c r="A85" s="236">
        <v>317</v>
      </c>
      <c r="B85" s="7" t="s">
        <v>476</v>
      </c>
      <c r="C85" s="5" t="s">
        <v>3092</v>
      </c>
      <c r="D85" s="7" t="s">
        <v>460</v>
      </c>
      <c r="E85" s="237">
        <v>207</v>
      </c>
      <c r="F85" s="7" t="s">
        <v>151</v>
      </c>
      <c r="G85" s="237">
        <v>4</v>
      </c>
      <c r="H85" s="69" t="s">
        <v>339</v>
      </c>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row>
    <row r="86" spans="1:39" x14ac:dyDescent="0.2">
      <c r="A86" s="236">
        <v>318</v>
      </c>
      <c r="B86" s="7" t="s">
        <v>477</v>
      </c>
      <c r="C86" s="5" t="s">
        <v>3092</v>
      </c>
      <c r="D86" s="7" t="s">
        <v>460</v>
      </c>
      <c r="E86" s="237">
        <v>207</v>
      </c>
      <c r="F86" s="7" t="s">
        <v>151</v>
      </c>
      <c r="G86" s="237">
        <v>4</v>
      </c>
      <c r="H86" s="69" t="s">
        <v>339</v>
      </c>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spans="1:39" ht="14.45" customHeight="1" x14ac:dyDescent="0.2">
      <c r="B87" s="32"/>
      <c r="C87" s="32"/>
      <c r="D87" s="23"/>
      <c r="E87" s="23"/>
      <c r="F87" s="23"/>
      <c r="G87" s="5"/>
      <c r="H87" s="5"/>
      <c r="I87" s="23"/>
      <c r="J87" s="23"/>
      <c r="K87" s="5"/>
      <c r="L87" s="5"/>
      <c r="M87" s="23"/>
      <c r="N87" s="23"/>
      <c r="O87" s="5"/>
      <c r="P87" s="5"/>
      <c r="Q87" s="5"/>
      <c r="R87" s="23"/>
      <c r="S87" s="23"/>
      <c r="T87" s="23"/>
      <c r="U87" s="23"/>
      <c r="V87" s="23"/>
      <c r="W87" s="23"/>
      <c r="X87" s="23"/>
      <c r="Y87" s="23"/>
      <c r="Z87" s="23"/>
      <c r="AA87" s="23"/>
      <c r="AB87" s="23"/>
      <c r="AC87" s="23"/>
      <c r="AD87" s="23"/>
      <c r="AE87" s="23"/>
      <c r="AF87" s="23"/>
      <c r="AG87" s="23"/>
      <c r="AH87" s="23"/>
      <c r="AI87" s="23"/>
      <c r="AJ87" s="23"/>
      <c r="AK87" s="23"/>
      <c r="AL87" s="23"/>
      <c r="AM87" s="23"/>
    </row>
    <row r="88" spans="1:39" x14ac:dyDescent="0.2">
      <c r="A88" s="236">
        <v>386</v>
      </c>
    </row>
    <row r="89" spans="1:39" x14ac:dyDescent="0.2">
      <c r="A89" s="236">
        <v>387</v>
      </c>
    </row>
    <row r="90" spans="1:39" x14ac:dyDescent="0.2">
      <c r="A90" s="236">
        <v>388</v>
      </c>
    </row>
    <row r="91" spans="1:39" x14ac:dyDescent="0.2">
      <c r="A91" s="236">
        <v>389</v>
      </c>
    </row>
    <row r="92" spans="1:39" x14ac:dyDescent="0.2">
      <c r="A92" s="236">
        <v>390</v>
      </c>
    </row>
    <row r="93" spans="1:39" x14ac:dyDescent="0.2">
      <c r="A93" s="236">
        <v>391</v>
      </c>
    </row>
    <row r="94" spans="1:39" x14ac:dyDescent="0.2">
      <c r="A94" s="236">
        <v>392</v>
      </c>
    </row>
    <row r="95" spans="1:39" x14ac:dyDescent="0.2">
      <c r="A95" s="236">
        <v>393</v>
      </c>
    </row>
    <row r="96" spans="1:39" x14ac:dyDescent="0.2">
      <c r="A96" s="236">
        <v>394</v>
      </c>
    </row>
    <row r="97" spans="1:1" x14ac:dyDescent="0.2">
      <c r="A97" s="236">
        <v>395</v>
      </c>
    </row>
    <row r="98" spans="1:1" x14ac:dyDescent="0.2">
      <c r="A98" s="236">
        <v>396</v>
      </c>
    </row>
    <row r="99" spans="1:1" x14ac:dyDescent="0.2">
      <c r="A99" s="236">
        <v>397</v>
      </c>
    </row>
    <row r="100" spans="1:1" x14ac:dyDescent="0.2">
      <c r="A100" s="236">
        <v>398</v>
      </c>
    </row>
    <row r="101" spans="1:1" x14ac:dyDescent="0.2">
      <c r="A101" s="236">
        <v>399</v>
      </c>
    </row>
    <row r="102" spans="1:1" x14ac:dyDescent="0.2">
      <c r="A102" s="236">
        <v>400</v>
      </c>
    </row>
    <row r="103" spans="1:1" x14ac:dyDescent="0.2">
      <c r="A103" s="236">
        <v>401</v>
      </c>
    </row>
    <row r="104" spans="1:1" x14ac:dyDescent="0.2">
      <c r="A104" s="236">
        <v>402</v>
      </c>
    </row>
    <row r="105" spans="1:1" x14ac:dyDescent="0.2">
      <c r="A105" s="236">
        <v>403</v>
      </c>
    </row>
    <row r="106" spans="1:1" x14ac:dyDescent="0.2">
      <c r="A106" s="236">
        <v>404</v>
      </c>
    </row>
    <row r="107" spans="1:1" x14ac:dyDescent="0.2">
      <c r="A107" s="236">
        <v>405</v>
      </c>
    </row>
    <row r="108" spans="1:1" x14ac:dyDescent="0.2">
      <c r="A108" s="236">
        <v>406</v>
      </c>
    </row>
    <row r="109" spans="1:1" x14ac:dyDescent="0.2">
      <c r="A109" s="236">
        <v>407</v>
      </c>
    </row>
    <row r="110" spans="1:1" x14ac:dyDescent="0.2">
      <c r="A110" s="236">
        <v>408</v>
      </c>
    </row>
    <row r="111" spans="1:1" x14ac:dyDescent="0.2">
      <c r="A111" s="236">
        <v>409</v>
      </c>
    </row>
    <row r="112" spans="1:1" x14ac:dyDescent="0.2">
      <c r="A112" s="236">
        <v>410</v>
      </c>
    </row>
    <row r="113" spans="1:1" x14ac:dyDescent="0.2">
      <c r="A113" s="236">
        <v>411</v>
      </c>
    </row>
    <row r="114" spans="1:1" x14ac:dyDescent="0.2">
      <c r="A114" s="236">
        <v>412</v>
      </c>
    </row>
    <row r="115" spans="1:1" x14ac:dyDescent="0.2">
      <c r="A115" s="236">
        <v>413</v>
      </c>
    </row>
    <row r="116" spans="1:1" x14ac:dyDescent="0.2">
      <c r="A116" s="236">
        <v>414</v>
      </c>
    </row>
    <row r="117" spans="1:1" x14ac:dyDescent="0.2">
      <c r="A117" s="236">
        <v>415</v>
      </c>
    </row>
    <row r="118" spans="1:1" x14ac:dyDescent="0.2">
      <c r="A118" s="236">
        <v>416</v>
      </c>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42F18-3A36-46CD-928A-96BECEF93C28}">
  <sheetPr codeName="Sheet37">
    <pageSetUpPr fitToPage="1"/>
  </sheetPr>
  <dimension ref="A1:M98"/>
  <sheetViews>
    <sheetView topLeftCell="B117" zoomScale="85" zoomScaleNormal="85" workbookViewId="0">
      <selection activeCell="F35" sqref="F35"/>
    </sheetView>
  </sheetViews>
  <sheetFormatPr defaultColWidth="9.1640625" defaultRowHeight="15" x14ac:dyDescent="0.2"/>
  <cols>
    <col min="1" max="1" width="4.1640625" style="1" hidden="1" customWidth="1"/>
    <col min="2" max="2" width="10.83203125" style="1" bestFit="1" customWidth="1"/>
    <col min="3" max="3" width="26.33203125" style="1" bestFit="1" customWidth="1"/>
    <col min="4" max="4" width="31.33203125" style="1" bestFit="1" customWidth="1"/>
    <col min="5" max="5" width="7.5" style="1" bestFit="1" customWidth="1"/>
    <col min="6" max="6" width="25.83203125" style="1" bestFit="1" customWidth="1"/>
    <col min="7" max="7" width="17.5" style="1" bestFit="1" customWidth="1"/>
    <col min="8" max="8" width="16.6640625" style="1" customWidth="1"/>
    <col min="9" max="9" width="2.5" style="1" customWidth="1"/>
    <col min="10" max="10" width="8.83203125" style="1" customWidth="1"/>
    <col min="11" max="11" width="15.1640625" style="1" customWidth="1"/>
    <col min="12" max="12" width="7.83203125" style="1" bestFit="1" customWidth="1"/>
    <col min="13" max="13" width="18.1640625" style="1" hidden="1" customWidth="1"/>
    <col min="14" max="16" width="0" style="1" hidden="1" customWidth="1"/>
    <col min="17" max="17" width="11.83203125" style="1" customWidth="1"/>
    <col min="18" max="16384" width="9.1640625" style="1"/>
  </cols>
  <sheetData>
    <row r="1" spans="1:13" ht="14.45" hidden="1" customHeight="1" x14ac:dyDescent="0.2">
      <c r="A1" s="1">
        <v>8</v>
      </c>
      <c r="B1" s="7" t="s">
        <v>64</v>
      </c>
      <c r="C1" s="7" t="s">
        <v>65</v>
      </c>
      <c r="D1" s="7" t="s">
        <v>66</v>
      </c>
      <c r="E1" s="7" t="s">
        <v>67</v>
      </c>
      <c r="F1" s="7" t="s">
        <v>68</v>
      </c>
      <c r="G1" s="5"/>
      <c r="H1" s="5"/>
      <c r="I1" s="5"/>
      <c r="J1" s="5"/>
      <c r="K1" s="5"/>
      <c r="L1" s="7" t="s">
        <v>69</v>
      </c>
      <c r="M1" s="5"/>
    </row>
    <row r="2" spans="1:13" ht="14.45" hidden="1" customHeight="1" x14ac:dyDescent="0.2">
      <c r="A2" s="1">
        <v>9</v>
      </c>
      <c r="B2" s="7" t="s">
        <v>70</v>
      </c>
      <c r="C2" s="5" t="s">
        <v>2734</v>
      </c>
      <c r="D2" s="7" t="s">
        <v>66</v>
      </c>
      <c r="E2" s="7" t="s">
        <v>67</v>
      </c>
      <c r="F2" s="5" t="s">
        <v>2735</v>
      </c>
      <c r="G2" s="5"/>
      <c r="H2" s="5"/>
      <c r="I2" s="5"/>
      <c r="J2" s="5"/>
      <c r="K2" s="5"/>
      <c r="L2" s="8">
        <v>1</v>
      </c>
      <c r="M2" s="5"/>
    </row>
    <row r="3" spans="1:13" ht="14.45" hidden="1" customHeight="1" x14ac:dyDescent="0.2">
      <c r="A3" s="1">
        <v>11</v>
      </c>
      <c r="B3" s="7" t="s">
        <v>75</v>
      </c>
      <c r="C3" s="5" t="s">
        <v>3025</v>
      </c>
      <c r="D3" s="7" t="s">
        <v>66</v>
      </c>
      <c r="E3" s="7" t="s">
        <v>67</v>
      </c>
      <c r="F3" s="5" t="s">
        <v>3091</v>
      </c>
      <c r="G3" s="5"/>
      <c r="H3" s="5"/>
      <c r="I3" s="5"/>
      <c r="J3" s="5"/>
      <c r="K3" s="5"/>
      <c r="L3" s="5"/>
      <c r="M3" s="5"/>
    </row>
    <row r="4" spans="1:13" hidden="1" x14ac:dyDescent="0.2">
      <c r="A4" s="1">
        <v>12</v>
      </c>
      <c r="B4" s="7" t="s">
        <v>78</v>
      </c>
      <c r="C4" s="5" t="s">
        <v>2912</v>
      </c>
      <c r="D4" s="7" t="s">
        <v>66</v>
      </c>
      <c r="E4" s="7" t="s">
        <v>67</v>
      </c>
      <c r="F4" s="8">
        <v>0</v>
      </c>
      <c r="G4" s="5"/>
      <c r="H4" s="5"/>
      <c r="I4" s="5"/>
      <c r="J4" s="5"/>
      <c r="K4" s="8">
        <v>3</v>
      </c>
      <c r="L4" s="8">
        <v>3</v>
      </c>
      <c r="M4" s="5"/>
    </row>
    <row r="5" spans="1:13" ht="28.7" hidden="1" customHeight="1" x14ac:dyDescent="0.2">
      <c r="A5" s="1">
        <v>13</v>
      </c>
      <c r="B5" s="7" t="s">
        <v>83</v>
      </c>
      <c r="C5" s="5" t="s">
        <v>2917</v>
      </c>
      <c r="D5" s="7" t="s">
        <v>66</v>
      </c>
      <c r="E5" s="7" t="s">
        <v>67</v>
      </c>
      <c r="F5" s="5" t="s">
        <v>2918</v>
      </c>
      <c r="G5" s="5"/>
      <c r="H5" s="5"/>
      <c r="I5" s="5"/>
      <c r="J5" s="5"/>
      <c r="K5" s="8">
        <v>3</v>
      </c>
      <c r="L5" s="8">
        <v>3</v>
      </c>
      <c r="M5" s="5"/>
    </row>
    <row r="7" spans="1:13" x14ac:dyDescent="0.2">
      <c r="A7" s="1">
        <v>4</v>
      </c>
      <c r="B7" s="3" t="s">
        <v>498</v>
      </c>
      <c r="C7" s="3" t="s">
        <v>45</v>
      </c>
      <c r="D7" s="3" t="s">
        <v>46</v>
      </c>
      <c r="E7" s="3" t="s">
        <v>47</v>
      </c>
      <c r="F7" s="3" t="s">
        <v>501</v>
      </c>
      <c r="G7" s="3" t="s">
        <v>3373</v>
      </c>
      <c r="H7" s="3" t="s">
        <v>54</v>
      </c>
    </row>
    <row r="8" spans="1:13" x14ac:dyDescent="0.2">
      <c r="A8" s="1">
        <v>25</v>
      </c>
      <c r="B8" s="3" t="s">
        <v>103</v>
      </c>
      <c r="C8" s="3" t="s">
        <v>104</v>
      </c>
      <c r="D8" s="3" t="s">
        <v>61</v>
      </c>
      <c r="E8" s="3" t="s">
        <v>62</v>
      </c>
      <c r="F8" s="3">
        <v>0</v>
      </c>
      <c r="G8" s="3">
        <v>2</v>
      </c>
      <c r="H8" s="3" t="s">
        <v>93</v>
      </c>
    </row>
    <row r="9" spans="1:13" x14ac:dyDescent="0.2">
      <c r="A9" s="1">
        <v>26</v>
      </c>
      <c r="B9" s="3" t="s">
        <v>105</v>
      </c>
      <c r="C9" s="3" t="s">
        <v>104</v>
      </c>
      <c r="D9" s="3" t="s">
        <v>61</v>
      </c>
      <c r="E9" s="3" t="s">
        <v>62</v>
      </c>
      <c r="F9" s="3">
        <v>0</v>
      </c>
      <c r="G9" s="3">
        <v>2</v>
      </c>
      <c r="H9" s="3" t="s">
        <v>93</v>
      </c>
    </row>
    <row r="10" spans="1:13" x14ac:dyDescent="0.2">
      <c r="A10" s="1">
        <v>27</v>
      </c>
      <c r="B10" s="3" t="s">
        <v>106</v>
      </c>
      <c r="C10" s="3" t="s">
        <v>104</v>
      </c>
      <c r="D10" s="3" t="s">
        <v>61</v>
      </c>
      <c r="E10" s="3" t="s">
        <v>62</v>
      </c>
      <c r="F10" s="3">
        <v>0</v>
      </c>
      <c r="G10" s="3">
        <v>2</v>
      </c>
      <c r="H10" s="3" t="s">
        <v>93</v>
      </c>
    </row>
    <row r="11" spans="1:13" x14ac:dyDescent="0.2">
      <c r="A11" s="1">
        <v>28</v>
      </c>
      <c r="B11" s="3" t="s">
        <v>107</v>
      </c>
      <c r="C11" s="3" t="s">
        <v>104</v>
      </c>
      <c r="D11" s="3" t="s">
        <v>61</v>
      </c>
      <c r="E11" s="3" t="s">
        <v>62</v>
      </c>
      <c r="F11" s="3">
        <v>0</v>
      </c>
      <c r="G11" s="3">
        <v>2</v>
      </c>
      <c r="H11" s="3" t="s">
        <v>93</v>
      </c>
    </row>
    <row r="12" spans="1:13" x14ac:dyDescent="0.2">
      <c r="A12" s="1">
        <v>29</v>
      </c>
      <c r="B12" s="3" t="s">
        <v>108</v>
      </c>
      <c r="C12" s="3" t="s">
        <v>104</v>
      </c>
      <c r="D12" s="3" t="s">
        <v>61</v>
      </c>
      <c r="E12" s="3" t="s">
        <v>62</v>
      </c>
      <c r="F12" s="3">
        <v>0</v>
      </c>
      <c r="G12" s="3">
        <v>2</v>
      </c>
      <c r="H12" s="3" t="s">
        <v>93</v>
      </c>
    </row>
    <row r="13" spans="1:13" x14ac:dyDescent="0.2">
      <c r="A13" s="1">
        <v>30</v>
      </c>
      <c r="B13" s="3" t="s">
        <v>109</v>
      </c>
      <c r="C13" s="3" t="s">
        <v>104</v>
      </c>
      <c r="D13" s="3" t="s">
        <v>61</v>
      </c>
      <c r="E13" s="3" t="s">
        <v>62</v>
      </c>
      <c r="F13" s="3">
        <v>0</v>
      </c>
      <c r="G13" s="3">
        <v>2</v>
      </c>
      <c r="H13" s="3" t="s">
        <v>93</v>
      </c>
    </row>
    <row r="14" spans="1:13" x14ac:dyDescent="0.2">
      <c r="A14" s="1">
        <v>31</v>
      </c>
      <c r="B14" s="3" t="s">
        <v>110</v>
      </c>
      <c r="C14" s="3" t="s">
        <v>104</v>
      </c>
      <c r="D14" s="3" t="s">
        <v>61</v>
      </c>
      <c r="E14" s="3" t="s">
        <v>62</v>
      </c>
      <c r="F14" s="3">
        <v>0</v>
      </c>
      <c r="G14" s="3">
        <v>2</v>
      </c>
      <c r="H14" s="3" t="s">
        <v>93</v>
      </c>
    </row>
    <row r="15" spans="1:13" x14ac:dyDescent="0.2">
      <c r="A15" s="1">
        <v>32</v>
      </c>
      <c r="B15" s="3" t="s">
        <v>111</v>
      </c>
      <c r="C15" s="3" t="s">
        <v>104</v>
      </c>
      <c r="D15" s="3" t="s">
        <v>61</v>
      </c>
      <c r="E15" s="3" t="s">
        <v>62</v>
      </c>
      <c r="F15" s="3">
        <v>0</v>
      </c>
      <c r="G15" s="3">
        <v>2</v>
      </c>
      <c r="H15" s="3" t="s">
        <v>93</v>
      </c>
    </row>
    <row r="16" spans="1:13" x14ac:dyDescent="0.2">
      <c r="A16" s="1">
        <v>33</v>
      </c>
      <c r="B16" s="3" t="s">
        <v>112</v>
      </c>
      <c r="C16" s="3" t="s">
        <v>104</v>
      </c>
      <c r="D16" s="3" t="s">
        <v>66</v>
      </c>
      <c r="E16" s="3" t="s">
        <v>67</v>
      </c>
      <c r="F16" s="3">
        <v>0</v>
      </c>
      <c r="G16" s="3">
        <v>2</v>
      </c>
      <c r="H16" s="3" t="s">
        <v>93</v>
      </c>
    </row>
    <row r="17" spans="1:8" x14ac:dyDescent="0.2">
      <c r="A17" s="1">
        <v>34</v>
      </c>
      <c r="B17" s="3" t="s">
        <v>113</v>
      </c>
      <c r="C17" s="3" t="s">
        <v>104</v>
      </c>
      <c r="D17" s="3" t="s">
        <v>66</v>
      </c>
      <c r="E17" s="3" t="s">
        <v>67</v>
      </c>
      <c r="F17" s="3">
        <v>0</v>
      </c>
      <c r="G17" s="3">
        <v>2</v>
      </c>
      <c r="H17" s="3" t="s">
        <v>93</v>
      </c>
    </row>
    <row r="18" spans="1:8" x14ac:dyDescent="0.2">
      <c r="A18" s="1">
        <v>35</v>
      </c>
      <c r="B18" s="3" t="s">
        <v>114</v>
      </c>
      <c r="C18" s="3" t="s">
        <v>104</v>
      </c>
      <c r="D18" s="3" t="s">
        <v>66</v>
      </c>
      <c r="E18" s="3" t="s">
        <v>67</v>
      </c>
      <c r="F18" s="3">
        <v>0</v>
      </c>
      <c r="G18" s="3">
        <v>2</v>
      </c>
      <c r="H18" s="3" t="s">
        <v>93</v>
      </c>
    </row>
    <row r="19" spans="1:8" x14ac:dyDescent="0.2">
      <c r="A19" s="1">
        <v>36</v>
      </c>
      <c r="B19" s="3" t="s">
        <v>115</v>
      </c>
      <c r="C19" s="3" t="s">
        <v>104</v>
      </c>
      <c r="D19" s="3" t="s">
        <v>66</v>
      </c>
      <c r="E19" s="3" t="s">
        <v>67</v>
      </c>
      <c r="F19" s="3">
        <v>0</v>
      </c>
      <c r="G19" s="3">
        <v>2</v>
      </c>
      <c r="H19" s="3" t="s">
        <v>93</v>
      </c>
    </row>
    <row r="20" spans="1:8" x14ac:dyDescent="0.2">
      <c r="A20" s="1">
        <v>37</v>
      </c>
      <c r="B20" s="3" t="s">
        <v>116</v>
      </c>
      <c r="C20" s="3" t="s">
        <v>104</v>
      </c>
      <c r="D20" s="3" t="s">
        <v>66</v>
      </c>
      <c r="E20" s="3" t="s">
        <v>67</v>
      </c>
      <c r="F20" s="3">
        <v>0</v>
      </c>
      <c r="G20" s="3">
        <v>2</v>
      </c>
      <c r="H20" s="3" t="s">
        <v>93</v>
      </c>
    </row>
    <row r="21" spans="1:8" x14ac:dyDescent="0.2">
      <c r="A21" s="1">
        <v>38</v>
      </c>
      <c r="B21" s="3" t="s">
        <v>117</v>
      </c>
      <c r="C21" s="3" t="s">
        <v>104</v>
      </c>
      <c r="D21" s="3" t="s">
        <v>66</v>
      </c>
      <c r="E21" s="3" t="s">
        <v>67</v>
      </c>
      <c r="F21" s="3">
        <v>0</v>
      </c>
      <c r="G21" s="3">
        <v>2</v>
      </c>
      <c r="H21" s="3" t="s">
        <v>93</v>
      </c>
    </row>
    <row r="22" spans="1:8" x14ac:dyDescent="0.2">
      <c r="A22" s="1">
        <v>39</v>
      </c>
      <c r="B22" s="3" t="s">
        <v>118</v>
      </c>
      <c r="C22" s="3" t="s">
        <v>104</v>
      </c>
      <c r="D22" s="3" t="s">
        <v>66</v>
      </c>
      <c r="E22" s="3" t="s">
        <v>67</v>
      </c>
      <c r="F22" s="3">
        <v>0</v>
      </c>
      <c r="G22" s="3">
        <v>2</v>
      </c>
      <c r="H22" s="3" t="s">
        <v>93</v>
      </c>
    </row>
    <row r="23" spans="1:8" x14ac:dyDescent="0.2">
      <c r="A23" s="1">
        <v>40</v>
      </c>
      <c r="B23" s="3" t="s">
        <v>119</v>
      </c>
      <c r="C23" s="3" t="s">
        <v>104</v>
      </c>
      <c r="D23" s="3" t="s">
        <v>66</v>
      </c>
      <c r="E23" s="3" t="s">
        <v>67</v>
      </c>
      <c r="F23" s="3">
        <v>0</v>
      </c>
      <c r="G23" s="3">
        <v>2</v>
      </c>
      <c r="H23" s="3" t="s">
        <v>93</v>
      </c>
    </row>
    <row r="24" spans="1:8" x14ac:dyDescent="0.2">
      <c r="A24" s="1">
        <v>41</v>
      </c>
      <c r="B24" s="3" t="s">
        <v>120</v>
      </c>
      <c r="C24" s="3" t="s">
        <v>104</v>
      </c>
      <c r="D24" s="3" t="s">
        <v>66</v>
      </c>
      <c r="E24" s="3" t="s">
        <v>67</v>
      </c>
      <c r="F24" s="3">
        <v>0</v>
      </c>
      <c r="G24" s="3">
        <v>2</v>
      </c>
      <c r="H24" s="3" t="s">
        <v>93</v>
      </c>
    </row>
    <row r="25" spans="1:8" x14ac:dyDescent="0.2">
      <c r="A25" s="1">
        <v>50</v>
      </c>
      <c r="B25" s="3" t="s">
        <v>138</v>
      </c>
      <c r="C25" s="3" t="s">
        <v>1170</v>
      </c>
      <c r="D25" s="3" t="s">
        <v>66</v>
      </c>
      <c r="E25" s="3" t="s">
        <v>67</v>
      </c>
      <c r="F25" s="3" t="s">
        <v>1040</v>
      </c>
      <c r="G25" s="3">
        <v>6</v>
      </c>
      <c r="H25" s="3" t="s">
        <v>93</v>
      </c>
    </row>
    <row r="26" spans="1:8" x14ac:dyDescent="0.2">
      <c r="A26" s="1">
        <v>51</v>
      </c>
      <c r="B26" s="3" t="s">
        <v>140</v>
      </c>
      <c r="C26" s="3" t="s">
        <v>1170</v>
      </c>
      <c r="D26" s="3" t="s">
        <v>66</v>
      </c>
      <c r="E26" s="3" t="s">
        <v>67</v>
      </c>
      <c r="F26" s="3" t="s">
        <v>1040</v>
      </c>
      <c r="G26" s="3">
        <v>6</v>
      </c>
      <c r="H26" s="3" t="s">
        <v>93</v>
      </c>
    </row>
    <row r="27" spans="1:8" x14ac:dyDescent="0.2">
      <c r="A27" s="1">
        <v>52</v>
      </c>
      <c r="B27" s="3" t="s">
        <v>141</v>
      </c>
      <c r="C27" s="3" t="s">
        <v>1170</v>
      </c>
      <c r="D27" s="3" t="s">
        <v>66</v>
      </c>
      <c r="E27" s="3" t="s">
        <v>67</v>
      </c>
      <c r="F27" s="3" t="s">
        <v>1040</v>
      </c>
      <c r="G27" s="3">
        <v>6</v>
      </c>
      <c r="H27" s="3" t="s">
        <v>93</v>
      </c>
    </row>
    <row r="28" spans="1:8" x14ac:dyDescent="0.2">
      <c r="A28" s="1">
        <v>53</v>
      </c>
      <c r="B28" s="3" t="s">
        <v>142</v>
      </c>
      <c r="C28" s="3" t="s">
        <v>1170</v>
      </c>
      <c r="D28" s="3" t="s">
        <v>66</v>
      </c>
      <c r="E28" s="3" t="s">
        <v>67</v>
      </c>
      <c r="F28" s="3" t="s">
        <v>1040</v>
      </c>
      <c r="G28" s="3">
        <v>6</v>
      </c>
      <c r="H28" s="3" t="s">
        <v>93</v>
      </c>
    </row>
    <row r="29" spans="1:8" x14ac:dyDescent="0.2">
      <c r="A29" s="1">
        <v>54</v>
      </c>
      <c r="B29" s="3" t="s">
        <v>143</v>
      </c>
      <c r="C29" s="3" t="s">
        <v>1170</v>
      </c>
      <c r="D29" s="3" t="s">
        <v>1175</v>
      </c>
      <c r="E29" s="3"/>
      <c r="F29" s="3" t="s">
        <v>1040</v>
      </c>
      <c r="G29" s="3">
        <v>6</v>
      </c>
      <c r="H29" s="3" t="s">
        <v>93</v>
      </c>
    </row>
    <row r="30" spans="1:8" x14ac:dyDescent="0.2">
      <c r="A30" s="1">
        <v>55</v>
      </c>
      <c r="B30" s="3" t="s">
        <v>144</v>
      </c>
      <c r="C30" s="3" t="s">
        <v>1170</v>
      </c>
      <c r="D30" s="3" t="s">
        <v>1175</v>
      </c>
      <c r="E30" s="3"/>
      <c r="F30" s="3" t="s">
        <v>1040</v>
      </c>
      <c r="G30" s="3">
        <v>6</v>
      </c>
      <c r="H30" s="3" t="s">
        <v>93</v>
      </c>
    </row>
    <row r="31" spans="1:8" x14ac:dyDescent="0.2">
      <c r="A31" s="1">
        <v>56</v>
      </c>
      <c r="B31" s="3" t="s">
        <v>145</v>
      </c>
      <c r="C31" s="3" t="s">
        <v>1170</v>
      </c>
      <c r="D31" s="3" t="s">
        <v>1175</v>
      </c>
      <c r="E31" s="3"/>
      <c r="F31" s="3" t="s">
        <v>1040</v>
      </c>
      <c r="G31" s="3">
        <v>6</v>
      </c>
      <c r="H31" s="3" t="s">
        <v>93</v>
      </c>
    </row>
    <row r="32" spans="1:8" x14ac:dyDescent="0.2">
      <c r="A32" s="1">
        <v>57</v>
      </c>
      <c r="B32" s="3" t="s">
        <v>146</v>
      </c>
      <c r="C32" s="3" t="s">
        <v>1170</v>
      </c>
      <c r="D32" s="3" t="s">
        <v>1175</v>
      </c>
      <c r="E32" s="3"/>
      <c r="F32" s="3" t="s">
        <v>1040</v>
      </c>
      <c r="G32" s="3">
        <v>6</v>
      </c>
      <c r="H32" s="3" t="s">
        <v>93</v>
      </c>
    </row>
    <row r="33" spans="1:8" x14ac:dyDescent="0.2">
      <c r="A33" s="1">
        <v>58</v>
      </c>
      <c r="B33" s="3" t="s">
        <v>147</v>
      </c>
      <c r="C33" s="3" t="s">
        <v>1170</v>
      </c>
      <c r="D33" s="3" t="s">
        <v>1175</v>
      </c>
      <c r="E33" s="3"/>
      <c r="F33" s="3" t="s">
        <v>1040</v>
      </c>
      <c r="G33" s="3">
        <v>6</v>
      </c>
      <c r="H33" s="3" t="s">
        <v>93</v>
      </c>
    </row>
    <row r="34" spans="1:8" x14ac:dyDescent="0.2">
      <c r="A34" s="1">
        <v>59</v>
      </c>
      <c r="B34" s="3" t="s">
        <v>148</v>
      </c>
      <c r="C34" s="3" t="s">
        <v>1170</v>
      </c>
      <c r="D34" s="3" t="s">
        <v>1175</v>
      </c>
      <c r="E34" s="3"/>
      <c r="F34" s="3" t="s">
        <v>1040</v>
      </c>
      <c r="G34" s="3">
        <v>6</v>
      </c>
      <c r="H34" s="3" t="s">
        <v>93</v>
      </c>
    </row>
    <row r="35" spans="1:8" x14ac:dyDescent="0.2">
      <c r="A35" s="1">
        <v>60</v>
      </c>
      <c r="B35" s="3" t="s">
        <v>149</v>
      </c>
      <c r="C35" s="3" t="s">
        <v>610</v>
      </c>
      <c r="D35" s="3" t="s">
        <v>61</v>
      </c>
      <c r="E35" s="3" t="s">
        <v>62</v>
      </c>
      <c r="F35" s="3" t="s">
        <v>151</v>
      </c>
      <c r="G35" s="3">
        <v>18</v>
      </c>
      <c r="H35" s="3" t="s">
        <v>93</v>
      </c>
    </row>
    <row r="36" spans="1:8" x14ac:dyDescent="0.2">
      <c r="A36" s="1">
        <v>61</v>
      </c>
      <c r="B36" s="3" t="s">
        <v>152</v>
      </c>
      <c r="C36" s="3" t="s">
        <v>610</v>
      </c>
      <c r="D36" s="3" t="s">
        <v>61</v>
      </c>
      <c r="E36" s="3" t="s">
        <v>62</v>
      </c>
      <c r="F36" s="3" t="s">
        <v>151</v>
      </c>
      <c r="G36" s="3">
        <v>18</v>
      </c>
      <c r="H36" s="3" t="s">
        <v>93</v>
      </c>
    </row>
    <row r="37" spans="1:8" x14ac:dyDescent="0.2">
      <c r="A37" s="1">
        <v>62</v>
      </c>
      <c r="B37" s="3" t="s">
        <v>153</v>
      </c>
      <c r="C37" s="3" t="s">
        <v>610</v>
      </c>
      <c r="D37" s="3" t="s">
        <v>61</v>
      </c>
      <c r="E37" s="3" t="s">
        <v>62</v>
      </c>
      <c r="F37" s="3" t="s">
        <v>151</v>
      </c>
      <c r="G37" s="3">
        <v>18</v>
      </c>
      <c r="H37" s="3" t="s">
        <v>93</v>
      </c>
    </row>
    <row r="38" spans="1:8" x14ac:dyDescent="0.2">
      <c r="A38" s="1">
        <v>63</v>
      </c>
      <c r="B38" s="3" t="s">
        <v>154</v>
      </c>
      <c r="C38" s="3" t="s">
        <v>610</v>
      </c>
      <c r="D38" s="3" t="s">
        <v>61</v>
      </c>
      <c r="E38" s="3" t="s">
        <v>62</v>
      </c>
      <c r="F38" s="3" t="s">
        <v>151</v>
      </c>
      <c r="G38" s="3">
        <v>18</v>
      </c>
      <c r="H38" s="3" t="s">
        <v>93</v>
      </c>
    </row>
    <row r="39" spans="1:8" x14ac:dyDescent="0.2">
      <c r="A39" s="1">
        <v>64</v>
      </c>
      <c r="B39" s="3" t="s">
        <v>155</v>
      </c>
      <c r="C39" s="3" t="s">
        <v>635</v>
      </c>
      <c r="D39" s="3" t="s">
        <v>66</v>
      </c>
      <c r="E39" s="3" t="s">
        <v>67</v>
      </c>
      <c r="F39" s="3" t="s">
        <v>151</v>
      </c>
      <c r="G39" s="3">
        <v>18</v>
      </c>
      <c r="H39" s="3" t="s">
        <v>93</v>
      </c>
    </row>
    <row r="40" spans="1:8" x14ac:dyDescent="0.2">
      <c r="A40" s="1">
        <v>65</v>
      </c>
      <c r="B40" s="3" t="s">
        <v>157</v>
      </c>
      <c r="C40" s="3" t="s">
        <v>610</v>
      </c>
      <c r="D40" s="3" t="s">
        <v>753</v>
      </c>
      <c r="E40" s="3"/>
      <c r="F40" s="3" t="s">
        <v>1197</v>
      </c>
      <c r="G40" s="3">
        <v>18</v>
      </c>
      <c r="H40" s="3" t="s">
        <v>93</v>
      </c>
    </row>
    <row r="41" spans="1:8" x14ac:dyDescent="0.2">
      <c r="A41" s="1">
        <v>66</v>
      </c>
      <c r="B41" s="3" t="s">
        <v>160</v>
      </c>
      <c r="C41" s="3" t="s">
        <v>610</v>
      </c>
      <c r="D41" s="3" t="s">
        <v>753</v>
      </c>
      <c r="E41" s="3"/>
      <c r="F41" s="3" t="s">
        <v>1197</v>
      </c>
      <c r="G41" s="3">
        <v>18</v>
      </c>
      <c r="H41" s="3" t="s">
        <v>93</v>
      </c>
    </row>
    <row r="42" spans="1:8" x14ac:dyDescent="0.2">
      <c r="A42" s="1">
        <v>67</v>
      </c>
      <c r="B42" s="3" t="s">
        <v>161</v>
      </c>
      <c r="C42" s="3" t="s">
        <v>610</v>
      </c>
      <c r="D42" s="3" t="s">
        <v>753</v>
      </c>
      <c r="E42" s="3"/>
      <c r="F42" s="3" t="s">
        <v>1197</v>
      </c>
      <c r="G42" s="3">
        <v>18</v>
      </c>
      <c r="H42" s="3" t="s">
        <v>93</v>
      </c>
    </row>
    <row r="43" spans="1:8" x14ac:dyDescent="0.2">
      <c r="A43" s="1">
        <v>83</v>
      </c>
      <c r="B43" s="3" t="s">
        <v>183</v>
      </c>
      <c r="C43" s="3" t="s">
        <v>693</v>
      </c>
      <c r="D43" s="3" t="s">
        <v>694</v>
      </c>
      <c r="E43" s="3" t="s">
        <v>186</v>
      </c>
      <c r="F43" s="3">
        <v>300</v>
      </c>
      <c r="G43" s="3">
        <v>2</v>
      </c>
      <c r="H43" s="3" t="s">
        <v>93</v>
      </c>
    </row>
    <row r="44" spans="1:8" x14ac:dyDescent="0.2">
      <c r="A44" s="1">
        <v>84</v>
      </c>
      <c r="B44" s="3" t="s">
        <v>187</v>
      </c>
      <c r="C44" s="3" t="s">
        <v>693</v>
      </c>
      <c r="D44" s="3" t="s">
        <v>694</v>
      </c>
      <c r="E44" s="3" t="s">
        <v>186</v>
      </c>
      <c r="F44" s="3">
        <v>300</v>
      </c>
      <c r="G44" s="3">
        <v>2</v>
      </c>
      <c r="H44" s="3" t="s">
        <v>93</v>
      </c>
    </row>
    <row r="45" spans="1:8" x14ac:dyDescent="0.2">
      <c r="A45" s="1">
        <v>85</v>
      </c>
      <c r="B45" s="3" t="s">
        <v>188</v>
      </c>
      <c r="C45" s="3" t="s">
        <v>693</v>
      </c>
      <c r="D45" s="3" t="s">
        <v>694</v>
      </c>
      <c r="E45" s="3" t="s">
        <v>186</v>
      </c>
      <c r="F45" s="3">
        <v>300</v>
      </c>
      <c r="G45" s="3">
        <v>2</v>
      </c>
      <c r="H45" s="3" t="s">
        <v>93</v>
      </c>
    </row>
    <row r="46" spans="1:8" x14ac:dyDescent="0.2">
      <c r="A46" s="1">
        <v>86</v>
      </c>
      <c r="B46" s="3" t="s">
        <v>189</v>
      </c>
      <c r="C46" s="3" t="s">
        <v>699</v>
      </c>
      <c r="D46" s="3" t="s">
        <v>61</v>
      </c>
      <c r="E46" s="3" t="s">
        <v>62</v>
      </c>
      <c r="F46" s="3">
        <v>300</v>
      </c>
      <c r="G46" s="3">
        <v>4</v>
      </c>
      <c r="H46" s="3" t="s">
        <v>93</v>
      </c>
    </row>
    <row r="47" spans="1:8" x14ac:dyDescent="0.2">
      <c r="A47" s="1">
        <v>89</v>
      </c>
      <c r="B47" s="3" t="s">
        <v>193</v>
      </c>
      <c r="C47" s="3" t="s">
        <v>693</v>
      </c>
      <c r="D47" s="3" t="s">
        <v>61</v>
      </c>
      <c r="E47" s="3" t="s">
        <v>62</v>
      </c>
      <c r="F47" s="3">
        <v>300</v>
      </c>
      <c r="G47" s="3">
        <v>4</v>
      </c>
      <c r="H47" s="3" t="s">
        <v>93</v>
      </c>
    </row>
    <row r="48" spans="1:8" x14ac:dyDescent="0.2">
      <c r="A48" s="1">
        <v>90</v>
      </c>
      <c r="B48" s="3" t="s">
        <v>194</v>
      </c>
      <c r="C48" s="3" t="s">
        <v>693</v>
      </c>
      <c r="D48" s="3" t="s">
        <v>61</v>
      </c>
      <c r="E48" s="3" t="s">
        <v>62</v>
      </c>
      <c r="F48" s="3">
        <v>300</v>
      </c>
      <c r="G48" s="3">
        <v>4</v>
      </c>
      <c r="H48" s="3" t="s">
        <v>93</v>
      </c>
    </row>
    <row r="49" spans="1:8" x14ac:dyDescent="0.2">
      <c r="A49" s="1">
        <v>92</v>
      </c>
      <c r="B49" s="3" t="s">
        <v>198</v>
      </c>
      <c r="C49" s="3" t="s">
        <v>693</v>
      </c>
      <c r="D49" s="3" t="s">
        <v>199</v>
      </c>
      <c r="E49" s="3" t="s">
        <v>200</v>
      </c>
      <c r="F49" s="3">
        <v>300</v>
      </c>
      <c r="G49" s="3">
        <v>4</v>
      </c>
      <c r="H49" s="3" t="s">
        <v>93</v>
      </c>
    </row>
    <row r="50" spans="1:8" x14ac:dyDescent="0.2">
      <c r="A50" s="1">
        <v>93</v>
      </c>
      <c r="B50" s="3" t="s">
        <v>201</v>
      </c>
      <c r="C50" s="3" t="s">
        <v>693</v>
      </c>
      <c r="D50" s="3" t="s">
        <v>199</v>
      </c>
      <c r="E50" s="3" t="s">
        <v>200</v>
      </c>
      <c r="F50" s="3">
        <v>300</v>
      </c>
      <c r="G50" s="3">
        <v>4</v>
      </c>
      <c r="H50" s="3" t="s">
        <v>93</v>
      </c>
    </row>
    <row r="51" spans="1:8" x14ac:dyDescent="0.2">
      <c r="A51" s="1">
        <v>94</v>
      </c>
      <c r="B51" s="3" t="s">
        <v>202</v>
      </c>
      <c r="C51" s="3" t="s">
        <v>693</v>
      </c>
      <c r="D51" s="3" t="s">
        <v>736</v>
      </c>
      <c r="E51" s="3">
        <v>218</v>
      </c>
      <c r="F51" s="3">
        <v>300</v>
      </c>
      <c r="G51" s="3">
        <v>6</v>
      </c>
      <c r="H51" s="3" t="s">
        <v>93</v>
      </c>
    </row>
    <row r="52" spans="1:8" x14ac:dyDescent="0.2">
      <c r="A52" s="1">
        <v>95</v>
      </c>
      <c r="B52" s="3" t="s">
        <v>203</v>
      </c>
      <c r="C52" s="3" t="s">
        <v>693</v>
      </c>
      <c r="D52" s="3" t="s">
        <v>736</v>
      </c>
      <c r="E52" s="3">
        <v>219</v>
      </c>
      <c r="F52" s="3">
        <v>300</v>
      </c>
      <c r="G52" s="3">
        <v>6</v>
      </c>
      <c r="H52" s="3" t="s">
        <v>93</v>
      </c>
    </row>
    <row r="53" spans="1:8" x14ac:dyDescent="0.2">
      <c r="A53" s="1">
        <v>96</v>
      </c>
      <c r="B53" s="3" t="s">
        <v>204</v>
      </c>
      <c r="C53" s="3" t="s">
        <v>693</v>
      </c>
      <c r="D53" s="3" t="s">
        <v>736</v>
      </c>
      <c r="E53" s="3">
        <v>218</v>
      </c>
      <c r="F53" s="3">
        <v>300</v>
      </c>
      <c r="G53" s="3">
        <v>6</v>
      </c>
      <c r="H53" s="3" t="s">
        <v>93</v>
      </c>
    </row>
    <row r="54" spans="1:8" x14ac:dyDescent="0.2">
      <c r="A54" s="1">
        <v>97</v>
      </c>
      <c r="B54" s="3" t="s">
        <v>205</v>
      </c>
      <c r="C54" s="3" t="s">
        <v>693</v>
      </c>
      <c r="D54" s="3" t="s">
        <v>736</v>
      </c>
      <c r="E54" s="3">
        <v>219</v>
      </c>
      <c r="F54" s="3">
        <v>300</v>
      </c>
      <c r="G54" s="3">
        <v>6</v>
      </c>
      <c r="H54" s="3" t="s">
        <v>93</v>
      </c>
    </row>
    <row r="55" spans="1:8" x14ac:dyDescent="0.2">
      <c r="A55" s="1">
        <v>98</v>
      </c>
      <c r="B55" s="3" t="s">
        <v>206</v>
      </c>
      <c r="C55" s="3" t="s">
        <v>693</v>
      </c>
      <c r="D55" s="3" t="s">
        <v>1581</v>
      </c>
      <c r="E55" s="3"/>
      <c r="F55" s="3">
        <v>300</v>
      </c>
      <c r="G55" s="3">
        <v>4</v>
      </c>
      <c r="H55" s="3" t="s">
        <v>93</v>
      </c>
    </row>
    <row r="56" spans="1:8" x14ac:dyDescent="0.2">
      <c r="A56" s="1">
        <v>99</v>
      </c>
      <c r="B56" s="3" t="s">
        <v>208</v>
      </c>
      <c r="C56" s="3" t="s">
        <v>693</v>
      </c>
      <c r="D56" s="3" t="s">
        <v>1581</v>
      </c>
      <c r="E56" s="3"/>
      <c r="F56" s="3">
        <v>300</v>
      </c>
      <c r="G56" s="3">
        <v>4</v>
      </c>
      <c r="H56" s="3" t="s">
        <v>93</v>
      </c>
    </row>
    <row r="57" spans="1:8" x14ac:dyDescent="0.2">
      <c r="A57" s="1">
        <v>100</v>
      </c>
      <c r="B57" s="3" t="s">
        <v>209</v>
      </c>
      <c r="C57" s="3" t="s">
        <v>693</v>
      </c>
      <c r="D57" s="3" t="s">
        <v>1581</v>
      </c>
      <c r="E57" s="3"/>
      <c r="F57" s="3">
        <v>300</v>
      </c>
      <c r="G57" s="3">
        <v>4</v>
      </c>
      <c r="H57" s="3" t="s">
        <v>93</v>
      </c>
    </row>
    <row r="58" spans="1:8" x14ac:dyDescent="0.2">
      <c r="A58" s="1">
        <v>101</v>
      </c>
      <c r="B58" s="3" t="s">
        <v>210</v>
      </c>
      <c r="C58" s="3" t="s">
        <v>693</v>
      </c>
      <c r="D58" s="3" t="s">
        <v>1581</v>
      </c>
      <c r="E58" s="3"/>
      <c r="F58" s="3">
        <v>300</v>
      </c>
      <c r="G58" s="3">
        <v>4</v>
      </c>
      <c r="H58" s="3" t="s">
        <v>93</v>
      </c>
    </row>
    <row r="59" spans="1:8" x14ac:dyDescent="0.2">
      <c r="A59" s="1">
        <v>102</v>
      </c>
      <c r="B59" s="3" t="s">
        <v>211</v>
      </c>
      <c r="C59" s="3" t="s">
        <v>693</v>
      </c>
      <c r="D59" s="3" t="s">
        <v>753</v>
      </c>
      <c r="E59" s="3"/>
      <c r="F59" s="3">
        <v>300</v>
      </c>
      <c r="G59" s="3">
        <v>4</v>
      </c>
      <c r="H59" s="3" t="s">
        <v>93</v>
      </c>
    </row>
    <row r="60" spans="1:8" x14ac:dyDescent="0.2">
      <c r="A60" s="1">
        <v>103</v>
      </c>
      <c r="B60" s="3" t="s">
        <v>212</v>
      </c>
      <c r="C60" s="3" t="s">
        <v>693</v>
      </c>
      <c r="D60" s="3" t="s">
        <v>753</v>
      </c>
      <c r="E60" s="3"/>
      <c r="F60" s="3">
        <v>300</v>
      </c>
      <c r="G60" s="3">
        <v>4</v>
      </c>
      <c r="H60" s="3" t="s">
        <v>93</v>
      </c>
    </row>
    <row r="61" spans="1:8" x14ac:dyDescent="0.2">
      <c r="A61" s="1">
        <v>104</v>
      </c>
      <c r="B61" s="3" t="s">
        <v>213</v>
      </c>
      <c r="C61" s="3" t="s">
        <v>693</v>
      </c>
      <c r="D61" s="3" t="s">
        <v>753</v>
      </c>
      <c r="E61" s="3"/>
      <c r="F61" s="3">
        <v>300</v>
      </c>
      <c r="G61" s="3">
        <v>4</v>
      </c>
      <c r="H61" s="3" t="s">
        <v>93</v>
      </c>
    </row>
    <row r="62" spans="1:8" x14ac:dyDescent="0.2">
      <c r="A62" s="1">
        <v>105</v>
      </c>
      <c r="B62" s="3" t="s">
        <v>214</v>
      </c>
      <c r="C62" s="3" t="s">
        <v>693</v>
      </c>
      <c r="D62" s="3" t="s">
        <v>753</v>
      </c>
      <c r="E62" s="3"/>
      <c r="F62" s="3">
        <v>300</v>
      </c>
      <c r="G62" s="3">
        <v>4</v>
      </c>
      <c r="H62" s="3" t="s">
        <v>93</v>
      </c>
    </row>
    <row r="63" spans="1:8" x14ac:dyDescent="0.2">
      <c r="A63" s="1">
        <v>192</v>
      </c>
      <c r="B63" s="3" t="s">
        <v>329</v>
      </c>
      <c r="C63" s="3" t="s">
        <v>693</v>
      </c>
      <c r="D63" s="3" t="s">
        <v>1244</v>
      </c>
      <c r="E63" s="3"/>
      <c r="F63" s="3">
        <v>1200</v>
      </c>
      <c r="G63" s="3">
        <v>1</v>
      </c>
      <c r="H63" s="3" t="s">
        <v>93</v>
      </c>
    </row>
    <row r="64" spans="1:8" x14ac:dyDescent="0.2">
      <c r="A64" s="1">
        <v>199</v>
      </c>
      <c r="B64" s="3" t="s">
        <v>340</v>
      </c>
      <c r="C64" s="3" t="s">
        <v>693</v>
      </c>
      <c r="D64" s="3" t="s">
        <v>775</v>
      </c>
      <c r="E64" s="3">
        <v>206</v>
      </c>
      <c r="F64" s="3">
        <v>300</v>
      </c>
      <c r="G64" s="3">
        <v>2</v>
      </c>
      <c r="H64" s="3" t="s">
        <v>342</v>
      </c>
    </row>
    <row r="65" spans="1:8" x14ac:dyDescent="0.2">
      <c r="A65" s="1">
        <v>200</v>
      </c>
      <c r="B65" s="3" t="s">
        <v>343</v>
      </c>
      <c r="C65" s="3" t="s">
        <v>693</v>
      </c>
      <c r="D65" s="3" t="s">
        <v>775</v>
      </c>
      <c r="E65" s="3">
        <v>206</v>
      </c>
      <c r="F65" s="3">
        <v>0</v>
      </c>
      <c r="G65" s="3">
        <v>2</v>
      </c>
      <c r="H65" s="3" t="s">
        <v>342</v>
      </c>
    </row>
    <row r="66" spans="1:8" x14ac:dyDescent="0.2">
      <c r="A66" s="1">
        <v>202</v>
      </c>
      <c r="B66" s="3" t="s">
        <v>347</v>
      </c>
      <c r="C66" s="3" t="s">
        <v>693</v>
      </c>
      <c r="D66" s="3" t="s">
        <v>808</v>
      </c>
      <c r="E66" s="3">
        <v>205</v>
      </c>
      <c r="F66" s="3">
        <v>0</v>
      </c>
      <c r="G66" s="3">
        <v>2</v>
      </c>
      <c r="H66" s="3" t="s">
        <v>342</v>
      </c>
    </row>
    <row r="67" spans="1:8" x14ac:dyDescent="0.2">
      <c r="A67" s="1">
        <v>203</v>
      </c>
      <c r="B67" s="3" t="s">
        <v>348</v>
      </c>
      <c r="C67" s="3" t="s">
        <v>693</v>
      </c>
      <c r="D67" s="3" t="s">
        <v>808</v>
      </c>
      <c r="E67" s="3">
        <v>205</v>
      </c>
      <c r="F67" s="3">
        <v>0</v>
      </c>
      <c r="G67" s="3">
        <v>2</v>
      </c>
      <c r="H67" s="3" t="s">
        <v>342</v>
      </c>
    </row>
    <row r="68" spans="1:8" x14ac:dyDescent="0.2">
      <c r="A68" s="1">
        <v>204</v>
      </c>
      <c r="B68" s="3" t="s">
        <v>349</v>
      </c>
      <c r="C68" s="3" t="s">
        <v>350</v>
      </c>
      <c r="D68" s="3" t="s">
        <v>775</v>
      </c>
      <c r="E68" s="3">
        <v>206</v>
      </c>
      <c r="F68" s="3" t="s">
        <v>899</v>
      </c>
      <c r="G68" s="3">
        <v>4</v>
      </c>
      <c r="H68" s="3" t="s">
        <v>342</v>
      </c>
    </row>
    <row r="69" spans="1:8" x14ac:dyDescent="0.2">
      <c r="A69" s="1">
        <v>205</v>
      </c>
      <c r="B69" s="3" t="s">
        <v>352</v>
      </c>
      <c r="C69" s="3" t="s">
        <v>350</v>
      </c>
      <c r="D69" s="3" t="s">
        <v>775</v>
      </c>
      <c r="E69" s="3">
        <v>206</v>
      </c>
      <c r="F69" s="3" t="s">
        <v>899</v>
      </c>
      <c r="G69" s="3">
        <v>4</v>
      </c>
      <c r="H69" s="3" t="s">
        <v>342</v>
      </c>
    </row>
    <row r="70" spans="1:8" x14ac:dyDescent="0.2">
      <c r="A70" s="1">
        <v>206</v>
      </c>
      <c r="B70" s="3" t="s">
        <v>353</v>
      </c>
      <c r="C70" s="3" t="s">
        <v>350</v>
      </c>
      <c r="D70" s="3" t="s">
        <v>775</v>
      </c>
      <c r="E70" s="3">
        <v>206</v>
      </c>
      <c r="F70" s="3" t="s">
        <v>899</v>
      </c>
      <c r="G70" s="3">
        <v>4</v>
      </c>
      <c r="H70" s="3" t="s">
        <v>342</v>
      </c>
    </row>
    <row r="71" spans="1:8" x14ac:dyDescent="0.2">
      <c r="A71" s="1">
        <v>207</v>
      </c>
      <c r="B71" s="3" t="s">
        <v>354</v>
      </c>
      <c r="C71" s="3" t="s">
        <v>350</v>
      </c>
      <c r="D71" s="3" t="s">
        <v>775</v>
      </c>
      <c r="E71" s="3">
        <v>206</v>
      </c>
      <c r="F71" s="3" t="s">
        <v>899</v>
      </c>
      <c r="G71" s="3">
        <v>4</v>
      </c>
      <c r="H71" s="3" t="s">
        <v>342</v>
      </c>
    </row>
    <row r="72" spans="1:8" x14ac:dyDescent="0.2">
      <c r="A72" s="1">
        <v>208</v>
      </c>
      <c r="B72" s="3" t="s">
        <v>355</v>
      </c>
      <c r="C72" s="3" t="s">
        <v>350</v>
      </c>
      <c r="D72" s="3" t="s">
        <v>775</v>
      </c>
      <c r="E72" s="3">
        <v>206</v>
      </c>
      <c r="F72" s="3" t="s">
        <v>899</v>
      </c>
      <c r="G72" s="3">
        <v>4</v>
      </c>
      <c r="H72" s="3" t="s">
        <v>342</v>
      </c>
    </row>
    <row r="73" spans="1:8" x14ac:dyDescent="0.2">
      <c r="A73" s="1">
        <v>209</v>
      </c>
      <c r="B73" s="3" t="s">
        <v>356</v>
      </c>
      <c r="C73" s="3" t="s">
        <v>350</v>
      </c>
      <c r="D73" s="3" t="s">
        <v>775</v>
      </c>
      <c r="E73" s="3">
        <v>206</v>
      </c>
      <c r="F73" s="3" t="s">
        <v>899</v>
      </c>
      <c r="G73" s="3">
        <v>4</v>
      </c>
      <c r="H73" s="3" t="s">
        <v>342</v>
      </c>
    </row>
    <row r="74" spans="1:8" x14ac:dyDescent="0.2">
      <c r="A74" s="1">
        <v>210</v>
      </c>
      <c r="B74" s="3" t="s">
        <v>357</v>
      </c>
      <c r="C74" s="3" t="s">
        <v>350</v>
      </c>
      <c r="D74" s="3" t="s">
        <v>775</v>
      </c>
      <c r="E74" s="3">
        <v>206</v>
      </c>
      <c r="F74" s="3" t="s">
        <v>899</v>
      </c>
      <c r="G74" s="3">
        <v>4</v>
      </c>
      <c r="H74" s="3" t="s">
        <v>342</v>
      </c>
    </row>
    <row r="75" spans="1:8" x14ac:dyDescent="0.2">
      <c r="A75" s="1">
        <v>211</v>
      </c>
      <c r="B75" s="3" t="s">
        <v>358</v>
      </c>
      <c r="C75" s="3" t="s">
        <v>350</v>
      </c>
      <c r="D75" s="3" t="s">
        <v>775</v>
      </c>
      <c r="E75" s="3">
        <v>206</v>
      </c>
      <c r="F75" s="3" t="s">
        <v>899</v>
      </c>
      <c r="G75" s="3">
        <v>4</v>
      </c>
      <c r="H75" s="3" t="s">
        <v>342</v>
      </c>
    </row>
    <row r="76" spans="1:8" x14ac:dyDescent="0.2">
      <c r="A76" s="1">
        <v>221</v>
      </c>
      <c r="B76" s="3" t="s">
        <v>371</v>
      </c>
      <c r="C76" s="3" t="s">
        <v>350</v>
      </c>
      <c r="D76" s="3" t="s">
        <v>808</v>
      </c>
      <c r="E76" s="3">
        <v>205</v>
      </c>
      <c r="F76" s="3" t="s">
        <v>899</v>
      </c>
      <c r="G76" s="3">
        <v>4</v>
      </c>
      <c r="H76" s="3" t="s">
        <v>342</v>
      </c>
    </row>
    <row r="77" spans="1:8" x14ac:dyDescent="0.2">
      <c r="A77" s="1">
        <v>222</v>
      </c>
      <c r="B77" s="3" t="s">
        <v>372</v>
      </c>
      <c r="C77" s="3" t="s">
        <v>350</v>
      </c>
      <c r="D77" s="3" t="s">
        <v>808</v>
      </c>
      <c r="E77" s="3">
        <v>205</v>
      </c>
      <c r="F77" s="3" t="s">
        <v>899</v>
      </c>
      <c r="G77" s="3">
        <v>4</v>
      </c>
      <c r="H77" s="3" t="s">
        <v>342</v>
      </c>
    </row>
    <row r="78" spans="1:8" x14ac:dyDescent="0.2">
      <c r="A78" s="1">
        <v>223</v>
      </c>
      <c r="B78" s="3" t="s">
        <v>373</v>
      </c>
      <c r="C78" s="3" t="s">
        <v>350</v>
      </c>
      <c r="D78" s="3" t="s">
        <v>808</v>
      </c>
      <c r="E78" s="3">
        <v>205</v>
      </c>
      <c r="F78" s="3" t="s">
        <v>899</v>
      </c>
      <c r="G78" s="3">
        <v>4</v>
      </c>
      <c r="H78" s="3" t="s">
        <v>342</v>
      </c>
    </row>
    <row r="79" spans="1:8" x14ac:dyDescent="0.2">
      <c r="A79" s="1">
        <v>224</v>
      </c>
      <c r="B79" s="3" t="s">
        <v>374</v>
      </c>
      <c r="C79" s="3" t="s">
        <v>350</v>
      </c>
      <c r="D79" s="3" t="s">
        <v>808</v>
      </c>
      <c r="E79" s="3">
        <v>205</v>
      </c>
      <c r="F79" s="3" t="s">
        <v>899</v>
      </c>
      <c r="G79" s="3">
        <v>4</v>
      </c>
      <c r="H79" s="3" t="s">
        <v>342</v>
      </c>
    </row>
    <row r="80" spans="1:8" x14ac:dyDescent="0.2">
      <c r="A80" s="1">
        <v>225</v>
      </c>
      <c r="B80" s="3" t="s">
        <v>375</v>
      </c>
      <c r="C80" s="3" t="s">
        <v>350</v>
      </c>
      <c r="D80" s="3" t="s">
        <v>808</v>
      </c>
      <c r="E80" s="3">
        <v>205</v>
      </c>
      <c r="F80" s="3" t="s">
        <v>899</v>
      </c>
      <c r="G80" s="3">
        <v>4</v>
      </c>
      <c r="H80" s="3" t="s">
        <v>342</v>
      </c>
    </row>
    <row r="81" spans="1:8" x14ac:dyDescent="0.2">
      <c r="A81" s="1">
        <v>226</v>
      </c>
      <c r="B81" s="3" t="s">
        <v>376</v>
      </c>
      <c r="C81" s="3" t="s">
        <v>350</v>
      </c>
      <c r="D81" s="3" t="s">
        <v>808</v>
      </c>
      <c r="E81" s="3">
        <v>205</v>
      </c>
      <c r="F81" s="3" t="s">
        <v>899</v>
      </c>
      <c r="G81" s="3">
        <v>4</v>
      </c>
      <c r="H81" s="3" t="s">
        <v>342</v>
      </c>
    </row>
    <row r="82" spans="1:8" x14ac:dyDescent="0.2">
      <c r="A82" s="1">
        <v>227</v>
      </c>
      <c r="B82" s="3" t="s">
        <v>377</v>
      </c>
      <c r="C82" s="3" t="s">
        <v>350</v>
      </c>
      <c r="D82" s="3" t="s">
        <v>808</v>
      </c>
      <c r="E82" s="3">
        <v>205</v>
      </c>
      <c r="F82" s="3" t="s">
        <v>899</v>
      </c>
      <c r="G82" s="3">
        <v>4</v>
      </c>
      <c r="H82" s="3" t="s">
        <v>342</v>
      </c>
    </row>
    <row r="83" spans="1:8" x14ac:dyDescent="0.2">
      <c r="A83" s="1">
        <v>228</v>
      </c>
      <c r="B83" s="3" t="s">
        <v>378</v>
      </c>
      <c r="C83" s="3" t="s">
        <v>350</v>
      </c>
      <c r="D83" s="3" t="s">
        <v>808</v>
      </c>
      <c r="E83" s="3">
        <v>205</v>
      </c>
      <c r="F83" s="3" t="s">
        <v>899</v>
      </c>
      <c r="G83" s="3">
        <v>4</v>
      </c>
      <c r="H83" s="3" t="s">
        <v>342</v>
      </c>
    </row>
    <row r="84" spans="1:8" x14ac:dyDescent="0.2">
      <c r="A84" s="1">
        <v>242</v>
      </c>
      <c r="B84" s="3" t="s">
        <v>393</v>
      </c>
      <c r="C84" s="3" t="s">
        <v>350</v>
      </c>
      <c r="D84" s="3" t="s">
        <v>910</v>
      </c>
      <c r="E84" s="3">
        <v>204</v>
      </c>
      <c r="F84" s="3" t="s">
        <v>151</v>
      </c>
      <c r="G84" s="3">
        <v>2</v>
      </c>
      <c r="H84" s="3" t="s">
        <v>342</v>
      </c>
    </row>
    <row r="85" spans="1:8" x14ac:dyDescent="0.2">
      <c r="A85" s="1">
        <v>243</v>
      </c>
      <c r="B85" s="3" t="s">
        <v>395</v>
      </c>
      <c r="C85" s="3" t="s">
        <v>350</v>
      </c>
      <c r="D85" s="3" t="s">
        <v>910</v>
      </c>
      <c r="E85" s="3">
        <v>204</v>
      </c>
      <c r="F85" s="3" t="s">
        <v>151</v>
      </c>
      <c r="G85" s="3">
        <v>2</v>
      </c>
      <c r="H85" s="3" t="s">
        <v>342</v>
      </c>
    </row>
    <row r="86" spans="1:8" x14ac:dyDescent="0.2">
      <c r="A86" s="1">
        <v>244</v>
      </c>
      <c r="B86" s="3" t="s">
        <v>396</v>
      </c>
      <c r="C86" s="3" t="s">
        <v>350</v>
      </c>
      <c r="D86" s="3" t="s">
        <v>910</v>
      </c>
      <c r="E86" s="3">
        <v>204</v>
      </c>
      <c r="F86" s="3" t="s">
        <v>151</v>
      </c>
      <c r="G86" s="3">
        <v>2</v>
      </c>
      <c r="H86" s="3" t="s">
        <v>342</v>
      </c>
    </row>
    <row r="87" spans="1:8" x14ac:dyDescent="0.2">
      <c r="A87" s="1">
        <v>245</v>
      </c>
      <c r="B87" s="3" t="s">
        <v>397</v>
      </c>
      <c r="C87" s="3" t="s">
        <v>350</v>
      </c>
      <c r="D87" s="3" t="s">
        <v>910</v>
      </c>
      <c r="E87" s="3">
        <v>204</v>
      </c>
      <c r="F87" s="3" t="s">
        <v>151</v>
      </c>
      <c r="G87" s="3">
        <v>2</v>
      </c>
      <c r="H87" s="3" t="s">
        <v>342</v>
      </c>
    </row>
    <row r="88" spans="1:8" x14ac:dyDescent="0.2">
      <c r="A88" s="1">
        <v>248</v>
      </c>
      <c r="B88" s="3" t="s">
        <v>400</v>
      </c>
      <c r="C88" s="3" t="s">
        <v>693</v>
      </c>
      <c r="D88" s="3" t="s">
        <v>398</v>
      </c>
      <c r="E88" s="3">
        <v>203</v>
      </c>
      <c r="F88" s="3">
        <v>300</v>
      </c>
      <c r="G88" s="3">
        <v>2</v>
      </c>
      <c r="H88" s="3" t="s">
        <v>342</v>
      </c>
    </row>
    <row r="89" spans="1:8" x14ac:dyDescent="0.2">
      <c r="A89" s="1">
        <v>249</v>
      </c>
      <c r="B89" s="3" t="s">
        <v>401</v>
      </c>
      <c r="C89" s="3" t="s">
        <v>693</v>
      </c>
      <c r="D89" s="3" t="s">
        <v>398</v>
      </c>
      <c r="E89" s="3">
        <v>203</v>
      </c>
      <c r="F89" s="3">
        <v>300</v>
      </c>
      <c r="G89" s="3">
        <v>2</v>
      </c>
      <c r="H89" s="3" t="s">
        <v>342</v>
      </c>
    </row>
    <row r="90" spans="1:8" x14ac:dyDescent="0.2">
      <c r="A90" s="1">
        <v>250</v>
      </c>
      <c r="B90" s="3" t="s">
        <v>402</v>
      </c>
      <c r="C90" s="3" t="s">
        <v>693</v>
      </c>
      <c r="D90" s="3" t="s">
        <v>398</v>
      </c>
      <c r="E90" s="3">
        <v>203</v>
      </c>
      <c r="F90" s="3">
        <v>0</v>
      </c>
      <c r="G90" s="3">
        <v>2</v>
      </c>
      <c r="H90" s="3" t="s">
        <v>342</v>
      </c>
    </row>
    <row r="91" spans="1:8" x14ac:dyDescent="0.2">
      <c r="A91" s="1">
        <v>251</v>
      </c>
      <c r="B91" s="3" t="s">
        <v>403</v>
      </c>
      <c r="C91" s="3" t="s">
        <v>1341</v>
      </c>
      <c r="D91" s="3" t="s">
        <v>398</v>
      </c>
      <c r="E91" s="3">
        <v>203</v>
      </c>
      <c r="F91" s="3" t="s">
        <v>899</v>
      </c>
      <c r="G91" s="3">
        <v>4</v>
      </c>
      <c r="H91" s="3" t="s">
        <v>342</v>
      </c>
    </row>
    <row r="92" spans="1:8" x14ac:dyDescent="0.2">
      <c r="A92" s="1">
        <v>252</v>
      </c>
      <c r="B92" s="3" t="s">
        <v>404</v>
      </c>
      <c r="C92" s="3" t="s">
        <v>1341</v>
      </c>
      <c r="D92" s="3" t="s">
        <v>398</v>
      </c>
      <c r="E92" s="3">
        <v>203</v>
      </c>
      <c r="F92" s="3" t="s">
        <v>899</v>
      </c>
      <c r="G92" s="3">
        <v>4</v>
      </c>
      <c r="H92" s="3" t="s">
        <v>342</v>
      </c>
    </row>
    <row r="93" spans="1:8" x14ac:dyDescent="0.2">
      <c r="A93" s="1">
        <v>253</v>
      </c>
      <c r="B93" s="3" t="s">
        <v>405</v>
      </c>
      <c r="C93" s="3" t="s">
        <v>1341</v>
      </c>
      <c r="D93" s="3" t="s">
        <v>398</v>
      </c>
      <c r="E93" s="3">
        <v>203</v>
      </c>
      <c r="F93" s="3" t="s">
        <v>899</v>
      </c>
      <c r="G93" s="3">
        <v>4</v>
      </c>
      <c r="H93" s="3" t="s">
        <v>342</v>
      </c>
    </row>
    <row r="94" spans="1:8" x14ac:dyDescent="0.2">
      <c r="A94" s="1">
        <v>254</v>
      </c>
      <c r="B94" s="3" t="s">
        <v>406</v>
      </c>
      <c r="C94" s="3" t="s">
        <v>1341</v>
      </c>
      <c r="D94" s="3" t="s">
        <v>398</v>
      </c>
      <c r="E94" s="3">
        <v>203</v>
      </c>
      <c r="F94" s="3" t="s">
        <v>899</v>
      </c>
      <c r="G94" s="3">
        <v>4</v>
      </c>
      <c r="H94" s="3" t="s">
        <v>342</v>
      </c>
    </row>
    <row r="95" spans="1:8" x14ac:dyDescent="0.2">
      <c r="A95" s="1">
        <v>255</v>
      </c>
      <c r="B95" s="3" t="s">
        <v>407</v>
      </c>
      <c r="C95" s="3" t="s">
        <v>1341</v>
      </c>
      <c r="D95" s="3" t="s">
        <v>398</v>
      </c>
      <c r="E95" s="3">
        <v>203</v>
      </c>
      <c r="F95" s="3" t="s">
        <v>899</v>
      </c>
      <c r="G95" s="3">
        <v>4</v>
      </c>
      <c r="H95" s="3" t="s">
        <v>342</v>
      </c>
    </row>
    <row r="96" spans="1:8" x14ac:dyDescent="0.2">
      <c r="A96" s="1">
        <v>256</v>
      </c>
      <c r="B96" s="3" t="s">
        <v>408</v>
      </c>
      <c r="C96" s="3" t="s">
        <v>1341</v>
      </c>
      <c r="D96" s="3" t="s">
        <v>398</v>
      </c>
      <c r="E96" s="3">
        <v>203</v>
      </c>
      <c r="F96" s="3" t="s">
        <v>899</v>
      </c>
      <c r="G96" s="3">
        <v>4</v>
      </c>
      <c r="H96" s="3" t="s">
        <v>342</v>
      </c>
    </row>
    <row r="97" spans="1:8" x14ac:dyDescent="0.2">
      <c r="A97" s="1">
        <v>257</v>
      </c>
      <c r="B97" s="3" t="s">
        <v>409</v>
      </c>
      <c r="C97" s="3" t="s">
        <v>1341</v>
      </c>
      <c r="D97" s="3" t="s">
        <v>398</v>
      </c>
      <c r="E97" s="3">
        <v>203</v>
      </c>
      <c r="F97" s="3" t="s">
        <v>899</v>
      </c>
      <c r="G97" s="3">
        <v>4</v>
      </c>
      <c r="H97" s="3" t="s">
        <v>342</v>
      </c>
    </row>
    <row r="98" spans="1:8" x14ac:dyDescent="0.2">
      <c r="A98" s="1">
        <v>258</v>
      </c>
      <c r="B98" s="3" t="s">
        <v>410</v>
      </c>
      <c r="C98" s="3" t="s">
        <v>1341</v>
      </c>
      <c r="D98" s="3" t="s">
        <v>398</v>
      </c>
      <c r="E98" s="3">
        <v>203</v>
      </c>
      <c r="F98" s="3" t="s">
        <v>899</v>
      </c>
      <c r="G98" s="3">
        <v>4</v>
      </c>
      <c r="H98" s="3" t="s">
        <v>342</v>
      </c>
    </row>
  </sheetData>
  <sortState xmlns:xlrd2="http://schemas.microsoft.com/office/spreadsheetml/2017/richdata2" ref="A7:H98">
    <sortCondition ref="A7:A98"/>
  </sortState>
  <pageMargins left="0.25" right="0.25" top="0.75" bottom="0.75" header="0.3" footer="0.3"/>
  <pageSetup paperSize="9" scale="81" fitToHeight="0"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28A32-D60C-4B9F-B663-FEF57A1E89E0}">
  <sheetPr codeName="Sheet38"/>
  <dimension ref="A1:G119"/>
  <sheetViews>
    <sheetView topLeftCell="B106" workbookViewId="0">
      <selection activeCell="D127" sqref="D127"/>
    </sheetView>
  </sheetViews>
  <sheetFormatPr defaultColWidth="66.1640625" defaultRowHeight="15" x14ac:dyDescent="0.2"/>
  <cols>
    <col min="1" max="1" width="5.6640625" style="100" hidden="1" customWidth="1"/>
    <col min="2" max="2" width="25.33203125" style="100" customWidth="1"/>
    <col min="3" max="6" width="51.1640625" style="562" customWidth="1"/>
    <col min="7" max="7" width="8.83203125" style="103" customWidth="1"/>
    <col min="8" max="8" width="11.33203125" style="100" customWidth="1"/>
    <col min="9" max="16384" width="66.1640625" style="100"/>
  </cols>
  <sheetData>
    <row r="1" spans="1:7" s="490" customFormat="1" ht="30" x14ac:dyDescent="0.2">
      <c r="A1" s="100">
        <v>1</v>
      </c>
      <c r="B1" s="487"/>
      <c r="C1" s="488" t="s">
        <v>3374</v>
      </c>
      <c r="D1" s="488"/>
      <c r="E1" s="488"/>
      <c r="F1" s="488"/>
      <c r="G1" s="489"/>
    </row>
    <row r="2" spans="1:7" s="496" customFormat="1" ht="45" x14ac:dyDescent="0.25">
      <c r="A2" s="100">
        <v>2</v>
      </c>
      <c r="B2" s="491" t="s">
        <v>3289</v>
      </c>
      <c r="C2" s="492" t="s">
        <v>3375</v>
      </c>
      <c r="D2" s="493" t="s">
        <v>3376</v>
      </c>
      <c r="E2" s="492" t="s">
        <v>3377</v>
      </c>
      <c r="F2" s="494" t="s">
        <v>3378</v>
      </c>
      <c r="G2" s="495">
        <v>2</v>
      </c>
    </row>
    <row r="3" spans="1:7" s="490" customFormat="1" ht="75" x14ac:dyDescent="0.2">
      <c r="A3" s="100">
        <v>3</v>
      </c>
      <c r="B3" s="491" t="s">
        <v>63</v>
      </c>
      <c r="C3" s="492" t="s">
        <v>3379</v>
      </c>
      <c r="D3" s="492" t="s">
        <v>3380</v>
      </c>
      <c r="E3" s="493"/>
      <c r="F3" s="493" t="s">
        <v>3381</v>
      </c>
      <c r="G3" s="495">
        <v>3</v>
      </c>
    </row>
    <row r="4" spans="1:7" s="490" customFormat="1" ht="75" x14ac:dyDescent="0.2">
      <c r="A4" s="100">
        <v>4</v>
      </c>
      <c r="B4" s="491" t="s">
        <v>80</v>
      </c>
      <c r="C4" s="492" t="s">
        <v>3379</v>
      </c>
      <c r="D4" s="492" t="s">
        <v>3380</v>
      </c>
      <c r="E4" s="493"/>
      <c r="F4" s="493" t="s">
        <v>3381</v>
      </c>
      <c r="G4" s="495">
        <v>2</v>
      </c>
    </row>
    <row r="5" spans="1:7" s="490" customFormat="1" ht="30" x14ac:dyDescent="0.25">
      <c r="A5" s="100">
        <v>5</v>
      </c>
      <c r="B5" s="491" t="s">
        <v>3292</v>
      </c>
      <c r="C5" s="492" t="s">
        <v>3293</v>
      </c>
      <c r="D5" s="492" t="s">
        <v>3294</v>
      </c>
      <c r="E5" s="492" t="s">
        <v>3382</v>
      </c>
      <c r="F5" s="497" t="s">
        <v>3383</v>
      </c>
      <c r="G5" s="495">
        <v>3</v>
      </c>
    </row>
    <row r="6" spans="1:7" x14ac:dyDescent="0.2">
      <c r="A6" s="100">
        <v>11</v>
      </c>
      <c r="B6" s="487"/>
      <c r="C6" s="488" t="s">
        <v>3384</v>
      </c>
      <c r="D6" s="488"/>
      <c r="E6" s="488"/>
      <c r="F6" s="488"/>
      <c r="G6" s="489"/>
    </row>
    <row r="7" spans="1:7" ht="45" x14ac:dyDescent="0.2">
      <c r="A7" s="100">
        <v>12</v>
      </c>
      <c r="B7" s="498"/>
      <c r="C7" s="499" t="s">
        <v>3385</v>
      </c>
      <c r="D7" s="500" t="s">
        <v>3386</v>
      </c>
      <c r="E7" s="500" t="s">
        <v>3387</v>
      </c>
      <c r="F7" s="500" t="s">
        <v>3388</v>
      </c>
      <c r="G7" s="501">
        <v>10</v>
      </c>
    </row>
    <row r="8" spans="1:7" ht="30" x14ac:dyDescent="0.2">
      <c r="A8" s="100">
        <v>13</v>
      </c>
      <c r="B8" s="498"/>
      <c r="C8" s="499" t="s">
        <v>3389</v>
      </c>
      <c r="D8" s="499" t="s">
        <v>3390</v>
      </c>
      <c r="E8" s="500"/>
      <c r="F8" s="500"/>
      <c r="G8" s="501">
        <v>30</v>
      </c>
    </row>
    <row r="9" spans="1:7" ht="47.45" customHeight="1" x14ac:dyDescent="0.2">
      <c r="A9" s="100">
        <v>14</v>
      </c>
      <c r="B9" s="498"/>
      <c r="C9" s="500" t="s">
        <v>3391</v>
      </c>
      <c r="D9" s="499" t="s">
        <v>3392</v>
      </c>
      <c r="E9" s="500"/>
      <c r="F9" s="500" t="s">
        <v>3393</v>
      </c>
      <c r="G9" s="501">
        <v>20</v>
      </c>
    </row>
    <row r="10" spans="1:7" ht="30" x14ac:dyDescent="0.2">
      <c r="A10" s="100">
        <v>15</v>
      </c>
      <c r="B10" s="498"/>
      <c r="C10" s="499" t="s">
        <v>3394</v>
      </c>
      <c r="D10" s="499" t="s">
        <v>3395</v>
      </c>
      <c r="E10" s="500"/>
      <c r="F10" s="500"/>
      <c r="G10" s="501">
        <v>15</v>
      </c>
    </row>
    <row r="11" spans="1:7" ht="45" x14ac:dyDescent="0.2">
      <c r="A11" s="100">
        <v>16</v>
      </c>
      <c r="B11" s="498"/>
      <c r="C11" s="499" t="s">
        <v>3396</v>
      </c>
      <c r="D11" s="500" t="s">
        <v>3397</v>
      </c>
      <c r="E11" s="499" t="s">
        <v>3398</v>
      </c>
      <c r="F11" s="499" t="s">
        <v>3399</v>
      </c>
      <c r="G11" s="501">
        <v>300</v>
      </c>
    </row>
    <row r="12" spans="1:7" ht="30" x14ac:dyDescent="0.2">
      <c r="A12" s="100">
        <v>17</v>
      </c>
      <c r="B12" s="498"/>
      <c r="C12" s="499" t="s">
        <v>3400</v>
      </c>
      <c r="D12" s="499" t="s">
        <v>3401</v>
      </c>
      <c r="E12" s="500"/>
      <c r="F12" s="500" t="s">
        <v>3402</v>
      </c>
      <c r="G12" s="501">
        <v>10</v>
      </c>
    </row>
    <row r="13" spans="1:7" ht="30" x14ac:dyDescent="0.2">
      <c r="A13" s="100">
        <v>18</v>
      </c>
      <c r="B13" s="498"/>
      <c r="C13" s="499" t="s">
        <v>3403</v>
      </c>
      <c r="D13" s="499" t="s">
        <v>3404</v>
      </c>
      <c r="E13" s="500"/>
      <c r="F13" s="500"/>
      <c r="G13" s="501">
        <v>6</v>
      </c>
    </row>
    <row r="14" spans="1:7" ht="45" x14ac:dyDescent="0.2">
      <c r="A14" s="100">
        <v>19</v>
      </c>
      <c r="B14" s="498"/>
      <c r="C14" s="500" t="s">
        <v>3405</v>
      </c>
      <c r="D14" s="499" t="s">
        <v>3406</v>
      </c>
      <c r="E14" s="500"/>
      <c r="F14" s="500" t="s">
        <v>3407</v>
      </c>
      <c r="G14" s="501">
        <v>60</v>
      </c>
    </row>
    <row r="15" spans="1:7" s="490" customFormat="1" ht="30" x14ac:dyDescent="0.2">
      <c r="A15" s="100">
        <v>20</v>
      </c>
      <c r="B15" s="502"/>
      <c r="C15" s="503" t="s">
        <v>3408</v>
      </c>
      <c r="D15" s="503" t="s">
        <v>3401</v>
      </c>
      <c r="E15" s="504"/>
      <c r="F15" s="504" t="s">
        <v>3409</v>
      </c>
      <c r="G15" s="501">
        <v>10</v>
      </c>
    </row>
    <row r="16" spans="1:7" s="490" customFormat="1" ht="30" x14ac:dyDescent="0.2">
      <c r="A16" s="100">
        <v>21</v>
      </c>
      <c r="B16" s="498"/>
      <c r="C16" s="499" t="s">
        <v>3410</v>
      </c>
      <c r="D16" s="499" t="s">
        <v>3411</v>
      </c>
      <c r="E16" s="500"/>
      <c r="F16" s="500"/>
      <c r="G16" s="501">
        <v>30</v>
      </c>
    </row>
    <row r="17" spans="1:7" s="490" customFormat="1" ht="45" x14ac:dyDescent="0.2">
      <c r="A17" s="100">
        <v>22</v>
      </c>
      <c r="B17" s="498"/>
      <c r="C17" s="499" t="s">
        <v>3412</v>
      </c>
      <c r="D17" s="500" t="s">
        <v>3397</v>
      </c>
      <c r="E17" s="499" t="s">
        <v>3413</v>
      </c>
      <c r="F17" s="499" t="s">
        <v>3414</v>
      </c>
      <c r="G17" s="501">
        <v>10</v>
      </c>
    </row>
    <row r="18" spans="1:7" s="490" customFormat="1" ht="45" x14ac:dyDescent="0.2">
      <c r="A18" s="100">
        <v>23</v>
      </c>
      <c r="B18" s="498"/>
      <c r="C18" s="500" t="s">
        <v>3415</v>
      </c>
      <c r="D18" s="499" t="s">
        <v>3416</v>
      </c>
      <c r="E18" s="500"/>
      <c r="F18" s="500"/>
      <c r="G18" s="501">
        <v>40</v>
      </c>
    </row>
    <row r="19" spans="1:7" s="490" customFormat="1" ht="30" x14ac:dyDescent="0.2">
      <c r="A19" s="100">
        <v>24</v>
      </c>
      <c r="B19" s="498"/>
      <c r="C19" s="499" t="s">
        <v>3417</v>
      </c>
      <c r="D19" s="499" t="s">
        <v>3418</v>
      </c>
      <c r="E19" s="500"/>
      <c r="F19" s="500" t="s">
        <v>3419</v>
      </c>
      <c r="G19" s="501">
        <v>30</v>
      </c>
    </row>
    <row r="20" spans="1:7" x14ac:dyDescent="0.2">
      <c r="A20" s="100">
        <v>95</v>
      </c>
      <c r="B20" s="505"/>
      <c r="C20" s="506" t="s">
        <v>3420</v>
      </c>
      <c r="D20" s="506"/>
      <c r="E20" s="506"/>
      <c r="F20" s="506"/>
      <c r="G20" s="507"/>
    </row>
    <row r="21" spans="1:7" x14ac:dyDescent="0.2">
      <c r="A21" s="100">
        <v>96</v>
      </c>
      <c r="B21" s="487"/>
      <c r="C21" s="488" t="s">
        <v>3421</v>
      </c>
      <c r="D21" s="488"/>
      <c r="E21" s="488"/>
      <c r="F21" s="488"/>
      <c r="G21" s="489"/>
    </row>
    <row r="22" spans="1:7" ht="30" x14ac:dyDescent="0.2">
      <c r="A22" s="100">
        <v>97</v>
      </c>
      <c r="B22" s="508" t="s">
        <v>3422</v>
      </c>
      <c r="C22" s="509" t="s">
        <v>3423</v>
      </c>
      <c r="D22" s="509" t="s">
        <v>3424</v>
      </c>
      <c r="E22" s="509" t="s">
        <v>3425</v>
      </c>
      <c r="F22" s="509" t="s">
        <v>3426</v>
      </c>
      <c r="G22" s="510">
        <v>4</v>
      </c>
    </row>
    <row r="23" spans="1:7" ht="30" x14ac:dyDescent="0.2">
      <c r="A23" s="100">
        <v>98</v>
      </c>
      <c r="B23" s="508" t="s">
        <v>3422</v>
      </c>
      <c r="C23" s="509" t="s">
        <v>3427</v>
      </c>
      <c r="D23" s="509" t="s">
        <v>3428</v>
      </c>
      <c r="E23" s="509" t="s">
        <v>3429</v>
      </c>
      <c r="F23" s="509" t="s">
        <v>3430</v>
      </c>
      <c r="G23" s="510">
        <v>4</v>
      </c>
    </row>
    <row r="24" spans="1:7" ht="30" x14ac:dyDescent="0.2">
      <c r="A24" s="100">
        <v>99</v>
      </c>
      <c r="B24" s="508" t="s">
        <v>3431</v>
      </c>
      <c r="C24" s="509" t="s">
        <v>3432</v>
      </c>
      <c r="D24" s="509" t="s">
        <v>3433</v>
      </c>
      <c r="E24" s="509" t="s">
        <v>3434</v>
      </c>
      <c r="F24" s="509" t="s">
        <v>3435</v>
      </c>
      <c r="G24" s="510">
        <v>4</v>
      </c>
    </row>
    <row r="25" spans="1:7" ht="30" x14ac:dyDescent="0.2">
      <c r="A25" s="100">
        <v>100</v>
      </c>
      <c r="B25" s="508" t="s">
        <v>3436</v>
      </c>
      <c r="C25" s="509" t="s">
        <v>3437</v>
      </c>
      <c r="D25" s="509" t="s">
        <v>3438</v>
      </c>
      <c r="E25" s="509" t="s">
        <v>3439</v>
      </c>
      <c r="F25" s="509" t="s">
        <v>3440</v>
      </c>
      <c r="G25" s="510">
        <v>2</v>
      </c>
    </row>
    <row r="26" spans="1:7" ht="45" x14ac:dyDescent="0.2">
      <c r="A26" s="100">
        <v>101</v>
      </c>
      <c r="B26" s="508" t="s">
        <v>3441</v>
      </c>
      <c r="C26" s="509" t="s">
        <v>3442</v>
      </c>
      <c r="D26" s="509" t="s">
        <v>3443</v>
      </c>
      <c r="E26" s="509" t="s">
        <v>3444</v>
      </c>
      <c r="F26" s="509" t="s">
        <v>3445</v>
      </c>
      <c r="G26" s="510">
        <v>2</v>
      </c>
    </row>
    <row r="27" spans="1:7" ht="45" x14ac:dyDescent="0.2">
      <c r="A27" s="100">
        <v>102</v>
      </c>
      <c r="B27" s="508" t="s">
        <v>3441</v>
      </c>
      <c r="C27" s="509" t="s">
        <v>3446</v>
      </c>
      <c r="D27" s="509" t="s">
        <v>3443</v>
      </c>
      <c r="E27" s="509" t="s">
        <v>3444</v>
      </c>
      <c r="F27" s="509" t="s">
        <v>3447</v>
      </c>
      <c r="G27" s="510">
        <v>8</v>
      </c>
    </row>
    <row r="28" spans="1:7" x14ac:dyDescent="0.2">
      <c r="A28" s="100">
        <v>103</v>
      </c>
      <c r="B28" s="511"/>
      <c r="C28" s="509" t="s">
        <v>3448</v>
      </c>
      <c r="D28" s="509" t="s">
        <v>3449</v>
      </c>
      <c r="E28" s="509" t="s">
        <v>3450</v>
      </c>
      <c r="F28" s="509" t="s">
        <v>3451</v>
      </c>
      <c r="G28" s="510">
        <v>6</v>
      </c>
    </row>
    <row r="29" spans="1:7" x14ac:dyDescent="0.2">
      <c r="A29" s="100">
        <v>104</v>
      </c>
      <c r="B29" s="508" t="s">
        <v>3452</v>
      </c>
      <c r="C29" s="509" t="s">
        <v>3453</v>
      </c>
      <c r="D29" s="509" t="s">
        <v>3454</v>
      </c>
      <c r="E29" s="509" t="s">
        <v>3455</v>
      </c>
      <c r="F29" s="509"/>
      <c r="G29" s="510">
        <v>2</v>
      </c>
    </row>
    <row r="30" spans="1:7" s="490" customFormat="1" ht="30" x14ac:dyDescent="0.2">
      <c r="A30" s="100">
        <v>105</v>
      </c>
      <c r="B30" s="511"/>
      <c r="C30" s="509" t="s">
        <v>3456</v>
      </c>
      <c r="D30" s="509" t="s">
        <v>3457</v>
      </c>
      <c r="E30" s="509" t="s">
        <v>3458</v>
      </c>
      <c r="F30" s="509" t="s">
        <v>3459</v>
      </c>
      <c r="G30" s="510">
        <v>2</v>
      </c>
    </row>
    <row r="31" spans="1:7" s="490" customFormat="1" ht="30" x14ac:dyDescent="0.2">
      <c r="A31" s="100">
        <v>106</v>
      </c>
      <c r="B31" s="511"/>
      <c r="C31" s="509" t="s">
        <v>3460</v>
      </c>
      <c r="D31" s="509" t="s">
        <v>3461</v>
      </c>
      <c r="E31" s="509" t="s">
        <v>3462</v>
      </c>
      <c r="F31" s="509" t="s">
        <v>3463</v>
      </c>
      <c r="G31" s="510">
        <v>1</v>
      </c>
    </row>
    <row r="32" spans="1:7" s="490" customFormat="1" ht="30" x14ac:dyDescent="0.2">
      <c r="A32" s="100">
        <v>107</v>
      </c>
      <c r="B32" s="511"/>
      <c r="C32" s="509"/>
      <c r="D32" s="509" t="s">
        <v>3464</v>
      </c>
      <c r="E32" s="509"/>
      <c r="F32" s="509" t="s">
        <v>3465</v>
      </c>
      <c r="G32" s="510">
        <v>2</v>
      </c>
    </row>
    <row r="33" spans="1:7" s="490" customFormat="1" x14ac:dyDescent="0.2">
      <c r="A33" s="100">
        <v>109</v>
      </c>
      <c r="B33" s="487"/>
      <c r="C33" s="488" t="s">
        <v>3466</v>
      </c>
      <c r="D33" s="488"/>
      <c r="E33" s="488"/>
      <c r="F33" s="488"/>
      <c r="G33" s="489"/>
    </row>
    <row r="34" spans="1:7" s="490" customFormat="1" ht="45" x14ac:dyDescent="0.2">
      <c r="A34" s="100">
        <v>110</v>
      </c>
      <c r="B34" s="512" t="s">
        <v>3274</v>
      </c>
      <c r="C34" s="513" t="s">
        <v>3275</v>
      </c>
      <c r="D34" s="514" t="s">
        <v>3467</v>
      </c>
      <c r="E34" s="513" t="s">
        <v>3468</v>
      </c>
      <c r="F34" s="513" t="s">
        <v>3277</v>
      </c>
      <c r="G34" s="515">
        <v>1</v>
      </c>
    </row>
    <row r="35" spans="1:7" s="490" customFormat="1" ht="45" x14ac:dyDescent="0.2">
      <c r="A35" s="100">
        <v>111</v>
      </c>
      <c r="B35" s="512" t="s">
        <v>3274</v>
      </c>
      <c r="C35" s="513" t="s">
        <v>3275</v>
      </c>
      <c r="D35" s="514" t="s">
        <v>3467</v>
      </c>
      <c r="E35" s="513" t="s">
        <v>3468</v>
      </c>
      <c r="F35" s="513" t="s">
        <v>3469</v>
      </c>
      <c r="G35" s="515">
        <v>1</v>
      </c>
    </row>
    <row r="36" spans="1:7" s="490" customFormat="1" ht="45" x14ac:dyDescent="0.2">
      <c r="A36" s="100">
        <v>112</v>
      </c>
      <c r="B36" s="512" t="s">
        <v>3278</v>
      </c>
      <c r="C36" s="513" t="s">
        <v>3275</v>
      </c>
      <c r="D36" s="514" t="s">
        <v>3470</v>
      </c>
      <c r="E36" s="513" t="s">
        <v>3471</v>
      </c>
      <c r="F36" s="513" t="s">
        <v>3284</v>
      </c>
      <c r="G36" s="515">
        <v>1</v>
      </c>
    </row>
    <row r="37" spans="1:7" x14ac:dyDescent="0.2">
      <c r="A37" s="100">
        <v>114</v>
      </c>
      <c r="B37" s="487"/>
      <c r="C37" s="488" t="s">
        <v>3472</v>
      </c>
      <c r="D37" s="488"/>
      <c r="E37" s="488"/>
      <c r="F37" s="488"/>
      <c r="G37" s="489"/>
    </row>
    <row r="38" spans="1:7" ht="45" x14ac:dyDescent="0.2">
      <c r="A38" s="100">
        <v>115</v>
      </c>
      <c r="B38" s="516"/>
      <c r="C38" s="517" t="s">
        <v>3473</v>
      </c>
      <c r="D38" s="517" t="s">
        <v>3474</v>
      </c>
      <c r="E38" s="517" t="s">
        <v>3475</v>
      </c>
      <c r="F38" s="517" t="s">
        <v>3475</v>
      </c>
      <c r="G38" s="518">
        <v>2</v>
      </c>
    </row>
    <row r="39" spans="1:7" ht="30" x14ac:dyDescent="0.2">
      <c r="A39" s="100">
        <v>116</v>
      </c>
      <c r="B39" s="519" t="s">
        <v>3476</v>
      </c>
      <c r="C39" s="517" t="s">
        <v>3477</v>
      </c>
      <c r="D39" s="517" t="s">
        <v>3478</v>
      </c>
      <c r="E39" s="517" t="s">
        <v>3479</v>
      </c>
      <c r="F39" s="517" t="s">
        <v>3480</v>
      </c>
      <c r="G39" s="518">
        <v>1</v>
      </c>
    </row>
    <row r="40" spans="1:7" x14ac:dyDescent="0.2">
      <c r="A40" s="100">
        <v>117</v>
      </c>
      <c r="B40" s="516"/>
      <c r="C40" s="517" t="s">
        <v>3481</v>
      </c>
      <c r="D40" s="517" t="s">
        <v>3482</v>
      </c>
      <c r="E40" s="517" t="s">
        <v>3483</v>
      </c>
      <c r="F40" s="517"/>
      <c r="G40" s="518">
        <v>1</v>
      </c>
    </row>
    <row r="41" spans="1:7" ht="30" x14ac:dyDescent="0.2">
      <c r="A41" s="100">
        <v>118</v>
      </c>
      <c r="B41" s="516"/>
      <c r="C41" s="517" t="s">
        <v>3484</v>
      </c>
      <c r="D41" s="517" t="s">
        <v>3485</v>
      </c>
      <c r="E41" s="517" t="s">
        <v>3486</v>
      </c>
      <c r="F41" s="517"/>
      <c r="G41" s="518">
        <v>1</v>
      </c>
    </row>
    <row r="42" spans="1:7" x14ac:dyDescent="0.2">
      <c r="A42" s="100">
        <v>120</v>
      </c>
      <c r="B42" s="487"/>
      <c r="C42" s="488" t="s">
        <v>3487</v>
      </c>
      <c r="D42" s="488"/>
      <c r="E42" s="488"/>
      <c r="F42" s="488"/>
      <c r="G42" s="489"/>
    </row>
    <row r="43" spans="1:7" ht="45" x14ac:dyDescent="0.2">
      <c r="A43" s="100">
        <v>121</v>
      </c>
      <c r="B43" s="498"/>
      <c r="C43" s="499" t="s">
        <v>3385</v>
      </c>
      <c r="D43" s="500" t="s">
        <v>3386</v>
      </c>
      <c r="E43" s="500" t="s">
        <v>3387</v>
      </c>
      <c r="F43" s="520" t="s">
        <v>3488</v>
      </c>
      <c r="G43" s="501">
        <v>5</v>
      </c>
    </row>
    <row r="44" spans="1:7" ht="45" x14ac:dyDescent="0.2">
      <c r="A44" s="100">
        <v>122</v>
      </c>
      <c r="B44" s="498"/>
      <c r="C44" s="499" t="s">
        <v>3489</v>
      </c>
      <c r="D44" s="500" t="s">
        <v>3490</v>
      </c>
      <c r="E44" s="500" t="s">
        <v>3387</v>
      </c>
      <c r="F44" s="520" t="s">
        <v>3491</v>
      </c>
      <c r="G44" s="501">
        <v>10</v>
      </c>
    </row>
    <row r="45" spans="1:7" ht="45" x14ac:dyDescent="0.2">
      <c r="A45" s="100">
        <v>123</v>
      </c>
      <c r="B45" s="498"/>
      <c r="C45" s="499" t="s">
        <v>3492</v>
      </c>
      <c r="D45" s="500" t="s">
        <v>3493</v>
      </c>
      <c r="E45" s="500" t="s">
        <v>3387</v>
      </c>
      <c r="F45" s="520" t="s">
        <v>3402</v>
      </c>
      <c r="G45" s="501">
        <v>5</v>
      </c>
    </row>
    <row r="46" spans="1:7" ht="45" x14ac:dyDescent="0.2">
      <c r="A46" s="100">
        <v>124</v>
      </c>
      <c r="B46" s="498"/>
      <c r="C46" s="499" t="s">
        <v>3494</v>
      </c>
      <c r="D46" s="500" t="s">
        <v>3495</v>
      </c>
      <c r="E46" s="500" t="s">
        <v>3387</v>
      </c>
      <c r="F46" s="520" t="s">
        <v>3496</v>
      </c>
      <c r="G46" s="501">
        <v>3</v>
      </c>
    </row>
    <row r="47" spans="1:7" ht="45" x14ac:dyDescent="0.2">
      <c r="A47" s="100">
        <v>125</v>
      </c>
      <c r="B47" s="498"/>
      <c r="C47" s="499" t="s">
        <v>3497</v>
      </c>
      <c r="D47" s="500" t="s">
        <v>3498</v>
      </c>
      <c r="E47" s="500" t="s">
        <v>3387</v>
      </c>
      <c r="F47" s="520" t="s">
        <v>3409</v>
      </c>
      <c r="G47" s="501">
        <v>5</v>
      </c>
    </row>
    <row r="48" spans="1:7" ht="45" x14ac:dyDescent="0.2">
      <c r="A48" s="100">
        <v>126</v>
      </c>
      <c r="B48" s="498"/>
      <c r="C48" s="499" t="s">
        <v>3499</v>
      </c>
      <c r="D48" s="500" t="s">
        <v>3500</v>
      </c>
      <c r="E48" s="500" t="s">
        <v>3387</v>
      </c>
      <c r="F48" s="520" t="s">
        <v>3501</v>
      </c>
      <c r="G48" s="501">
        <v>5</v>
      </c>
    </row>
    <row r="49" spans="1:7" ht="45" x14ac:dyDescent="0.2">
      <c r="A49" s="100">
        <v>127</v>
      </c>
      <c r="B49" s="498"/>
      <c r="C49" s="499" t="s">
        <v>3502</v>
      </c>
      <c r="D49" s="500" t="s">
        <v>3503</v>
      </c>
      <c r="E49" s="500" t="s">
        <v>3387</v>
      </c>
      <c r="F49" s="520" t="s">
        <v>3504</v>
      </c>
      <c r="G49" s="501">
        <v>10</v>
      </c>
    </row>
    <row r="50" spans="1:7" ht="30" x14ac:dyDescent="0.2">
      <c r="A50" s="100">
        <v>128</v>
      </c>
      <c r="B50" s="521"/>
      <c r="C50" s="522" t="s">
        <v>3505</v>
      </c>
      <c r="D50" s="522" t="s">
        <v>3506</v>
      </c>
      <c r="E50" s="523" t="s">
        <v>3507</v>
      </c>
      <c r="F50" s="524" t="s">
        <v>3508</v>
      </c>
      <c r="G50" s="525">
        <v>1</v>
      </c>
    </row>
    <row r="51" spans="1:7" x14ac:dyDescent="0.2">
      <c r="A51" s="100">
        <v>129</v>
      </c>
      <c r="B51" s="521"/>
      <c r="C51" s="522" t="s">
        <v>3509</v>
      </c>
      <c r="D51" s="522" t="s">
        <v>3510</v>
      </c>
      <c r="E51" s="522" t="s">
        <v>3511</v>
      </c>
      <c r="F51" s="522"/>
      <c r="G51" s="525">
        <v>1</v>
      </c>
    </row>
    <row r="52" spans="1:7" x14ac:dyDescent="0.2">
      <c r="A52" s="100">
        <v>130</v>
      </c>
      <c r="B52" s="521"/>
      <c r="C52" s="522" t="s">
        <v>3512</v>
      </c>
      <c r="D52" s="522" t="s">
        <v>3513</v>
      </c>
      <c r="E52" s="522" t="s">
        <v>3514</v>
      </c>
      <c r="F52" s="523" t="s">
        <v>3515</v>
      </c>
      <c r="G52" s="525">
        <v>4</v>
      </c>
    </row>
    <row r="53" spans="1:7" s="528" customFormat="1" x14ac:dyDescent="0.2">
      <c r="A53" s="100">
        <v>131</v>
      </c>
      <c r="B53" s="526"/>
      <c r="C53" s="527" t="s">
        <v>3516</v>
      </c>
      <c r="D53" s="527" t="s">
        <v>3517</v>
      </c>
      <c r="E53" s="527" t="s">
        <v>3518</v>
      </c>
      <c r="F53" s="522" t="s">
        <v>3519</v>
      </c>
      <c r="G53" s="525">
        <v>1</v>
      </c>
    </row>
    <row r="54" spans="1:7" s="528" customFormat="1" x14ac:dyDescent="0.2">
      <c r="A54" s="100">
        <v>132</v>
      </c>
      <c r="B54" s="521"/>
      <c r="C54" s="522" t="s">
        <v>3520</v>
      </c>
      <c r="D54" s="522" t="s">
        <v>3521</v>
      </c>
      <c r="E54" s="522" t="s">
        <v>3522</v>
      </c>
      <c r="F54" s="522" t="s">
        <v>3523</v>
      </c>
      <c r="G54" s="525">
        <v>4</v>
      </c>
    </row>
    <row r="55" spans="1:7" s="528" customFormat="1" x14ac:dyDescent="0.2">
      <c r="A55" s="100">
        <v>133</v>
      </c>
      <c r="B55" s="529"/>
      <c r="C55" s="522" t="s">
        <v>3524</v>
      </c>
      <c r="D55" s="522" t="s">
        <v>3525</v>
      </c>
      <c r="E55" s="522" t="s">
        <v>3526</v>
      </c>
      <c r="F55" s="522"/>
      <c r="G55" s="525">
        <v>3</v>
      </c>
    </row>
    <row r="56" spans="1:7" s="528" customFormat="1" x14ac:dyDescent="0.2">
      <c r="A56" s="100">
        <v>134</v>
      </c>
      <c r="B56" s="529"/>
      <c r="C56" s="522" t="s">
        <v>3527</v>
      </c>
      <c r="D56" s="522" t="s">
        <v>3527</v>
      </c>
      <c r="E56" s="522" t="s">
        <v>3528</v>
      </c>
      <c r="F56" s="522"/>
      <c r="G56" s="525">
        <v>3</v>
      </c>
    </row>
    <row r="57" spans="1:7" s="528" customFormat="1" x14ac:dyDescent="0.2">
      <c r="A57" s="100">
        <v>135</v>
      </c>
      <c r="B57" s="521"/>
      <c r="C57" s="522" t="s">
        <v>3529</v>
      </c>
      <c r="D57" s="522" t="s">
        <v>3530</v>
      </c>
      <c r="E57" s="522" t="s">
        <v>3531</v>
      </c>
      <c r="F57" s="522" t="s">
        <v>3532</v>
      </c>
      <c r="G57" s="525">
        <v>1</v>
      </c>
    </row>
    <row r="58" spans="1:7" s="528" customFormat="1" x14ac:dyDescent="0.2">
      <c r="A58" s="100">
        <v>136</v>
      </c>
      <c r="B58" s="529"/>
      <c r="C58" s="522" t="s">
        <v>3533</v>
      </c>
      <c r="D58" s="522" t="s">
        <v>3533</v>
      </c>
      <c r="E58" s="522" t="s">
        <v>3534</v>
      </c>
      <c r="F58" s="522"/>
      <c r="G58" s="525">
        <v>3</v>
      </c>
    </row>
    <row r="59" spans="1:7" s="528" customFormat="1" x14ac:dyDescent="0.2">
      <c r="A59" s="100">
        <v>137</v>
      </c>
      <c r="B59" s="529"/>
      <c r="C59" s="522" t="s">
        <v>3535</v>
      </c>
      <c r="D59" s="522" t="s">
        <v>3535</v>
      </c>
      <c r="E59" s="522" t="s">
        <v>3536</v>
      </c>
      <c r="F59" s="522"/>
      <c r="G59" s="525">
        <v>3</v>
      </c>
    </row>
    <row r="60" spans="1:7" s="528" customFormat="1" x14ac:dyDescent="0.2">
      <c r="A60" s="100">
        <v>138</v>
      </c>
      <c r="B60" s="529"/>
      <c r="C60" s="522" t="s">
        <v>3537</v>
      </c>
      <c r="D60" s="522" t="s">
        <v>3537</v>
      </c>
      <c r="E60" s="522" t="s">
        <v>3538</v>
      </c>
      <c r="F60" s="522"/>
      <c r="G60" s="525">
        <v>3</v>
      </c>
    </row>
    <row r="61" spans="1:7" x14ac:dyDescent="0.2">
      <c r="A61" s="100">
        <v>139</v>
      </c>
      <c r="B61" s="521"/>
      <c r="C61" s="522" t="s">
        <v>3539</v>
      </c>
      <c r="D61" s="522" t="s">
        <v>3537</v>
      </c>
      <c r="E61" s="522" t="s">
        <v>3540</v>
      </c>
      <c r="F61" s="522"/>
      <c r="G61" s="525">
        <v>3</v>
      </c>
    </row>
    <row r="62" spans="1:7" ht="30" x14ac:dyDescent="0.2">
      <c r="A62" s="100">
        <v>140</v>
      </c>
      <c r="B62" s="521"/>
      <c r="C62" s="522" t="s">
        <v>3541</v>
      </c>
      <c r="D62" s="522" t="s">
        <v>3542</v>
      </c>
      <c r="E62" s="522" t="s">
        <v>3543</v>
      </c>
      <c r="F62" s="522" t="s">
        <v>3544</v>
      </c>
      <c r="G62" s="525">
        <v>2</v>
      </c>
    </row>
    <row r="63" spans="1:7" x14ac:dyDescent="0.2">
      <c r="A63" s="100">
        <v>141</v>
      </c>
      <c r="B63" s="521"/>
      <c r="C63" s="522" t="s">
        <v>3545</v>
      </c>
      <c r="D63" s="522" t="s">
        <v>3546</v>
      </c>
      <c r="E63" s="522" t="s">
        <v>3547</v>
      </c>
      <c r="F63" s="522" t="s">
        <v>3548</v>
      </c>
      <c r="G63" s="525">
        <v>2</v>
      </c>
    </row>
    <row r="64" spans="1:7" x14ac:dyDescent="0.2">
      <c r="A64" s="100">
        <v>143</v>
      </c>
      <c r="B64" s="487"/>
      <c r="C64" s="488" t="s">
        <v>3549</v>
      </c>
      <c r="D64" s="488"/>
      <c r="E64" s="488"/>
      <c r="F64" s="488"/>
      <c r="G64" s="489"/>
    </row>
    <row r="65" spans="1:7" x14ac:dyDescent="0.2">
      <c r="A65" s="100">
        <v>144</v>
      </c>
      <c r="B65" s="530" t="s">
        <v>3550</v>
      </c>
      <c r="C65" s="531" t="s">
        <v>3551</v>
      </c>
      <c r="D65" s="531" t="s">
        <v>3552</v>
      </c>
      <c r="E65" s="531" t="s">
        <v>3553</v>
      </c>
      <c r="F65" s="531"/>
      <c r="G65" s="532">
        <v>3</v>
      </c>
    </row>
    <row r="66" spans="1:7" x14ac:dyDescent="0.2">
      <c r="A66" s="100">
        <v>145</v>
      </c>
      <c r="B66" s="530" t="s">
        <v>3554</v>
      </c>
      <c r="C66" s="531" t="s">
        <v>3555</v>
      </c>
      <c r="D66" s="531" t="s">
        <v>3552</v>
      </c>
      <c r="E66" s="531" t="s">
        <v>3556</v>
      </c>
      <c r="F66" s="531"/>
      <c r="G66" s="532">
        <v>1</v>
      </c>
    </row>
    <row r="67" spans="1:7" x14ac:dyDescent="0.2">
      <c r="A67" s="100">
        <v>146</v>
      </c>
      <c r="B67" s="530" t="s">
        <v>3557</v>
      </c>
      <c r="C67" s="531" t="s">
        <v>3558</v>
      </c>
      <c r="D67" s="531" t="s">
        <v>3552</v>
      </c>
      <c r="E67" s="531" t="s">
        <v>3559</v>
      </c>
      <c r="F67" s="531"/>
      <c r="G67" s="532">
        <v>1</v>
      </c>
    </row>
    <row r="68" spans="1:7" x14ac:dyDescent="0.2">
      <c r="A68" s="100">
        <v>147</v>
      </c>
      <c r="B68" s="530" t="s">
        <v>3560</v>
      </c>
      <c r="C68" s="531" t="s">
        <v>3561</v>
      </c>
      <c r="D68" s="531" t="s">
        <v>3552</v>
      </c>
      <c r="E68" s="531" t="s">
        <v>3562</v>
      </c>
      <c r="F68" s="531"/>
      <c r="G68" s="532">
        <v>1</v>
      </c>
    </row>
    <row r="69" spans="1:7" x14ac:dyDescent="0.2">
      <c r="A69" s="100">
        <v>148</v>
      </c>
      <c r="B69" s="530" t="s">
        <v>3563</v>
      </c>
      <c r="C69" s="531" t="s">
        <v>3564</v>
      </c>
      <c r="D69" s="531" t="s">
        <v>3552</v>
      </c>
      <c r="E69" s="531" t="s">
        <v>3565</v>
      </c>
      <c r="F69" s="531"/>
      <c r="G69" s="532">
        <v>10</v>
      </c>
    </row>
    <row r="70" spans="1:7" ht="30" x14ac:dyDescent="0.2">
      <c r="A70" s="100">
        <v>149</v>
      </c>
      <c r="B70" s="530" t="s">
        <v>3566</v>
      </c>
      <c r="C70" s="531" t="s">
        <v>3567</v>
      </c>
      <c r="D70" s="531" t="s">
        <v>3552</v>
      </c>
      <c r="E70" s="531" t="s">
        <v>3568</v>
      </c>
      <c r="F70" s="533" t="s">
        <v>3504</v>
      </c>
      <c r="G70" s="532">
        <v>10</v>
      </c>
    </row>
    <row r="71" spans="1:7" x14ac:dyDescent="0.2">
      <c r="A71" s="100">
        <v>150</v>
      </c>
      <c r="B71" s="530" t="s">
        <v>3566</v>
      </c>
      <c r="C71" s="531" t="s">
        <v>3569</v>
      </c>
      <c r="D71" s="531" t="s">
        <v>3552</v>
      </c>
      <c r="E71" s="531" t="s">
        <v>3570</v>
      </c>
      <c r="F71" s="531"/>
      <c r="G71" s="532">
        <v>3</v>
      </c>
    </row>
    <row r="72" spans="1:7" ht="45" x14ac:dyDescent="0.2">
      <c r="A72" s="100">
        <v>151</v>
      </c>
      <c r="B72" s="530" t="s">
        <v>3436</v>
      </c>
      <c r="C72" s="531" t="s">
        <v>3571</v>
      </c>
      <c r="D72" s="531" t="s">
        <v>3552</v>
      </c>
      <c r="E72" s="534" t="s">
        <v>3572</v>
      </c>
      <c r="F72" s="534"/>
      <c r="G72" s="532">
        <v>2</v>
      </c>
    </row>
    <row r="73" spans="1:7" x14ac:dyDescent="0.2">
      <c r="A73" s="100">
        <v>153</v>
      </c>
      <c r="B73" s="487"/>
      <c r="C73" s="488" t="s">
        <v>3573</v>
      </c>
      <c r="D73" s="488"/>
      <c r="E73" s="488"/>
      <c r="F73" s="488"/>
      <c r="G73" s="489"/>
    </row>
    <row r="74" spans="1:7" ht="30" x14ac:dyDescent="0.2">
      <c r="A74" s="100">
        <v>154</v>
      </c>
      <c r="B74" s="508" t="s">
        <v>3574</v>
      </c>
      <c r="C74" s="509" t="s">
        <v>3575</v>
      </c>
      <c r="D74" s="509" t="s">
        <v>3576</v>
      </c>
      <c r="E74" s="509" t="s">
        <v>3577</v>
      </c>
      <c r="F74" s="509" t="s">
        <v>3578</v>
      </c>
      <c r="G74" s="510">
        <v>50</v>
      </c>
    </row>
    <row r="75" spans="1:7" x14ac:dyDescent="0.2">
      <c r="A75" s="100">
        <v>155</v>
      </c>
      <c r="B75" s="509" t="s">
        <v>3579</v>
      </c>
      <c r="C75" s="509" t="s">
        <v>3311</v>
      </c>
      <c r="D75" s="509" t="s">
        <v>3312</v>
      </c>
      <c r="E75" s="509" t="s">
        <v>3313</v>
      </c>
      <c r="F75" s="509" t="s">
        <v>3580</v>
      </c>
      <c r="G75" s="510">
        <v>1</v>
      </c>
    </row>
    <row r="76" spans="1:7" x14ac:dyDescent="0.2">
      <c r="A76" s="100">
        <v>156</v>
      </c>
      <c r="B76" s="511"/>
      <c r="C76" s="509" t="s">
        <v>3581</v>
      </c>
      <c r="D76" s="509" t="s">
        <v>3582</v>
      </c>
      <c r="E76" s="509" t="s">
        <v>3583</v>
      </c>
      <c r="F76" s="509"/>
      <c r="G76" s="510">
        <v>100</v>
      </c>
    </row>
    <row r="77" spans="1:7" x14ac:dyDescent="0.2">
      <c r="A77" s="100">
        <v>158</v>
      </c>
      <c r="B77" s="535"/>
      <c r="C77" s="536" t="s">
        <v>3584</v>
      </c>
      <c r="D77" s="536"/>
      <c r="E77" s="536"/>
      <c r="F77" s="536"/>
      <c r="G77" s="537"/>
    </row>
    <row r="78" spans="1:7" x14ac:dyDescent="0.2">
      <c r="A78" s="100">
        <v>159</v>
      </c>
      <c r="B78" s="487"/>
      <c r="C78" s="488" t="s">
        <v>3421</v>
      </c>
      <c r="D78" s="488"/>
      <c r="E78" s="488"/>
      <c r="F78" s="488"/>
      <c r="G78" s="489"/>
    </row>
    <row r="79" spans="1:7" x14ac:dyDescent="0.2">
      <c r="A79" s="100">
        <v>160</v>
      </c>
      <c r="B79" s="508" t="s">
        <v>3585</v>
      </c>
      <c r="C79" s="509" t="s">
        <v>3586</v>
      </c>
      <c r="D79" s="509" t="s">
        <v>3587</v>
      </c>
      <c r="E79" s="509" t="s">
        <v>3588</v>
      </c>
      <c r="F79" s="509" t="s">
        <v>3589</v>
      </c>
      <c r="G79" s="510">
        <v>147</v>
      </c>
    </row>
    <row r="80" spans="1:7" x14ac:dyDescent="0.2">
      <c r="A80" s="100">
        <v>161</v>
      </c>
      <c r="B80" s="508" t="s">
        <v>3590</v>
      </c>
      <c r="C80" s="509" t="s">
        <v>3591</v>
      </c>
      <c r="D80" s="509" t="s">
        <v>3592</v>
      </c>
      <c r="E80" s="509" t="s">
        <v>3593</v>
      </c>
      <c r="F80" s="509" t="s">
        <v>3594</v>
      </c>
      <c r="G80" s="510">
        <v>4</v>
      </c>
    </row>
    <row r="81" spans="1:7" x14ac:dyDescent="0.2">
      <c r="A81" s="100">
        <v>162</v>
      </c>
      <c r="B81" s="511"/>
      <c r="C81" s="509" t="s">
        <v>3595</v>
      </c>
      <c r="D81" s="509" t="s">
        <v>3596</v>
      </c>
      <c r="E81" s="509" t="s">
        <v>3597</v>
      </c>
      <c r="F81" s="509" t="s">
        <v>3598</v>
      </c>
      <c r="G81" s="510">
        <v>7</v>
      </c>
    </row>
    <row r="82" spans="1:7" ht="60" x14ac:dyDescent="0.2">
      <c r="A82" s="100">
        <v>163</v>
      </c>
      <c r="B82" s="509" t="s">
        <v>3599</v>
      </c>
      <c r="C82" s="538" t="s">
        <v>3600</v>
      </c>
      <c r="D82" s="538" t="s">
        <v>3601</v>
      </c>
      <c r="E82" s="509" t="s">
        <v>3602</v>
      </c>
      <c r="F82" s="509" t="s">
        <v>3603</v>
      </c>
      <c r="G82" s="510">
        <v>7</v>
      </c>
    </row>
    <row r="83" spans="1:7" ht="45" x14ac:dyDescent="0.2">
      <c r="A83" s="100">
        <v>164</v>
      </c>
      <c r="B83" s="539" t="s">
        <v>3604</v>
      </c>
      <c r="C83" s="540" t="s">
        <v>3605</v>
      </c>
      <c r="D83" s="541" t="s">
        <v>3606</v>
      </c>
      <c r="E83" s="541" t="s">
        <v>3607</v>
      </c>
      <c r="F83" s="541" t="s">
        <v>3608</v>
      </c>
      <c r="G83" s="510">
        <v>6</v>
      </c>
    </row>
    <row r="84" spans="1:7" ht="30" x14ac:dyDescent="0.2">
      <c r="A84" s="100">
        <v>165</v>
      </c>
      <c r="B84" s="508" t="s">
        <v>3609</v>
      </c>
      <c r="C84" s="509" t="s">
        <v>3610</v>
      </c>
      <c r="D84" s="509" t="s">
        <v>3611</v>
      </c>
      <c r="E84" s="509" t="s">
        <v>3612</v>
      </c>
      <c r="F84" s="509" t="s">
        <v>3613</v>
      </c>
      <c r="G84" s="510">
        <v>4</v>
      </c>
    </row>
    <row r="85" spans="1:7" ht="30" x14ac:dyDescent="0.2">
      <c r="A85" s="100">
        <v>166</v>
      </c>
      <c r="B85" s="511"/>
      <c r="C85" s="538" t="s">
        <v>3614</v>
      </c>
      <c r="D85" s="509" t="s">
        <v>3615</v>
      </c>
      <c r="E85" s="509" t="s">
        <v>3616</v>
      </c>
      <c r="F85" s="509" t="s">
        <v>3617</v>
      </c>
      <c r="G85" s="510">
        <v>6</v>
      </c>
    </row>
    <row r="86" spans="1:7" x14ac:dyDescent="0.2">
      <c r="A86" s="100">
        <v>168</v>
      </c>
      <c r="B86" s="542"/>
      <c r="C86" s="488" t="s">
        <v>3466</v>
      </c>
      <c r="D86" s="543"/>
      <c r="E86" s="543"/>
      <c r="F86" s="543"/>
      <c r="G86" s="544"/>
    </row>
    <row r="87" spans="1:7" ht="60" x14ac:dyDescent="0.2">
      <c r="A87" s="100">
        <v>169</v>
      </c>
      <c r="B87" s="512" t="s">
        <v>3618</v>
      </c>
      <c r="C87" s="513" t="s">
        <v>3275</v>
      </c>
      <c r="D87" s="514" t="s">
        <v>3619</v>
      </c>
      <c r="E87" s="513" t="s">
        <v>3620</v>
      </c>
      <c r="F87" s="513" t="s">
        <v>3621</v>
      </c>
      <c r="G87" s="515">
        <v>1</v>
      </c>
    </row>
    <row r="88" spans="1:7" ht="60" x14ac:dyDescent="0.2">
      <c r="A88" s="100">
        <v>170</v>
      </c>
      <c r="B88" s="512" t="s">
        <v>3281</v>
      </c>
      <c r="C88" s="513" t="s">
        <v>3282</v>
      </c>
      <c r="D88" s="514" t="s">
        <v>3283</v>
      </c>
      <c r="E88" s="513" t="s">
        <v>3314</v>
      </c>
      <c r="F88" s="513" t="s">
        <v>3284</v>
      </c>
      <c r="G88" s="515">
        <v>3</v>
      </c>
    </row>
    <row r="89" spans="1:7" x14ac:dyDescent="0.2">
      <c r="A89" s="100">
        <v>172</v>
      </c>
      <c r="B89" s="487"/>
      <c r="C89" s="488" t="s">
        <v>3472</v>
      </c>
      <c r="D89" s="488"/>
      <c r="E89" s="488"/>
      <c r="F89" s="488"/>
      <c r="G89" s="489"/>
    </row>
    <row r="90" spans="1:7" ht="30" x14ac:dyDescent="0.2">
      <c r="A90" s="100">
        <v>173</v>
      </c>
      <c r="B90" s="516"/>
      <c r="C90" s="517" t="s">
        <v>3622</v>
      </c>
      <c r="D90" s="517" t="s">
        <v>3623</v>
      </c>
      <c r="E90" s="517" t="s">
        <v>3624</v>
      </c>
      <c r="F90" s="545" t="s">
        <v>3625</v>
      </c>
      <c r="G90" s="518">
        <v>1</v>
      </c>
    </row>
    <row r="91" spans="1:7" x14ac:dyDescent="0.2">
      <c r="A91" s="100">
        <v>174</v>
      </c>
      <c r="B91" s="516"/>
      <c r="C91" s="517" t="s">
        <v>3626</v>
      </c>
      <c r="D91" s="517" t="s">
        <v>3627</v>
      </c>
      <c r="E91" s="517" t="s">
        <v>3628</v>
      </c>
      <c r="F91" s="517" t="s">
        <v>3629</v>
      </c>
      <c r="G91" s="518">
        <v>1</v>
      </c>
    </row>
    <row r="92" spans="1:7" ht="45" x14ac:dyDescent="0.2">
      <c r="A92" s="100">
        <v>175</v>
      </c>
      <c r="B92" s="519" t="s">
        <v>3285</v>
      </c>
      <c r="C92" s="517" t="s">
        <v>3286</v>
      </c>
      <c r="D92" s="546" t="s">
        <v>3287</v>
      </c>
      <c r="E92" s="517" t="s">
        <v>3316</v>
      </c>
      <c r="F92" s="517" t="s">
        <v>3288</v>
      </c>
      <c r="G92" s="518">
        <v>1</v>
      </c>
    </row>
    <row r="93" spans="1:7" x14ac:dyDescent="0.2">
      <c r="A93" s="100">
        <v>176</v>
      </c>
      <c r="B93" s="516"/>
      <c r="C93" s="517" t="s">
        <v>3630</v>
      </c>
      <c r="D93" s="517" t="s">
        <v>3631</v>
      </c>
      <c r="E93" s="517" t="s">
        <v>3632</v>
      </c>
      <c r="F93" s="517" t="s">
        <v>3633</v>
      </c>
      <c r="G93" s="518">
        <v>1</v>
      </c>
    </row>
    <row r="94" spans="1:7" x14ac:dyDescent="0.2">
      <c r="A94" s="100">
        <v>177</v>
      </c>
      <c r="B94" s="519" t="s">
        <v>3634</v>
      </c>
      <c r="C94" s="517" t="s">
        <v>3635</v>
      </c>
      <c r="D94" s="517" t="s">
        <v>3636</v>
      </c>
      <c r="E94" s="546"/>
      <c r="F94" s="547" t="s">
        <v>3637</v>
      </c>
      <c r="G94" s="518">
        <v>8</v>
      </c>
    </row>
    <row r="95" spans="1:7" x14ac:dyDescent="0.2">
      <c r="A95" s="100">
        <v>178</v>
      </c>
      <c r="B95" s="516"/>
      <c r="C95" s="517" t="s">
        <v>3638</v>
      </c>
      <c r="D95" s="517" t="s">
        <v>3639</v>
      </c>
      <c r="E95" s="546"/>
      <c r="F95" s="547" t="s">
        <v>3637</v>
      </c>
      <c r="G95" s="518">
        <v>2</v>
      </c>
    </row>
    <row r="96" spans="1:7" x14ac:dyDescent="0.2">
      <c r="A96" s="100">
        <v>180</v>
      </c>
      <c r="B96" s="487"/>
      <c r="C96" s="488" t="s">
        <v>3640</v>
      </c>
      <c r="D96" s="488"/>
      <c r="E96" s="488"/>
      <c r="F96" s="488"/>
      <c r="G96" s="489"/>
    </row>
    <row r="97" spans="1:7" ht="45" x14ac:dyDescent="0.2">
      <c r="A97" s="100">
        <v>181</v>
      </c>
      <c r="B97" s="519" t="s">
        <v>3641</v>
      </c>
      <c r="C97" s="517" t="s">
        <v>3642</v>
      </c>
      <c r="D97" s="546" t="s">
        <v>3643</v>
      </c>
      <c r="E97" s="517" t="s">
        <v>3644</v>
      </c>
      <c r="F97" s="517" t="s">
        <v>3645</v>
      </c>
      <c r="G97" s="518">
        <v>1</v>
      </c>
    </row>
    <row r="98" spans="1:7" ht="45" x14ac:dyDescent="0.2">
      <c r="A98" s="100">
        <v>182</v>
      </c>
      <c r="B98" s="519" t="s">
        <v>3641</v>
      </c>
      <c r="C98" s="517" t="s">
        <v>3646</v>
      </c>
      <c r="D98" s="546" t="s">
        <v>3647</v>
      </c>
      <c r="E98" s="517" t="s">
        <v>3644</v>
      </c>
      <c r="F98" s="517" t="s">
        <v>3648</v>
      </c>
      <c r="G98" s="518">
        <v>1</v>
      </c>
    </row>
    <row r="99" spans="1:7" x14ac:dyDescent="0.2">
      <c r="A99" s="100">
        <v>183</v>
      </c>
      <c r="B99" s="516"/>
      <c r="C99" s="517" t="s">
        <v>3649</v>
      </c>
      <c r="D99" s="517" t="s">
        <v>3650</v>
      </c>
      <c r="E99" s="546"/>
      <c r="F99" s="546" t="s">
        <v>3651</v>
      </c>
      <c r="G99" s="518">
        <v>7</v>
      </c>
    </row>
    <row r="100" spans="1:7" x14ac:dyDescent="0.2">
      <c r="A100" s="100">
        <v>185</v>
      </c>
      <c r="B100" s="487"/>
      <c r="C100" s="488" t="s">
        <v>3652</v>
      </c>
      <c r="D100" s="488"/>
      <c r="E100" s="488"/>
      <c r="F100" s="488"/>
      <c r="G100" s="489"/>
    </row>
    <row r="101" spans="1:7" ht="45" x14ac:dyDescent="0.2">
      <c r="A101" s="100">
        <v>186</v>
      </c>
      <c r="B101" s="521"/>
      <c r="C101" s="522" t="s">
        <v>3653</v>
      </c>
      <c r="D101" s="522" t="s">
        <v>3654</v>
      </c>
      <c r="E101" s="522" t="s">
        <v>3655</v>
      </c>
      <c r="F101" s="522" t="s">
        <v>3656</v>
      </c>
      <c r="G101" s="525">
        <v>3</v>
      </c>
    </row>
    <row r="102" spans="1:7" s="548" customFormat="1" x14ac:dyDescent="0.2">
      <c r="A102" s="100">
        <v>188</v>
      </c>
      <c r="B102" s="536" t="s">
        <v>3657</v>
      </c>
      <c r="C102" s="536"/>
      <c r="D102" s="536"/>
      <c r="E102" s="536"/>
      <c r="F102" s="536"/>
      <c r="G102" s="536"/>
    </row>
    <row r="103" spans="1:7" x14ac:dyDescent="0.2">
      <c r="A103" s="100">
        <v>189</v>
      </c>
      <c r="B103" s="487"/>
      <c r="C103" s="488" t="s">
        <v>3658</v>
      </c>
      <c r="D103" s="488"/>
      <c r="E103" s="488"/>
      <c r="F103" s="488"/>
      <c r="G103" s="489"/>
    </row>
    <row r="104" spans="1:7" ht="45" x14ac:dyDescent="0.2">
      <c r="A104" s="100">
        <v>190</v>
      </c>
      <c r="B104" s="549" t="s">
        <v>3659</v>
      </c>
      <c r="C104" s="550" t="s">
        <v>3660</v>
      </c>
      <c r="D104" s="550" t="s">
        <v>3661</v>
      </c>
      <c r="E104" s="551" t="s">
        <v>3662</v>
      </c>
      <c r="F104" s="552" t="s">
        <v>3663</v>
      </c>
      <c r="G104" s="553">
        <v>1</v>
      </c>
    </row>
    <row r="105" spans="1:7" ht="30" x14ac:dyDescent="0.2">
      <c r="A105" s="100">
        <v>191</v>
      </c>
      <c r="B105" s="549" t="s">
        <v>3664</v>
      </c>
      <c r="C105" s="550" t="s">
        <v>3665</v>
      </c>
      <c r="D105" s="550" t="s">
        <v>3666</v>
      </c>
      <c r="E105" s="550" t="s">
        <v>3667</v>
      </c>
      <c r="F105" s="550"/>
      <c r="G105" s="553">
        <v>1</v>
      </c>
    </row>
    <row r="106" spans="1:7" ht="30" x14ac:dyDescent="0.2">
      <c r="A106" s="100">
        <v>192</v>
      </c>
      <c r="B106" s="550" t="s">
        <v>3668</v>
      </c>
      <c r="C106" s="550" t="s">
        <v>3669</v>
      </c>
      <c r="D106" s="550" t="s">
        <v>3670</v>
      </c>
      <c r="E106" s="550" t="s">
        <v>3671</v>
      </c>
      <c r="F106" s="550" t="s">
        <v>3672</v>
      </c>
      <c r="G106" s="553">
        <v>10</v>
      </c>
    </row>
    <row r="107" spans="1:7" ht="30" x14ac:dyDescent="0.2">
      <c r="A107" s="100">
        <v>193</v>
      </c>
      <c r="B107" s="550" t="s">
        <v>3673</v>
      </c>
      <c r="C107" s="550" t="s">
        <v>3674</v>
      </c>
      <c r="D107" s="550" t="s">
        <v>3675</v>
      </c>
      <c r="E107" s="550" t="s">
        <v>3676</v>
      </c>
      <c r="F107" s="550" t="s">
        <v>3677</v>
      </c>
      <c r="G107" s="553">
        <v>3</v>
      </c>
    </row>
    <row r="108" spans="1:7" x14ac:dyDescent="0.2">
      <c r="A108" s="100">
        <v>194</v>
      </c>
      <c r="B108" s="549" t="s">
        <v>3678</v>
      </c>
      <c r="C108" s="550" t="s">
        <v>3679</v>
      </c>
      <c r="D108" s="550" t="s">
        <v>3680</v>
      </c>
      <c r="E108" s="551" t="s">
        <v>3662</v>
      </c>
      <c r="F108" s="554" t="s">
        <v>3681</v>
      </c>
      <c r="G108" s="553">
        <v>1</v>
      </c>
    </row>
    <row r="109" spans="1:7" ht="30" x14ac:dyDescent="0.2">
      <c r="A109" s="100">
        <v>196</v>
      </c>
      <c r="B109" s="488" t="s">
        <v>3682</v>
      </c>
      <c r="C109" s="488"/>
      <c r="D109" s="488"/>
      <c r="E109" s="488"/>
      <c r="F109" s="488"/>
      <c r="G109" s="488"/>
    </row>
    <row r="110" spans="1:7" ht="75" x14ac:dyDescent="0.2">
      <c r="A110" s="100">
        <v>197</v>
      </c>
      <c r="B110" s="550" t="s">
        <v>3683</v>
      </c>
      <c r="C110" s="550" t="s">
        <v>3231</v>
      </c>
      <c r="D110" s="555" t="s">
        <v>3684</v>
      </c>
      <c r="E110" s="550" t="s">
        <v>3233</v>
      </c>
      <c r="F110" s="556" t="s">
        <v>3685</v>
      </c>
      <c r="G110" s="553">
        <v>22</v>
      </c>
    </row>
    <row r="111" spans="1:7" ht="75" x14ac:dyDescent="0.2">
      <c r="A111" s="100">
        <v>198</v>
      </c>
      <c r="B111" s="550" t="s">
        <v>3317</v>
      </c>
      <c r="C111" s="550" t="s">
        <v>3235</v>
      </c>
      <c r="D111" s="555" t="s">
        <v>3686</v>
      </c>
      <c r="E111" s="550" t="s">
        <v>3237</v>
      </c>
      <c r="F111" s="556" t="s">
        <v>3687</v>
      </c>
      <c r="G111" s="553">
        <v>3</v>
      </c>
    </row>
    <row r="112" spans="1:7" x14ac:dyDescent="0.2">
      <c r="A112" s="100">
        <v>200</v>
      </c>
      <c r="B112" s="487"/>
      <c r="C112" s="488" t="s">
        <v>3688</v>
      </c>
      <c r="D112" s="488"/>
      <c r="E112" s="488"/>
      <c r="F112" s="488"/>
      <c r="G112" s="489"/>
    </row>
    <row r="113" spans="1:7" ht="30" x14ac:dyDescent="0.2">
      <c r="A113" s="100">
        <v>201</v>
      </c>
      <c r="B113" s="550" t="s">
        <v>3689</v>
      </c>
      <c r="C113" s="550" t="s">
        <v>3690</v>
      </c>
      <c r="D113" s="550" t="s">
        <v>3691</v>
      </c>
      <c r="E113" s="550" t="s">
        <v>3692</v>
      </c>
      <c r="F113" s="550"/>
      <c r="G113" s="553">
        <v>1</v>
      </c>
    </row>
    <row r="114" spans="1:7" x14ac:dyDescent="0.2">
      <c r="A114" s="100">
        <v>203</v>
      </c>
      <c r="B114" s="505"/>
      <c r="C114" s="506" t="s">
        <v>3693</v>
      </c>
      <c r="D114" s="506"/>
      <c r="E114" s="506"/>
      <c r="F114" s="506"/>
      <c r="G114" s="507"/>
    </row>
    <row r="115" spans="1:7" x14ac:dyDescent="0.2">
      <c r="A115" s="100">
        <v>204</v>
      </c>
      <c r="B115" s="487"/>
      <c r="C115" s="488" t="s">
        <v>3694</v>
      </c>
      <c r="D115" s="488"/>
      <c r="E115" s="488"/>
      <c r="F115" s="488"/>
      <c r="G115" s="489"/>
    </row>
    <row r="116" spans="1:7" ht="30" x14ac:dyDescent="0.2">
      <c r="A116" s="100">
        <v>205</v>
      </c>
      <c r="B116" s="529"/>
      <c r="C116" s="522" t="s">
        <v>3695</v>
      </c>
      <c r="D116" s="522" t="s">
        <v>3696</v>
      </c>
      <c r="E116" s="522" t="s">
        <v>3697</v>
      </c>
      <c r="F116" s="522"/>
      <c r="G116" s="525">
        <v>1</v>
      </c>
    </row>
    <row r="117" spans="1:7" x14ac:dyDescent="0.2">
      <c r="A117" s="100">
        <v>206</v>
      </c>
      <c r="B117" s="108"/>
      <c r="C117" s="90" t="s">
        <v>3698</v>
      </c>
      <c r="D117" s="90" t="s">
        <v>3699</v>
      </c>
      <c r="E117" s="90" t="s">
        <v>3639</v>
      </c>
      <c r="F117" s="557" t="s">
        <v>3637</v>
      </c>
      <c r="G117" s="92">
        <v>1</v>
      </c>
    </row>
    <row r="118" spans="1:7" x14ac:dyDescent="0.2">
      <c r="A118" s="100">
        <v>208</v>
      </c>
      <c r="B118" s="487"/>
      <c r="C118" s="488" t="s">
        <v>3700</v>
      </c>
      <c r="D118" s="488"/>
      <c r="E118" s="488"/>
      <c r="F118" s="488"/>
      <c r="G118" s="489"/>
    </row>
    <row r="119" spans="1:7" ht="45" x14ac:dyDescent="0.2">
      <c r="A119" s="100">
        <v>209</v>
      </c>
      <c r="B119" s="558" t="s">
        <v>3641</v>
      </c>
      <c r="C119" s="559" t="s">
        <v>3646</v>
      </c>
      <c r="D119" s="560" t="s">
        <v>3647</v>
      </c>
      <c r="E119" s="559" t="s">
        <v>3701</v>
      </c>
      <c r="F119" s="559" t="s">
        <v>3702</v>
      </c>
      <c r="G119" s="561">
        <v>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D3B3A-2444-498D-8996-7EA2173644BE}">
  <sheetPr codeName="Sheet39"/>
  <dimension ref="A1:P103"/>
  <sheetViews>
    <sheetView topLeftCell="A59" zoomScale="85" zoomScaleNormal="85" workbookViewId="0">
      <pane ySplit="1" topLeftCell="A60" activePane="bottomLeft" state="frozen"/>
      <selection activeCell="A59" sqref="A59"/>
      <selection pane="bottomLeft" activeCell="P117" sqref="P117"/>
    </sheetView>
  </sheetViews>
  <sheetFormatPr defaultColWidth="9.1640625" defaultRowHeight="12.75" x14ac:dyDescent="0.2"/>
  <cols>
    <col min="1" max="1" width="19.6640625" style="93" bestFit="1" customWidth="1"/>
    <col min="2" max="2" width="8.83203125" style="111" bestFit="1" customWidth="1"/>
    <col min="3" max="4" width="9.33203125" style="111" bestFit="1" customWidth="1"/>
    <col min="5" max="5" width="8.5" style="111" bestFit="1" customWidth="1"/>
    <col min="6" max="6" width="15.6640625" style="111" bestFit="1" customWidth="1"/>
    <col min="7" max="7" width="18.1640625" style="111" bestFit="1" customWidth="1"/>
    <col min="8" max="8" width="49.1640625" style="111" bestFit="1" customWidth="1"/>
    <col min="9" max="11" width="9.1640625" style="111"/>
    <col min="12" max="12" width="4.83203125" style="93" customWidth="1"/>
    <col min="13" max="13" width="9.1640625" style="102"/>
    <col min="14" max="14" width="11.83203125" style="102" customWidth="1"/>
    <col min="15" max="15" width="11.6640625" style="102" customWidth="1"/>
    <col min="16" max="16" width="43.6640625" style="93" customWidth="1"/>
    <col min="17" max="17" width="9.1640625" style="93"/>
    <col min="18" max="18" width="40.83203125" style="93" customWidth="1"/>
    <col min="19" max="16384" width="9.1640625" style="93"/>
  </cols>
  <sheetData>
    <row r="1" spans="2:16" ht="15.75" thickBot="1" x14ac:dyDescent="0.3">
      <c r="B1" s="1168" t="s">
        <v>3703</v>
      </c>
      <c r="C1" s="1168"/>
      <c r="D1" s="1168"/>
      <c r="E1" s="1168"/>
      <c r="F1" s="1168"/>
      <c r="G1" s="1168"/>
      <c r="H1" s="1168"/>
      <c r="I1" s="1168"/>
      <c r="J1" s="1168"/>
      <c r="K1" s="1168"/>
      <c r="L1" s="1168"/>
      <c r="M1" s="1168"/>
      <c r="N1" s="1168"/>
      <c r="O1" s="563"/>
    </row>
    <row r="2" spans="2:16" ht="13.5" thickBot="1" x14ac:dyDescent="0.25">
      <c r="B2" s="564" t="s">
        <v>3704</v>
      </c>
      <c r="C2" s="114" t="s">
        <v>3704</v>
      </c>
      <c r="D2" s="114" t="s">
        <v>3705</v>
      </c>
      <c r="E2" s="114" t="s">
        <v>3706</v>
      </c>
      <c r="F2" s="114" t="s">
        <v>3707</v>
      </c>
      <c r="G2" s="114" t="s">
        <v>3708</v>
      </c>
      <c r="H2" s="114" t="s">
        <v>3709</v>
      </c>
      <c r="I2" s="114" t="s">
        <v>3710</v>
      </c>
      <c r="J2" s="114"/>
      <c r="K2" s="115"/>
      <c r="M2" s="102" t="s">
        <v>3711</v>
      </c>
      <c r="N2" s="102" t="s">
        <v>3712</v>
      </c>
    </row>
    <row r="3" spans="2:16" x14ac:dyDescent="0.2">
      <c r="B3" s="142"/>
      <c r="C3" s="565"/>
      <c r="D3" s="565"/>
      <c r="E3" s="565"/>
      <c r="F3" s="565"/>
      <c r="G3" s="565"/>
      <c r="H3" s="565"/>
      <c r="I3" s="565"/>
      <c r="J3" s="565"/>
      <c r="K3" s="566"/>
      <c r="M3" s="567">
        <v>1</v>
      </c>
      <c r="N3" s="102">
        <v>300</v>
      </c>
      <c r="P3" s="1169" t="s">
        <v>3621</v>
      </c>
    </row>
    <row r="4" spans="2:16" ht="15" x14ac:dyDescent="0.25">
      <c r="B4" s="568" t="s">
        <v>3713</v>
      </c>
      <c r="C4" s="569"/>
      <c r="D4" s="569"/>
      <c r="E4" s="569"/>
      <c r="F4" s="569"/>
      <c r="G4" s="569"/>
      <c r="H4" s="569"/>
      <c r="I4" s="569"/>
      <c r="J4" s="570"/>
      <c r="K4" s="571"/>
      <c r="M4" s="567">
        <v>1</v>
      </c>
      <c r="N4" s="102">
        <v>300</v>
      </c>
      <c r="P4" s="1164"/>
    </row>
    <row r="5" spans="2:16" ht="15" x14ac:dyDescent="0.25">
      <c r="B5" s="568"/>
      <c r="C5" s="572">
        <v>1.1000000000000001</v>
      </c>
      <c r="D5" s="570" t="s">
        <v>3714</v>
      </c>
      <c r="E5" s="570">
        <v>2</v>
      </c>
      <c r="F5" s="570">
        <v>1</v>
      </c>
      <c r="G5" s="570">
        <v>100</v>
      </c>
      <c r="H5" s="570">
        <v>30</v>
      </c>
      <c r="I5" s="570">
        <f>H5*E5/F5</f>
        <v>60</v>
      </c>
      <c r="J5" s="570"/>
      <c r="K5" s="573">
        <v>1</v>
      </c>
      <c r="N5" s="102">
        <v>300</v>
      </c>
      <c r="P5" s="1164"/>
    </row>
    <row r="6" spans="2:16" x14ac:dyDescent="0.2">
      <c r="B6" s="574" t="s">
        <v>3715</v>
      </c>
      <c r="C6" s="575"/>
      <c r="D6" s="112"/>
      <c r="E6" s="112"/>
      <c r="F6" s="112"/>
      <c r="G6" s="112"/>
      <c r="H6" s="112"/>
      <c r="I6" s="112"/>
      <c r="J6" s="112"/>
      <c r="K6" s="576"/>
      <c r="M6" s="567">
        <v>1</v>
      </c>
      <c r="N6" s="102">
        <v>300</v>
      </c>
      <c r="P6" s="1164"/>
    </row>
    <row r="7" spans="2:16" x14ac:dyDescent="0.2">
      <c r="B7" s="574"/>
      <c r="C7" s="575">
        <v>3.01</v>
      </c>
      <c r="D7" s="112" t="s">
        <v>3716</v>
      </c>
      <c r="E7" s="112">
        <v>24</v>
      </c>
      <c r="F7" s="112">
        <v>3</v>
      </c>
      <c r="G7" s="112">
        <v>100</v>
      </c>
      <c r="H7" s="112">
        <v>30</v>
      </c>
      <c r="I7" s="112">
        <f>H7*E7/F7</f>
        <v>240</v>
      </c>
      <c r="J7" s="112">
        <v>240</v>
      </c>
      <c r="K7" s="577">
        <v>3</v>
      </c>
      <c r="M7" s="567">
        <v>1</v>
      </c>
      <c r="N7" s="102">
        <v>300</v>
      </c>
      <c r="P7" s="1164" t="s">
        <v>3284</v>
      </c>
    </row>
    <row r="8" spans="2:16" x14ac:dyDescent="0.2">
      <c r="B8" s="574"/>
      <c r="C8" s="575">
        <v>3.02</v>
      </c>
      <c r="D8" s="112" t="s">
        <v>3716</v>
      </c>
      <c r="E8" s="112">
        <v>8</v>
      </c>
      <c r="F8" s="112">
        <v>1</v>
      </c>
      <c r="G8" s="112">
        <v>100</v>
      </c>
      <c r="H8" s="112">
        <v>30</v>
      </c>
      <c r="I8" s="112">
        <f t="shared" ref="I8:I40" si="0">H8*E8/F8</f>
        <v>240</v>
      </c>
      <c r="J8" s="112">
        <v>240</v>
      </c>
      <c r="K8" s="577">
        <v>1</v>
      </c>
      <c r="M8" s="567">
        <v>1</v>
      </c>
      <c r="N8" s="102">
        <v>300</v>
      </c>
      <c r="P8" s="1164"/>
    </row>
    <row r="9" spans="2:16" x14ac:dyDescent="0.2">
      <c r="B9" s="574"/>
      <c r="C9" s="575">
        <v>3.03</v>
      </c>
      <c r="D9" s="112" t="s">
        <v>3716</v>
      </c>
      <c r="E9" s="112">
        <v>6</v>
      </c>
      <c r="F9" s="112">
        <v>1</v>
      </c>
      <c r="G9" s="112">
        <v>100</v>
      </c>
      <c r="H9" s="112">
        <v>30</v>
      </c>
      <c r="I9" s="578">
        <f t="shared" si="0"/>
        <v>180</v>
      </c>
      <c r="J9" s="578">
        <f>I21+I9+I22</f>
        <v>240</v>
      </c>
      <c r="K9" s="577">
        <v>1</v>
      </c>
      <c r="M9" s="567">
        <v>1</v>
      </c>
      <c r="N9" s="102">
        <v>300</v>
      </c>
      <c r="P9" s="1164"/>
    </row>
    <row r="10" spans="2:16" x14ac:dyDescent="0.2">
      <c r="B10" s="574"/>
      <c r="C10" s="579">
        <v>3.04</v>
      </c>
      <c r="D10" s="580" t="s">
        <v>3717</v>
      </c>
      <c r="E10" s="580">
        <v>6</v>
      </c>
      <c r="F10" s="580">
        <v>2</v>
      </c>
      <c r="G10" s="580">
        <v>100</v>
      </c>
      <c r="H10" s="580">
        <v>60</v>
      </c>
      <c r="I10" s="580">
        <f t="shared" si="0"/>
        <v>180</v>
      </c>
      <c r="J10" s="580">
        <v>180</v>
      </c>
      <c r="K10" s="581">
        <v>2</v>
      </c>
      <c r="M10" s="567">
        <v>1</v>
      </c>
      <c r="N10" s="102">
        <v>300</v>
      </c>
      <c r="P10" s="1164"/>
    </row>
    <row r="11" spans="2:16" x14ac:dyDescent="0.2">
      <c r="B11" s="574"/>
      <c r="C11" s="579">
        <v>3.05</v>
      </c>
      <c r="D11" s="580" t="s">
        <v>3717</v>
      </c>
      <c r="E11" s="580">
        <v>4</v>
      </c>
      <c r="F11" s="580">
        <v>1</v>
      </c>
      <c r="G11" s="580">
        <v>100</v>
      </c>
      <c r="H11" s="580">
        <v>60</v>
      </c>
      <c r="I11" s="580">
        <f t="shared" si="0"/>
        <v>240</v>
      </c>
      <c r="J11" s="580">
        <v>240</v>
      </c>
      <c r="K11" s="581">
        <v>1</v>
      </c>
      <c r="M11" s="567">
        <v>1</v>
      </c>
      <c r="N11" s="102">
        <v>300</v>
      </c>
      <c r="P11" s="1164"/>
    </row>
    <row r="12" spans="2:16" x14ac:dyDescent="0.2">
      <c r="B12" s="574"/>
      <c r="C12" s="575">
        <v>3.06</v>
      </c>
      <c r="D12" s="112" t="s">
        <v>3716</v>
      </c>
      <c r="E12" s="112">
        <v>2</v>
      </c>
      <c r="F12" s="112">
        <v>1</v>
      </c>
      <c r="G12" s="112">
        <v>100</v>
      </c>
      <c r="H12" s="112">
        <v>30</v>
      </c>
      <c r="I12" s="112">
        <f t="shared" si="0"/>
        <v>60</v>
      </c>
      <c r="J12" s="1165">
        <f>I12+I13</f>
        <v>240</v>
      </c>
      <c r="K12" s="577">
        <v>1</v>
      </c>
      <c r="M12" s="567">
        <v>1</v>
      </c>
      <c r="N12" s="102">
        <v>300</v>
      </c>
      <c r="P12" s="1164"/>
    </row>
    <row r="13" spans="2:16" x14ac:dyDescent="0.2">
      <c r="B13" s="574"/>
      <c r="C13" s="575">
        <v>3.07</v>
      </c>
      <c r="D13" s="112" t="s">
        <v>3716</v>
      </c>
      <c r="E13" s="112">
        <v>6</v>
      </c>
      <c r="F13" s="112">
        <v>1</v>
      </c>
      <c r="G13" s="112">
        <v>100</v>
      </c>
      <c r="H13" s="112">
        <v>30</v>
      </c>
      <c r="I13" s="112">
        <f t="shared" si="0"/>
        <v>180</v>
      </c>
      <c r="J13" s="1166"/>
      <c r="K13" s="577"/>
      <c r="M13" s="567">
        <v>1</v>
      </c>
      <c r="N13" s="102">
        <v>300</v>
      </c>
      <c r="P13" s="1164"/>
    </row>
    <row r="14" spans="2:16" x14ac:dyDescent="0.2">
      <c r="B14" s="574"/>
      <c r="C14" s="575">
        <v>3.08</v>
      </c>
      <c r="D14" s="112" t="s">
        <v>3716</v>
      </c>
      <c r="E14" s="112">
        <v>3</v>
      </c>
      <c r="F14" s="112">
        <v>1</v>
      </c>
      <c r="G14" s="112">
        <v>100</v>
      </c>
      <c r="H14" s="112">
        <v>30</v>
      </c>
      <c r="I14" s="112">
        <f t="shared" si="0"/>
        <v>90</v>
      </c>
      <c r="J14" s="1165">
        <f>I14+I15+I16+I17</f>
        <v>240</v>
      </c>
      <c r="K14" s="577"/>
      <c r="M14" s="567">
        <v>1</v>
      </c>
      <c r="N14" s="102">
        <v>300</v>
      </c>
      <c r="P14" s="1164"/>
    </row>
    <row r="15" spans="2:16" x14ac:dyDescent="0.2">
      <c r="B15" s="574"/>
      <c r="C15" s="575">
        <v>3.09</v>
      </c>
      <c r="D15" s="112" t="s">
        <v>3716</v>
      </c>
      <c r="E15" s="112">
        <v>2</v>
      </c>
      <c r="F15" s="112">
        <v>1</v>
      </c>
      <c r="G15" s="112">
        <v>100</v>
      </c>
      <c r="H15" s="112">
        <v>30</v>
      </c>
      <c r="I15" s="112">
        <f t="shared" si="0"/>
        <v>60</v>
      </c>
      <c r="J15" s="1170"/>
      <c r="K15" s="577">
        <v>1</v>
      </c>
      <c r="M15" s="567">
        <v>1</v>
      </c>
      <c r="N15" s="102">
        <v>300</v>
      </c>
      <c r="P15" s="1164" t="s">
        <v>3284</v>
      </c>
    </row>
    <row r="16" spans="2:16" x14ac:dyDescent="0.2">
      <c r="B16" s="574"/>
      <c r="C16" s="575">
        <v>3.1</v>
      </c>
      <c r="D16" s="112" t="s">
        <v>3716</v>
      </c>
      <c r="E16" s="112">
        <v>2</v>
      </c>
      <c r="F16" s="112">
        <v>1</v>
      </c>
      <c r="G16" s="112">
        <v>100</v>
      </c>
      <c r="H16" s="112">
        <v>30</v>
      </c>
      <c r="I16" s="112">
        <f t="shared" si="0"/>
        <v>60</v>
      </c>
      <c r="J16" s="1170"/>
      <c r="K16" s="577"/>
      <c r="M16" s="567">
        <v>1</v>
      </c>
      <c r="N16" s="102">
        <v>300</v>
      </c>
      <c r="P16" s="1164"/>
    </row>
    <row r="17" spans="2:16" x14ac:dyDescent="0.2">
      <c r="B17" s="574"/>
      <c r="C17" s="575">
        <v>3.11</v>
      </c>
      <c r="D17" s="112" t="s">
        <v>3716</v>
      </c>
      <c r="E17" s="112">
        <v>1</v>
      </c>
      <c r="F17" s="112">
        <v>1</v>
      </c>
      <c r="G17" s="112">
        <v>100</v>
      </c>
      <c r="H17" s="112">
        <v>30</v>
      </c>
      <c r="I17" s="112">
        <f t="shared" si="0"/>
        <v>30</v>
      </c>
      <c r="J17" s="1166"/>
      <c r="K17" s="577"/>
      <c r="M17" s="567">
        <v>1</v>
      </c>
      <c r="N17" s="102">
        <v>300</v>
      </c>
      <c r="P17" s="1164"/>
    </row>
    <row r="18" spans="2:16" x14ac:dyDescent="0.2">
      <c r="B18" s="574"/>
      <c r="C18" s="575">
        <v>3.12</v>
      </c>
      <c r="D18" s="112" t="s">
        <v>3716</v>
      </c>
      <c r="E18" s="112">
        <v>5</v>
      </c>
      <c r="F18" s="112">
        <v>1</v>
      </c>
      <c r="G18" s="112">
        <v>100</v>
      </c>
      <c r="H18" s="112">
        <v>30</v>
      </c>
      <c r="I18" s="582">
        <f t="shared" si="0"/>
        <v>150</v>
      </c>
      <c r="J18" s="582"/>
      <c r="K18" s="577"/>
      <c r="M18" s="567">
        <v>1</v>
      </c>
      <c r="N18" s="102">
        <v>300</v>
      </c>
      <c r="P18" s="1164"/>
    </row>
    <row r="19" spans="2:16" x14ac:dyDescent="0.2">
      <c r="B19" s="574"/>
      <c r="C19" s="575">
        <v>3.13</v>
      </c>
      <c r="D19" s="112" t="s">
        <v>3716</v>
      </c>
      <c r="E19" s="112">
        <v>16</v>
      </c>
      <c r="F19" s="112">
        <v>2</v>
      </c>
      <c r="G19" s="112">
        <v>100</v>
      </c>
      <c r="H19" s="112">
        <v>30</v>
      </c>
      <c r="I19" s="112">
        <f t="shared" si="0"/>
        <v>240</v>
      </c>
      <c r="J19" s="112">
        <v>240</v>
      </c>
      <c r="K19" s="577">
        <v>2</v>
      </c>
      <c r="M19" s="567">
        <v>1</v>
      </c>
      <c r="N19" s="102">
        <v>300</v>
      </c>
      <c r="P19" s="1164"/>
    </row>
    <row r="20" spans="2:16" x14ac:dyDescent="0.2">
      <c r="B20" s="574"/>
      <c r="C20" s="575">
        <v>3.14</v>
      </c>
      <c r="D20" s="112" t="s">
        <v>3714</v>
      </c>
      <c r="E20" s="112">
        <v>4</v>
      </c>
      <c r="F20" s="112">
        <v>1</v>
      </c>
      <c r="G20" s="112">
        <v>100</v>
      </c>
      <c r="H20" s="112">
        <v>60</v>
      </c>
      <c r="I20" s="112">
        <f t="shared" si="0"/>
        <v>240</v>
      </c>
      <c r="J20" s="112">
        <v>240</v>
      </c>
      <c r="K20" s="577">
        <v>1</v>
      </c>
      <c r="M20" s="567">
        <v>1</v>
      </c>
      <c r="N20" s="102">
        <v>300</v>
      </c>
      <c r="P20" s="1164"/>
    </row>
    <row r="21" spans="2:16" x14ac:dyDescent="0.2">
      <c r="B21" s="574"/>
      <c r="C21" s="575">
        <v>3.15</v>
      </c>
      <c r="D21" s="112" t="s">
        <v>3716</v>
      </c>
      <c r="E21" s="112">
        <v>1</v>
      </c>
      <c r="F21" s="112">
        <v>1</v>
      </c>
      <c r="G21" s="112">
        <v>100</v>
      </c>
      <c r="H21" s="112">
        <v>30</v>
      </c>
      <c r="I21" s="578">
        <f t="shared" si="0"/>
        <v>30</v>
      </c>
      <c r="J21" s="578"/>
      <c r="K21" s="577"/>
      <c r="M21" s="567">
        <v>1</v>
      </c>
      <c r="N21" s="102">
        <v>300</v>
      </c>
      <c r="P21" s="1164"/>
    </row>
    <row r="22" spans="2:16" x14ac:dyDescent="0.2">
      <c r="B22" s="574"/>
      <c r="C22" s="575">
        <v>3.16</v>
      </c>
      <c r="D22" s="112" t="s">
        <v>3716</v>
      </c>
      <c r="E22" s="112">
        <v>1</v>
      </c>
      <c r="F22" s="112">
        <v>1</v>
      </c>
      <c r="G22" s="112">
        <v>100</v>
      </c>
      <c r="H22" s="112">
        <v>30</v>
      </c>
      <c r="I22" s="578">
        <f t="shared" si="0"/>
        <v>30</v>
      </c>
      <c r="J22" s="578"/>
      <c r="K22" s="577"/>
      <c r="M22" s="567">
        <v>1</v>
      </c>
      <c r="N22" s="102">
        <v>300</v>
      </c>
      <c r="P22" s="1164"/>
    </row>
    <row r="23" spans="2:16" x14ac:dyDescent="0.2">
      <c r="B23" s="574"/>
      <c r="C23" s="575">
        <v>3.17</v>
      </c>
      <c r="D23" s="112" t="s">
        <v>3718</v>
      </c>
      <c r="E23" s="112">
        <v>4</v>
      </c>
      <c r="F23" s="112">
        <v>1</v>
      </c>
      <c r="G23" s="112">
        <v>100</v>
      </c>
      <c r="H23" s="112">
        <v>30</v>
      </c>
      <c r="I23" s="582">
        <f t="shared" si="0"/>
        <v>120</v>
      </c>
      <c r="J23" s="582">
        <f>I23+I18</f>
        <v>270</v>
      </c>
      <c r="K23" s="577">
        <v>1</v>
      </c>
      <c r="M23" s="567">
        <v>1</v>
      </c>
      <c r="N23" s="102">
        <v>300</v>
      </c>
      <c r="P23" s="1164" t="s">
        <v>3284</v>
      </c>
    </row>
    <row r="24" spans="2:16" ht="20.25" customHeight="1" x14ac:dyDescent="0.2">
      <c r="B24" s="574"/>
      <c r="C24" s="575"/>
      <c r="D24" s="112"/>
      <c r="E24" s="112"/>
      <c r="F24" s="112"/>
      <c r="G24" s="112"/>
      <c r="H24" s="112"/>
      <c r="I24" s="112"/>
      <c r="J24" s="112"/>
      <c r="K24" s="576"/>
      <c r="M24" s="567">
        <v>1</v>
      </c>
      <c r="N24" s="102">
        <v>300</v>
      </c>
      <c r="P24" s="1164"/>
    </row>
    <row r="25" spans="2:16" x14ac:dyDescent="0.2">
      <c r="B25" s="574"/>
      <c r="C25" s="575"/>
      <c r="D25" s="112"/>
      <c r="E25" s="112"/>
      <c r="F25" s="112"/>
      <c r="G25" s="112"/>
      <c r="H25" s="112"/>
      <c r="I25" s="112"/>
      <c r="J25" s="112"/>
      <c r="K25" s="576"/>
      <c r="M25" s="567">
        <v>1</v>
      </c>
      <c r="N25" s="102">
        <v>300</v>
      </c>
      <c r="P25" s="1164"/>
    </row>
    <row r="26" spans="2:16" x14ac:dyDescent="0.2">
      <c r="B26" s="574" t="s">
        <v>3719</v>
      </c>
      <c r="C26" s="575">
        <v>5.01</v>
      </c>
      <c r="D26" s="112" t="s">
        <v>3716</v>
      </c>
      <c r="E26" s="112">
        <v>31</v>
      </c>
      <c r="F26" s="112">
        <v>5</v>
      </c>
      <c r="G26" s="112">
        <v>100</v>
      </c>
      <c r="H26" s="112">
        <v>30</v>
      </c>
      <c r="I26" s="112">
        <f t="shared" si="0"/>
        <v>186</v>
      </c>
      <c r="J26" s="112">
        <v>222</v>
      </c>
      <c r="K26" s="577">
        <v>5</v>
      </c>
      <c r="M26" s="567">
        <v>1</v>
      </c>
      <c r="N26" s="102">
        <v>300</v>
      </c>
      <c r="P26" s="1164"/>
    </row>
    <row r="27" spans="2:16" x14ac:dyDescent="0.2">
      <c r="B27" s="574"/>
      <c r="C27" s="575">
        <v>5.0199999999999996</v>
      </c>
      <c r="D27" s="112" t="s">
        <v>3716</v>
      </c>
      <c r="E27" s="112">
        <v>7</v>
      </c>
      <c r="F27" s="112">
        <v>1</v>
      </c>
      <c r="G27" s="112">
        <v>100</v>
      </c>
      <c r="H27" s="112">
        <v>30</v>
      </c>
      <c r="I27" s="112">
        <f t="shared" si="0"/>
        <v>210</v>
      </c>
      <c r="J27" s="112">
        <v>180</v>
      </c>
      <c r="K27" s="577">
        <v>1</v>
      </c>
      <c r="M27" s="567">
        <v>1</v>
      </c>
      <c r="N27" s="102">
        <v>300</v>
      </c>
      <c r="P27" s="1164"/>
    </row>
    <row r="28" spans="2:16" x14ac:dyDescent="0.2">
      <c r="B28" s="574"/>
      <c r="C28" s="575">
        <v>5.03</v>
      </c>
      <c r="D28" s="112" t="s">
        <v>3720</v>
      </c>
      <c r="E28" s="112">
        <v>7</v>
      </c>
      <c r="F28" s="112">
        <v>1</v>
      </c>
      <c r="G28" s="112">
        <v>100</v>
      </c>
      <c r="H28" s="112">
        <v>30</v>
      </c>
      <c r="I28" s="112">
        <f t="shared" si="0"/>
        <v>210</v>
      </c>
      <c r="J28" s="112">
        <v>210</v>
      </c>
      <c r="K28" s="577">
        <v>1</v>
      </c>
      <c r="M28" s="567">
        <v>1</v>
      </c>
      <c r="N28" s="102">
        <v>300</v>
      </c>
      <c r="P28" s="1164"/>
    </row>
    <row r="29" spans="2:16" ht="20.25" customHeight="1" x14ac:dyDescent="0.2">
      <c r="B29" s="574"/>
      <c r="C29" s="575"/>
      <c r="D29" s="112"/>
      <c r="E29" s="112"/>
      <c r="F29" s="112"/>
      <c r="G29" s="112"/>
      <c r="H29" s="112"/>
      <c r="I29" s="112"/>
      <c r="J29" s="112"/>
      <c r="K29" s="576"/>
      <c r="M29" s="102">
        <v>1</v>
      </c>
      <c r="N29" s="102">
        <v>300</v>
      </c>
      <c r="P29" s="1164"/>
    </row>
    <row r="30" spans="2:16" x14ac:dyDescent="0.2">
      <c r="B30" s="574"/>
      <c r="C30" s="575"/>
      <c r="D30" s="112"/>
      <c r="E30" s="112"/>
      <c r="F30" s="112"/>
      <c r="G30" s="112"/>
      <c r="H30" s="112"/>
      <c r="I30" s="112"/>
      <c r="J30" s="112"/>
      <c r="K30" s="576"/>
      <c r="M30" s="102">
        <v>1</v>
      </c>
      <c r="N30" s="102">
        <v>300</v>
      </c>
      <c r="P30" s="1164"/>
    </row>
    <row r="31" spans="2:16" x14ac:dyDescent="0.2">
      <c r="B31" s="574" t="s">
        <v>3721</v>
      </c>
      <c r="C31" s="575">
        <v>7.01</v>
      </c>
      <c r="D31" s="112" t="s">
        <v>3716</v>
      </c>
      <c r="E31" s="112">
        <v>31</v>
      </c>
      <c r="F31" s="112">
        <v>4</v>
      </c>
      <c r="G31" s="112">
        <v>100</v>
      </c>
      <c r="H31" s="112">
        <v>30</v>
      </c>
      <c r="I31" s="112">
        <f t="shared" si="0"/>
        <v>232.5</v>
      </c>
      <c r="J31" s="112"/>
      <c r="K31" s="577">
        <v>4</v>
      </c>
      <c r="P31" s="583"/>
    </row>
    <row r="32" spans="2:16" x14ac:dyDescent="0.2">
      <c r="B32" s="574"/>
      <c r="C32" s="575">
        <v>7.02</v>
      </c>
      <c r="D32" s="112" t="s">
        <v>3716</v>
      </c>
      <c r="E32" s="112">
        <v>6</v>
      </c>
      <c r="F32" s="112">
        <v>1</v>
      </c>
      <c r="G32" s="112">
        <v>100</v>
      </c>
      <c r="H32" s="112">
        <v>30</v>
      </c>
      <c r="I32" s="584">
        <f t="shared" si="0"/>
        <v>180</v>
      </c>
      <c r="J32" s="584">
        <f>I32+I38</f>
        <v>240</v>
      </c>
      <c r="K32" s="577">
        <v>1</v>
      </c>
      <c r="M32" s="585">
        <v>1</v>
      </c>
      <c r="N32" s="102">
        <v>300</v>
      </c>
      <c r="P32" s="1164" t="s">
        <v>3284</v>
      </c>
    </row>
    <row r="33" spans="2:16" x14ac:dyDescent="0.2">
      <c r="B33" s="574"/>
      <c r="C33" s="579">
        <v>7.03</v>
      </c>
      <c r="D33" s="580" t="s">
        <v>3717</v>
      </c>
      <c r="E33" s="580">
        <v>4</v>
      </c>
      <c r="F33" s="580">
        <v>1</v>
      </c>
      <c r="G33" s="580">
        <v>100</v>
      </c>
      <c r="H33" s="580">
        <v>60</v>
      </c>
      <c r="I33" s="580">
        <f>H33*E33/F33</f>
        <v>240</v>
      </c>
      <c r="J33" s="580">
        <v>240</v>
      </c>
      <c r="K33" s="581">
        <v>1</v>
      </c>
      <c r="M33" s="585">
        <v>1</v>
      </c>
      <c r="N33" s="102">
        <v>300</v>
      </c>
      <c r="P33" s="1164"/>
    </row>
    <row r="34" spans="2:16" x14ac:dyDescent="0.2">
      <c r="B34" s="574"/>
      <c r="C34" s="579">
        <v>7.04</v>
      </c>
      <c r="D34" s="580" t="s">
        <v>3717</v>
      </c>
      <c r="E34" s="580">
        <v>4</v>
      </c>
      <c r="F34" s="580">
        <v>1</v>
      </c>
      <c r="G34" s="580">
        <v>100</v>
      </c>
      <c r="H34" s="580">
        <v>60</v>
      </c>
      <c r="I34" s="580">
        <f>H34*E34/F34</f>
        <v>240</v>
      </c>
      <c r="J34" s="580">
        <v>240</v>
      </c>
      <c r="K34" s="581">
        <v>1</v>
      </c>
      <c r="M34" s="585">
        <v>1</v>
      </c>
      <c r="N34" s="102">
        <v>300</v>
      </c>
      <c r="P34" s="1164"/>
    </row>
    <row r="35" spans="2:16" x14ac:dyDescent="0.2">
      <c r="B35" s="574"/>
      <c r="C35" s="579">
        <v>7.05</v>
      </c>
      <c r="D35" s="580" t="s">
        <v>3717</v>
      </c>
      <c r="E35" s="580">
        <v>2</v>
      </c>
      <c r="F35" s="580">
        <v>1</v>
      </c>
      <c r="G35" s="580">
        <v>100</v>
      </c>
      <c r="H35" s="580">
        <v>60</v>
      </c>
      <c r="I35" s="580">
        <f>H35*E35/F35</f>
        <v>120</v>
      </c>
      <c r="J35" s="580">
        <v>120</v>
      </c>
      <c r="K35" s="581">
        <v>1</v>
      </c>
      <c r="M35" s="585">
        <v>1</v>
      </c>
      <c r="N35" s="102">
        <v>300</v>
      </c>
      <c r="P35" s="1164"/>
    </row>
    <row r="36" spans="2:16" x14ac:dyDescent="0.2">
      <c r="B36" s="574"/>
      <c r="C36" s="579">
        <v>7.06</v>
      </c>
      <c r="D36" s="580" t="s">
        <v>3717</v>
      </c>
      <c r="E36" s="580">
        <v>4</v>
      </c>
      <c r="F36" s="580">
        <v>1</v>
      </c>
      <c r="G36" s="580">
        <v>100</v>
      </c>
      <c r="H36" s="580">
        <v>60</v>
      </c>
      <c r="I36" s="580">
        <f>H36*E36/F36</f>
        <v>240</v>
      </c>
      <c r="J36" s="580">
        <v>240</v>
      </c>
      <c r="K36" s="581">
        <v>1</v>
      </c>
      <c r="M36" s="585">
        <v>1</v>
      </c>
      <c r="N36" s="102">
        <v>300</v>
      </c>
      <c r="P36" s="1164"/>
    </row>
    <row r="37" spans="2:16" x14ac:dyDescent="0.2">
      <c r="B37" s="574"/>
      <c r="C37" s="575">
        <v>7.07</v>
      </c>
      <c r="D37" s="112" t="s">
        <v>3716</v>
      </c>
      <c r="E37" s="112">
        <v>9</v>
      </c>
      <c r="F37" s="112">
        <v>1</v>
      </c>
      <c r="G37" s="112">
        <v>100</v>
      </c>
      <c r="H37" s="112">
        <v>30</v>
      </c>
      <c r="I37" s="112">
        <f t="shared" si="0"/>
        <v>270</v>
      </c>
      <c r="J37" s="112"/>
      <c r="K37" s="577">
        <v>1</v>
      </c>
      <c r="M37" s="585">
        <v>1</v>
      </c>
      <c r="N37" s="102">
        <v>300</v>
      </c>
      <c r="P37" s="1164"/>
    </row>
    <row r="38" spans="2:16" x14ac:dyDescent="0.2">
      <c r="B38" s="574"/>
      <c r="C38" s="575">
        <v>7.08</v>
      </c>
      <c r="D38" s="112" t="s">
        <v>3716</v>
      </c>
      <c r="E38" s="112">
        <v>2</v>
      </c>
      <c r="F38" s="112">
        <v>1</v>
      </c>
      <c r="G38" s="112">
        <v>100</v>
      </c>
      <c r="H38" s="112">
        <v>30</v>
      </c>
      <c r="I38" s="584">
        <f t="shared" si="0"/>
        <v>60</v>
      </c>
      <c r="J38" s="584"/>
      <c r="K38" s="577"/>
      <c r="M38" s="585">
        <v>1</v>
      </c>
      <c r="N38" s="102">
        <v>300</v>
      </c>
      <c r="P38" s="1164"/>
    </row>
    <row r="39" spans="2:16" x14ac:dyDescent="0.2">
      <c r="B39" s="574"/>
      <c r="C39" s="575">
        <v>7.09</v>
      </c>
      <c r="D39" s="112" t="s">
        <v>3716</v>
      </c>
      <c r="E39" s="112">
        <v>3</v>
      </c>
      <c r="F39" s="112">
        <v>1</v>
      </c>
      <c r="G39" s="112">
        <v>100</v>
      </c>
      <c r="H39" s="112">
        <v>30</v>
      </c>
      <c r="I39" s="112">
        <f t="shared" si="0"/>
        <v>90</v>
      </c>
      <c r="J39" s="1165">
        <f>I39+I40</f>
        <v>240</v>
      </c>
      <c r="K39" s="577">
        <v>1</v>
      </c>
      <c r="M39" s="102">
        <v>1</v>
      </c>
      <c r="N39" s="102">
        <v>300</v>
      </c>
      <c r="P39" s="1164"/>
    </row>
    <row r="40" spans="2:16" x14ac:dyDescent="0.2">
      <c r="B40" s="574"/>
      <c r="C40" s="575">
        <v>7.1</v>
      </c>
      <c r="D40" s="112" t="s">
        <v>3716</v>
      </c>
      <c r="E40" s="112">
        <v>5</v>
      </c>
      <c r="F40" s="112">
        <v>1</v>
      </c>
      <c r="G40" s="112">
        <v>100</v>
      </c>
      <c r="H40" s="112">
        <v>30</v>
      </c>
      <c r="I40" s="112">
        <f t="shared" si="0"/>
        <v>150</v>
      </c>
      <c r="J40" s="1166"/>
      <c r="K40" s="577"/>
      <c r="M40" s="102">
        <v>1</v>
      </c>
      <c r="N40" s="102">
        <v>300</v>
      </c>
      <c r="P40" s="1164" t="s">
        <v>3284</v>
      </c>
    </row>
    <row r="41" spans="2:16" ht="13.5" thickBot="1" x14ac:dyDescent="0.25">
      <c r="B41" s="143"/>
      <c r="C41" s="586"/>
      <c r="D41" s="587"/>
      <c r="E41" s="587"/>
      <c r="F41" s="587"/>
      <c r="G41" s="587"/>
      <c r="H41" s="587"/>
      <c r="I41" s="587"/>
      <c r="J41" s="587"/>
      <c r="K41" s="588"/>
      <c r="M41" s="102">
        <v>1</v>
      </c>
      <c r="N41" s="102">
        <v>300</v>
      </c>
      <c r="P41" s="1164"/>
    </row>
    <row r="42" spans="2:16" x14ac:dyDescent="0.2">
      <c r="M42" s="102">
        <v>1</v>
      </c>
      <c r="N42" s="102">
        <v>300</v>
      </c>
      <c r="P42" s="1164"/>
    </row>
    <row r="43" spans="2:16" x14ac:dyDescent="0.2">
      <c r="D43" s="112"/>
      <c r="E43" s="112" t="s">
        <v>3722</v>
      </c>
      <c r="F43" s="112" t="s">
        <v>3723</v>
      </c>
      <c r="G43" s="112" t="s">
        <v>3724</v>
      </c>
      <c r="H43" s="112"/>
      <c r="I43" s="112"/>
      <c r="M43" s="102">
        <v>1</v>
      </c>
      <c r="N43" s="102">
        <v>300</v>
      </c>
      <c r="P43" s="1164"/>
    </row>
    <row r="44" spans="2:16" x14ac:dyDescent="0.2">
      <c r="D44" s="112" t="s">
        <v>3725</v>
      </c>
      <c r="E44" s="112">
        <f>SUM(E7,E8,E9,E12:E19,E21:E22,E26:E27,E31:E32,E37:E40)</f>
        <v>171</v>
      </c>
      <c r="F44" s="112">
        <v>11</v>
      </c>
      <c r="G44" s="112">
        <v>147</v>
      </c>
      <c r="H44" s="112">
        <f>F44+G44</f>
        <v>158</v>
      </c>
      <c r="I44" s="112">
        <f>H44-E44</f>
        <v>-13</v>
      </c>
      <c r="M44" s="102">
        <v>1</v>
      </c>
      <c r="N44" s="102">
        <v>300</v>
      </c>
      <c r="P44" s="1164"/>
    </row>
    <row r="45" spans="2:16" x14ac:dyDescent="0.2">
      <c r="D45" s="112" t="s">
        <v>3726</v>
      </c>
      <c r="E45" s="112">
        <f>SUM(E5,E20)</f>
        <v>6</v>
      </c>
      <c r="F45" s="112"/>
      <c r="G45" s="112">
        <v>4</v>
      </c>
      <c r="H45" s="112">
        <f t="shared" ref="H45:H49" si="1">F45+G45</f>
        <v>4</v>
      </c>
      <c r="I45" s="112">
        <f t="shared" ref="I45:I49" si="2">H45-E45</f>
        <v>-2</v>
      </c>
      <c r="M45" s="102">
        <v>1</v>
      </c>
      <c r="N45" s="102">
        <v>300</v>
      </c>
      <c r="P45" s="1164"/>
    </row>
    <row r="46" spans="2:16" x14ac:dyDescent="0.2">
      <c r="D46" s="112" t="s">
        <v>3727</v>
      </c>
      <c r="E46" s="112">
        <f>SUM(E10:E11,E33:E36)</f>
        <v>24</v>
      </c>
      <c r="F46" s="112">
        <v>24</v>
      </c>
      <c r="G46" s="112"/>
      <c r="H46" s="112">
        <f t="shared" si="1"/>
        <v>24</v>
      </c>
      <c r="I46" s="112">
        <f t="shared" si="2"/>
        <v>0</v>
      </c>
      <c r="M46" s="102">
        <v>1</v>
      </c>
      <c r="N46" s="102">
        <v>300</v>
      </c>
      <c r="P46" s="1164"/>
    </row>
    <row r="47" spans="2:16" ht="13.5" thickBot="1" x14ac:dyDescent="0.25">
      <c r="D47" s="112" t="s">
        <v>3728</v>
      </c>
      <c r="E47" s="112">
        <f>SUM(E28)</f>
        <v>7</v>
      </c>
      <c r="F47" s="112"/>
      <c r="G47" s="112">
        <v>7</v>
      </c>
      <c r="H47" s="112">
        <f t="shared" si="1"/>
        <v>7</v>
      </c>
      <c r="I47" s="112">
        <f t="shared" si="2"/>
        <v>0</v>
      </c>
      <c r="M47" s="102">
        <v>1</v>
      </c>
      <c r="N47" s="102">
        <v>300</v>
      </c>
      <c r="P47" s="1167"/>
    </row>
    <row r="48" spans="2:16" x14ac:dyDescent="0.2">
      <c r="D48" s="112" t="s">
        <v>3729</v>
      </c>
      <c r="E48" s="112">
        <f>SUM(E23)</f>
        <v>4</v>
      </c>
      <c r="F48" s="112"/>
      <c r="G48" s="112">
        <v>4</v>
      </c>
      <c r="H48" s="112">
        <f t="shared" si="1"/>
        <v>4</v>
      </c>
      <c r="I48" s="112">
        <f t="shared" si="2"/>
        <v>0</v>
      </c>
    </row>
    <row r="49" spans="1:11" x14ac:dyDescent="0.2">
      <c r="D49" s="112" t="s">
        <v>3730</v>
      </c>
      <c r="E49" s="112"/>
      <c r="F49" s="112"/>
      <c r="G49" s="112">
        <v>6</v>
      </c>
      <c r="H49" s="112">
        <f t="shared" si="1"/>
        <v>6</v>
      </c>
      <c r="I49" s="112">
        <f t="shared" si="2"/>
        <v>6</v>
      </c>
    </row>
    <row r="50" spans="1:11" x14ac:dyDescent="0.2">
      <c r="D50" s="112"/>
      <c r="E50" s="112"/>
      <c r="F50" s="112"/>
      <c r="G50" s="112"/>
      <c r="H50" s="112"/>
      <c r="I50" s="112"/>
    </row>
    <row r="59" spans="1:11" x14ac:dyDescent="0.2">
      <c r="A59" s="589" t="s">
        <v>3731</v>
      </c>
      <c r="B59" s="93" t="s">
        <v>3585</v>
      </c>
      <c r="C59" s="93" t="s">
        <v>3590</v>
      </c>
      <c r="D59" s="93" t="s">
        <v>3732</v>
      </c>
      <c r="E59" s="93" t="s">
        <v>3599</v>
      </c>
      <c r="F59" s="93" t="s">
        <v>3609</v>
      </c>
      <c r="G59" s="93" t="s">
        <v>3733</v>
      </c>
      <c r="H59" s="93" t="s">
        <v>3734</v>
      </c>
      <c r="I59" s="93"/>
      <c r="J59" s="93"/>
      <c r="K59" s="93"/>
    </row>
    <row r="60" spans="1:11" x14ac:dyDescent="0.2">
      <c r="A60" s="589" t="s">
        <v>3735</v>
      </c>
      <c r="B60" s="93"/>
      <c r="C60" s="93">
        <v>2</v>
      </c>
      <c r="D60" s="93"/>
      <c r="E60" s="93"/>
      <c r="F60" s="93"/>
      <c r="G60" s="93">
        <f>SUM(Table1[[#This Row],[SPK-F]:[SPK-K]])</f>
        <v>2</v>
      </c>
      <c r="H60" s="93" t="s">
        <v>3736</v>
      </c>
      <c r="I60" s="93"/>
      <c r="J60" s="93"/>
      <c r="K60" s="93"/>
    </row>
    <row r="61" spans="1:11" x14ac:dyDescent="0.2">
      <c r="A61" s="589" t="s">
        <v>3737</v>
      </c>
      <c r="B61" s="93">
        <v>24</v>
      </c>
      <c r="C61" s="93"/>
      <c r="D61" s="93"/>
      <c r="E61" s="93"/>
      <c r="F61" s="93"/>
      <c r="G61" s="93">
        <f>SUM(Table1[[#This Row],[SPK-F]:[SPK-K]])</f>
        <v>24</v>
      </c>
      <c r="H61" s="93"/>
      <c r="I61" s="93"/>
      <c r="J61" s="93"/>
      <c r="K61" s="93"/>
    </row>
    <row r="62" spans="1:11" x14ac:dyDescent="0.2">
      <c r="A62" s="589" t="s">
        <v>3738</v>
      </c>
      <c r="B62" s="93">
        <v>8</v>
      </c>
      <c r="C62" s="93"/>
      <c r="D62" s="93"/>
      <c r="E62" s="93"/>
      <c r="F62" s="93"/>
      <c r="G62" s="93">
        <f>SUM(Table1[[#This Row],[SPK-F]:[SPK-K]])</f>
        <v>8</v>
      </c>
      <c r="H62" s="93"/>
      <c r="I62" s="93"/>
      <c r="J62" s="93"/>
      <c r="K62" s="93"/>
    </row>
    <row r="63" spans="1:11" x14ac:dyDescent="0.2">
      <c r="A63" s="589" t="s">
        <v>3739</v>
      </c>
      <c r="B63" s="93">
        <v>6</v>
      </c>
      <c r="C63" s="93"/>
      <c r="D63" s="93"/>
      <c r="E63" s="93"/>
      <c r="F63" s="93"/>
      <c r="G63" s="93">
        <f>SUM(Table1[[#This Row],[SPK-F]:[SPK-K]])</f>
        <v>6</v>
      </c>
      <c r="H63" s="93"/>
      <c r="I63" s="93"/>
      <c r="J63" s="93"/>
      <c r="K63" s="93"/>
    </row>
    <row r="64" spans="1:11" x14ac:dyDescent="0.2">
      <c r="A64" s="589" t="s">
        <v>3740</v>
      </c>
      <c r="B64" s="93"/>
      <c r="C64" s="93"/>
      <c r="D64" s="93">
        <v>6</v>
      </c>
      <c r="E64" s="93"/>
      <c r="F64" s="93"/>
      <c r="G64" s="93">
        <f>SUM(Table1[[#This Row],[SPK-F]:[SPK-K]])</f>
        <v>6</v>
      </c>
      <c r="H64" s="93" t="s">
        <v>3741</v>
      </c>
      <c r="I64" s="93"/>
      <c r="J64" s="93"/>
      <c r="K64" s="93"/>
    </row>
    <row r="65" spans="1:11" x14ac:dyDescent="0.2">
      <c r="A65" s="589" t="s">
        <v>3742</v>
      </c>
      <c r="B65" s="93"/>
      <c r="C65" s="93"/>
      <c r="D65" s="93">
        <v>4</v>
      </c>
      <c r="E65" s="93"/>
      <c r="F65" s="93"/>
      <c r="G65" s="93">
        <f>SUM(Table1[[#This Row],[SPK-F]:[SPK-K]])</f>
        <v>4</v>
      </c>
      <c r="H65" s="93" t="s">
        <v>3743</v>
      </c>
      <c r="I65" s="93"/>
      <c r="J65" s="93"/>
      <c r="K65" s="93"/>
    </row>
    <row r="66" spans="1:11" x14ac:dyDescent="0.2">
      <c r="A66" s="589" t="s">
        <v>3744</v>
      </c>
      <c r="B66" s="93">
        <v>2</v>
      </c>
      <c r="C66" s="93"/>
      <c r="D66" s="93"/>
      <c r="E66" s="93"/>
      <c r="F66" s="93"/>
      <c r="G66" s="93">
        <f>SUM(Table1[[#This Row],[SPK-F]:[SPK-K]])</f>
        <v>2</v>
      </c>
      <c r="H66" s="93"/>
      <c r="I66" s="93"/>
      <c r="J66" s="93"/>
      <c r="K66" s="93"/>
    </row>
    <row r="67" spans="1:11" x14ac:dyDescent="0.2">
      <c r="A67" s="589" t="s">
        <v>3745</v>
      </c>
      <c r="B67" s="93">
        <v>6</v>
      </c>
      <c r="C67" s="93"/>
      <c r="D67" s="93"/>
      <c r="E67" s="93"/>
      <c r="F67" s="93"/>
      <c r="G67" s="93">
        <f>SUM(Table1[[#This Row],[SPK-F]:[SPK-K]])</f>
        <v>6</v>
      </c>
      <c r="H67" s="93"/>
      <c r="I67" s="93"/>
      <c r="J67" s="93"/>
      <c r="K67" s="93"/>
    </row>
    <row r="68" spans="1:11" x14ac:dyDescent="0.2">
      <c r="A68" s="589" t="s">
        <v>3746</v>
      </c>
      <c r="B68" s="93">
        <v>3</v>
      </c>
      <c r="C68" s="93"/>
      <c r="D68" s="93"/>
      <c r="E68" s="93"/>
      <c r="F68" s="93"/>
      <c r="G68" s="93">
        <f>SUM(Table1[[#This Row],[SPK-F]:[SPK-K]])</f>
        <v>3</v>
      </c>
      <c r="H68" s="93"/>
      <c r="I68" s="93"/>
      <c r="J68" s="93"/>
      <c r="K68" s="93"/>
    </row>
    <row r="69" spans="1:11" x14ac:dyDescent="0.2">
      <c r="A69" s="589" t="s">
        <v>3747</v>
      </c>
      <c r="B69" s="93">
        <v>2</v>
      </c>
      <c r="C69" s="93"/>
      <c r="D69" s="93"/>
      <c r="E69" s="93"/>
      <c r="F69" s="93"/>
      <c r="G69" s="93">
        <f>SUM(Table1[[#This Row],[SPK-F]:[SPK-K]])</f>
        <v>2</v>
      </c>
      <c r="H69" s="93"/>
      <c r="I69" s="93"/>
      <c r="J69" s="93"/>
      <c r="K69" s="93"/>
    </row>
    <row r="70" spans="1:11" x14ac:dyDescent="0.2">
      <c r="A70" s="589" t="s">
        <v>3748</v>
      </c>
      <c r="B70" s="93">
        <v>2</v>
      </c>
      <c r="C70" s="93"/>
      <c r="D70" s="93"/>
      <c r="E70" s="93"/>
      <c r="F70" s="93"/>
      <c r="G70" s="93">
        <f>SUM(Table1[[#This Row],[SPK-F]:[SPK-K]])</f>
        <v>2</v>
      </c>
      <c r="H70" s="93"/>
      <c r="I70" s="93"/>
      <c r="J70" s="93"/>
      <c r="K70" s="93"/>
    </row>
    <row r="71" spans="1:11" x14ac:dyDescent="0.2">
      <c r="A71" s="589" t="s">
        <v>3749</v>
      </c>
      <c r="B71" s="93">
        <v>1</v>
      </c>
      <c r="C71" s="93"/>
      <c r="D71" s="93"/>
      <c r="E71" s="93"/>
      <c r="F71" s="93"/>
      <c r="G71" s="93">
        <f>SUM(Table1[[#This Row],[SPK-F]:[SPK-K]])</f>
        <v>1</v>
      </c>
      <c r="H71" s="93"/>
      <c r="I71" s="93"/>
      <c r="J71" s="93"/>
      <c r="K71" s="93"/>
    </row>
    <row r="72" spans="1:11" x14ac:dyDescent="0.2">
      <c r="A72" s="589" t="s">
        <v>3750</v>
      </c>
      <c r="B72" s="93">
        <v>5</v>
      </c>
      <c r="C72" s="93"/>
      <c r="D72" s="93"/>
      <c r="E72" s="93"/>
      <c r="F72" s="93"/>
      <c r="G72" s="93">
        <f>SUM(Table1[[#This Row],[SPK-F]:[SPK-K]])</f>
        <v>5</v>
      </c>
      <c r="H72" s="93"/>
      <c r="I72" s="93"/>
      <c r="J72" s="93"/>
      <c r="K72" s="93"/>
    </row>
    <row r="73" spans="1:11" x14ac:dyDescent="0.2">
      <c r="A73" s="589" t="s">
        <v>3751</v>
      </c>
      <c r="B73" s="93">
        <v>16</v>
      </c>
      <c r="C73" s="93"/>
      <c r="D73" s="93"/>
      <c r="E73" s="93"/>
      <c r="F73" s="93"/>
      <c r="G73" s="93">
        <f>SUM(Table1[[#This Row],[SPK-F]:[SPK-K]])</f>
        <v>16</v>
      </c>
      <c r="H73" s="93"/>
      <c r="I73" s="93"/>
      <c r="J73" s="93"/>
      <c r="K73" s="93"/>
    </row>
    <row r="74" spans="1:11" x14ac:dyDescent="0.2">
      <c r="A74" s="589" t="s">
        <v>3752</v>
      </c>
      <c r="B74" s="93"/>
      <c r="C74" s="93">
        <v>4</v>
      </c>
      <c r="D74" s="93"/>
      <c r="E74" s="93"/>
      <c r="F74" s="93"/>
      <c r="G74" s="93">
        <f>SUM(Table1[[#This Row],[SPK-F]:[SPK-K]])</f>
        <v>4</v>
      </c>
      <c r="H74" s="93"/>
      <c r="I74" s="93"/>
      <c r="J74" s="93"/>
      <c r="K74" s="93"/>
    </row>
    <row r="75" spans="1:11" x14ac:dyDescent="0.2">
      <c r="A75" s="589" t="s">
        <v>3753</v>
      </c>
      <c r="B75" s="93">
        <v>1</v>
      </c>
      <c r="C75" s="93"/>
      <c r="D75" s="93"/>
      <c r="E75" s="93"/>
      <c r="F75" s="93"/>
      <c r="G75" s="93">
        <f>SUM(Table1[[#This Row],[SPK-F]:[SPK-K]])</f>
        <v>1</v>
      </c>
      <c r="H75" s="93"/>
      <c r="I75" s="93"/>
      <c r="J75" s="93"/>
      <c r="K75" s="93"/>
    </row>
    <row r="76" spans="1:11" x14ac:dyDescent="0.2">
      <c r="A76" s="589" t="s">
        <v>3754</v>
      </c>
      <c r="B76" s="93">
        <v>1</v>
      </c>
      <c r="C76" s="93"/>
      <c r="D76" s="93"/>
      <c r="E76" s="93"/>
      <c r="F76" s="93"/>
      <c r="G76" s="93">
        <f>SUM(Table1[[#This Row],[SPK-F]:[SPK-K]])</f>
        <v>1</v>
      </c>
      <c r="H76" s="93"/>
      <c r="I76" s="93"/>
      <c r="J76" s="93"/>
      <c r="K76" s="93"/>
    </row>
    <row r="77" spans="1:11" x14ac:dyDescent="0.2">
      <c r="A77" s="589" t="s">
        <v>3755</v>
      </c>
      <c r="B77" s="93"/>
      <c r="C77" s="93"/>
      <c r="D77" s="93"/>
      <c r="E77" s="93"/>
      <c r="F77" s="93">
        <v>4</v>
      </c>
      <c r="G77" s="93">
        <f>SUM(Table1[[#This Row],[SPK-F]:[SPK-K]])</f>
        <v>4</v>
      </c>
      <c r="H77" s="93"/>
      <c r="I77" s="93"/>
      <c r="J77" s="93"/>
      <c r="K77" s="93"/>
    </row>
    <row r="78" spans="1:11" x14ac:dyDescent="0.2">
      <c r="A78" s="589" t="s">
        <v>3756</v>
      </c>
      <c r="B78" s="93">
        <v>31</v>
      </c>
      <c r="C78" s="93"/>
      <c r="D78" s="93"/>
      <c r="E78" s="93"/>
      <c r="F78" s="93"/>
      <c r="G78" s="93">
        <f>SUM(Table1[[#This Row],[SPK-F]:[SPK-K]])</f>
        <v>31</v>
      </c>
      <c r="H78" s="93"/>
      <c r="I78" s="93"/>
      <c r="J78" s="93"/>
      <c r="K78" s="93"/>
    </row>
    <row r="79" spans="1:11" x14ac:dyDescent="0.2">
      <c r="A79" s="589" t="s">
        <v>3757</v>
      </c>
      <c r="B79" s="93">
        <v>7</v>
      </c>
      <c r="C79" s="93"/>
      <c r="D79" s="93"/>
      <c r="E79" s="93"/>
      <c r="F79" s="93"/>
      <c r="G79" s="93">
        <f>SUM(Table1[[#This Row],[SPK-F]:[SPK-K]])</f>
        <v>7</v>
      </c>
      <c r="H79" s="93"/>
      <c r="I79" s="93"/>
      <c r="J79" s="93"/>
      <c r="K79" s="93"/>
    </row>
    <row r="80" spans="1:11" x14ac:dyDescent="0.2">
      <c r="A80" s="589" t="s">
        <v>3758</v>
      </c>
      <c r="B80" s="93"/>
      <c r="C80" s="93"/>
      <c r="D80" s="93"/>
      <c r="E80" s="93">
        <v>7</v>
      </c>
      <c r="F80" s="93"/>
      <c r="G80" s="93">
        <f>SUM(Table1[[#This Row],[SPK-F]:[SPK-K]])</f>
        <v>7</v>
      </c>
      <c r="H80" s="93"/>
      <c r="I80" s="93"/>
      <c r="J80" s="93"/>
      <c r="K80" s="93"/>
    </row>
    <row r="81" spans="1:11" x14ac:dyDescent="0.2">
      <c r="A81" s="589" t="s">
        <v>3759</v>
      </c>
      <c r="B81" s="93">
        <v>31</v>
      </c>
      <c r="C81" s="93"/>
      <c r="D81" s="93"/>
      <c r="E81" s="93"/>
      <c r="F81" s="93"/>
      <c r="G81" s="93">
        <f>SUM(Table1[[#This Row],[SPK-F]:[SPK-K]])</f>
        <v>31</v>
      </c>
      <c r="H81" s="93"/>
      <c r="I81" s="93"/>
      <c r="J81" s="93"/>
      <c r="K81" s="93"/>
    </row>
    <row r="82" spans="1:11" x14ac:dyDescent="0.2">
      <c r="A82" s="589" t="s">
        <v>3760</v>
      </c>
      <c r="B82" s="93">
        <v>6</v>
      </c>
      <c r="C82" s="93"/>
      <c r="D82" s="93"/>
      <c r="E82" s="93"/>
      <c r="F82" s="93"/>
      <c r="G82" s="93">
        <f>SUM(Table1[[#This Row],[SPK-F]:[SPK-K]])</f>
        <v>6</v>
      </c>
      <c r="H82" s="93"/>
      <c r="I82" s="93"/>
      <c r="J82" s="93"/>
      <c r="K82" s="93"/>
    </row>
    <row r="83" spans="1:11" x14ac:dyDescent="0.2">
      <c r="A83" s="589" t="s">
        <v>3761</v>
      </c>
      <c r="B83" s="93"/>
      <c r="C83" s="93"/>
      <c r="D83" s="93">
        <v>4</v>
      </c>
      <c r="E83" s="93"/>
      <c r="F83" s="93"/>
      <c r="G83" s="93">
        <f>SUM(Table1[[#This Row],[SPK-F]:[SPK-K]])</f>
        <v>4</v>
      </c>
      <c r="H83" s="93" t="s">
        <v>3743</v>
      </c>
      <c r="I83" s="93"/>
      <c r="J83" s="93"/>
      <c r="K83" s="93"/>
    </row>
    <row r="84" spans="1:11" x14ac:dyDescent="0.2">
      <c r="A84" s="589" t="s">
        <v>3762</v>
      </c>
      <c r="B84" s="93"/>
      <c r="C84" s="93"/>
      <c r="D84" s="93">
        <v>4</v>
      </c>
      <c r="E84" s="93"/>
      <c r="F84" s="93"/>
      <c r="G84" s="93">
        <f>SUM(Table1[[#This Row],[SPK-F]:[SPK-K]])</f>
        <v>4</v>
      </c>
      <c r="H84" s="93" t="s">
        <v>3743</v>
      </c>
      <c r="I84" s="93"/>
      <c r="J84" s="93"/>
      <c r="K84" s="93"/>
    </row>
    <row r="85" spans="1:11" x14ac:dyDescent="0.2">
      <c r="A85" s="589" t="s">
        <v>3763</v>
      </c>
      <c r="B85" s="93"/>
      <c r="C85" s="93"/>
      <c r="D85" s="93">
        <v>2</v>
      </c>
      <c r="E85" s="93"/>
      <c r="F85" s="93"/>
      <c r="G85" s="93">
        <f>SUM(Table1[[#This Row],[SPK-F]:[SPK-K]])</f>
        <v>2</v>
      </c>
      <c r="H85" s="93" t="s">
        <v>3743</v>
      </c>
      <c r="I85" s="93"/>
      <c r="J85" s="93"/>
      <c r="K85" s="93"/>
    </row>
    <row r="86" spans="1:11" x14ac:dyDescent="0.2">
      <c r="A86" s="589" t="s">
        <v>3764</v>
      </c>
      <c r="B86" s="93"/>
      <c r="C86" s="93"/>
      <c r="D86" s="93">
        <v>4</v>
      </c>
      <c r="E86" s="93"/>
      <c r="F86" s="93"/>
      <c r="G86" s="93">
        <f>SUM(Table1[[#This Row],[SPK-F]:[SPK-K]])</f>
        <v>4</v>
      </c>
      <c r="H86" s="93" t="s">
        <v>3743</v>
      </c>
      <c r="I86" s="93"/>
      <c r="J86" s="93"/>
      <c r="K86" s="93"/>
    </row>
    <row r="87" spans="1:11" x14ac:dyDescent="0.2">
      <c r="A87" s="589" t="s">
        <v>3765</v>
      </c>
      <c r="B87" s="93">
        <v>9</v>
      </c>
      <c r="C87" s="93"/>
      <c r="D87" s="93"/>
      <c r="E87" s="93"/>
      <c r="F87" s="93"/>
      <c r="G87" s="93">
        <f>SUM(Table1[[#This Row],[SPK-F]:[SPK-K]])</f>
        <v>9</v>
      </c>
      <c r="H87" s="93"/>
      <c r="I87" s="93"/>
      <c r="J87" s="93"/>
      <c r="K87" s="93"/>
    </row>
    <row r="88" spans="1:11" x14ac:dyDescent="0.2">
      <c r="A88" s="589" t="s">
        <v>3766</v>
      </c>
      <c r="B88" s="93">
        <v>2</v>
      </c>
      <c r="C88" s="93"/>
      <c r="D88" s="93"/>
      <c r="E88" s="93"/>
      <c r="F88" s="93"/>
      <c r="G88" s="93">
        <f>SUM(Table1[[#This Row],[SPK-F]:[SPK-K]])</f>
        <v>2</v>
      </c>
      <c r="H88" s="93"/>
      <c r="I88" s="93"/>
      <c r="J88" s="93"/>
      <c r="K88" s="93"/>
    </row>
    <row r="89" spans="1:11" x14ac:dyDescent="0.2">
      <c r="A89" s="589" t="s">
        <v>3767</v>
      </c>
      <c r="B89" s="93">
        <v>3</v>
      </c>
      <c r="C89" s="93"/>
      <c r="D89" s="93"/>
      <c r="E89" s="93"/>
      <c r="F89" s="93"/>
      <c r="G89" s="93">
        <f>SUM(Table1[[#This Row],[SPK-F]:[SPK-K]])</f>
        <v>3</v>
      </c>
      <c r="H89" s="93"/>
      <c r="I89" s="93"/>
      <c r="J89" s="93"/>
      <c r="K89" s="93"/>
    </row>
    <row r="90" spans="1:11" x14ac:dyDescent="0.2">
      <c r="A90" s="589" t="s">
        <v>3768</v>
      </c>
      <c r="B90" s="93">
        <v>5</v>
      </c>
      <c r="C90" s="93"/>
      <c r="D90" s="93"/>
      <c r="E90" s="93"/>
      <c r="F90" s="93"/>
      <c r="G90" s="93">
        <f>SUM(Table1[[#This Row],[SPK-F]:[SPK-K]])</f>
        <v>5</v>
      </c>
      <c r="H90" s="93"/>
      <c r="I90" s="93"/>
      <c r="J90" s="93"/>
      <c r="K90" s="93"/>
    </row>
    <row r="91" spans="1:11" x14ac:dyDescent="0.2">
      <c r="A91" s="590" t="s">
        <v>3769</v>
      </c>
      <c r="B91" s="93">
        <f>SUM(B60:B90)</f>
        <v>171</v>
      </c>
      <c r="C91" s="93">
        <f t="shared" ref="C91:F91" si="3">SUM(C60:C90)</f>
        <v>6</v>
      </c>
      <c r="D91" s="93">
        <f t="shared" si="3"/>
        <v>24</v>
      </c>
      <c r="E91" s="93">
        <f t="shared" si="3"/>
        <v>7</v>
      </c>
      <c r="F91" s="93">
        <f t="shared" si="3"/>
        <v>4</v>
      </c>
      <c r="G91" s="93">
        <f>SUM(Table1[[#This Row],[SPK-F]:[SPK-K]])</f>
        <v>212</v>
      </c>
      <c r="H91" s="93"/>
      <c r="I91" s="93"/>
      <c r="J91" s="93"/>
      <c r="K91" s="93"/>
    </row>
    <row r="92" spans="1:11" x14ac:dyDescent="0.2">
      <c r="A92" s="590" t="s">
        <v>3770</v>
      </c>
      <c r="B92" s="93">
        <v>147</v>
      </c>
      <c r="C92" s="93">
        <v>4</v>
      </c>
      <c r="D92" s="93">
        <v>6</v>
      </c>
      <c r="E92" s="93">
        <v>7</v>
      </c>
      <c r="F92" s="93">
        <v>4</v>
      </c>
      <c r="G92" s="93">
        <f>SUM(Table1[[#This Row],[SPK-F]:[SPK-K]])</f>
        <v>168</v>
      </c>
      <c r="H92" s="93"/>
      <c r="I92" s="93"/>
      <c r="J92" s="93"/>
      <c r="K92" s="93"/>
    </row>
    <row r="93" spans="1:11" x14ac:dyDescent="0.2">
      <c r="A93" s="590" t="s">
        <v>3771</v>
      </c>
      <c r="B93" s="93">
        <v>11</v>
      </c>
      <c r="C93" s="93"/>
      <c r="D93" s="93">
        <v>24</v>
      </c>
      <c r="E93" s="93"/>
      <c r="F93" s="93"/>
      <c r="G93" s="93">
        <f>SUM(Table1[[#This Row],[SPK-F]:[SPK-K]])</f>
        <v>35</v>
      </c>
      <c r="H93" s="93"/>
      <c r="I93" s="93"/>
      <c r="J93" s="93"/>
      <c r="K93" s="93"/>
    </row>
    <row r="94" spans="1:11" x14ac:dyDescent="0.2">
      <c r="A94" s="590" t="s">
        <v>3772</v>
      </c>
      <c r="B94" s="93">
        <f>SUM(B92:B93)</f>
        <v>158</v>
      </c>
      <c r="C94" s="93">
        <f t="shared" ref="C94:F94" si="4">SUM(C92:C93)</f>
        <v>4</v>
      </c>
      <c r="D94" s="93">
        <f t="shared" si="4"/>
        <v>30</v>
      </c>
      <c r="E94" s="93">
        <f t="shared" si="4"/>
        <v>7</v>
      </c>
      <c r="F94" s="93">
        <f t="shared" si="4"/>
        <v>4</v>
      </c>
      <c r="G94" s="93">
        <f>SUM(Table1[[#This Row],[SPK-F]:[SPK-K]])</f>
        <v>203</v>
      </c>
      <c r="H94" s="93"/>
      <c r="I94" s="93"/>
      <c r="J94" s="93"/>
      <c r="K94" s="93"/>
    </row>
    <row r="95" spans="1:11" x14ac:dyDescent="0.2">
      <c r="A95" s="590" t="s">
        <v>3773</v>
      </c>
      <c r="B95" s="93">
        <f>B91-B94</f>
        <v>13</v>
      </c>
      <c r="C95" s="93">
        <v>-2</v>
      </c>
      <c r="D95" s="93">
        <f t="shared" ref="D95:F95" si="5">D91-D94</f>
        <v>-6</v>
      </c>
      <c r="E95" s="93">
        <f t="shared" si="5"/>
        <v>0</v>
      </c>
      <c r="F95" s="93">
        <f t="shared" si="5"/>
        <v>0</v>
      </c>
      <c r="G95" s="93">
        <f>SUM(Table1[[#This Row],[SPK-F]:[SPK-K]])</f>
        <v>5</v>
      </c>
      <c r="H95" s="93"/>
      <c r="I95" s="93"/>
      <c r="J95" s="93"/>
      <c r="K95" s="93"/>
    </row>
    <row r="96" spans="1:11" x14ac:dyDescent="0.2">
      <c r="A96" s="589"/>
      <c r="B96" s="93"/>
      <c r="C96" s="93"/>
      <c r="D96" s="93"/>
      <c r="E96" s="93"/>
      <c r="F96" s="93"/>
      <c r="G96" s="93"/>
      <c r="H96" s="93"/>
      <c r="I96" s="93"/>
      <c r="J96" s="93"/>
      <c r="K96" s="93"/>
    </row>
    <row r="97" spans="1:11" x14ac:dyDescent="0.2">
      <c r="A97" s="589"/>
      <c r="B97" s="93"/>
      <c r="C97" s="93"/>
      <c r="D97" s="93"/>
      <c r="E97" s="93"/>
      <c r="F97" s="93"/>
      <c r="G97" s="93"/>
      <c r="H97" s="93"/>
      <c r="I97" s="93"/>
      <c r="J97" s="93"/>
      <c r="K97" s="93"/>
    </row>
    <row r="98" spans="1:11" x14ac:dyDescent="0.2">
      <c r="A98" s="589"/>
      <c r="B98" s="93"/>
      <c r="C98" s="93"/>
      <c r="D98" s="93"/>
      <c r="E98" s="93"/>
      <c r="F98" s="93"/>
      <c r="G98" s="93"/>
      <c r="H98" s="93"/>
      <c r="I98" s="93"/>
      <c r="J98" s="93"/>
      <c r="K98" s="93"/>
    </row>
    <row r="99" spans="1:11" x14ac:dyDescent="0.2">
      <c r="A99" s="589"/>
      <c r="B99" s="93"/>
      <c r="C99" s="93"/>
      <c r="D99" s="93"/>
      <c r="E99" s="93"/>
      <c r="F99" s="93"/>
      <c r="G99" s="93"/>
      <c r="H99" s="93"/>
      <c r="I99" s="93"/>
      <c r="J99" s="93"/>
      <c r="K99" s="93"/>
    </row>
    <row r="100" spans="1:11" x14ac:dyDescent="0.2">
      <c r="A100" s="589"/>
      <c r="B100" s="93"/>
      <c r="C100" s="93"/>
      <c r="D100" s="93"/>
      <c r="E100" s="93"/>
      <c r="F100" s="93"/>
      <c r="G100" s="93"/>
      <c r="H100" s="93"/>
      <c r="I100" s="93"/>
      <c r="J100" s="93"/>
      <c r="K100" s="93"/>
    </row>
    <row r="101" spans="1:11" x14ac:dyDescent="0.2">
      <c r="A101" s="589"/>
      <c r="B101" s="93"/>
      <c r="C101" s="93"/>
      <c r="D101" s="93"/>
      <c r="E101" s="93"/>
      <c r="F101" s="93"/>
      <c r="G101" s="93"/>
      <c r="H101" s="93"/>
      <c r="I101" s="93"/>
      <c r="J101" s="93"/>
      <c r="K101" s="93"/>
    </row>
    <row r="102" spans="1:11" x14ac:dyDescent="0.2">
      <c r="A102" s="589"/>
      <c r="B102" s="93"/>
      <c r="C102" s="93"/>
      <c r="D102" s="93"/>
      <c r="E102" s="93"/>
      <c r="F102" s="93"/>
      <c r="G102" s="93"/>
      <c r="H102" s="93"/>
      <c r="I102" s="93"/>
      <c r="J102" s="93"/>
      <c r="K102" s="93"/>
    </row>
    <row r="103" spans="1:11" x14ac:dyDescent="0.2">
      <c r="A103" s="589"/>
      <c r="B103" s="93"/>
      <c r="C103" s="93"/>
      <c r="D103" s="93"/>
      <c r="E103" s="93"/>
      <c r="F103" s="93"/>
      <c r="G103" s="93"/>
      <c r="H103" s="93"/>
      <c r="I103" s="93"/>
      <c r="J103" s="93"/>
      <c r="K103" s="93"/>
    </row>
  </sheetData>
  <mergeCells count="10">
    <mergeCell ref="P23:P30"/>
    <mergeCell ref="P32:P39"/>
    <mergeCell ref="J39:J40"/>
    <mergeCell ref="P40:P47"/>
    <mergeCell ref="B1:N1"/>
    <mergeCell ref="P3:P6"/>
    <mergeCell ref="P7:P14"/>
    <mergeCell ref="J12:J13"/>
    <mergeCell ref="J14:J17"/>
    <mergeCell ref="P15:P22"/>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1493047-0e2e-40b2-ac74-fcf57edbb9c1" xsi:nil="true"/>
    <lcf76f155ced4ddcb4097134ff3c332f xmlns="99d47ea3-0785-4d17-96ac-ec414b2b27ab">
      <Terms xmlns="http://schemas.microsoft.com/office/infopath/2007/PartnerControls"/>
    </lcf76f155ced4ddcb4097134ff3c332f>
    <Date xmlns="99d47ea3-0785-4d17-96ac-ec414b2b27a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36A9E5DCD50A4391CF1086B4FD398F" ma:contentTypeVersion="19" ma:contentTypeDescription="Create a new document." ma:contentTypeScope="" ma:versionID="01b3c95099019c9132bc38cb12322c99">
  <xsd:schema xmlns:xsd="http://www.w3.org/2001/XMLSchema" xmlns:xs="http://www.w3.org/2001/XMLSchema" xmlns:p="http://schemas.microsoft.com/office/2006/metadata/properties" xmlns:ns2="99d47ea3-0785-4d17-96ac-ec414b2b27ab" xmlns:ns3="d1493047-0e2e-40b2-ac74-fcf57edbb9c1" targetNamespace="http://schemas.microsoft.com/office/2006/metadata/properties" ma:root="true" ma:fieldsID="dfb8ed15f6db11ea74990e10670e6f7b" ns2:_="" ns3:_="">
    <xsd:import namespace="99d47ea3-0785-4d17-96ac-ec414b2b27ab"/>
    <xsd:import namespace="d1493047-0e2e-40b2-ac74-fcf57edbb9c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Dat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d47ea3-0785-4d17-96ac-ec414b2b27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d8809b5-2e23-4239-97ac-59f3e563c3f7" ma:termSetId="09814cd3-568e-fe90-9814-8d621ff8fb84" ma:anchorId="fba54fb3-c3e1-fe81-a776-ca4b69148c4d" ma:open="true" ma:isKeyword="false">
      <xsd:complexType>
        <xsd:sequence>
          <xsd:element ref="pc:Terms" minOccurs="0" maxOccurs="1"/>
        </xsd:sequence>
      </xsd:complexType>
    </xsd:element>
    <xsd:element name="Date" ma:index="23" nillable="true" ma:displayName="Date" ma:format="DateTime" ma:internalName="Date">
      <xsd:simpleType>
        <xsd:restriction base="dms:DateTim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493047-0e2e-40b2-ac74-fcf57edbb9c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e328758-b609-4cdf-8701-490dbfe40602}" ma:internalName="TaxCatchAll" ma:showField="CatchAllData" ma:web="d1493047-0e2e-40b2-ac74-fcf57edbb9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E0A974-5B7C-4D0B-86E7-3FB225087B24}">
  <ds:schemaRefs>
    <ds:schemaRef ds:uri="http://schemas.microsoft.com/office/2006/metadata/properties"/>
    <ds:schemaRef ds:uri="http://schemas.microsoft.com/office/infopath/2007/PartnerControls"/>
    <ds:schemaRef ds:uri="d1493047-0e2e-40b2-ac74-fcf57edbb9c1"/>
    <ds:schemaRef ds:uri="99d47ea3-0785-4d17-96ac-ec414b2b27ab"/>
  </ds:schemaRefs>
</ds:datastoreItem>
</file>

<file path=customXml/itemProps2.xml><?xml version="1.0" encoding="utf-8"?>
<ds:datastoreItem xmlns:ds="http://schemas.openxmlformats.org/officeDocument/2006/customXml" ds:itemID="{D3284E1A-4876-41B7-97A5-1F8182722145}">
  <ds:schemaRefs>
    <ds:schemaRef ds:uri="http://schemas.microsoft.com/sharepoint/v3/contenttype/forms"/>
  </ds:schemaRefs>
</ds:datastoreItem>
</file>

<file path=customXml/itemProps3.xml><?xml version="1.0" encoding="utf-8"?>
<ds:datastoreItem xmlns:ds="http://schemas.openxmlformats.org/officeDocument/2006/customXml" ds:itemID="{B8506DA1-2AF2-4638-9E62-BE19468EE4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d47ea3-0785-4d17-96ac-ec414b2b27ab"/>
    <ds:schemaRef ds:uri="d1493047-0e2e-40b2-ac74-fcf57edbb9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25</vt:i4>
      </vt:variant>
    </vt:vector>
  </HeadingPairs>
  <TitlesOfParts>
    <vt:vector size="65" baseType="lpstr">
      <vt:lpstr>Table 1</vt:lpstr>
      <vt:lpstr>Sheet2</vt:lpstr>
      <vt:lpstr>Sheet1</vt:lpstr>
      <vt:lpstr>Cable ID TECHNICAL DATA SYSTEM</vt:lpstr>
      <vt:lpstr>Cable paths ER401</vt:lpstr>
      <vt:lpstr>Cable paths ER211</vt:lpstr>
      <vt:lpstr>Cable paths ER491</vt:lpstr>
      <vt:lpstr>Cable paths ER601</vt:lpstr>
      <vt:lpstr>Cable ID Analog Audio</vt:lpstr>
      <vt:lpstr>Cable ID AV CONTROL DATA</vt:lpstr>
      <vt:lpstr>Cable ID Dante</vt:lpstr>
      <vt:lpstr>Cable ID HOIST CONTROL</vt:lpstr>
      <vt:lpstr>Cable ID HOUSE CURTAIN CONTROL</vt:lpstr>
      <vt:lpstr>Cable ID LIGHTING CONTROL DMX</vt:lpstr>
      <vt:lpstr>Cable ID PAGING SPEAKER</vt:lpstr>
      <vt:lpstr>Cable ID PAGING STATION</vt:lpstr>
      <vt:lpstr>Cable ID PERFORMANCE LOUDSPKR</vt:lpstr>
      <vt:lpstr>Cable ID STAGE LIGHTING OUTLETS</vt:lpstr>
      <vt:lpstr>Cable ID TALKBACK</vt:lpstr>
      <vt:lpstr>Cable ID DIGITAL MEDIA </vt:lpstr>
      <vt:lpstr>Cable ID ESTOP</vt:lpstr>
      <vt:lpstr>wall plate type (2)</vt:lpstr>
      <vt:lpstr>wall plate type</vt:lpstr>
      <vt:lpstr>Equipment location</vt:lpstr>
      <vt:lpstr>Audio cable type cost</vt:lpstr>
      <vt:lpstr>Tech Panels &amp; connector price </vt:lpstr>
      <vt:lpstr>Tech Panels &amp; connector pri (2)</vt:lpstr>
      <vt:lpstr>cable and connector order</vt:lpstr>
      <vt:lpstr>Cable length and price</vt:lpstr>
      <vt:lpstr>Wirestorm</vt:lpstr>
      <vt:lpstr>Screens</vt:lpstr>
      <vt:lpstr>Racks</vt:lpstr>
      <vt:lpstr>Heat calcs</vt:lpstr>
      <vt:lpstr>Floor Boxes</vt:lpstr>
      <vt:lpstr>Conduit level 1</vt:lpstr>
      <vt:lpstr>in floor cabeling</vt:lpstr>
      <vt:lpstr>Floor penetrations ER601</vt:lpstr>
      <vt:lpstr>Floor penetrations DM601-602</vt:lpstr>
      <vt:lpstr>PA speaker alocations</vt:lpstr>
      <vt:lpstr>PA speaker qty</vt:lpstr>
      <vt:lpstr>'Cable ID AV CONTROL DATA'!Print_Area</vt:lpstr>
      <vt:lpstr>'Cable ID Dante'!Print_Area</vt:lpstr>
      <vt:lpstr>'Cable ID HOIST CONTROL'!Print_Area</vt:lpstr>
      <vt:lpstr>'Cable ID LIGHTING CONTROL DMX'!Print_Area</vt:lpstr>
      <vt:lpstr>'Cable ID PAGING SPEAKER'!Print_Area</vt:lpstr>
      <vt:lpstr>'Cable ID STAGE LIGHTING OUTLETS'!Print_Area</vt:lpstr>
      <vt:lpstr>'Cable ID TECHNICAL DATA SYSTEM'!Print_Area</vt:lpstr>
      <vt:lpstr>'Cable paths ER401'!Print_Area</vt:lpstr>
      <vt:lpstr>'wall plate type'!Print_Area</vt:lpstr>
      <vt:lpstr>'wall plate type (2)'!Print_Area</vt:lpstr>
      <vt:lpstr>Wirestorm!Print_Area</vt:lpstr>
      <vt:lpstr>'Cable ID Analog Audio'!Print_Titles</vt:lpstr>
      <vt:lpstr>'Cable ID AV CONTROL DATA'!Print_Titles</vt:lpstr>
      <vt:lpstr>'Cable ID Dante'!Print_Titles</vt:lpstr>
      <vt:lpstr>'Cable ID DIGITAL MEDIA '!Print_Titles</vt:lpstr>
      <vt:lpstr>'Cable ID HOIST CONTROL'!Print_Titles</vt:lpstr>
      <vt:lpstr>'Cable ID LIGHTING CONTROL DMX'!Print_Titles</vt:lpstr>
      <vt:lpstr>'Cable ID PERFORMANCE LOUDSPKR'!Print_Titles</vt:lpstr>
      <vt:lpstr>'Cable ID STAGE LIGHTING OUTLETS'!Print_Titles</vt:lpstr>
      <vt:lpstr>'Cable ID TECHNICAL DATA SYSTEM'!Print_Titles</vt:lpstr>
      <vt:lpstr>'Cable paths ER401'!Print_Titles</vt:lpstr>
      <vt:lpstr>'Cable paths ER491'!Print_Titles</vt:lpstr>
      <vt:lpstr>'Cable paths ER601'!Print_Titles</vt:lpstr>
      <vt:lpstr>'wall plate type'!Print_Titles</vt:lpstr>
      <vt:lpstr>'wall plate type (2)'!Print_Titles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Hillier</dc:creator>
  <cp:keywords/>
  <dc:description/>
  <cp:lastModifiedBy>Martin Hillier</cp:lastModifiedBy>
  <cp:revision/>
  <cp:lastPrinted>2024-04-15T01:17:55Z</cp:lastPrinted>
  <dcterms:created xsi:type="dcterms:W3CDTF">2022-05-23T02:45:01Z</dcterms:created>
  <dcterms:modified xsi:type="dcterms:W3CDTF">2024-04-15T03:07:53Z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0x0101008736A9E5DCD50A4391CF1086B4FD398F</vt:lpwstr>
  </property>
  <property fmtid="{D5CDD505-2E9C-101B-9397-08002B2CF9AE}" pid="3" name="MediaServiceImageTags">
    <vt:lpwstr/>
  </property>
</Properties>
</file>