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3fdae5e8c0883409/Documents/GitHub/budget/"/>
    </mc:Choice>
  </mc:AlternateContent>
  <xr:revisionPtr revIDLastSave="46" documentId="13_ncr:1_{DE95CB3E-6CC3-4D69-AC26-B69DD622F886}" xr6:coauthVersionLast="47" xr6:coauthVersionMax="47" xr10:uidLastSave="{EE40CADC-0685-4648-9037-AFB0596B5060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65" i="1" l="1"/>
  <c r="AL31" i="1"/>
  <c r="B23" i="1"/>
  <c r="BD23" i="1"/>
  <c r="BD20" i="1"/>
  <c r="BC20" i="1"/>
  <c r="BB20" i="1"/>
  <c r="BA20" i="1"/>
  <c r="AZ20" i="1"/>
  <c r="AY20" i="1"/>
  <c r="AX20" i="1"/>
  <c r="AW20" i="1"/>
  <c r="AV20" i="1"/>
  <c r="AU20" i="1"/>
  <c r="AT20" i="1"/>
  <c r="BE20" i="1" s="1"/>
  <c r="AS20" i="1"/>
  <c r="AR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B20" i="1"/>
  <c r="AA20" i="1"/>
  <c r="Z20" i="1"/>
  <c r="Y20" i="1"/>
  <c r="X20" i="1"/>
  <c r="W20" i="1"/>
  <c r="V20" i="1"/>
  <c r="U20" i="1"/>
  <c r="T20" i="1"/>
  <c r="S20" i="1"/>
  <c r="R20" i="1"/>
  <c r="Q20" i="1"/>
  <c r="AC20" i="1" s="1"/>
  <c r="P20" i="1"/>
  <c r="N20" i="1"/>
  <c r="M20" i="1"/>
  <c r="L20" i="1"/>
  <c r="K20" i="1"/>
  <c r="O20" i="1" s="1"/>
  <c r="J20" i="1"/>
  <c r="I20" i="1"/>
  <c r="H20" i="1"/>
  <c r="G20" i="1"/>
  <c r="F20" i="1"/>
  <c r="E20" i="1"/>
  <c r="D20" i="1"/>
  <c r="C20" i="1"/>
  <c r="E15" i="1"/>
  <c r="AL15" i="1" s="1"/>
  <c r="AL18" i="1" s="1"/>
  <c r="AZ15" i="1"/>
  <c r="BD13" i="1"/>
  <c r="AZ13" i="1"/>
  <c r="BE13" i="1" s="1"/>
  <c r="AU13" i="1"/>
  <c r="AP13" i="1"/>
  <c r="AL13" i="1"/>
  <c r="AG13" i="1"/>
  <c r="AB13" i="1"/>
  <c r="W13" i="1"/>
  <c r="S13" i="1"/>
  <c r="N13" i="1"/>
  <c r="I13" i="1"/>
  <c r="E13" i="1"/>
  <c r="O13" i="1"/>
  <c r="BD15" i="1"/>
  <c r="BD18" i="1" s="1"/>
  <c r="AU15" i="1"/>
  <c r="AU18" i="1" s="1"/>
  <c r="AP15" i="1"/>
  <c r="AP18" i="1" s="1"/>
  <c r="I15" i="1"/>
  <c r="I18" i="1" s="1"/>
  <c r="D62" i="1"/>
  <c r="BE6" i="1"/>
  <c r="BE5" i="1"/>
  <c r="AQ6" i="1"/>
  <c r="AQ5" i="1"/>
  <c r="AC6" i="1"/>
  <c r="AC5" i="1"/>
  <c r="O6" i="1"/>
  <c r="O5" i="1"/>
  <c r="F51" i="1"/>
  <c r="C62" i="1" s="1"/>
  <c r="O19" i="1"/>
  <c r="BE19" i="1"/>
  <c r="AQ19" i="1"/>
  <c r="AQ20" i="1"/>
  <c r="AC19" i="1"/>
  <c r="BE3" i="1"/>
  <c r="BC18" i="1"/>
  <c r="BB18" i="1"/>
  <c r="BA18" i="1"/>
  <c r="AY18" i="1"/>
  <c r="AX18" i="1"/>
  <c r="AW18" i="1"/>
  <c r="AV18" i="1"/>
  <c r="AT18" i="1"/>
  <c r="AS18" i="1"/>
  <c r="AR18" i="1"/>
  <c r="AO18" i="1"/>
  <c r="AN18" i="1"/>
  <c r="AM18" i="1"/>
  <c r="AK18" i="1"/>
  <c r="AJ18" i="1"/>
  <c r="AI18" i="1"/>
  <c r="AH18" i="1"/>
  <c r="AF18" i="1"/>
  <c r="AE18" i="1"/>
  <c r="AA18" i="1"/>
  <c r="Z18" i="1"/>
  <c r="Y18" i="1"/>
  <c r="X18" i="1"/>
  <c r="V18" i="1"/>
  <c r="U18" i="1"/>
  <c r="T18" i="1"/>
  <c r="R18" i="1"/>
  <c r="Q18" i="1"/>
  <c r="M18" i="1"/>
  <c r="L18" i="1"/>
  <c r="K18" i="1"/>
  <c r="J18" i="1"/>
  <c r="H18" i="1"/>
  <c r="G18" i="1"/>
  <c r="F18" i="1"/>
  <c r="D18" i="1"/>
  <c r="C18" i="1"/>
  <c r="O25" i="1"/>
  <c r="O24" i="1"/>
  <c r="O8" i="1"/>
  <c r="AC4" i="1"/>
  <c r="AQ4" i="1"/>
  <c r="O12" i="1"/>
  <c r="O14" i="1"/>
  <c r="AC12" i="1"/>
  <c r="AC14" i="1"/>
  <c r="AQ12" i="1"/>
  <c r="AQ14" i="1"/>
  <c r="BE12" i="1"/>
  <c r="BE14" i="1"/>
  <c r="AQ17" i="1"/>
  <c r="AQ13" i="1"/>
  <c r="AC17" i="1"/>
  <c r="AC13" i="1"/>
  <c r="O17" i="1"/>
  <c r="BE17" i="1"/>
  <c r="BE7" i="1"/>
  <c r="AQ7" i="1"/>
  <c r="AC11" i="1"/>
  <c r="AC16" i="1"/>
  <c r="AC7" i="1"/>
  <c r="O7" i="1"/>
  <c r="BE11" i="1"/>
  <c r="AQ11" i="1"/>
  <c r="O11" i="1"/>
  <c r="BE16" i="1"/>
  <c r="AQ16" i="1"/>
  <c r="O16" i="1"/>
  <c r="BE9" i="1"/>
  <c r="AQ9" i="1"/>
  <c r="AC9" i="1"/>
  <c r="O9" i="1"/>
  <c r="O21" i="1"/>
  <c r="O22" i="1"/>
  <c r="O2" i="1"/>
  <c r="O4" i="1"/>
  <c r="O10" i="1"/>
  <c r="B62" i="1"/>
  <c r="G56" i="1"/>
  <c r="F56" i="1"/>
  <c r="I56" i="1"/>
  <c r="H56" i="1"/>
  <c r="K56" i="1"/>
  <c r="E56" i="1"/>
  <c r="J56" i="1"/>
  <c r="D56" i="1"/>
  <c r="C56" i="1"/>
  <c r="BE25" i="1"/>
  <c r="AQ25" i="1"/>
  <c r="AC25" i="1"/>
  <c r="BE21" i="1"/>
  <c r="AQ21" i="1"/>
  <c r="AC21" i="1"/>
  <c r="BE22" i="1"/>
  <c r="AQ22" i="1"/>
  <c r="AC22" i="1"/>
  <c r="BE8" i="1"/>
  <c r="AQ8" i="1"/>
  <c r="AC8" i="1"/>
  <c r="BE2" i="1"/>
  <c r="AQ2" i="1"/>
  <c r="AC2" i="1"/>
  <c r="BE4" i="1"/>
  <c r="BE10" i="1"/>
  <c r="AQ10" i="1"/>
  <c r="AC10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E18" i="1" l="1"/>
  <c r="S15" i="1"/>
  <c r="S18" i="1" s="1"/>
  <c r="W15" i="1"/>
  <c r="W18" i="1" s="1"/>
  <c r="AB15" i="1"/>
  <c r="AB18" i="1" s="1"/>
  <c r="AG15" i="1"/>
  <c r="AG18" i="1" s="1"/>
  <c r="N15" i="1"/>
  <c r="N18" i="1" s="1"/>
  <c r="AZ18" i="1"/>
  <c r="B65" i="1"/>
  <c r="BF6" i="1"/>
  <c r="J23" i="1"/>
  <c r="Z23" i="1"/>
  <c r="AP23" i="1"/>
  <c r="AB23" i="1"/>
  <c r="AD23" i="1"/>
  <c r="B26" i="1"/>
  <c r="R23" i="1"/>
  <c r="AX23" i="1"/>
  <c r="D23" i="1"/>
  <c r="AZ23" i="1"/>
  <c r="F23" i="1"/>
  <c r="V23" i="1"/>
  <c r="AL23" i="1"/>
  <c r="BB23" i="1"/>
  <c r="L23" i="1"/>
  <c r="AR23" i="1"/>
  <c r="N23" i="1"/>
  <c r="AT23" i="1"/>
  <c r="P23" i="1"/>
  <c r="AF23" i="1"/>
  <c r="AV23" i="1"/>
  <c r="AH23" i="1"/>
  <c r="T23" i="1"/>
  <c r="AJ23" i="1"/>
  <c r="H23" i="1"/>
  <c r="X23" i="1"/>
  <c r="AN23" i="1"/>
  <c r="BF20" i="1"/>
  <c r="BF19" i="1"/>
  <c r="AQ24" i="1"/>
  <c r="BE24" i="1"/>
  <c r="BF14" i="1"/>
  <c r="BF12" i="1"/>
  <c r="AC24" i="1"/>
  <c r="BF13" i="1"/>
  <c r="BF17" i="1"/>
  <c r="O15" i="1"/>
  <c r="BF7" i="1"/>
  <c r="BF16" i="1"/>
  <c r="BE15" i="1"/>
  <c r="BF11" i="1"/>
  <c r="BF9" i="1"/>
  <c r="BF21" i="1"/>
  <c r="BF2" i="1"/>
  <c r="BF25" i="1"/>
  <c r="BF22" i="1"/>
  <c r="BF8" i="1"/>
  <c r="BF10" i="1"/>
  <c r="BF4" i="1"/>
  <c r="BF5" i="1"/>
  <c r="AC15" i="1" l="1"/>
  <c r="AQ15" i="1"/>
  <c r="O23" i="1"/>
  <c r="BE23" i="1"/>
  <c r="AQ23" i="1"/>
  <c r="BF24" i="1"/>
  <c r="BF15" i="1" l="1"/>
  <c r="AC23" i="1"/>
  <c r="BF23" i="1" l="1"/>
  <c r="BE26" i="1" l="1"/>
  <c r="AC26" i="1"/>
  <c r="AQ26" i="1"/>
  <c r="O26" i="1"/>
  <c r="BF26" i="1" l="1"/>
  <c r="B18" i="1"/>
  <c r="B27" i="1" s="1"/>
  <c r="C26" i="1" s="1"/>
  <c r="C27" i="1" l="1"/>
  <c r="D26" i="1" s="1"/>
  <c r="D27" i="1" l="1"/>
  <c r="E26" i="1" s="1"/>
  <c r="E27" i="1" s="1"/>
  <c r="F26" i="1" s="1"/>
  <c r="F27" i="1" l="1"/>
  <c r="G26" i="1" s="1"/>
  <c r="G27" i="1" l="1"/>
  <c r="H26" i="1" s="1"/>
  <c r="H27" i="1" l="1"/>
  <c r="I26" i="1" s="1"/>
  <c r="I27" i="1" s="1"/>
  <c r="J26" i="1" s="1"/>
  <c r="O3" i="1" l="1"/>
  <c r="O18" i="1" s="1"/>
  <c r="O27" i="1" l="1"/>
  <c r="P26" i="1" s="1"/>
  <c r="J27" i="1"/>
  <c r="K26" i="1" s="1"/>
  <c r="K27" i="1" l="1"/>
  <c r="L26" i="1" s="1"/>
  <c r="L27" i="1" l="1"/>
  <c r="M26" i="1" s="1"/>
  <c r="M27" i="1" l="1"/>
  <c r="N26" i="1" s="1"/>
  <c r="N27" i="1" s="1"/>
  <c r="P18" i="1" l="1"/>
  <c r="P27" i="1" l="1"/>
  <c r="Q26" i="1" s="1"/>
  <c r="Q27" i="1" l="1"/>
  <c r="R26" i="1" s="1"/>
  <c r="R27" i="1" l="1"/>
  <c r="S26" i="1" s="1"/>
  <c r="S27" i="1" l="1"/>
  <c r="T26" i="1" s="1"/>
  <c r="T27" i="1" l="1"/>
  <c r="U26" i="1" s="1"/>
  <c r="U27" i="1" l="1"/>
  <c r="V26" i="1" s="1"/>
  <c r="V27" i="1" l="1"/>
  <c r="W26" i="1" s="1"/>
  <c r="W27" i="1" l="1"/>
  <c r="AC3" i="1" l="1"/>
  <c r="X26" i="1"/>
  <c r="X27" i="1" s="1"/>
  <c r="Y26" i="1" s="1"/>
  <c r="AC18" i="1"/>
  <c r="AC27" i="1" s="1"/>
  <c r="AD26" i="1" s="1"/>
  <c r="Y27" i="1" l="1"/>
  <c r="Z26" i="1" s="1"/>
  <c r="Z27" i="1" l="1"/>
  <c r="AA26" i="1" s="1"/>
  <c r="AA27" i="1" l="1"/>
  <c r="AB26" i="1" s="1"/>
  <c r="AB27" i="1" s="1"/>
  <c r="AD18" i="1" l="1"/>
  <c r="AD27" i="1" l="1"/>
  <c r="AE26" i="1" s="1"/>
  <c r="AE27" i="1" s="1"/>
  <c r="AF26" i="1" s="1"/>
  <c r="AF27" i="1" l="1"/>
  <c r="AG26" i="1" s="1"/>
  <c r="AG27" i="1" l="1"/>
  <c r="AH26" i="1" s="1"/>
  <c r="AH27" i="1" l="1"/>
  <c r="AI26" i="1" l="1"/>
  <c r="AI27" i="1" s="1"/>
  <c r="AJ26" i="1" s="1"/>
  <c r="AJ27" i="1" s="1"/>
  <c r="AK26" i="1" s="1"/>
  <c r="AK27" i="1" l="1"/>
  <c r="AL26" i="1" s="1"/>
  <c r="AL27" i="1" l="1"/>
  <c r="AM26" i="1" s="1"/>
  <c r="AQ3" i="1" l="1"/>
  <c r="AQ18" i="1" s="1"/>
  <c r="AM27" i="1" l="1"/>
  <c r="AQ27" i="1"/>
  <c r="AR26" i="1" s="1"/>
  <c r="AN26" i="1" l="1"/>
  <c r="AN27" i="1" s="1"/>
  <c r="AO26" i="1" s="1"/>
  <c r="AO27" i="1" s="1"/>
  <c r="AP26" i="1" s="1"/>
  <c r="AP27" i="1" s="1"/>
  <c r="AR27" i="1" l="1"/>
  <c r="AS26" i="1" s="1"/>
  <c r="AS27" i="1" s="1"/>
  <c r="AT26" i="1" s="1"/>
  <c r="AT27" i="1" l="1"/>
  <c r="AU26" i="1" s="1"/>
  <c r="AU27" i="1" l="1"/>
  <c r="AV26" i="1" s="1"/>
  <c r="AV27" i="1" l="1"/>
  <c r="AW26" i="1" s="1"/>
  <c r="AW27" i="1" s="1"/>
  <c r="AX26" i="1" s="1"/>
  <c r="AX27" i="1" l="1"/>
  <c r="AY26" i="1" s="1"/>
  <c r="AY27" i="1" l="1"/>
  <c r="AZ26" i="1" s="1"/>
  <c r="AZ27" i="1" l="1"/>
  <c r="BA26" i="1" s="1"/>
  <c r="BA27" i="1" l="1"/>
  <c r="BB26" i="1" s="1"/>
  <c r="BB27" i="1" s="1"/>
  <c r="BC26" i="1" s="1"/>
  <c r="BC27" i="1" l="1"/>
  <c r="BD26" i="1" s="1"/>
  <c r="BD27" i="1" s="1"/>
  <c r="BE18" i="1" l="1"/>
  <c r="BE27" i="1" s="1"/>
  <c r="BF3" i="1"/>
  <c r="BF18" i="1" l="1"/>
  <c r="BF27" i="1" s="1"/>
  <c r="C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tc={A2FB70E1-4DBA-433A-A267-B78212C1977F}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tc={719F640A-B3BA-4C1D-A8DF-ADAF84A5BA7F}</author>
    <author>tc={3AE6F7DC-4535-43DA-BFFD-7C585CC37669}</author>
    <author>tc={349F2372-D8F3-4A55-988B-DE936EBDEF80}</author>
    <author>tc={E90C7D6D-0AA1-42B6-A687-DA4DCA8BBE63}</author>
    <author>tc={05365BFC-21CF-45B8-928D-29DF628D501E}</author>
    <author>tc={A7C03510-1D80-4101-A4FD-97408BDF8224}</author>
    <author>tc={1EC39C63-C61E-447C-8BDF-2D4956740EAF}</author>
    <author>tc={C80F882F-58A5-4C62-98CE-F86F6971772E}</author>
    <author>tc={A43F0397-9D84-401B-B7FF-7AAF78751520}</author>
    <author>tc={EE9A3F2A-B615-4507-B7B9-350EE2DC8EB6}</author>
    <author>tc={4B88355D-9209-4405-B7B7-6AE6D134BD4A}</author>
    <author>tc={95FD1110-5369-4C97-A741-45307BBFA4F0}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A2FB70E1-4DBA-433A-A267-B78212C1977F}">
      <text>
        <t>[Threaded comment]
Your version of Excel allows you to read this threaded comment; however, any edits to it will get removed if the file is opened in a newer version of Excel. Learn more: https://go.microsoft.com/fwlink/?linkid=870924
Comment:
    Panda Express, Flowers, Candy, Gift Cards, Stuffed Animals, Art, Subscriptions, Memberships, Fuel, Car, Rent, Money</t>
      </text>
    </comment>
    <comment ref="A7" authorId="2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8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9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0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1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2" authorId="7" shapeId="0" xr:uid="{719F640A-B3BA-4C1D-A8DF-ADAF84A5BA7F}">
      <text>
        <t>[Threaded comment]
Your version of Excel allows you to read this threaded comment; however, any edits to it will get removed if the file is opened in a newer version of Excel. Learn more: https://go.microsoft.com/fwlink/?linkid=870924
Comment:
    Office 365</t>
      </text>
    </comment>
    <comment ref="A13" authorId="8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F14" authorId="9" shapeId="0" xr:uid="{349F2372-D8F3-4A55-988B-DE936EBDEF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AG14" authorId="10" shapeId="0" xr:uid="{E90C7D6D-0AA1-42B6-A687-DA4DCA8BBE63}">
      <text>
        <t>[Threaded comment]
Your version of Excel allows you to read this threaded comment; however, any edits to it will get removed if the file is opened in a newer version of Excel. Learn more: https://go.microsoft.com/fwlink/?linkid=870924
Comment:
    Boots</t>
      </text>
    </comment>
    <comment ref="AP14" authorId="11" shapeId="0" xr:uid="{05365BFC-21CF-45B8-928D-29DF628D501E}">
      <text>
        <t>[Threaded comment]
Your version of Excel allows you to read this threaded comment; however, any edits to it will get removed if the file is opened in a newer version of Excel. Learn more: https://go.microsoft.com/fwlink/?linkid=870924
Comment:
    ADULT FIRST AID/CPR/AED</t>
      </text>
    </comment>
    <comment ref="A15" authorId="12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13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7" authorId="14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Electric, Water, Parking, Mail, Amenities</t>
      </text>
    </comment>
    <comment ref="A24" authorId="15" shapeId="0" xr:uid="{A43F0397-9D84-401B-B7FF-7AAF78751520}">
      <text>
        <t>[Threaded comment]
Your version of Excel allows you to read this threaded comment; however, any edits to it will get removed if the file is opened in a newer version of Excel. Learn more: https://go.microsoft.com/fwlink/?linkid=870924
Comment:
    Hot Food!</t>
      </text>
    </comment>
    <comment ref="N27" authorId="16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7" authorId="17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P27" authorId="18" shapeId="0" xr:uid="{95FD1110-5369-4C97-A741-45307BBF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7" authorId="19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64" authorId="20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<sst xmlns="http://schemas.openxmlformats.org/spreadsheetml/2006/main" count="63" uniqueCount="61">
  <si>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</si>
  <si>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</si>
  <si>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</si>
  <si>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</si>
  <si>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</si>
  <si>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</si>
  <si>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</si>
  <si>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</si>
  <si>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</si>
  <si>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</si>
  <si>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</si>
  <si>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</si>
  <si>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</si>
  <si>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</si>
  <si>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</si>
  <si>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</si>
  <si>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</si>
  <si>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</si>
  <si>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</si>
  <si>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</si>
  <si>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</si>
  <si>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</si>
  <si>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</si>
  <si>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</si>
  <si>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</si>
  <si>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</si>
  <si>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</si>
  <si>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</si>
  <si>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</si>
  <si>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</si>
  <si>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</si>
  <si>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</si>
  <si>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</si>
  <si>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</si>
  <si>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</si>
  <si>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</si>
  <si>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</si>
  <si>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</si>
  <si>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</si>
  <si>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</si>
  <si>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</si>
  <si>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</si>
  <si>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</si>
  <si>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</si>
  <si>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</si>
  <si>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</si>
  <si>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</si>
  <si>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</si>
  <si>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</si>
  <si>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</si>
  <si>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</si>
  <si>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Online Shopping</t>
  </si>
  <si>
    <t xml:space="preserve">Retail Shopping </t>
  </si>
  <si>
    <t>Bank Balance Brought Forward</t>
  </si>
  <si>
    <t>Not Contributable</t>
  </si>
  <si>
    <t>Delinquency Balance:</t>
  </si>
  <si>
    <t>Credit:</t>
  </si>
  <si>
    <t>Gym Annual Due</t>
  </si>
  <si>
    <t>Taxes Due</t>
  </si>
  <si>
    <t>Utilities</t>
  </si>
  <si>
    <t>Trust Fund: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</si>
</sst>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15" x14ac:knownFonts="1">
    <font>
      <sz val="11"/>
      <color rgb="FF000000"/>
      <name val="Calibri"/>
      <charset val="1"/>
    </font>
    <font>
      <b/>
      <u val="double"/>
      <sz val="12"/>
      <name val="Goudy Old Style"/>
      <family val="1"/>
    </font>
    <font>
      <b/>
      <sz val="12"/>
      <name val="Goudy Old Style"/>
      <family val="1"/>
    </font>
    <font>
      <sz val="12"/>
      <name val="Goudy Old Style"/>
      <family val="1"/>
    </font>
    <font>
      <sz val="12"/>
      <color theme="1"/>
      <name val="Goudy Old Style"/>
      <family val="1"/>
    </font>
    <font>
      <sz val="12"/>
      <color rgb="FF339966"/>
      <name val="Goudy Old Style"/>
      <family val="1"/>
    </font>
    <font>
      <b/>
      <sz val="12"/>
      <color theme="1"/>
      <name val="Goudy Old Style"/>
      <family val="1"/>
    </font>
    <font>
      <u/>
      <sz val="12"/>
      <name val="Goudy Old Style"/>
      <family val="1"/>
    </font>
    <font>
      <b/>
      <sz val="12"/>
      <color rgb="FFFF0000"/>
      <name val="Goudy Old Style"/>
      <family val="1"/>
    </font>
    <font>
      <b/>
      <sz val="12"/>
      <color rgb="FF00B050"/>
      <name val="Goudy Old Style"/>
      <family val="1"/>
    </font>
    <font>
      <b/>
      <sz val="12"/>
      <color theme="0"/>
      <name val="Goudy Old Style"/>
      <family val="1"/>
    </font>
    <font>
      <b/>
      <sz val="12"/>
      <color rgb="FF000000"/>
      <name val="Goudy Old Style"/>
      <family val="1"/>
    </font>
    <font>
      <b/>
      <sz val="12"/>
      <color theme="4" tint="0.79998168889431442"/>
      <name val="Goudy Old Style"/>
      <family val="1"/>
    </font>
    <font>
      <b/>
      <sz val="12"/>
      <color rgb="FFEE0000"/>
      <name val="Goudy Old Style"/>
      <family val="1"/>
    </font>
    <font>
      <b/>
      <u/>
      <sz val="12"/>
      <name val="Goudy Old Style"/>
      <family val="1"/>
    </font>
  </fonts>
  <fills count="12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 wrapText="1"/>
    </xf>
    <xf numFmtId="16" fontId="1" fillId="0" borderId="0" xfId="0" applyNumberFormat="1" applyFont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3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" fontId="4" fillId="0" borderId="3" xfId="0" applyNumberFormat="1" applyFont="1" applyBorder="1" applyAlignment="1">
      <alignment wrapText="1"/>
    </xf>
    <xf numFmtId="4" fontId="5" fillId="0" borderId="3" xfId="0" applyNumberFormat="1" applyFont="1" applyBorder="1" applyAlignment="1">
      <alignment wrapText="1"/>
    </xf>
    <xf numFmtId="40" fontId="3" fillId="0" borderId="3" xfId="0" applyNumberFormat="1" applyFont="1" applyBorder="1" applyAlignment="1">
      <alignment wrapText="1"/>
    </xf>
    <xf numFmtId="2" fontId="3" fillId="0" borderId="23" xfId="0" applyNumberFormat="1" applyFont="1" applyBorder="1" applyAlignment="1">
      <alignment wrapText="1"/>
    </xf>
    <xf numFmtId="2" fontId="3" fillId="0" borderId="22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38" fontId="2" fillId="0" borderId="0" xfId="0" applyNumberFormat="1" applyFont="1" applyAlignment="1">
      <alignment wrapText="1"/>
    </xf>
    <xf numFmtId="4" fontId="3" fillId="0" borderId="5" xfId="0" applyNumberFormat="1" applyFont="1" applyBorder="1" applyAlignment="1">
      <alignment wrapText="1"/>
    </xf>
    <xf numFmtId="4" fontId="3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4" fontId="3" fillId="0" borderId="8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wrapText="1"/>
    </xf>
    <xf numFmtId="2" fontId="3" fillId="0" borderId="8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4" fontId="4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38" fontId="3" fillId="0" borderId="10" xfId="0" applyNumberFormat="1" applyFont="1" applyBorder="1" applyAlignment="1">
      <alignment wrapText="1"/>
    </xf>
    <xf numFmtId="2" fontId="2" fillId="7" borderId="11" xfId="0" applyNumberFormat="1" applyFont="1" applyFill="1" applyBorder="1" applyAlignment="1">
      <alignment wrapText="1"/>
    </xf>
    <xf numFmtId="166" fontId="2" fillId="7" borderId="11" xfId="0" applyNumberFormat="1" applyFont="1" applyFill="1" applyBorder="1" applyAlignment="1">
      <alignment wrapText="1"/>
    </xf>
    <xf numFmtId="2" fontId="2" fillId="2" borderId="13" xfId="0" applyNumberFormat="1" applyFont="1" applyFill="1" applyBorder="1" applyAlignment="1">
      <alignment wrapText="1"/>
    </xf>
    <xf numFmtId="166" fontId="2" fillId="7" borderId="12" xfId="0" applyNumberFormat="1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2" fontId="3" fillId="0" borderId="15" xfId="0" applyNumberFormat="1" applyFont="1" applyBorder="1" applyAlignment="1">
      <alignment wrapText="1"/>
    </xf>
    <xf numFmtId="2" fontId="3" fillId="0" borderId="16" xfId="0" applyNumberFormat="1" applyFont="1" applyBorder="1" applyAlignment="1">
      <alignment wrapText="1"/>
    </xf>
    <xf numFmtId="2" fontId="3" fillId="0" borderId="17" xfId="0" applyNumberFormat="1" applyFont="1" applyBorder="1" applyAlignment="1">
      <alignment wrapText="1"/>
    </xf>
    <xf numFmtId="170" fontId="3" fillId="2" borderId="2" xfId="0" applyNumberFormat="1" applyFont="1" applyFill="1" applyBorder="1" applyAlignment="1">
      <alignment wrapText="1"/>
    </xf>
    <xf numFmtId="2" fontId="3" fillId="0" borderId="18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2" fontId="3" fillId="0" borderId="20" xfId="0" applyNumberFormat="1" applyFont="1" applyBorder="1" applyAlignment="1">
      <alignment wrapText="1"/>
    </xf>
    <xf numFmtId="2" fontId="3" fillId="0" borderId="21" xfId="0" applyNumberFormat="1" applyFont="1" applyBorder="1" applyAlignment="1">
      <alignment wrapText="1"/>
    </xf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6" fillId="0" borderId="2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5" xfId="0" applyNumberFormat="1" applyFont="1" applyBorder="1" applyAlignment="1">
      <alignment wrapText="1"/>
    </xf>
    <xf numFmtId="166" fontId="2" fillId="6" borderId="11" xfId="0" applyNumberFormat="1" applyFont="1" applyFill="1" applyBorder="1" applyAlignment="1">
      <alignment wrapText="1"/>
    </xf>
    <xf numFmtId="166" fontId="2" fillId="6" borderId="12" xfId="0" applyNumberFormat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166" fontId="2" fillId="8" borderId="11" xfId="0" applyNumberFormat="1" applyFont="1" applyFill="1" applyBorder="1" applyAlignment="1">
      <alignment wrapText="1"/>
    </xf>
    <xf numFmtId="166" fontId="2" fillId="9" borderId="11" xfId="0" applyNumberFormat="1" applyFont="1" applyFill="1" applyBorder="1" applyAlignment="1">
      <alignment wrapText="1"/>
    </xf>
    <xf numFmtId="166" fontId="6" fillId="9" borderId="12" xfId="0" applyNumberFormat="1" applyFont="1" applyFill="1" applyBorder="1" applyAlignment="1">
      <alignment wrapText="1"/>
    </xf>
    <xf numFmtId="166" fontId="2" fillId="2" borderId="13" xfId="0" applyNumberFormat="1" applyFont="1" applyFill="1" applyBorder="1" applyAlignment="1">
      <alignment wrapText="1"/>
    </xf>
    <xf numFmtId="166" fontId="6" fillId="9" borderId="11" xfId="0" applyNumberFormat="1" applyFont="1" applyFill="1" applyBorder="1" applyAlignment="1">
      <alignment wrapText="1"/>
    </xf>
    <xf numFmtId="40" fontId="2" fillId="2" borderId="13" xfId="0" applyNumberFormat="1" applyFont="1" applyFill="1" applyBorder="1" applyAlignment="1">
      <alignment wrapText="1"/>
    </xf>
    <xf numFmtId="8" fontId="2" fillId="2" borderId="13" xfId="0" applyNumberFormat="1" applyFont="1" applyFill="1" applyBorder="1" applyAlignment="1">
      <alignment wrapText="1"/>
    </xf>
    <xf numFmtId="38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40" fontId="3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70" fontId="8" fillId="0" borderId="0" xfId="0" applyNumberFormat="1" applyFont="1" applyAlignment="1">
      <alignment wrapText="1"/>
    </xf>
    <xf numFmtId="170" fontId="9" fillId="0" borderId="0" xfId="0" applyNumberFormat="1" applyFont="1" applyAlignment="1">
      <alignment wrapText="1"/>
    </xf>
    <xf numFmtId="8" fontId="8" fillId="0" borderId="0" xfId="0" applyNumberFormat="1" applyFont="1" applyAlignment="1">
      <alignment wrapText="1"/>
    </xf>
    <xf numFmtId="0" fontId="10" fillId="5" borderId="0" xfId="0" applyFont="1" applyFill="1" applyAlignment="1">
      <alignment wrapText="1"/>
    </xf>
    <xf numFmtId="167" fontId="3" fillId="0" borderId="0" xfId="0" applyNumberFormat="1" applyFont="1" applyAlignment="1">
      <alignment wrapText="1"/>
    </xf>
    <xf numFmtId="8" fontId="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170" fontId="3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7" fontId="8" fillId="0" borderId="0" xfId="0" applyNumberFormat="1" applyFont="1" applyAlignment="1">
      <alignment wrapText="1"/>
    </xf>
    <xf numFmtId="167" fontId="8" fillId="5" borderId="0" xfId="0" applyNumberFormat="1" applyFont="1" applyFill="1" applyAlignment="1">
      <alignment wrapText="1"/>
    </xf>
    <xf numFmtId="169" fontId="8" fillId="0" borderId="0" xfId="0" applyNumberFormat="1" applyFont="1" applyAlignment="1">
      <alignment wrapText="1"/>
    </xf>
    <xf numFmtId="0" fontId="1" fillId="4" borderId="0" xfId="0" applyFont="1" applyFill="1" applyAlignment="1">
      <alignment wrapText="1"/>
    </xf>
    <xf numFmtId="168" fontId="8" fillId="0" borderId="0" xfId="0" applyNumberFormat="1" applyFont="1" applyAlignment="1">
      <alignment wrapText="1"/>
    </xf>
    <xf numFmtId="0" fontId="12" fillId="5" borderId="0" xfId="0" applyFont="1" applyFill="1" applyAlignment="1">
      <alignment wrapText="1"/>
    </xf>
    <xf numFmtId="169" fontId="13" fillId="0" borderId="0" xfId="0" applyNumberFormat="1" applyFont="1" applyAlignment="1">
      <alignment wrapText="1"/>
    </xf>
    <xf numFmtId="2" fontId="13" fillId="5" borderId="0" xfId="0" applyNumberFormat="1" applyFont="1" applyFill="1" applyAlignment="1">
      <alignment wrapText="1"/>
    </xf>
    <xf numFmtId="8" fontId="2" fillId="0" borderId="0" xfId="0" applyNumberFormat="1" applyFont="1" applyAlignment="1">
      <alignment wrapText="1"/>
    </xf>
    <xf numFmtId="8" fontId="9" fillId="0" borderId="0" xfId="0" applyNumberFormat="1" applyFont="1" applyAlignment="1">
      <alignment wrapText="1"/>
    </xf>
    <xf numFmtId="2" fontId="3" fillId="10" borderId="20" xfId="0" applyNumberFormat="1" applyFont="1" applyFill="1" applyBorder="1" applyAlignment="1">
      <alignment wrapText="1"/>
    </xf>
    <xf numFmtId="2" fontId="3" fillId="10" borderId="21" xfId="0" applyNumberFormat="1" applyFont="1" applyFill="1" applyBorder="1" applyAlignment="1">
      <alignment wrapText="1"/>
    </xf>
    <xf numFmtId="2" fontId="3" fillId="10" borderId="0" xfId="0" applyNumberFormat="1" applyFont="1" applyFill="1" applyAlignment="1">
      <alignment wrapText="1"/>
    </xf>
    <xf numFmtId="4" fontId="3" fillId="11" borderId="8" xfId="0" applyNumberFormat="1" applyFont="1" applyFill="1" applyBorder="1" applyAlignment="1">
      <alignment wrapText="1"/>
    </xf>
    <xf numFmtId="0" fontId="14" fillId="4" borderId="0" xfId="0" applyFont="1" applyFill="1" applyAlignment="1">
      <alignment wrapText="1"/>
    </xf>
    <xf numFmtId="170" fontId="9" fillId="5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7-08T06:13:52.72" personId="{C25DA08F-AFEC-4D2E-9818-A5ECD8C603A9}" id="{A2FB70E1-4DBA-433A-A267-B78212C1977F}">
    <text>Panda Express, Flowers, Candy, Gift Cards, Stuffed Animals, Art, Subscriptions, Memberships, Fuel, Car, Rent, Money</text>
  </threadedComment>
  <threadedComment ref="A7" dT="2025-06-16T03:18:23.88" personId="{C25DA08F-AFEC-4D2E-9818-A5ECD8C603A9}" id="{6FB87BB2-DD21-4DA3-919B-FF30B0F4AD57}">
    <text>Gasoline</text>
  </threadedComment>
  <threadedComment ref="A8" dT="2025-06-16T03:21:19.01" personId="{C25DA08F-AFEC-4D2E-9818-A5ECD8C603A9}" id="{9C20091A-D362-4496-83DA-FA539560097B}">
    <text>Monthly, Annual, Upgrade</text>
  </threadedComment>
  <threadedComment ref="A9" dT="2025-06-15T00:54:57.92" personId="{C25DA08F-AFEC-4D2E-9818-A5ECD8C603A9}" id="{58FC39C5-4C7C-4647-AE55-1E45D447D506}">
    <text>Car, Renter’s, Plates, Tags, Emissions, Registration</text>
  </threadedComment>
  <threadedComment ref="A10" dT="2025-06-09T02:13:33.50" personId="{C25DA08F-AFEC-4D2E-9818-A5ECD8C603A9}" id="{F52179FC-D113-4128-8AEC-F00E58C6202A}">
    <text>Microsoft, Laundry</text>
  </threadedComment>
  <threadedComment ref="A11" dT="2025-06-15T00:55:42.02" personId="{C25DA08F-AFEC-4D2E-9818-A5ECD8C603A9}" id="{06B25615-ACD3-4324-8355-FA20D083F987}">
    <text>DUI</text>
  </threadedComment>
  <threadedComment ref="A12" dT="2025-07-12T03:45:12.57" personId="{C25DA08F-AFEC-4D2E-9818-A5ECD8C603A9}" id="{719F640A-B3BA-4C1D-A8DF-ADAF84A5BA7F}">
    <text>Office 365</text>
  </threadedComment>
  <threadedComment ref="A13" dT="2025-06-16T03:21:00.61" personId="{C25DA08F-AFEC-4D2E-9818-A5ECD8C603A9}" id="{3AE6F7DC-4535-43DA-BFFD-7C585CC37669}">
    <text>Phone, Service, Fees</text>
  </threadedComment>
  <threadedComment ref="AF14" dT="2025-07-08T03:00:27.44" personId="{C25DA08F-AFEC-4D2E-9818-A5ECD8C603A9}" id="{349F2372-D8F3-4A55-988B-DE936EBDEF80}">
    <text/>
  </threadedComment>
  <threadedComment ref="AG14" dT="2025-07-08T03:00:36.87" personId="{C25DA08F-AFEC-4D2E-9818-A5ECD8C603A9}" id="{E90C7D6D-0AA1-42B6-A687-DA4DCA8BBE63}">
    <text>Boots</text>
  </threadedComment>
  <threadedComment ref="AP14" dT="2025-08-30T16:13:24.79" personId="{C25DA08F-AFEC-4D2E-9818-A5ECD8C603A9}" id="{05365BFC-21CF-45B8-928D-29DF628D501E}">
    <text>ADULT FIRST AID/CPR/AED</text>
  </threadedComment>
  <threadedComment ref="A15" dT="2025-06-16T03:18:48.60" personId="{C25DA08F-AFEC-4D2E-9818-A5ECD8C603A9}" id="{A7C03510-1D80-4101-A4FD-97408BDF8224}">
    <text>Downtown?</text>
  </threadedComment>
  <threadedComment ref="A16" dT="2025-06-16T03:21:52.39" personId="{C25DA08F-AFEC-4D2E-9818-A5ECD8C603A9}" id="{1EC39C63-C61E-447C-8BDF-2D4956740EAF}">
    <text>Flowers, Cards, Bike, etc.</text>
  </threadedComment>
  <threadedComment ref="A17" dT="2025-06-30T05:26:03.85" personId="{C25DA08F-AFEC-4D2E-9818-A5ECD8C603A9}" id="{C80F882F-58A5-4C62-98CE-F86F6971772E}">
    <text>Electric, Water, Parking, Mail, Amenities</text>
  </threadedComment>
  <threadedComment ref="A24" dT="2025-08-22T23:20:38.26" personId="{C25DA08F-AFEC-4D2E-9818-A5ECD8C603A9}" id="{A43F0397-9D84-401B-B7FF-7AAF78751520}">
    <text>Hot Food!</text>
  </threadedComment>
  <threadedComment ref="N27" dT="2025-07-06T00:21:20.99" personId="{C25DA08F-AFEC-4D2E-9818-A5ECD8C603A9}" id="{EE9A3F2A-B615-4507-B7B9-350EE2DC8EB6}">
    <text>Consolidate</text>
  </threadedComment>
  <threadedComment ref="AB27" dT="2025-07-06T00:21:33.66" personId="{C25DA08F-AFEC-4D2E-9818-A5ECD8C603A9}" id="{4B88355D-9209-4405-B7B7-6AE6D134BD4A}">
    <text>Consolidate</text>
  </threadedComment>
  <threadedComment ref="AP27" dT="2025-07-06T00:21:47.31" personId="{C25DA08F-AFEC-4D2E-9818-A5ECD8C603A9}" id="{95FD1110-5369-4C97-A741-45307BBFA4F0}">
    <text>Consolidate</text>
  </threadedComment>
  <threadedComment ref="BD27" dT="2025-07-06T00:22:00.36" personId="{C25DA08F-AFEC-4D2E-9818-A5ECD8C603A9}" id="{C1FE81CD-4B33-401A-B80F-F36E74842B02}">
    <text>Consolidate</text>
  </threadedComment>
  <threadedComment ref="B64" dT="2025-06-16T02:20:26.57" personId="{C25DA08F-AFEC-4D2E-9818-A5ECD8C603A9}" id="{2A7D9693-81E7-4CB8-A73A-DBB49446FB5E}">
    <text>Duration</text>
  </threadedComment>
  <threadedComment ref="B64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64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5"/>
  <sheetViews>
    <sheetView tabSelected="1" zoomScale="63" zoomScaleNormal="50" workbookViewId="0">
      <pane xSplit="1" ySplit="1" topLeftCell="AP2" activePane="bottomRight" state="frozen"/>
      <selection pane="topRight" activeCell="B1" sqref="B1"/>
      <selection pane="bottomLeft" activeCell="A2" sqref="A2"/>
      <selection pane="bottomRight" activeCell="C44" sqref="C44"/>
    </sheetView>
  </sheetViews>
  <sheetFormatPr defaultColWidth="10.88671875" defaultRowHeight="16.95" customHeight="1" x14ac:dyDescent="0.3"/>
  <cols>
    <col min="1" max="1" width="35.88671875" style="10" customWidth="1"/>
    <col min="2" max="2" width="23.77734375" style="10" customWidth="1"/>
    <col min="3" max="3" width="22" style="10" customWidth="1"/>
    <col min="4" max="4" width="22.5546875" style="10" customWidth="1"/>
    <col min="5" max="5" width="21.44140625" style="10" customWidth="1"/>
    <col min="6" max="6" width="19.5546875" style="10" customWidth="1"/>
    <col min="7" max="7" width="17.88671875" style="10" customWidth="1"/>
    <col min="8" max="8" width="18.21875" style="10" customWidth="1"/>
    <col min="9" max="9" width="15.6640625" style="10" customWidth="1"/>
    <col min="10" max="10" width="16.44140625" style="10" customWidth="1"/>
    <col min="11" max="11" width="15.5546875" style="10" customWidth="1"/>
    <col min="12" max="12" width="18.44140625" style="10" customWidth="1"/>
    <col min="13" max="13" width="16" style="10" customWidth="1"/>
    <col min="14" max="14" width="15.44140625" style="10" customWidth="1"/>
    <col min="15" max="15" width="14.21875" style="10" customWidth="1"/>
    <col min="16" max="16" width="14.5546875" style="10" customWidth="1"/>
    <col min="17" max="17" width="19.33203125" style="10" customWidth="1"/>
    <col min="18" max="18" width="15.109375" style="10" customWidth="1"/>
    <col min="19" max="19" width="15" style="10" customWidth="1"/>
    <col min="20" max="20" width="22.6640625" style="10" customWidth="1"/>
    <col min="21" max="21" width="16" style="10" customWidth="1"/>
    <col min="22" max="22" width="14.6640625" style="10" customWidth="1"/>
    <col min="23" max="23" width="14.44140625" style="10" customWidth="1"/>
    <col min="24" max="24" width="14.33203125" style="10" customWidth="1"/>
    <col min="25" max="25" width="15.109375" style="10" customWidth="1"/>
    <col min="26" max="26" width="14.6640625" style="10" customWidth="1"/>
    <col min="27" max="27" width="14.88671875" style="10" customWidth="1"/>
    <col min="28" max="28" width="14.77734375" style="10" customWidth="1"/>
    <col min="29" max="29" width="17.77734375" style="10" customWidth="1"/>
    <col min="30" max="30" width="15.5546875" style="10" customWidth="1"/>
    <col min="31" max="31" width="15.6640625" style="10" customWidth="1"/>
    <col min="32" max="32" width="16.77734375" style="10" customWidth="1"/>
    <col min="33" max="33" width="22.44140625" style="10" customWidth="1"/>
    <col min="34" max="34" width="29.21875" style="10" customWidth="1"/>
    <col min="35" max="35" width="20.33203125" style="10" customWidth="1"/>
    <col min="36" max="36" width="17.44140625" style="10" customWidth="1"/>
    <col min="37" max="37" width="15.44140625" style="10" customWidth="1"/>
    <col min="38" max="38" width="14.33203125" style="10" customWidth="1"/>
    <col min="39" max="39" width="14.88671875" style="10" customWidth="1"/>
    <col min="40" max="40" width="14.6640625" style="10" customWidth="1"/>
    <col min="41" max="41" width="15.5546875" style="10" customWidth="1"/>
    <col min="42" max="42" width="16.5546875" style="10" customWidth="1"/>
    <col min="43" max="43" width="14.109375" style="10" customWidth="1"/>
    <col min="44" max="44" width="16.6640625" style="10" customWidth="1"/>
    <col min="45" max="45" width="14.44140625" style="10" customWidth="1"/>
    <col min="46" max="46" width="14.33203125" style="10" customWidth="1"/>
    <col min="47" max="47" width="15.33203125" style="10" customWidth="1"/>
    <col min="48" max="48" width="15" style="10" customWidth="1"/>
    <col min="49" max="50" width="14.6640625" style="10" customWidth="1"/>
    <col min="51" max="51" width="14.88671875" style="10" customWidth="1"/>
    <col min="52" max="52" width="14.6640625" style="10" customWidth="1"/>
    <col min="53" max="54" width="15.109375" style="10" customWidth="1"/>
    <col min="55" max="55" width="14.33203125" style="10" customWidth="1"/>
    <col min="56" max="56" width="14.44140625" style="10" customWidth="1"/>
    <col min="57" max="57" width="16.109375" style="10" customWidth="1"/>
    <col min="58" max="58" width="19.44140625" style="10" customWidth="1"/>
    <col min="59" max="59" width="21.77734375" style="10" customWidth="1"/>
    <col min="60" max="60" width="24.33203125" style="10" customWidth="1"/>
    <col min="61" max="61" width="24.5546875" style="10" customWidth="1"/>
    <col min="62" max="16384" width="10.88671875" style="10"/>
  </cols>
  <sheetData>
    <row r="1" spans="1:58" s="1" customFormat="1" ht="16.95" customHeight="1" thickTop="1" x14ac:dyDescent="0.3">
      <c r="A1" s="1" t="s">
        <v>0</v>
      </c>
      <c r="B1" s="2">
        <v>40914</v>
      </c>
      <c r="C1" s="2">
        <f t="shared" ref="C1:N1" si="0">B1+7</f>
        <v>40921</v>
      </c>
      <c r="D1" s="2">
        <f t="shared" si="0"/>
        <v>40928</v>
      </c>
      <c r="E1" s="2">
        <f t="shared" si="0"/>
        <v>40935</v>
      </c>
      <c r="F1" s="2">
        <f t="shared" si="0"/>
        <v>40942</v>
      </c>
      <c r="G1" s="2">
        <f t="shared" si="0"/>
        <v>40949</v>
      </c>
      <c r="H1" s="2">
        <f t="shared" si="0"/>
        <v>40956</v>
      </c>
      <c r="I1" s="2">
        <f t="shared" si="0"/>
        <v>40963</v>
      </c>
      <c r="J1" s="2">
        <f t="shared" si="0"/>
        <v>40970</v>
      </c>
      <c r="K1" s="2">
        <f t="shared" si="0"/>
        <v>40977</v>
      </c>
      <c r="L1" s="2">
        <f t="shared" si="0"/>
        <v>40984</v>
      </c>
      <c r="M1" s="2">
        <f t="shared" si="0"/>
        <v>40991</v>
      </c>
      <c r="N1" s="2">
        <f t="shared" si="0"/>
        <v>40998</v>
      </c>
      <c r="O1" s="3" t="s">
        <v>1</v>
      </c>
      <c r="P1" s="2">
        <f>N1+7</f>
        <v>41005</v>
      </c>
      <c r="Q1" s="2">
        <f t="shared" ref="Q1:AB1" si="1">P1+7</f>
        <v>41012</v>
      </c>
      <c r="R1" s="2">
        <f t="shared" si="1"/>
        <v>41019</v>
      </c>
      <c r="S1" s="2">
        <f t="shared" si="1"/>
        <v>41026</v>
      </c>
      <c r="T1" s="2">
        <f t="shared" si="1"/>
        <v>41033</v>
      </c>
      <c r="U1" s="2">
        <f t="shared" si="1"/>
        <v>41040</v>
      </c>
      <c r="V1" s="2">
        <f t="shared" si="1"/>
        <v>41047</v>
      </c>
      <c r="W1" s="2">
        <f t="shared" si="1"/>
        <v>41054</v>
      </c>
      <c r="X1" s="2">
        <f t="shared" si="1"/>
        <v>41061</v>
      </c>
      <c r="Y1" s="2">
        <f t="shared" si="1"/>
        <v>41068</v>
      </c>
      <c r="Z1" s="2">
        <f t="shared" si="1"/>
        <v>41075</v>
      </c>
      <c r="AA1" s="2">
        <f t="shared" si="1"/>
        <v>41082</v>
      </c>
      <c r="AB1" s="2">
        <f t="shared" si="1"/>
        <v>41089</v>
      </c>
      <c r="AC1" s="3" t="s">
        <v>2</v>
      </c>
      <c r="AD1" s="2">
        <f>AB1+7</f>
        <v>41096</v>
      </c>
      <c r="AE1" s="2">
        <f t="shared" ref="AE1:AP1" si="2">AD1+7</f>
        <v>41103</v>
      </c>
      <c r="AF1" s="2">
        <f t="shared" si="2"/>
        <v>41110</v>
      </c>
      <c r="AG1" s="2">
        <f>AF1+7</f>
        <v>41117</v>
      </c>
      <c r="AH1" s="2">
        <f>AG1+7</f>
        <v>41124</v>
      </c>
      <c r="AI1" s="2">
        <f t="shared" si="2"/>
        <v>41131</v>
      </c>
      <c r="AJ1" s="2">
        <f t="shared" si="2"/>
        <v>41138</v>
      </c>
      <c r="AK1" s="2">
        <f t="shared" si="2"/>
        <v>41145</v>
      </c>
      <c r="AL1" s="2">
        <f t="shared" si="2"/>
        <v>41152</v>
      </c>
      <c r="AM1" s="2">
        <f t="shared" si="2"/>
        <v>41159</v>
      </c>
      <c r="AN1" s="2">
        <f t="shared" si="2"/>
        <v>41166</v>
      </c>
      <c r="AO1" s="2">
        <f t="shared" si="2"/>
        <v>41173</v>
      </c>
      <c r="AP1" s="2">
        <f t="shared" si="2"/>
        <v>41180</v>
      </c>
      <c r="AQ1" s="3" t="s">
        <v>3</v>
      </c>
      <c r="AR1" s="2">
        <f>AP1+7</f>
        <v>41187</v>
      </c>
      <c r="AS1" s="2">
        <f t="shared" ref="AS1:BD1" si="3">AR1+7</f>
        <v>41194</v>
      </c>
      <c r="AT1" s="2">
        <f t="shared" si="3"/>
        <v>41201</v>
      </c>
      <c r="AU1" s="2">
        <f t="shared" si="3"/>
        <v>41208</v>
      </c>
      <c r="AV1" s="2">
        <f t="shared" si="3"/>
        <v>41215</v>
      </c>
      <c r="AW1" s="2">
        <f t="shared" si="3"/>
        <v>41222</v>
      </c>
      <c r="AX1" s="2">
        <f t="shared" si="3"/>
        <v>41229</v>
      </c>
      <c r="AY1" s="2">
        <f t="shared" si="3"/>
        <v>41236</v>
      </c>
      <c r="AZ1" s="2">
        <f t="shared" si="3"/>
        <v>41243</v>
      </c>
      <c r="BA1" s="2">
        <f t="shared" si="3"/>
        <v>41250</v>
      </c>
      <c r="BB1" s="2">
        <f t="shared" si="3"/>
        <v>41257</v>
      </c>
      <c r="BC1" s="2">
        <f t="shared" si="3"/>
        <v>41264</v>
      </c>
      <c r="BD1" s="2">
        <f t="shared" si="3"/>
        <v>41271</v>
      </c>
      <c r="BE1" s="3" t="s">
        <v>4</v>
      </c>
      <c r="BF1" s="3" t="s">
        <v>38</v>
      </c>
    </row>
    <row r="2" spans="1:58" ht="16.95" customHeight="1" x14ac:dyDescent="0.3">
      <c r="A2" s="4" t="s">
        <v>36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7" si="4">SUM(B2:N2)</f>
        <v>0</v>
      </c>
      <c r="P2" s="7"/>
      <c r="Q2" s="6"/>
      <c r="R2" s="5"/>
      <c r="S2" s="6"/>
      <c r="T2" s="6"/>
      <c r="U2" s="6"/>
      <c r="V2" s="6"/>
      <c r="W2" s="6"/>
      <c r="X2" s="9"/>
      <c r="Y2" s="6"/>
      <c r="Z2" s="6"/>
      <c r="AA2" s="6"/>
      <c r="AB2" s="6"/>
      <c r="AC2" s="8">
        <f t="shared" ref="AC2:AC17" si="5">SUM(P2:AB2)</f>
        <v>0</v>
      </c>
      <c r="AD2" s="7"/>
      <c r="AE2" s="6"/>
      <c r="AF2" s="6"/>
      <c r="AH2" s="6"/>
      <c r="AI2" s="6"/>
      <c r="AJ2" s="6"/>
      <c r="AK2" s="6"/>
      <c r="AL2" s="6"/>
      <c r="AM2" s="6"/>
      <c r="AN2" s="6"/>
      <c r="AO2" s="6"/>
      <c r="AP2" s="11"/>
      <c r="AQ2" s="8">
        <f t="shared" ref="AQ2:AQ17" si="6">SUM(AD2:AP2)</f>
        <v>0</v>
      </c>
      <c r="AR2" s="7"/>
      <c r="AS2" s="12"/>
      <c r="AT2" s="12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7" si="7">SUM(AR2:BD2)</f>
        <v>0</v>
      </c>
      <c r="BF2" s="8">
        <f t="shared" ref="BF2:BF17" si="8">O2+AC2+AQ2+BE2</f>
        <v>0</v>
      </c>
    </row>
    <row r="3" spans="1:58" ht="16.95" customHeight="1" x14ac:dyDescent="0.3">
      <c r="A3" s="4" t="s">
        <v>48</v>
      </c>
      <c r="B3" s="5"/>
      <c r="C3" s="6"/>
      <c r="D3" s="6"/>
      <c r="E3" s="13"/>
      <c r="F3" s="7"/>
      <c r="G3" s="6"/>
      <c r="H3" s="6"/>
      <c r="I3" s="6"/>
      <c r="J3" s="6"/>
      <c r="K3" s="6"/>
      <c r="L3" s="6"/>
      <c r="M3" s="6"/>
      <c r="N3" s="11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14"/>
      <c r="Y3" s="6"/>
      <c r="Z3" s="6"/>
      <c r="AA3" s="6"/>
      <c r="AB3" s="6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11"/>
      <c r="AQ3" s="8">
        <f t="shared" si="6"/>
        <v>0</v>
      </c>
      <c r="AR3" s="7"/>
      <c r="AS3" s="12"/>
      <c r="AT3" s="12"/>
      <c r="AU3" s="6"/>
      <c r="AV3" s="6"/>
      <c r="AW3" s="6"/>
      <c r="AX3" s="6"/>
      <c r="AY3" s="6"/>
      <c r="AZ3" s="6"/>
      <c r="BA3" s="6"/>
      <c r="BB3" s="6"/>
      <c r="BC3" s="6"/>
      <c r="BD3" s="6"/>
      <c r="BE3" s="8">
        <f t="shared" si="7"/>
        <v>0</v>
      </c>
      <c r="BF3" s="8">
        <f t="shared" si="8"/>
        <v>0</v>
      </c>
    </row>
    <row r="4" spans="1:58" ht="16.95" customHeight="1" x14ac:dyDescent="0.3">
      <c r="A4" s="4" t="s">
        <v>43</v>
      </c>
      <c r="B4" s="5"/>
      <c r="C4" s="6"/>
      <c r="D4" s="6"/>
      <c r="E4" s="5">
        <v>15</v>
      </c>
      <c r="F4" s="7"/>
      <c r="G4" s="6"/>
      <c r="H4" s="6"/>
      <c r="I4" s="6">
        <v>15</v>
      </c>
      <c r="J4" s="6"/>
      <c r="K4" s="6"/>
      <c r="L4" s="6"/>
      <c r="M4" s="6"/>
      <c r="N4" s="6">
        <v>15</v>
      </c>
      <c r="O4" s="8">
        <f t="shared" si="4"/>
        <v>45</v>
      </c>
      <c r="P4" s="7"/>
      <c r="Q4" s="6"/>
      <c r="R4" s="5"/>
      <c r="S4" s="6">
        <v>15</v>
      </c>
      <c r="T4" s="6"/>
      <c r="U4" s="6"/>
      <c r="V4" s="6"/>
      <c r="W4" s="6">
        <v>15</v>
      </c>
      <c r="X4" s="15"/>
      <c r="Y4" s="6"/>
      <c r="Z4" s="6"/>
      <c r="AA4" s="6"/>
      <c r="AB4" s="6">
        <v>15</v>
      </c>
      <c r="AC4" s="8">
        <f t="shared" si="5"/>
        <v>45</v>
      </c>
      <c r="AD4" s="7"/>
      <c r="AE4" s="6"/>
      <c r="AF4" s="6"/>
      <c r="AG4" s="5">
        <v>15</v>
      </c>
      <c r="AH4" s="6"/>
      <c r="AI4" s="6"/>
      <c r="AJ4" s="6"/>
      <c r="AK4" s="6"/>
      <c r="AL4" s="6">
        <v>15</v>
      </c>
      <c r="AM4" s="6"/>
      <c r="AN4" s="6"/>
      <c r="AO4" s="6"/>
      <c r="AP4" s="11">
        <v>15</v>
      </c>
      <c r="AQ4" s="8">
        <f t="shared" si="6"/>
        <v>45</v>
      </c>
      <c r="AR4" s="7"/>
      <c r="AS4" s="12"/>
      <c r="AT4" s="12"/>
      <c r="AU4" s="6">
        <v>15</v>
      </c>
      <c r="AV4" s="6"/>
      <c r="AW4" s="6"/>
      <c r="AX4" s="6"/>
      <c r="AY4" s="6"/>
      <c r="AZ4" s="6">
        <v>15</v>
      </c>
      <c r="BA4" s="6"/>
      <c r="BB4" s="6"/>
      <c r="BC4" s="6"/>
      <c r="BD4" s="6">
        <v>15</v>
      </c>
      <c r="BE4" s="8">
        <f t="shared" si="7"/>
        <v>45</v>
      </c>
      <c r="BF4" s="8">
        <f t="shared" si="8"/>
        <v>180</v>
      </c>
    </row>
    <row r="5" spans="1:58" ht="16.95" customHeight="1" x14ac:dyDescent="0.3">
      <c r="A5" s="4" t="s">
        <v>50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>SUM(B5:N5)</f>
        <v>0</v>
      </c>
      <c r="P5" s="7"/>
      <c r="Q5" s="6"/>
      <c r="R5" s="5"/>
      <c r="S5" s="6"/>
      <c r="T5" s="6"/>
      <c r="U5" s="6"/>
      <c r="V5" s="6"/>
      <c r="W5" s="6"/>
      <c r="X5" s="15"/>
      <c r="Y5" s="6"/>
      <c r="Z5" s="6"/>
      <c r="AA5" s="6"/>
      <c r="AB5" s="6"/>
      <c r="AC5" s="8">
        <f>SUM(P5:AB5)</f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8">
        <f>SUM(AD5:AP5)</f>
        <v>0</v>
      </c>
      <c r="AR5" s="7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>SUM(AR5:BD5)</f>
        <v>0</v>
      </c>
      <c r="BF5" s="8">
        <f t="shared" si="8"/>
        <v>0</v>
      </c>
    </row>
    <row r="6" spans="1:58" ht="16.95" customHeight="1" x14ac:dyDescent="0.3">
      <c r="A6" s="4" t="s">
        <v>9</v>
      </c>
      <c r="B6" s="5"/>
      <c r="C6" s="6"/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8">
        <f>SUM(B6:N6)</f>
        <v>0</v>
      </c>
      <c r="P6" s="7"/>
      <c r="Q6" s="6"/>
      <c r="R6" s="5"/>
      <c r="S6" s="6"/>
      <c r="T6" s="6"/>
      <c r="U6" s="6"/>
      <c r="V6" s="6"/>
      <c r="W6" s="6"/>
      <c r="X6" s="15"/>
      <c r="Y6" s="6"/>
      <c r="Z6" s="6"/>
      <c r="AA6" s="6"/>
      <c r="AB6" s="6"/>
      <c r="AC6" s="8">
        <f>SUM(P6:AB6)</f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f>SUM(AD6:AP6)</f>
        <v>0</v>
      </c>
      <c r="AR6" s="7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>SUM(AR6:BD6)</f>
        <v>0</v>
      </c>
      <c r="BF6" s="8">
        <f t="shared" si="8"/>
        <v>0</v>
      </c>
    </row>
    <row r="7" spans="1:58" ht="16.95" customHeight="1" x14ac:dyDescent="0.3">
      <c r="A7" s="4" t="s">
        <v>39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15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11"/>
      <c r="AQ7" s="8">
        <f t="shared" si="6"/>
        <v>0</v>
      </c>
      <c r="AR7" s="7"/>
      <c r="AS7" s="12"/>
      <c r="AT7" s="12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95" customHeight="1" x14ac:dyDescent="0.3">
      <c r="A8" s="4" t="s">
        <v>42</v>
      </c>
      <c r="B8" s="7"/>
      <c r="C8" s="12"/>
      <c r="D8" s="12"/>
      <c r="E8" s="6">
        <v>25</v>
      </c>
      <c r="F8" s="6"/>
      <c r="G8" s="6"/>
      <c r="H8" s="6"/>
      <c r="I8" s="6">
        <v>25</v>
      </c>
      <c r="J8" s="6"/>
      <c r="K8" s="6"/>
      <c r="L8" s="6"/>
      <c r="M8" s="6">
        <v>25</v>
      </c>
      <c r="N8" s="16"/>
      <c r="O8" s="8">
        <f t="shared" si="4"/>
        <v>75</v>
      </c>
      <c r="P8" s="7"/>
      <c r="Q8" s="12"/>
      <c r="R8" s="12"/>
      <c r="S8" s="6">
        <v>25</v>
      </c>
      <c r="T8" s="6"/>
      <c r="U8" s="6"/>
      <c r="V8" s="6"/>
      <c r="W8" s="6">
        <v>25</v>
      </c>
      <c r="X8" s="6"/>
      <c r="Y8" s="6"/>
      <c r="Z8" s="6"/>
      <c r="AA8" s="6">
        <v>25</v>
      </c>
      <c r="AB8" s="16"/>
      <c r="AC8" s="8">
        <f t="shared" si="5"/>
        <v>75</v>
      </c>
      <c r="AD8" s="7"/>
      <c r="AE8" s="12"/>
      <c r="AF8" s="12"/>
      <c r="AG8" s="6">
        <v>25</v>
      </c>
      <c r="AH8" s="6"/>
      <c r="AI8" s="6"/>
      <c r="AJ8" s="6"/>
      <c r="AK8" s="6">
        <v>25</v>
      </c>
      <c r="AL8" s="6"/>
      <c r="AM8" s="6"/>
      <c r="AN8" s="6"/>
      <c r="AO8" s="6">
        <v>25</v>
      </c>
      <c r="AP8" s="16"/>
      <c r="AQ8" s="8">
        <f t="shared" si="6"/>
        <v>75</v>
      </c>
      <c r="AR8" s="7"/>
      <c r="AS8" s="12"/>
      <c r="AT8" s="12"/>
      <c r="AU8" s="6">
        <v>25</v>
      </c>
      <c r="AV8" s="6"/>
      <c r="AW8" s="6"/>
      <c r="AX8" s="6"/>
      <c r="AY8" s="6">
        <v>25</v>
      </c>
      <c r="AZ8" s="6"/>
      <c r="BA8" s="6"/>
      <c r="BB8" s="6"/>
      <c r="BC8" s="6">
        <v>25</v>
      </c>
      <c r="BD8" s="16"/>
      <c r="BE8" s="8">
        <f t="shared" si="7"/>
        <v>75</v>
      </c>
      <c r="BF8" s="8">
        <f t="shared" si="8"/>
        <v>300</v>
      </c>
    </row>
    <row r="9" spans="1:58" ht="16.95" customHeight="1" x14ac:dyDescent="0.3">
      <c r="A9" s="4" t="s">
        <v>47</v>
      </c>
      <c r="B9" s="7"/>
      <c r="C9" s="12"/>
      <c r="D9" s="12"/>
      <c r="E9" s="6">
        <v>50</v>
      </c>
      <c r="F9" s="6"/>
      <c r="G9" s="6"/>
      <c r="H9" s="6"/>
      <c r="I9" s="6">
        <v>50</v>
      </c>
      <c r="J9" s="6"/>
      <c r="K9" s="6"/>
      <c r="L9" s="6"/>
      <c r="M9" s="6"/>
      <c r="N9" s="6">
        <v>50</v>
      </c>
      <c r="O9" s="8">
        <f t="shared" si="4"/>
        <v>150</v>
      </c>
      <c r="P9" s="7"/>
      <c r="Q9" s="12"/>
      <c r="R9" s="12"/>
      <c r="S9" s="6">
        <v>50</v>
      </c>
      <c r="T9" s="6"/>
      <c r="U9" s="6"/>
      <c r="V9" s="6"/>
      <c r="W9" s="6">
        <v>50</v>
      </c>
      <c r="X9" s="6"/>
      <c r="Y9" s="6"/>
      <c r="Z9" s="6"/>
      <c r="AA9" s="6"/>
      <c r="AB9" s="6">
        <v>50</v>
      </c>
      <c r="AC9" s="8">
        <f t="shared" si="5"/>
        <v>150</v>
      </c>
      <c r="AD9" s="7"/>
      <c r="AE9" s="12"/>
      <c r="AF9" s="12"/>
      <c r="AG9" s="6">
        <v>50</v>
      </c>
      <c r="AH9" s="6"/>
      <c r="AI9" s="6"/>
      <c r="AJ9" s="6"/>
      <c r="AK9" s="6"/>
      <c r="AL9" s="6">
        <v>50</v>
      </c>
      <c r="AM9" s="6"/>
      <c r="AN9" s="6"/>
      <c r="AO9" s="6"/>
      <c r="AP9" s="6">
        <v>50</v>
      </c>
      <c r="AQ9" s="8">
        <f t="shared" si="6"/>
        <v>150</v>
      </c>
      <c r="AR9" s="7"/>
      <c r="AS9" s="12"/>
      <c r="AT9" s="12"/>
      <c r="AU9" s="6">
        <v>50</v>
      </c>
      <c r="AV9" s="6"/>
      <c r="AW9" s="6"/>
      <c r="AX9" s="6"/>
      <c r="AY9" s="6"/>
      <c r="AZ9" s="6">
        <v>50</v>
      </c>
      <c r="BA9" s="6"/>
      <c r="BB9" s="6"/>
      <c r="BC9" s="6"/>
      <c r="BD9" s="6"/>
      <c r="BE9" s="8">
        <f t="shared" si="7"/>
        <v>100</v>
      </c>
      <c r="BF9" s="8">
        <f t="shared" si="8"/>
        <v>550</v>
      </c>
    </row>
    <row r="10" spans="1:58" s="17" customFormat="1" ht="16.95" customHeight="1" x14ac:dyDescent="0.3">
      <c r="A10" s="4" t="s">
        <v>45</v>
      </c>
      <c r="B10" s="7"/>
      <c r="C10" s="6">
        <v>10</v>
      </c>
      <c r="D10" s="6"/>
      <c r="E10" s="6">
        <v>10</v>
      </c>
      <c r="F10" s="6"/>
      <c r="G10" s="6">
        <v>10</v>
      </c>
      <c r="H10" s="6"/>
      <c r="I10" s="6">
        <v>10</v>
      </c>
      <c r="J10" s="6"/>
      <c r="K10" s="6">
        <v>10</v>
      </c>
      <c r="L10" s="6"/>
      <c r="M10" s="6">
        <v>10</v>
      </c>
      <c r="N10" s="6"/>
      <c r="O10" s="8">
        <f t="shared" si="4"/>
        <v>60</v>
      </c>
      <c r="P10" s="7"/>
      <c r="Q10" s="6">
        <v>10</v>
      </c>
      <c r="R10" s="6"/>
      <c r="S10" s="6">
        <v>10</v>
      </c>
      <c r="T10" s="6"/>
      <c r="U10" s="6">
        <v>10</v>
      </c>
      <c r="V10" s="6"/>
      <c r="W10" s="6">
        <v>10</v>
      </c>
      <c r="X10" s="6"/>
      <c r="Y10" s="6">
        <v>10</v>
      </c>
      <c r="Z10" s="6"/>
      <c r="AA10" s="6">
        <v>10</v>
      </c>
      <c r="AB10" s="6"/>
      <c r="AC10" s="8">
        <f t="shared" si="5"/>
        <v>60</v>
      </c>
      <c r="AD10" s="7"/>
      <c r="AE10" s="6">
        <v>10</v>
      </c>
      <c r="AF10" s="6"/>
      <c r="AG10" s="6">
        <v>10</v>
      </c>
      <c r="AH10" s="6"/>
      <c r="AI10" s="6">
        <v>10</v>
      </c>
      <c r="AJ10" s="6"/>
      <c r="AK10" s="6">
        <v>10</v>
      </c>
      <c r="AL10" s="6"/>
      <c r="AM10" s="6">
        <v>10</v>
      </c>
      <c r="AN10" s="6"/>
      <c r="AO10" s="6">
        <v>10</v>
      </c>
      <c r="AP10" s="6"/>
      <c r="AQ10" s="8">
        <f t="shared" si="6"/>
        <v>60</v>
      </c>
      <c r="AR10" s="7"/>
      <c r="AS10" s="6">
        <v>10</v>
      </c>
      <c r="AT10" s="6"/>
      <c r="AU10" s="6">
        <v>10</v>
      </c>
      <c r="AV10" s="6"/>
      <c r="AW10" s="6">
        <v>10</v>
      </c>
      <c r="AX10" s="6"/>
      <c r="AY10" s="6">
        <v>10</v>
      </c>
      <c r="AZ10" s="6"/>
      <c r="BA10" s="6">
        <v>10</v>
      </c>
      <c r="BB10" s="6"/>
      <c r="BC10" s="6">
        <v>10</v>
      </c>
      <c r="BD10" s="6"/>
      <c r="BE10" s="8">
        <f t="shared" si="7"/>
        <v>60</v>
      </c>
      <c r="BF10" s="8">
        <f t="shared" si="8"/>
        <v>240</v>
      </c>
    </row>
    <row r="11" spans="1:58" ht="16.95" customHeight="1" x14ac:dyDescent="0.3">
      <c r="A11" s="4" t="s">
        <v>46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6"/>
      <c r="O11" s="8">
        <f t="shared" si="4"/>
        <v>0</v>
      </c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6"/>
      <c r="AC11" s="8">
        <f t="shared" si="5"/>
        <v>0</v>
      </c>
      <c r="AD11" s="18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6"/>
      <c r="AQ11" s="8">
        <f t="shared" si="6"/>
        <v>0</v>
      </c>
      <c r="AR11" s="18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6"/>
      <c r="BE11" s="8">
        <f t="shared" si="7"/>
        <v>0</v>
      </c>
      <c r="BF11" s="8">
        <f t="shared" si="8"/>
        <v>0</v>
      </c>
    </row>
    <row r="12" spans="1:58" ht="16.95" customHeight="1" x14ac:dyDescent="0.3">
      <c r="A12" s="20" t="s">
        <v>44</v>
      </c>
      <c r="B12" s="5">
        <v>9.99</v>
      </c>
      <c r="C12" s="21"/>
      <c r="D12" s="21"/>
      <c r="E12" s="21"/>
      <c r="F12" s="21">
        <v>9.99</v>
      </c>
      <c r="G12" s="21"/>
      <c r="H12" s="21"/>
      <c r="I12" s="21"/>
      <c r="J12" s="21"/>
      <c r="K12" s="21"/>
      <c r="L12" s="21">
        <v>9.99</v>
      </c>
      <c r="M12" s="21"/>
      <c r="N12" s="21"/>
      <c r="O12" s="22">
        <f t="shared" si="4"/>
        <v>29.97</v>
      </c>
      <c r="P12" s="5">
        <v>9.99</v>
      </c>
      <c r="Q12" s="21"/>
      <c r="R12" s="21"/>
      <c r="S12" s="21"/>
      <c r="T12" s="21">
        <v>9.99</v>
      </c>
      <c r="U12" s="21"/>
      <c r="V12" s="21"/>
      <c r="W12" s="21"/>
      <c r="X12" s="21"/>
      <c r="Y12" s="21"/>
      <c r="Z12" s="21">
        <v>9.99</v>
      </c>
      <c r="AA12" s="21"/>
      <c r="AB12" s="21"/>
      <c r="AC12" s="22">
        <f t="shared" si="5"/>
        <v>29.97</v>
      </c>
      <c r="AD12" s="5">
        <v>9.99</v>
      </c>
      <c r="AE12" s="21"/>
      <c r="AF12" s="21"/>
      <c r="AG12" s="21"/>
      <c r="AH12" s="21">
        <v>9.99</v>
      </c>
      <c r="AI12" s="21"/>
      <c r="AJ12" s="21"/>
      <c r="AK12" s="21"/>
      <c r="AL12" s="21"/>
      <c r="AM12" s="21"/>
      <c r="AN12" s="21">
        <v>9.99</v>
      </c>
      <c r="AO12" s="21"/>
      <c r="AP12" s="21"/>
      <c r="AQ12" s="22">
        <f t="shared" si="6"/>
        <v>29.97</v>
      </c>
      <c r="AR12" s="5">
        <v>9.99</v>
      </c>
      <c r="AS12" s="21"/>
      <c r="AT12" s="21"/>
      <c r="AU12" s="21"/>
      <c r="AV12" s="21">
        <v>9.99</v>
      </c>
      <c r="AW12" s="21"/>
      <c r="AX12" s="21"/>
      <c r="AY12" s="21"/>
      <c r="AZ12" s="21"/>
      <c r="BA12" s="21"/>
      <c r="BB12" s="21">
        <v>9.99</v>
      </c>
      <c r="BC12" s="21"/>
      <c r="BD12" s="21"/>
      <c r="BE12" s="22">
        <f t="shared" si="7"/>
        <v>29.97</v>
      </c>
      <c r="BF12" s="22">
        <f t="shared" si="8"/>
        <v>119.88</v>
      </c>
    </row>
    <row r="13" spans="1:58" ht="16.95" customHeight="1" x14ac:dyDescent="0.3">
      <c r="A13" s="20" t="s">
        <v>41</v>
      </c>
      <c r="B13" s="5"/>
      <c r="C13" s="21"/>
      <c r="D13" s="21"/>
      <c r="E13" s="21">
        <f>1</f>
        <v>1</v>
      </c>
      <c r="F13" s="21"/>
      <c r="G13" s="21"/>
      <c r="H13" s="21"/>
      <c r="I13" s="21">
        <f>1</f>
        <v>1</v>
      </c>
      <c r="J13" s="21"/>
      <c r="K13" s="21"/>
      <c r="L13" s="21"/>
      <c r="M13" s="21"/>
      <c r="N13" s="21">
        <f>1</f>
        <v>1</v>
      </c>
      <c r="O13" s="22">
        <f t="shared" si="4"/>
        <v>3</v>
      </c>
      <c r="P13" s="5"/>
      <c r="Q13" s="21"/>
      <c r="R13" s="21"/>
      <c r="S13" s="21">
        <f>1</f>
        <v>1</v>
      </c>
      <c r="T13" s="21"/>
      <c r="U13" s="21"/>
      <c r="V13" s="21"/>
      <c r="W13" s="21">
        <f>1</f>
        <v>1</v>
      </c>
      <c r="X13" s="23"/>
      <c r="Y13" s="21"/>
      <c r="Z13" s="21"/>
      <c r="AA13" s="21"/>
      <c r="AB13" s="21">
        <f>1</f>
        <v>1</v>
      </c>
      <c r="AC13" s="22">
        <f t="shared" si="5"/>
        <v>3</v>
      </c>
      <c r="AD13" s="5"/>
      <c r="AE13" s="21">
        <v>20</v>
      </c>
      <c r="AF13" s="21"/>
      <c r="AG13" s="21">
        <f>1</f>
        <v>1</v>
      </c>
      <c r="AH13" s="21"/>
      <c r="AI13" s="21"/>
      <c r="AJ13" s="21"/>
      <c r="AK13" s="21"/>
      <c r="AL13" s="21">
        <f>1</f>
        <v>1</v>
      </c>
      <c r="AM13" s="5"/>
      <c r="AN13" s="21"/>
      <c r="AO13" s="21"/>
      <c r="AP13" s="25">
        <f>1</f>
        <v>1</v>
      </c>
      <c r="AQ13" s="22">
        <f t="shared" si="6"/>
        <v>23</v>
      </c>
      <c r="AR13" s="5"/>
      <c r="AS13" s="24"/>
      <c r="AT13" s="24"/>
      <c r="AU13" s="21">
        <f>1</f>
        <v>1</v>
      </c>
      <c r="AV13" s="21"/>
      <c r="AW13" s="21"/>
      <c r="AX13" s="21"/>
      <c r="AY13" s="21"/>
      <c r="AZ13" s="21">
        <f>1</f>
        <v>1</v>
      </c>
      <c r="BA13" s="21"/>
      <c r="BB13" s="21"/>
      <c r="BC13" s="21"/>
      <c r="BD13" s="21">
        <f>1</f>
        <v>1</v>
      </c>
      <c r="BE13" s="22">
        <f t="shared" si="7"/>
        <v>3</v>
      </c>
      <c r="BF13" s="22">
        <f t="shared" si="8"/>
        <v>32</v>
      </c>
    </row>
    <row r="14" spans="1:58" ht="16.95" customHeight="1" x14ac:dyDescent="0.3">
      <c r="A14" s="20" t="s">
        <v>51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>
        <f t="shared" si="4"/>
        <v>0</v>
      </c>
      <c r="P14" s="5"/>
      <c r="Q14" s="21"/>
      <c r="R14" s="21"/>
      <c r="S14" s="21"/>
      <c r="T14" s="21"/>
      <c r="U14" s="21"/>
      <c r="V14" s="21"/>
      <c r="W14" s="21"/>
      <c r="X14" s="23"/>
      <c r="Y14" s="21"/>
      <c r="Z14" s="21"/>
      <c r="AA14" s="21"/>
      <c r="AB14" s="21"/>
      <c r="AC14" s="22">
        <f t="shared" si="5"/>
        <v>0</v>
      </c>
      <c r="AD14" s="5"/>
      <c r="AE14" s="21"/>
      <c r="AF14" s="41"/>
      <c r="AG14" s="21"/>
      <c r="AH14" s="21"/>
      <c r="AI14" s="21"/>
      <c r="AL14" s="21"/>
      <c r="AM14" s="5"/>
      <c r="AO14" s="88">
        <v>354.91</v>
      </c>
      <c r="AP14" s="88">
        <v>110</v>
      </c>
      <c r="AQ14" s="22">
        <f t="shared" si="6"/>
        <v>464.91</v>
      </c>
      <c r="AR14" s="5"/>
      <c r="AS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2">
        <f t="shared" si="7"/>
        <v>0</v>
      </c>
      <c r="BF14" s="22">
        <f t="shared" si="8"/>
        <v>464.91</v>
      </c>
    </row>
    <row r="15" spans="1:58" ht="16.95" customHeight="1" x14ac:dyDescent="0.3">
      <c r="A15" s="20" t="s">
        <v>6</v>
      </c>
      <c r="B15" s="5"/>
      <c r="C15" s="21"/>
      <c r="D15" s="21"/>
      <c r="E15" s="21">
        <f>850</f>
        <v>850</v>
      </c>
      <c r="F15" s="21"/>
      <c r="G15" s="21"/>
      <c r="H15" s="21"/>
      <c r="I15" s="21">
        <f>E15</f>
        <v>850</v>
      </c>
      <c r="J15" s="21"/>
      <c r="K15" s="21"/>
      <c r="L15" s="21"/>
      <c r="M15" s="21"/>
      <c r="N15" s="21">
        <f>E15</f>
        <v>850</v>
      </c>
      <c r="O15" s="22">
        <f t="shared" si="4"/>
        <v>2550</v>
      </c>
      <c r="P15" s="5"/>
      <c r="Q15" s="21"/>
      <c r="R15" s="21"/>
      <c r="S15" s="21">
        <f>E15</f>
        <v>850</v>
      </c>
      <c r="T15" s="21"/>
      <c r="U15" s="21"/>
      <c r="V15" s="21"/>
      <c r="W15" s="21">
        <f>E15</f>
        <v>850</v>
      </c>
      <c r="X15" s="23"/>
      <c r="Y15" s="21"/>
      <c r="Z15" s="21"/>
      <c r="AA15" s="21"/>
      <c r="AB15" s="21">
        <f>E15</f>
        <v>850</v>
      </c>
      <c r="AC15" s="22">
        <f>SUM(P15:AB15)</f>
        <v>2550</v>
      </c>
      <c r="AD15" s="5"/>
      <c r="AE15" s="21"/>
      <c r="AF15" s="21"/>
      <c r="AG15" s="21">
        <f>E15</f>
        <v>850</v>
      </c>
      <c r="AH15" s="21"/>
      <c r="AI15" s="21"/>
      <c r="AJ15" s="21"/>
      <c r="AK15" s="21"/>
      <c r="AL15" s="21">
        <f>E15</f>
        <v>850</v>
      </c>
      <c r="AM15" s="5"/>
      <c r="AN15" s="21"/>
      <c r="AO15" s="21"/>
      <c r="AP15" s="21">
        <f>E15</f>
        <v>850</v>
      </c>
      <c r="AQ15" s="22">
        <f t="shared" si="6"/>
        <v>2550</v>
      </c>
      <c r="AR15" s="5"/>
      <c r="AS15" s="24"/>
      <c r="AT15" s="24"/>
      <c r="AU15" s="21">
        <f>E15</f>
        <v>850</v>
      </c>
      <c r="AV15" s="21"/>
      <c r="AW15" s="21"/>
      <c r="AX15" s="21"/>
      <c r="AY15" s="21"/>
      <c r="AZ15" s="21">
        <f>E15</f>
        <v>850</v>
      </c>
      <c r="BA15" s="21"/>
      <c r="BB15" s="21"/>
      <c r="BC15" s="21"/>
      <c r="BD15" s="5">
        <f>E15</f>
        <v>850</v>
      </c>
      <c r="BE15" s="22">
        <f t="shared" si="7"/>
        <v>2550</v>
      </c>
      <c r="BF15" s="22">
        <f t="shared" si="8"/>
        <v>10200</v>
      </c>
    </row>
    <row r="16" spans="1:58" ht="16.95" customHeight="1" x14ac:dyDescent="0.3">
      <c r="A16" s="20" t="s">
        <v>52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>
        <f t="shared" si="4"/>
        <v>0</v>
      </c>
      <c r="P16" s="5"/>
      <c r="Q16" s="21"/>
      <c r="R16" s="21"/>
      <c r="S16" s="21"/>
      <c r="T16" s="21"/>
      <c r="U16" s="21"/>
      <c r="V16" s="21"/>
      <c r="W16" s="21"/>
      <c r="X16" s="23"/>
      <c r="Y16" s="21"/>
      <c r="Z16" s="21"/>
      <c r="AA16" s="21"/>
      <c r="AB16" s="21"/>
      <c r="AC16" s="22">
        <f>SUM(P16:AB16)</f>
        <v>0</v>
      </c>
      <c r="AD16" s="5"/>
      <c r="AE16" s="21"/>
      <c r="AF16" s="21"/>
      <c r="AG16" s="21"/>
      <c r="AH16" s="21"/>
      <c r="AI16" s="21"/>
      <c r="AJ16" s="21"/>
      <c r="AK16" s="21"/>
      <c r="AL16" s="21"/>
      <c r="AM16" s="5"/>
      <c r="AN16" s="21"/>
      <c r="AO16" s="21"/>
      <c r="AP16" s="25"/>
      <c r="AQ16" s="22">
        <f t="shared" si="6"/>
        <v>0</v>
      </c>
      <c r="AR16" s="5"/>
      <c r="AS16" s="24"/>
      <c r="AT16" s="24"/>
      <c r="AU16" s="21"/>
      <c r="AV16" s="21"/>
      <c r="AW16" s="21"/>
      <c r="AX16" s="21"/>
      <c r="AY16" s="21"/>
      <c r="AZ16" s="21"/>
      <c r="BA16" s="21"/>
      <c r="BB16" s="21"/>
      <c r="BC16" s="21"/>
      <c r="BD16" s="5"/>
      <c r="BE16" s="22">
        <f t="shared" si="7"/>
        <v>0</v>
      </c>
      <c r="BF16" s="22">
        <f t="shared" si="8"/>
        <v>0</v>
      </c>
    </row>
    <row r="17" spans="1:61" s="17" customFormat="1" ht="16.95" customHeight="1" thickBot="1" x14ac:dyDescent="0.35">
      <c r="A17" s="20" t="s">
        <v>59</v>
      </c>
      <c r="B17" s="5"/>
      <c r="C17" s="21"/>
      <c r="D17" s="21"/>
      <c r="E17" s="21">
        <v>50</v>
      </c>
      <c r="F17" s="21"/>
      <c r="G17" s="21"/>
      <c r="H17" s="21"/>
      <c r="I17" s="21">
        <v>50</v>
      </c>
      <c r="J17" s="21"/>
      <c r="K17" s="21"/>
      <c r="L17" s="21"/>
      <c r="M17" s="21"/>
      <c r="N17" s="21">
        <v>50</v>
      </c>
      <c r="O17" s="22">
        <f t="shared" si="4"/>
        <v>150</v>
      </c>
      <c r="P17" s="5"/>
      <c r="Q17" s="21"/>
      <c r="R17" s="26"/>
      <c r="S17" s="21">
        <v>50</v>
      </c>
      <c r="T17" s="21"/>
      <c r="U17" s="21"/>
      <c r="V17" s="21"/>
      <c r="W17" s="21">
        <v>50</v>
      </c>
      <c r="X17" s="23"/>
      <c r="Y17" s="21"/>
      <c r="Z17" s="21"/>
      <c r="AA17" s="21"/>
      <c r="AB17" s="21">
        <v>50</v>
      </c>
      <c r="AC17" s="22">
        <f t="shared" si="5"/>
        <v>150</v>
      </c>
      <c r="AD17" s="5"/>
      <c r="AE17" s="21"/>
      <c r="AF17" s="21"/>
      <c r="AG17" s="21">
        <v>50</v>
      </c>
      <c r="AH17" s="21"/>
      <c r="AI17" s="21"/>
      <c r="AJ17" s="21"/>
      <c r="AK17" s="21"/>
      <c r="AL17" s="21">
        <v>50</v>
      </c>
      <c r="AM17" s="5"/>
      <c r="AN17" s="21"/>
      <c r="AO17" s="21"/>
      <c r="AP17" s="21">
        <v>50</v>
      </c>
      <c r="AQ17" s="22">
        <f t="shared" si="6"/>
        <v>150</v>
      </c>
      <c r="AR17" s="5"/>
      <c r="AS17" s="21"/>
      <c r="AT17" s="21"/>
      <c r="AU17" s="21">
        <v>50</v>
      </c>
      <c r="AV17" s="21"/>
      <c r="AW17" s="21"/>
      <c r="AX17" s="21"/>
      <c r="AY17" s="21"/>
      <c r="AZ17" s="21">
        <v>50</v>
      </c>
      <c r="BA17" s="21"/>
      <c r="BB17" s="21"/>
      <c r="BC17" s="21"/>
      <c r="BD17" s="21"/>
      <c r="BE17" s="22">
        <f t="shared" si="7"/>
        <v>100</v>
      </c>
      <c r="BF17" s="22">
        <f t="shared" si="8"/>
        <v>550</v>
      </c>
    </row>
    <row r="18" spans="1:61" s="17" customFormat="1" ht="16.95" customHeight="1" thickTop="1" thickBot="1" x14ac:dyDescent="0.35">
      <c r="A18" s="27" t="s">
        <v>8</v>
      </c>
      <c r="B18" s="28">
        <f t="shared" ref="B18:AG18" si="9">SUM(B2:B17)</f>
        <v>9.99</v>
      </c>
      <c r="C18" s="29">
        <f t="shared" si="9"/>
        <v>10</v>
      </c>
      <c r="D18" s="29">
        <f t="shared" si="9"/>
        <v>0</v>
      </c>
      <c r="E18" s="29">
        <f t="shared" si="9"/>
        <v>1001</v>
      </c>
      <c r="F18" s="29">
        <f t="shared" si="9"/>
        <v>9.99</v>
      </c>
      <c r="G18" s="29">
        <f t="shared" si="9"/>
        <v>10</v>
      </c>
      <c r="H18" s="29">
        <f t="shared" si="9"/>
        <v>0</v>
      </c>
      <c r="I18" s="29">
        <f t="shared" si="9"/>
        <v>1001</v>
      </c>
      <c r="J18" s="29">
        <f t="shared" si="9"/>
        <v>0</v>
      </c>
      <c r="K18" s="29">
        <f t="shared" si="9"/>
        <v>10</v>
      </c>
      <c r="L18" s="29">
        <f t="shared" si="9"/>
        <v>9.99</v>
      </c>
      <c r="M18" s="29">
        <f t="shared" si="9"/>
        <v>35</v>
      </c>
      <c r="N18" s="29">
        <f t="shared" si="9"/>
        <v>966</v>
      </c>
      <c r="O18" s="30">
        <f t="shared" si="9"/>
        <v>3062.9700000000003</v>
      </c>
      <c r="P18" s="29">
        <f t="shared" si="9"/>
        <v>9.99</v>
      </c>
      <c r="Q18" s="29">
        <f t="shared" si="9"/>
        <v>10</v>
      </c>
      <c r="R18" s="29">
        <f t="shared" si="9"/>
        <v>0</v>
      </c>
      <c r="S18" s="29">
        <f t="shared" si="9"/>
        <v>1001</v>
      </c>
      <c r="T18" s="29">
        <f t="shared" si="9"/>
        <v>9.99</v>
      </c>
      <c r="U18" s="29">
        <f t="shared" si="9"/>
        <v>10</v>
      </c>
      <c r="V18" s="29">
        <f t="shared" si="9"/>
        <v>0</v>
      </c>
      <c r="W18" s="29">
        <f t="shared" si="9"/>
        <v>1001</v>
      </c>
      <c r="X18" s="29">
        <f t="shared" si="9"/>
        <v>0</v>
      </c>
      <c r="Y18" s="29">
        <f t="shared" si="9"/>
        <v>10</v>
      </c>
      <c r="Z18" s="29">
        <f t="shared" si="9"/>
        <v>9.99</v>
      </c>
      <c r="AA18" s="29">
        <f t="shared" si="9"/>
        <v>35</v>
      </c>
      <c r="AB18" s="31">
        <f t="shared" si="9"/>
        <v>966</v>
      </c>
      <c r="AC18" s="30">
        <f t="shared" si="9"/>
        <v>3062.9700000000003</v>
      </c>
      <c r="AD18" s="29">
        <f t="shared" si="9"/>
        <v>9.99</v>
      </c>
      <c r="AE18" s="29">
        <f t="shared" si="9"/>
        <v>30</v>
      </c>
      <c r="AF18" s="29">
        <f t="shared" si="9"/>
        <v>0</v>
      </c>
      <c r="AG18" s="29">
        <f t="shared" si="9"/>
        <v>1001</v>
      </c>
      <c r="AH18" s="29">
        <f t="shared" ref="AH18:BF18" si="10">SUM(AH2:AH17)</f>
        <v>9.99</v>
      </c>
      <c r="AI18" s="29">
        <f t="shared" si="10"/>
        <v>10</v>
      </c>
      <c r="AJ18" s="29">
        <f t="shared" si="10"/>
        <v>0</v>
      </c>
      <c r="AK18" s="29">
        <f t="shared" si="10"/>
        <v>35</v>
      </c>
      <c r="AL18" s="29">
        <f t="shared" si="10"/>
        <v>966</v>
      </c>
      <c r="AM18" s="29">
        <f t="shared" si="10"/>
        <v>10</v>
      </c>
      <c r="AN18" s="29">
        <f t="shared" si="10"/>
        <v>9.99</v>
      </c>
      <c r="AO18" s="29">
        <f t="shared" si="10"/>
        <v>389.91</v>
      </c>
      <c r="AP18" s="31">
        <f t="shared" si="10"/>
        <v>1076</v>
      </c>
      <c r="AQ18" s="30">
        <f t="shared" si="10"/>
        <v>3547.88</v>
      </c>
      <c r="AR18" s="29">
        <f t="shared" si="10"/>
        <v>9.99</v>
      </c>
      <c r="AS18" s="29">
        <f t="shared" si="10"/>
        <v>10</v>
      </c>
      <c r="AT18" s="29">
        <f t="shared" si="10"/>
        <v>0</v>
      </c>
      <c r="AU18" s="29">
        <f t="shared" si="10"/>
        <v>1001</v>
      </c>
      <c r="AV18" s="29">
        <f t="shared" si="10"/>
        <v>9.99</v>
      </c>
      <c r="AW18" s="29">
        <f t="shared" si="10"/>
        <v>10</v>
      </c>
      <c r="AX18" s="29">
        <f t="shared" si="10"/>
        <v>0</v>
      </c>
      <c r="AY18" s="29">
        <f t="shared" si="10"/>
        <v>35</v>
      </c>
      <c r="AZ18" s="29">
        <f t="shared" si="10"/>
        <v>966</v>
      </c>
      <c r="BA18" s="29">
        <f t="shared" si="10"/>
        <v>10</v>
      </c>
      <c r="BB18" s="29">
        <f t="shared" si="10"/>
        <v>9.99</v>
      </c>
      <c r="BC18" s="29">
        <f t="shared" si="10"/>
        <v>35</v>
      </c>
      <c r="BD18" s="31">
        <f t="shared" si="10"/>
        <v>866</v>
      </c>
      <c r="BE18" s="30">
        <f t="shared" si="10"/>
        <v>2962.9700000000003</v>
      </c>
      <c r="BF18" s="30">
        <f t="shared" si="10"/>
        <v>12636.79</v>
      </c>
      <c r="BH18" s="57"/>
      <c r="BI18" s="57"/>
    </row>
    <row r="19" spans="1:61" ht="16.95" customHeight="1" thickTop="1" x14ac:dyDescent="0.3">
      <c r="A19" s="32" t="s">
        <v>53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/>
      <c r="O19" s="36">
        <f t="shared" ref="O19:O25" si="11">SUM(B19:N19)</f>
        <v>0</v>
      </c>
      <c r="P19" s="3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  <c r="AC19" s="36">
        <f t="shared" ref="AC19:AC25" si="12">SUM(P19:AB19)</f>
        <v>0</v>
      </c>
      <c r="AD19" s="33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6">
        <f t="shared" ref="AQ19:AQ25" si="13">SUM(AD19:AP19)</f>
        <v>0</v>
      </c>
      <c r="AR19" s="37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5"/>
      <c r="BE19" s="36">
        <f t="shared" ref="BE19:BE25" si="14">SUM(AR19:BD19)</f>
        <v>0</v>
      </c>
      <c r="BF19" s="36">
        <f t="shared" ref="BF19:BF25" si="15">O19+AC19+AQ19+BE19</f>
        <v>0</v>
      </c>
    </row>
    <row r="20" spans="1:61" ht="16.95" customHeight="1" x14ac:dyDescent="0.3">
      <c r="A20" s="38" t="s">
        <v>12</v>
      </c>
      <c r="B20" s="37">
        <v>88</v>
      </c>
      <c r="C20" s="39">
        <f>88</f>
        <v>88</v>
      </c>
      <c r="D20" s="39">
        <f>88</f>
        <v>88</v>
      </c>
      <c r="E20" s="39">
        <f>88</f>
        <v>88</v>
      </c>
      <c r="F20" s="39">
        <f>88</f>
        <v>88</v>
      </c>
      <c r="G20" s="39">
        <f>88</f>
        <v>88</v>
      </c>
      <c r="H20" s="39">
        <f>88</f>
        <v>88</v>
      </c>
      <c r="I20" s="39">
        <f>88</f>
        <v>88</v>
      </c>
      <c r="J20" s="39">
        <f>88</f>
        <v>88</v>
      </c>
      <c r="K20" s="39">
        <f>88</f>
        <v>88</v>
      </c>
      <c r="L20" s="39">
        <f>88</f>
        <v>88</v>
      </c>
      <c r="M20" s="39">
        <f>88</f>
        <v>88</v>
      </c>
      <c r="N20" s="40">
        <f>88</f>
        <v>88</v>
      </c>
      <c r="O20" s="36">
        <f t="shared" si="11"/>
        <v>1144</v>
      </c>
      <c r="P20" s="37">
        <f>88</f>
        <v>88</v>
      </c>
      <c r="Q20" s="39">
        <f>88</f>
        <v>88</v>
      </c>
      <c r="R20" s="39">
        <f>88</f>
        <v>88</v>
      </c>
      <c r="S20" s="39">
        <f>88</f>
        <v>88</v>
      </c>
      <c r="T20" s="39">
        <f>88</f>
        <v>88</v>
      </c>
      <c r="U20" s="39">
        <f>88</f>
        <v>88</v>
      </c>
      <c r="V20" s="39">
        <f>88</f>
        <v>88</v>
      </c>
      <c r="W20" s="39">
        <f>88</f>
        <v>88</v>
      </c>
      <c r="X20" s="39">
        <f>88</f>
        <v>88</v>
      </c>
      <c r="Y20" s="39">
        <f>88</f>
        <v>88</v>
      </c>
      <c r="Z20" s="39">
        <f>88</f>
        <v>88</v>
      </c>
      <c r="AA20" s="39">
        <f>88</f>
        <v>88</v>
      </c>
      <c r="AB20" s="40">
        <f>88</f>
        <v>88</v>
      </c>
      <c r="AC20" s="36">
        <f t="shared" si="12"/>
        <v>1144</v>
      </c>
      <c r="AD20" s="37">
        <f>88</f>
        <v>88</v>
      </c>
      <c r="AE20" s="39">
        <f>88</f>
        <v>88</v>
      </c>
      <c r="AF20" s="39">
        <f>88</f>
        <v>88</v>
      </c>
      <c r="AG20" s="39">
        <f>88</f>
        <v>88</v>
      </c>
      <c r="AH20" s="39">
        <f>88</f>
        <v>88</v>
      </c>
      <c r="AI20" s="39">
        <f>88</f>
        <v>88</v>
      </c>
      <c r="AJ20" s="39">
        <f>88</f>
        <v>88</v>
      </c>
      <c r="AK20" s="39">
        <f>88</f>
        <v>88</v>
      </c>
      <c r="AL20" s="85">
        <f>88</f>
        <v>88</v>
      </c>
      <c r="AM20" s="85">
        <f>88</f>
        <v>88</v>
      </c>
      <c r="AN20" s="85">
        <f>88</f>
        <v>88</v>
      </c>
      <c r="AO20" s="85">
        <f>88</f>
        <v>88</v>
      </c>
      <c r="AP20" s="86">
        <f>88</f>
        <v>88</v>
      </c>
      <c r="AQ20" s="36">
        <f t="shared" si="13"/>
        <v>1144</v>
      </c>
      <c r="AR20" s="87">
        <f>88</f>
        <v>88</v>
      </c>
      <c r="AS20" s="85">
        <f>88</f>
        <v>88</v>
      </c>
      <c r="AT20" s="85">
        <f>88</f>
        <v>88</v>
      </c>
      <c r="AU20" s="39">
        <f>88</f>
        <v>88</v>
      </c>
      <c r="AV20" s="39">
        <f>88</f>
        <v>88</v>
      </c>
      <c r="AW20" s="39">
        <f>88</f>
        <v>88</v>
      </c>
      <c r="AX20" s="39">
        <f>88</f>
        <v>88</v>
      </c>
      <c r="AY20" s="39">
        <f>88</f>
        <v>88</v>
      </c>
      <c r="AZ20" s="39">
        <f>88</f>
        <v>88</v>
      </c>
      <c r="BA20" s="39">
        <f>88</f>
        <v>88</v>
      </c>
      <c r="BB20" s="39">
        <f>88</f>
        <v>88</v>
      </c>
      <c r="BC20" s="39">
        <f>88</f>
        <v>88</v>
      </c>
      <c r="BD20" s="40">
        <f>88</f>
        <v>88</v>
      </c>
      <c r="BE20" s="36">
        <f t="shared" si="14"/>
        <v>1144</v>
      </c>
      <c r="BF20" s="36">
        <f t="shared" si="15"/>
        <v>4576</v>
      </c>
      <c r="BG20" s="42"/>
    </row>
    <row r="21" spans="1:61" ht="16.95" customHeight="1" x14ac:dyDescent="0.3">
      <c r="A21" s="43" t="s">
        <v>9</v>
      </c>
      <c r="B21" s="3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40"/>
      <c r="O21" s="36">
        <f t="shared" si="11"/>
        <v>0</v>
      </c>
      <c r="P21" s="37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0"/>
      <c r="AC21" s="36">
        <f t="shared" si="12"/>
        <v>0</v>
      </c>
      <c r="AD21" s="37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40"/>
      <c r="AQ21" s="36">
        <f t="shared" si="13"/>
        <v>0</v>
      </c>
      <c r="AR21" s="41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40"/>
      <c r="BE21" s="36">
        <f t="shared" si="14"/>
        <v>0</v>
      </c>
      <c r="BF21" s="36">
        <f t="shared" si="15"/>
        <v>0</v>
      </c>
      <c r="BH21" s="58"/>
      <c r="BI21" s="58"/>
    </row>
    <row r="22" spans="1:61" ht="16.95" customHeight="1" x14ac:dyDescent="0.3">
      <c r="A22" s="4" t="s">
        <v>37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36">
        <f t="shared" si="11"/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36">
        <f t="shared" si="12"/>
        <v>0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36">
        <f t="shared" si="13"/>
        <v>0</v>
      </c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36">
        <f t="shared" si="14"/>
        <v>0</v>
      </c>
      <c r="BF22" s="36">
        <f t="shared" si="15"/>
        <v>0</v>
      </c>
    </row>
    <row r="23" spans="1:61" ht="16.95" customHeight="1" x14ac:dyDescent="0.3">
      <c r="A23" s="44" t="s">
        <v>10</v>
      </c>
      <c r="B23" s="9">
        <f>15*40*2-15*40*2*0.27</f>
        <v>876</v>
      </c>
      <c r="C23" s="9"/>
      <c r="D23" s="9">
        <f>B23</f>
        <v>876</v>
      </c>
      <c r="E23" s="9"/>
      <c r="F23" s="9">
        <f>B23</f>
        <v>876</v>
      </c>
      <c r="G23" s="45"/>
      <c r="H23" s="9">
        <f>B23</f>
        <v>876</v>
      </c>
      <c r="I23" s="9"/>
      <c r="J23" s="9">
        <f>B23</f>
        <v>876</v>
      </c>
      <c r="K23" s="9"/>
      <c r="L23" s="9">
        <f>B23</f>
        <v>876</v>
      </c>
      <c r="M23" s="45"/>
      <c r="N23" s="45">
        <f>B23</f>
        <v>876</v>
      </c>
      <c r="O23" s="36">
        <f t="shared" si="11"/>
        <v>6132</v>
      </c>
      <c r="P23" s="9">
        <f>B23</f>
        <v>876</v>
      </c>
      <c r="Q23" s="9"/>
      <c r="R23" s="9">
        <f>B23</f>
        <v>876</v>
      </c>
      <c r="S23" s="9"/>
      <c r="T23" s="9">
        <f>B23</f>
        <v>876</v>
      </c>
      <c r="U23" s="45"/>
      <c r="V23" s="9">
        <f>B23</f>
        <v>876</v>
      </c>
      <c r="W23" s="9"/>
      <c r="X23" s="9">
        <f>B23</f>
        <v>876</v>
      </c>
      <c r="Y23" s="9"/>
      <c r="Z23" s="9">
        <f>B23</f>
        <v>876</v>
      </c>
      <c r="AA23" s="45"/>
      <c r="AB23" s="45">
        <f>B23</f>
        <v>876</v>
      </c>
      <c r="AC23" s="36">
        <f t="shared" si="12"/>
        <v>6132</v>
      </c>
      <c r="AD23" s="46">
        <f>B23</f>
        <v>876</v>
      </c>
      <c r="AE23" s="9"/>
      <c r="AF23" s="9">
        <f>B23</f>
        <v>876</v>
      </c>
      <c r="AG23" s="9"/>
      <c r="AH23" s="9">
        <f>B23</f>
        <v>876</v>
      </c>
      <c r="AI23" s="9"/>
      <c r="AJ23" s="9">
        <f>B23</f>
        <v>876</v>
      </c>
      <c r="AK23" s="9"/>
      <c r="AL23" s="9">
        <f>B23</f>
        <v>876</v>
      </c>
      <c r="AM23" s="9"/>
      <c r="AN23" s="9">
        <f>B23</f>
        <v>876</v>
      </c>
      <c r="AP23" s="45">
        <f>B23</f>
        <v>876</v>
      </c>
      <c r="AQ23" s="36">
        <f t="shared" si="13"/>
        <v>6132</v>
      </c>
      <c r="AR23" s="9">
        <f>B23</f>
        <v>876</v>
      </c>
      <c r="AS23" s="9"/>
      <c r="AT23" s="9">
        <f>B23</f>
        <v>876</v>
      </c>
      <c r="AU23" s="9"/>
      <c r="AV23" s="9">
        <f>B23</f>
        <v>876</v>
      </c>
      <c r="AW23" s="45"/>
      <c r="AX23" s="9">
        <f>B23</f>
        <v>876</v>
      </c>
      <c r="AY23" s="9"/>
      <c r="AZ23" s="9">
        <f>B23</f>
        <v>876</v>
      </c>
      <c r="BA23" s="9"/>
      <c r="BB23" s="9">
        <f>B23</f>
        <v>876</v>
      </c>
      <c r="BC23" s="45"/>
      <c r="BD23" s="45">
        <f>B23</f>
        <v>876</v>
      </c>
      <c r="BE23" s="36">
        <f t="shared" si="14"/>
        <v>6132</v>
      </c>
      <c r="BF23" s="36">
        <f t="shared" si="15"/>
        <v>24528</v>
      </c>
    </row>
    <row r="24" spans="1:61" ht="16.95" customHeight="1" x14ac:dyDescent="0.3">
      <c r="A24" s="44" t="s">
        <v>11</v>
      </c>
      <c r="B24" s="9"/>
      <c r="C24" s="9"/>
      <c r="D24" s="9"/>
      <c r="E24" s="9"/>
      <c r="F24" s="9">
        <v>292</v>
      </c>
      <c r="G24" s="9"/>
      <c r="H24" s="9"/>
      <c r="I24" s="9"/>
      <c r="J24" s="9">
        <v>292</v>
      </c>
      <c r="K24" s="9"/>
      <c r="L24" s="9"/>
      <c r="M24" s="9"/>
      <c r="N24" s="45">
        <v>292</v>
      </c>
      <c r="O24" s="36">
        <f t="shared" si="11"/>
        <v>876</v>
      </c>
      <c r="P24" s="9"/>
      <c r="Q24" s="9"/>
      <c r="R24" s="9"/>
      <c r="S24" s="9"/>
      <c r="T24" s="9">
        <v>292</v>
      </c>
      <c r="U24" s="9"/>
      <c r="V24" s="9"/>
      <c r="W24" s="9"/>
      <c r="X24" s="9">
        <v>292</v>
      </c>
      <c r="Y24" s="9"/>
      <c r="Z24" s="9"/>
      <c r="AA24" s="9"/>
      <c r="AB24" s="45">
        <v>292</v>
      </c>
      <c r="AC24" s="36">
        <f t="shared" si="12"/>
        <v>876</v>
      </c>
      <c r="AD24" s="46"/>
      <c r="AE24" s="9"/>
      <c r="AF24" s="9"/>
      <c r="AG24" s="9"/>
      <c r="AI24" s="9">
        <v>292</v>
      </c>
      <c r="AJ24" s="9"/>
      <c r="AK24" s="9"/>
      <c r="AL24" s="9"/>
      <c r="AM24" s="9">
        <v>292</v>
      </c>
      <c r="AN24" s="9"/>
      <c r="AO24" s="9"/>
      <c r="AP24" s="45"/>
      <c r="AQ24" s="36">
        <f t="shared" si="13"/>
        <v>584</v>
      </c>
      <c r="AR24" s="46">
        <v>292</v>
      </c>
      <c r="AS24" s="9"/>
      <c r="AT24" s="9"/>
      <c r="AU24" s="9"/>
      <c r="AV24" s="9">
        <v>292</v>
      </c>
      <c r="AW24" s="9"/>
      <c r="AX24" s="9"/>
      <c r="AY24" s="9"/>
      <c r="AZ24" s="9"/>
      <c r="BA24" s="9">
        <v>292</v>
      </c>
      <c r="BB24" s="9"/>
      <c r="BC24" s="9"/>
      <c r="BD24" s="45">
        <v>292</v>
      </c>
      <c r="BE24" s="36">
        <f t="shared" si="14"/>
        <v>1168</v>
      </c>
      <c r="BF24" s="36">
        <f t="shared" si="15"/>
        <v>3504</v>
      </c>
      <c r="BG24" s="80" t="s">
        <v>54</v>
      </c>
    </row>
    <row r="25" spans="1:61" ht="16.95" customHeight="1" thickBot="1" x14ac:dyDescent="0.35">
      <c r="A25" s="4" t="s">
        <v>13</v>
      </c>
      <c r="B25" s="4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5"/>
      <c r="O25" s="36">
        <f t="shared" si="11"/>
        <v>0</v>
      </c>
      <c r="P25" s="46"/>
      <c r="Q25" s="9">
        <v>6568.56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45"/>
      <c r="AC25" s="36">
        <f t="shared" si="12"/>
        <v>6568.56</v>
      </c>
      <c r="AD25" s="46"/>
      <c r="AE25" s="9"/>
      <c r="AF25" s="9"/>
      <c r="AG25" s="9"/>
      <c r="AH25" s="9"/>
      <c r="AI25" s="9"/>
      <c r="AJ25" s="9"/>
      <c r="AK25" s="9"/>
      <c r="AM25" s="9"/>
      <c r="AN25" s="9"/>
      <c r="AO25" s="9"/>
      <c r="AP25" s="45"/>
      <c r="AQ25" s="36">
        <f t="shared" si="13"/>
        <v>0</v>
      </c>
      <c r="AR25" s="46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45"/>
      <c r="BE25" s="36">
        <f t="shared" si="14"/>
        <v>0</v>
      </c>
      <c r="BF25" s="36">
        <f t="shared" si="15"/>
        <v>6568.56</v>
      </c>
    </row>
    <row r="26" spans="1:61" ht="16.95" customHeight="1" thickTop="1" thickBot="1" x14ac:dyDescent="0.35">
      <c r="A26" s="27" t="s">
        <v>8</v>
      </c>
      <c r="B26" s="47">
        <f>SUM(B19:B23)+B25</f>
        <v>964</v>
      </c>
      <c r="C26" s="47">
        <f>SUM(C19:C23)+C25+B27</f>
        <v>1042.01</v>
      </c>
      <c r="D26" s="47">
        <f t="shared" ref="D26:N26" si="16">SUM(D19:D23)+D25+C27</f>
        <v>1996.01</v>
      </c>
      <c r="E26" s="47">
        <f t="shared" si="16"/>
        <v>2084.0100000000002</v>
      </c>
      <c r="F26" s="47">
        <f t="shared" si="16"/>
        <v>2047.0100000000002</v>
      </c>
      <c r="G26" s="47">
        <f t="shared" si="16"/>
        <v>2125.0200000000004</v>
      </c>
      <c r="H26" s="47">
        <f t="shared" si="16"/>
        <v>3079.0200000000004</v>
      </c>
      <c r="I26" s="47">
        <f t="shared" si="16"/>
        <v>3167.0200000000004</v>
      </c>
      <c r="J26" s="47">
        <f t="shared" si="16"/>
        <v>3130.0200000000004</v>
      </c>
      <c r="K26" s="47">
        <f t="shared" si="16"/>
        <v>3218.0200000000004</v>
      </c>
      <c r="L26" s="47">
        <f t="shared" si="16"/>
        <v>4172.0200000000004</v>
      </c>
      <c r="M26" s="47">
        <f t="shared" si="16"/>
        <v>4250.0300000000007</v>
      </c>
      <c r="N26" s="48">
        <f t="shared" si="16"/>
        <v>5179.0300000000007</v>
      </c>
      <c r="O26" s="30">
        <f>SUM(O19:O23)+O25</f>
        <v>7276</v>
      </c>
      <c r="P26" s="47">
        <f t="shared" ref="P26:AB26" si="17">SUM(P19:P23)+P25+O27</f>
        <v>5177.03</v>
      </c>
      <c r="Q26" s="47">
        <f t="shared" si="17"/>
        <v>11823.6</v>
      </c>
      <c r="R26" s="47">
        <f t="shared" si="17"/>
        <v>12777.6</v>
      </c>
      <c r="S26" s="47">
        <f t="shared" si="17"/>
        <v>12865.6</v>
      </c>
      <c r="T26" s="47">
        <f t="shared" si="17"/>
        <v>12828.6</v>
      </c>
      <c r="U26" s="47">
        <f t="shared" si="17"/>
        <v>12906.61</v>
      </c>
      <c r="V26" s="47">
        <f t="shared" si="17"/>
        <v>13860.61</v>
      </c>
      <c r="W26" s="47">
        <f t="shared" si="17"/>
        <v>13948.61</v>
      </c>
      <c r="X26" s="47">
        <f t="shared" si="17"/>
        <v>13911.61</v>
      </c>
      <c r="Y26" s="47">
        <f t="shared" si="17"/>
        <v>13999.61</v>
      </c>
      <c r="Z26" s="47">
        <f t="shared" si="17"/>
        <v>14953.61</v>
      </c>
      <c r="AA26" s="47">
        <f t="shared" si="17"/>
        <v>15031.62</v>
      </c>
      <c r="AB26" s="48">
        <f t="shared" si="17"/>
        <v>15960.62</v>
      </c>
      <c r="AC26" s="30">
        <f>SUM(AC19:AC23)+AC25</f>
        <v>13844.560000000001</v>
      </c>
      <c r="AD26" s="47">
        <f t="shared" ref="AD26:AP26" si="18">SUM(AD19:AD23)+AD25+AC27</f>
        <v>11745.59</v>
      </c>
      <c r="AE26" s="47">
        <f t="shared" si="18"/>
        <v>11823.6</v>
      </c>
      <c r="AF26" s="47">
        <f t="shared" si="18"/>
        <v>12757.6</v>
      </c>
      <c r="AG26" s="47">
        <f>SUM(AG19:AG23)+AG25+AF27</f>
        <v>12845.6</v>
      </c>
      <c r="AH26" s="47">
        <f>SUM(AH19:AH23)+AG25+AG27</f>
        <v>12808.6</v>
      </c>
      <c r="AI26" s="47">
        <f>SUM(AI19:AI23)+AI25+AH27</f>
        <v>12886.61</v>
      </c>
      <c r="AJ26" s="47">
        <f>SUM(AJ19:AJ23)+AJ25+AI27</f>
        <v>13840.61</v>
      </c>
      <c r="AK26" s="47">
        <f t="shared" si="18"/>
        <v>13928.61</v>
      </c>
      <c r="AL26" s="47">
        <f>SUM(AL19:AL23)+AH25+AK27</f>
        <v>14857.61</v>
      </c>
      <c r="AM26" s="47">
        <f t="shared" si="18"/>
        <v>13979.61</v>
      </c>
      <c r="AN26" s="47">
        <f>SUM(AN19:AN23)+AN25+AM27</f>
        <v>14933.61</v>
      </c>
      <c r="AO26" s="47">
        <f t="shared" si="18"/>
        <v>15011.62</v>
      </c>
      <c r="AP26" s="48">
        <f t="shared" si="18"/>
        <v>15585.710000000001</v>
      </c>
      <c r="AQ26" s="30">
        <f>SUM(AQ19:AQ23)+AQ25</f>
        <v>7276</v>
      </c>
      <c r="AR26" s="47">
        <f t="shared" ref="AR26:BD26" si="19">SUM(AR19:AR23)+AR25+AQ27</f>
        <v>4692.12</v>
      </c>
      <c r="AS26" s="47">
        <f t="shared" si="19"/>
        <v>4770.13</v>
      </c>
      <c r="AT26" s="47">
        <f t="shared" si="19"/>
        <v>5724.13</v>
      </c>
      <c r="AU26" s="47">
        <f t="shared" si="19"/>
        <v>5812.13</v>
      </c>
      <c r="AV26" s="47">
        <f t="shared" si="19"/>
        <v>5775.13</v>
      </c>
      <c r="AW26" s="47">
        <f t="shared" si="19"/>
        <v>5853.14</v>
      </c>
      <c r="AX26" s="47">
        <f t="shared" si="19"/>
        <v>6807.14</v>
      </c>
      <c r="AY26" s="47">
        <f t="shared" si="19"/>
        <v>6895.14</v>
      </c>
      <c r="AZ26" s="47">
        <f t="shared" si="19"/>
        <v>7824.14</v>
      </c>
      <c r="BA26" s="47">
        <f t="shared" si="19"/>
        <v>6946.14</v>
      </c>
      <c r="BB26" s="47">
        <f t="shared" si="19"/>
        <v>7900.14</v>
      </c>
      <c r="BC26" s="47">
        <f t="shared" si="19"/>
        <v>7978.1500000000005</v>
      </c>
      <c r="BD26" s="48">
        <f t="shared" si="19"/>
        <v>8907.1500000000015</v>
      </c>
      <c r="BE26" s="30">
        <f>SUM(BE19:BE23)+BE25</f>
        <v>7276</v>
      </c>
      <c r="BF26" s="30">
        <f>SUM(BF19:BF23)+BF25</f>
        <v>35672.559999999998</v>
      </c>
    </row>
    <row r="27" spans="1:61" ht="16.95" customHeight="1" thickTop="1" thickBot="1" x14ac:dyDescent="0.35">
      <c r="A27" s="49"/>
      <c r="B27" s="50">
        <f t="shared" ref="B27:AG27" si="20">B26-B18</f>
        <v>954.01</v>
      </c>
      <c r="C27" s="50">
        <f t="shared" si="20"/>
        <v>1032.01</v>
      </c>
      <c r="D27" s="50">
        <f t="shared" si="20"/>
        <v>1996.01</v>
      </c>
      <c r="E27" s="51">
        <f t="shared" si="20"/>
        <v>1083.0100000000002</v>
      </c>
      <c r="F27" s="50">
        <f t="shared" si="20"/>
        <v>2037.0200000000002</v>
      </c>
      <c r="G27" s="50">
        <f t="shared" si="20"/>
        <v>2115.0200000000004</v>
      </c>
      <c r="H27" s="50">
        <f t="shared" si="20"/>
        <v>3079.0200000000004</v>
      </c>
      <c r="I27" s="51">
        <f t="shared" si="20"/>
        <v>2166.0200000000004</v>
      </c>
      <c r="J27" s="50">
        <f t="shared" si="20"/>
        <v>3130.0200000000004</v>
      </c>
      <c r="K27" s="50">
        <f t="shared" si="20"/>
        <v>3208.0200000000004</v>
      </c>
      <c r="L27" s="50">
        <f t="shared" si="20"/>
        <v>4162.0300000000007</v>
      </c>
      <c r="M27" s="50">
        <f t="shared" si="20"/>
        <v>4215.0300000000007</v>
      </c>
      <c r="N27" s="52">
        <f t="shared" si="20"/>
        <v>4213.0300000000007</v>
      </c>
      <c r="O27" s="53">
        <f t="shared" si="20"/>
        <v>4213.03</v>
      </c>
      <c r="P27" s="50">
        <f t="shared" si="20"/>
        <v>5167.04</v>
      </c>
      <c r="Q27" s="50">
        <f t="shared" si="20"/>
        <v>11813.6</v>
      </c>
      <c r="R27" s="50">
        <f t="shared" si="20"/>
        <v>12777.6</v>
      </c>
      <c r="S27" s="51">
        <f t="shared" si="20"/>
        <v>11864.6</v>
      </c>
      <c r="T27" s="50">
        <f t="shared" si="20"/>
        <v>12818.61</v>
      </c>
      <c r="U27" s="50">
        <f t="shared" si="20"/>
        <v>12896.61</v>
      </c>
      <c r="V27" s="50">
        <f t="shared" si="20"/>
        <v>13860.61</v>
      </c>
      <c r="W27" s="51">
        <f t="shared" si="20"/>
        <v>12947.61</v>
      </c>
      <c r="X27" s="50">
        <f t="shared" si="20"/>
        <v>13911.61</v>
      </c>
      <c r="Y27" s="50">
        <f t="shared" si="20"/>
        <v>13989.61</v>
      </c>
      <c r="Z27" s="50">
        <f t="shared" si="20"/>
        <v>14943.62</v>
      </c>
      <c r="AA27" s="50">
        <f t="shared" si="20"/>
        <v>14996.62</v>
      </c>
      <c r="AB27" s="52">
        <f t="shared" si="20"/>
        <v>14994.62</v>
      </c>
      <c r="AC27" s="53">
        <f t="shared" si="20"/>
        <v>10781.59</v>
      </c>
      <c r="AD27" s="50">
        <f t="shared" si="20"/>
        <v>11735.6</v>
      </c>
      <c r="AE27" s="50">
        <f t="shared" si="20"/>
        <v>11793.6</v>
      </c>
      <c r="AF27" s="50">
        <f t="shared" si="20"/>
        <v>12757.6</v>
      </c>
      <c r="AG27" s="51">
        <f t="shared" si="20"/>
        <v>11844.6</v>
      </c>
      <c r="AH27" s="50">
        <f t="shared" ref="AH27:BF27" si="21">AH26-AH18</f>
        <v>12798.61</v>
      </c>
      <c r="AI27" s="50">
        <f t="shared" si="21"/>
        <v>12876.61</v>
      </c>
      <c r="AJ27" s="50">
        <f t="shared" si="21"/>
        <v>13840.61</v>
      </c>
      <c r="AK27" s="50">
        <f t="shared" si="21"/>
        <v>13893.61</v>
      </c>
      <c r="AL27" s="51">
        <f t="shared" si="21"/>
        <v>13891.61</v>
      </c>
      <c r="AM27" s="50">
        <f t="shared" si="21"/>
        <v>13969.61</v>
      </c>
      <c r="AN27" s="50">
        <f t="shared" si="21"/>
        <v>14923.62</v>
      </c>
      <c r="AO27" s="50">
        <f t="shared" si="21"/>
        <v>14621.710000000001</v>
      </c>
      <c r="AP27" s="54">
        <f t="shared" si="21"/>
        <v>14509.710000000001</v>
      </c>
      <c r="AQ27" s="53">
        <f t="shared" si="21"/>
        <v>3728.12</v>
      </c>
      <c r="AR27" s="50">
        <f t="shared" si="21"/>
        <v>4682.13</v>
      </c>
      <c r="AS27" s="50">
        <f t="shared" si="21"/>
        <v>4760.13</v>
      </c>
      <c r="AT27" s="50">
        <f t="shared" si="21"/>
        <v>5724.13</v>
      </c>
      <c r="AU27" s="51">
        <f t="shared" si="21"/>
        <v>4811.13</v>
      </c>
      <c r="AV27" s="50">
        <f t="shared" si="21"/>
        <v>5765.14</v>
      </c>
      <c r="AW27" s="50">
        <f t="shared" si="21"/>
        <v>5843.14</v>
      </c>
      <c r="AX27" s="50">
        <f t="shared" si="21"/>
        <v>6807.14</v>
      </c>
      <c r="AY27" s="50">
        <f t="shared" si="21"/>
        <v>6860.14</v>
      </c>
      <c r="AZ27" s="51">
        <f t="shared" si="21"/>
        <v>6858.14</v>
      </c>
      <c r="BA27" s="50">
        <f t="shared" si="21"/>
        <v>6936.14</v>
      </c>
      <c r="BB27" s="50">
        <f t="shared" si="21"/>
        <v>7890.1500000000005</v>
      </c>
      <c r="BC27" s="50">
        <f t="shared" si="21"/>
        <v>7943.1500000000005</v>
      </c>
      <c r="BD27" s="52">
        <f t="shared" si="21"/>
        <v>8041.1500000000015</v>
      </c>
      <c r="BE27" s="55">
        <f t="shared" si="21"/>
        <v>4313.03</v>
      </c>
      <c r="BF27" s="56">
        <f t="shared" si="21"/>
        <v>23035.769999999997</v>
      </c>
    </row>
    <row r="28" spans="1:61" ht="16.95" customHeight="1" thickTop="1" x14ac:dyDescent="0.3"/>
    <row r="29" spans="1:61" ht="16.95" customHeight="1" x14ac:dyDescent="0.3">
      <c r="A29" s="42"/>
      <c r="BF29" s="42"/>
    </row>
    <row r="30" spans="1:61" ht="16.95" customHeight="1" x14ac:dyDescent="0.3">
      <c r="A30" s="42"/>
      <c r="Q30" s="68" t="s">
        <v>58</v>
      </c>
      <c r="T30" s="68" t="s">
        <v>57</v>
      </c>
      <c r="AH30" s="68" t="s">
        <v>40</v>
      </c>
      <c r="BF30" s="69"/>
    </row>
    <row r="31" spans="1:61" ht="16.95" customHeight="1" x14ac:dyDescent="0.3">
      <c r="AL31" s="10">
        <f>88*4</f>
        <v>352</v>
      </c>
      <c r="BF31" s="70"/>
    </row>
    <row r="32" spans="1:61" ht="16.95" customHeight="1" x14ac:dyDescent="0.3">
      <c r="A32" s="71"/>
    </row>
    <row r="33" spans="1:15" ht="16.95" customHeight="1" x14ac:dyDescent="0.3">
      <c r="M33" s="42"/>
      <c r="O33" s="42"/>
    </row>
    <row r="34" spans="1:15" ht="16.95" customHeight="1" x14ac:dyDescent="0.3">
      <c r="A34" s="42"/>
      <c r="M34" s="73"/>
      <c r="O34" s="73"/>
    </row>
    <row r="35" spans="1:15" ht="16.95" customHeight="1" x14ac:dyDescent="0.3">
      <c r="A35" s="42"/>
    </row>
    <row r="36" spans="1:15" ht="16.95" customHeight="1" x14ac:dyDescent="0.3">
      <c r="A36" s="42"/>
    </row>
    <row r="37" spans="1:15" ht="16.95" customHeight="1" x14ac:dyDescent="0.3">
      <c r="A37" s="42"/>
    </row>
    <row r="39" spans="1:15" ht="16.95" customHeight="1" x14ac:dyDescent="0.3">
      <c r="A39" s="42"/>
    </row>
    <row r="47" spans="1:15" ht="16.95" customHeight="1" x14ac:dyDescent="0.3">
      <c r="F47" s="42"/>
      <c r="G47" s="42"/>
      <c r="H47" s="42"/>
      <c r="I47" s="42"/>
    </row>
    <row r="50" spans="2:11" ht="16.95" customHeight="1" x14ac:dyDescent="0.3">
      <c r="B50" s="59" t="s">
        <v>14</v>
      </c>
      <c r="C50" s="60" t="s">
        <v>15</v>
      </c>
      <c r="D50" s="61" t="s">
        <v>16</v>
      </c>
      <c r="E50" s="61" t="s">
        <v>17</v>
      </c>
      <c r="F50" s="61" t="s">
        <v>18</v>
      </c>
      <c r="G50" s="61" t="s">
        <v>19</v>
      </c>
      <c r="H50" s="61" t="s">
        <v>20</v>
      </c>
      <c r="J50" s="62"/>
    </row>
    <row r="51" spans="2:11" ht="16.95" customHeight="1" x14ac:dyDescent="0.3">
      <c r="B51" s="63"/>
      <c r="C51" s="64">
        <v>111336</v>
      </c>
      <c r="D51" s="65">
        <v>12485.67</v>
      </c>
      <c r="E51" s="66">
        <v>-105776</v>
      </c>
      <c r="F51" s="67">
        <f>C51+E51</f>
        <v>5560</v>
      </c>
      <c r="G51" s="64">
        <v>8560</v>
      </c>
      <c r="H51" s="64">
        <v>1650.47</v>
      </c>
    </row>
    <row r="52" spans="2:11" ht="16.95" customHeight="1" x14ac:dyDescent="0.3">
      <c r="B52" s="63"/>
      <c r="C52" s="5"/>
      <c r="F52" s="42"/>
      <c r="G52" s="42"/>
      <c r="H52" s="42"/>
      <c r="I52" s="42"/>
      <c r="J52" s="42"/>
    </row>
    <row r="53" spans="2:11" ht="16.95" customHeight="1" x14ac:dyDescent="0.3">
      <c r="B53" s="59" t="s">
        <v>56</v>
      </c>
      <c r="C53" s="60" t="s">
        <v>21</v>
      </c>
      <c r="D53" s="61" t="s">
        <v>22</v>
      </c>
      <c r="E53" s="61" t="s">
        <v>24</v>
      </c>
      <c r="F53" s="61" t="s">
        <v>28</v>
      </c>
      <c r="G53" s="61" t="s">
        <v>29</v>
      </c>
      <c r="H53" s="61" t="s">
        <v>26</v>
      </c>
      <c r="I53" s="61" t="s">
        <v>27</v>
      </c>
      <c r="J53" s="61" t="s">
        <v>23</v>
      </c>
      <c r="K53" s="61" t="s">
        <v>25</v>
      </c>
    </row>
    <row r="54" spans="2:11" ht="16.95" customHeight="1" x14ac:dyDescent="0.3">
      <c r="B54" s="63"/>
      <c r="C54" s="72">
        <v>2600</v>
      </c>
      <c r="D54" s="72">
        <v>1600</v>
      </c>
      <c r="E54" s="72">
        <v>1400</v>
      </c>
      <c r="F54" s="72">
        <v>1200</v>
      </c>
      <c r="G54" s="72">
        <v>1000</v>
      </c>
      <c r="H54" s="72">
        <v>700</v>
      </c>
      <c r="I54" s="72">
        <v>700</v>
      </c>
      <c r="J54" s="72">
        <v>500</v>
      </c>
      <c r="K54" s="72">
        <v>300</v>
      </c>
    </row>
    <row r="55" spans="2:11" ht="16.95" customHeight="1" x14ac:dyDescent="0.3">
      <c r="B55" s="63"/>
      <c r="C55" s="65">
        <v>2751.76</v>
      </c>
      <c r="D55" s="65">
        <v>1676.75</v>
      </c>
      <c r="E55" s="65">
        <v>1492.95</v>
      </c>
      <c r="F55" s="65">
        <v>154.22999999999999</v>
      </c>
      <c r="G55" s="65">
        <v>1121.55</v>
      </c>
      <c r="H55" s="65">
        <v>653.16</v>
      </c>
      <c r="I55" s="65">
        <v>694.25</v>
      </c>
      <c r="J55" s="65">
        <v>529.07000000000005</v>
      </c>
      <c r="K55" s="65">
        <v>331.55</v>
      </c>
    </row>
    <row r="56" spans="2:11" ht="16.95" customHeight="1" x14ac:dyDescent="0.3">
      <c r="B56" s="63"/>
      <c r="C56" s="83">
        <f t="shared" ref="C56:I56" si="22">C54-C55</f>
        <v>-151.76000000000022</v>
      </c>
      <c r="D56" s="83">
        <f t="shared" si="22"/>
        <v>-76.75</v>
      </c>
      <c r="E56" s="83">
        <f>E54-E55</f>
        <v>-92.950000000000045</v>
      </c>
      <c r="F56" s="84">
        <f>F54-F55</f>
        <v>1045.77</v>
      </c>
      <c r="G56" s="83">
        <f>G54-G55</f>
        <v>-121.54999999999995</v>
      </c>
      <c r="H56" s="84">
        <f t="shared" si="22"/>
        <v>46.840000000000032</v>
      </c>
      <c r="I56" s="84">
        <f t="shared" si="22"/>
        <v>5.75</v>
      </c>
      <c r="J56" s="83">
        <f>J54-J55</f>
        <v>-29.07000000000005</v>
      </c>
      <c r="K56" s="83">
        <f>K54-K55</f>
        <v>-31.550000000000011</v>
      </c>
    </row>
    <row r="58" spans="2:11" ht="16.95" customHeight="1" x14ac:dyDescent="0.3">
      <c r="B58" s="59" t="s">
        <v>32</v>
      </c>
      <c r="C58" s="61" t="s">
        <v>33</v>
      </c>
      <c r="D58" s="61" t="s">
        <v>5</v>
      </c>
      <c r="E58" s="61" t="s">
        <v>7</v>
      </c>
      <c r="F58" s="74" t="s">
        <v>35</v>
      </c>
    </row>
    <row r="59" spans="2:11" ht="16.95" customHeight="1" x14ac:dyDescent="0.3">
      <c r="C59" s="75">
        <v>2818</v>
      </c>
      <c r="D59" s="76">
        <v>1263.1199999999999</v>
      </c>
      <c r="E59" s="76">
        <v>915</v>
      </c>
      <c r="F59" s="77">
        <v>222.66</v>
      </c>
    </row>
    <row r="60" spans="2:11" ht="16.95" customHeight="1" x14ac:dyDescent="0.3">
      <c r="F60" s="42"/>
    </row>
    <row r="61" spans="2:11" ht="16.95" customHeight="1" x14ac:dyDescent="0.3">
      <c r="B61" s="59" t="s">
        <v>30</v>
      </c>
      <c r="C61" s="59" t="s">
        <v>31</v>
      </c>
      <c r="D61" s="78" t="s">
        <v>55</v>
      </c>
      <c r="G61" s="42"/>
      <c r="I61" s="42"/>
    </row>
    <row r="62" spans="2:11" ht="16.95" customHeight="1" x14ac:dyDescent="0.3">
      <c r="B62" s="64">
        <f>SUM(C55:K55)</f>
        <v>9405.2699999999986</v>
      </c>
      <c r="C62" s="64">
        <f>SUM(C51:H51)</f>
        <v>33816.14</v>
      </c>
      <c r="D62" s="81">
        <f>SUM(C59:F59)</f>
        <v>5218.78</v>
      </c>
    </row>
    <row r="64" spans="2:11" ht="16.95" customHeight="1" x14ac:dyDescent="0.3">
      <c r="B64" s="59" t="s">
        <v>34</v>
      </c>
      <c r="C64" s="78" t="s">
        <v>49</v>
      </c>
      <c r="E64" s="89" t="s">
        <v>60</v>
      </c>
      <c r="F64" s="42"/>
      <c r="G64" s="42"/>
      <c r="H64" s="42"/>
      <c r="I64" s="42"/>
    </row>
    <row r="65" spans="2:5" ht="16.95" customHeight="1" x14ac:dyDescent="0.3">
      <c r="B65" s="79">
        <f>SUM(B62:D62)</f>
        <v>48440.189999999995</v>
      </c>
      <c r="C65" s="82">
        <f>B65/BF27</f>
        <v>2.1028248675863668</v>
      </c>
      <c r="E65" s="90">
        <f>50000</f>
        <v>50000</v>
      </c>
    </row>
  </sheetData>
  <sortState xmlns:xlrd2="http://schemas.microsoft.com/office/spreadsheetml/2017/richdata2" ref="A19:BF25">
    <sortCondition ref="A19:A25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2025-09-01T21:26:01Z</dcterms:modified>
  <dc:language>en-US</dc:language>
</cp:coreProperties>
</file>