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3fdae5e8c0883409/Documents/GitHub/budget/"/>
    </mc:Choice>
  </mc:AlternateContent>
  <xr:revisionPtr revIDLastSave="96" documentId="13_ncr:1_{55AE4EBB-BE6B-4BAD-A29E-FEEE542D2E68}" xr6:coauthVersionLast="47" xr6:coauthVersionMax="47" xr10:uidLastSave="{9469F54F-CF6E-4E22-BD7D-5A8F12604946}"/>
  <bookViews>
    <workbookView xWindow="-108" yWindow="-108" windowWidth="23256" windowHeight="12456" tabRatio="500" xr2:uid="{00000000-000D-0000-FFFF-FFFF00000000}"/>
  </bookViews>
  <sheets>
    <sheet name="Budget 2025" sheetId="1" r:id="rId1"/>
  </sheets>
  <definedNames>
    <definedName name="_xlnm.Print_Titles" localSheetId="0">'Budget 2025'!$A:$A,'Budget 2025'!$1:$1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E18" i="1" l="1"/>
  <c r="BE19" i="1"/>
  <c r="AQ18" i="1"/>
  <c r="AQ19" i="1"/>
  <c r="AC18" i="1"/>
  <c r="AC19" i="1"/>
  <c r="O18" i="1"/>
  <c r="BF18" i="1" s="1"/>
  <c r="O19" i="1"/>
  <c r="BE3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B17" i="1"/>
  <c r="AA17" i="1"/>
  <c r="Z17" i="1"/>
  <c r="Y17" i="1"/>
  <c r="X17" i="1"/>
  <c r="W17" i="1"/>
  <c r="V17" i="1"/>
  <c r="U17" i="1"/>
  <c r="T17" i="1"/>
  <c r="S17" i="1"/>
  <c r="R17" i="1"/>
  <c r="Q17" i="1"/>
  <c r="N17" i="1"/>
  <c r="M17" i="1"/>
  <c r="L17" i="1"/>
  <c r="K17" i="1"/>
  <c r="J17" i="1"/>
  <c r="I17" i="1"/>
  <c r="H17" i="1"/>
  <c r="G17" i="1"/>
  <c r="F17" i="1"/>
  <c r="E17" i="1"/>
  <c r="D17" i="1"/>
  <c r="C17" i="1"/>
  <c r="B25" i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4" i="1"/>
  <c r="O23" i="1"/>
  <c r="O7" i="1"/>
  <c r="AC5" i="1"/>
  <c r="AC4" i="1"/>
  <c r="AQ4" i="1"/>
  <c r="O11" i="1"/>
  <c r="O13" i="1"/>
  <c r="AC11" i="1"/>
  <c r="AC13" i="1"/>
  <c r="AQ11" i="1"/>
  <c r="AQ13" i="1"/>
  <c r="BE11" i="1"/>
  <c r="BE13" i="1"/>
  <c r="AQ16" i="1"/>
  <c r="AQ12" i="1"/>
  <c r="AC16" i="1"/>
  <c r="AC12" i="1"/>
  <c r="O16" i="1"/>
  <c r="O12" i="1"/>
  <c r="BE16" i="1"/>
  <c r="BE6" i="1"/>
  <c r="AQ6" i="1"/>
  <c r="AC10" i="1"/>
  <c r="AC15" i="1"/>
  <c r="AC6" i="1"/>
  <c r="O6" i="1"/>
  <c r="BE10" i="1"/>
  <c r="AQ10" i="1"/>
  <c r="O10" i="1"/>
  <c r="BE15" i="1"/>
  <c r="AQ15" i="1"/>
  <c r="O15" i="1"/>
  <c r="BE8" i="1"/>
  <c r="AQ8" i="1"/>
  <c r="AC8" i="1"/>
  <c r="O8" i="1"/>
  <c r="O20" i="1"/>
  <c r="O21" i="1"/>
  <c r="O2" i="1"/>
  <c r="O4" i="1"/>
  <c r="O5" i="1"/>
  <c r="O9" i="1"/>
  <c r="B38" i="1"/>
  <c r="K35" i="1"/>
  <c r="J35" i="1"/>
  <c r="I35" i="1"/>
  <c r="H35" i="1"/>
  <c r="G35" i="1"/>
  <c r="F35" i="1"/>
  <c r="E35" i="1"/>
  <c r="D35" i="1"/>
  <c r="C35" i="1"/>
  <c r="F30" i="1"/>
  <c r="C38" i="1" s="1"/>
  <c r="BE24" i="1"/>
  <c r="AQ24" i="1"/>
  <c r="AC24" i="1"/>
  <c r="BE20" i="1"/>
  <c r="AQ20" i="1"/>
  <c r="AC20" i="1"/>
  <c r="BE21" i="1"/>
  <c r="AQ21" i="1"/>
  <c r="AC21" i="1"/>
  <c r="BE12" i="1"/>
  <c r="BE7" i="1"/>
  <c r="AQ7" i="1"/>
  <c r="AC7" i="1"/>
  <c r="BE2" i="1"/>
  <c r="AQ2" i="1"/>
  <c r="AC2" i="1"/>
  <c r="BE4" i="1"/>
  <c r="BE5" i="1"/>
  <c r="AQ5" i="1"/>
  <c r="BE9" i="1"/>
  <c r="AQ9" i="1"/>
  <c r="AC9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AQ23" i="1" l="1"/>
  <c r="BE23" i="1"/>
  <c r="BF13" i="1"/>
  <c r="BF11" i="1"/>
  <c r="AC23" i="1"/>
  <c r="BF12" i="1"/>
  <c r="BF16" i="1"/>
  <c r="O14" i="1"/>
  <c r="BF6" i="1"/>
  <c r="BF15" i="1"/>
  <c r="AQ14" i="1"/>
  <c r="AC14" i="1"/>
  <c r="BE14" i="1"/>
  <c r="B41" i="1"/>
  <c r="BF10" i="1"/>
  <c r="BF8" i="1"/>
  <c r="BF20" i="1"/>
  <c r="AQ22" i="1"/>
  <c r="BE22" i="1"/>
  <c r="O22" i="1"/>
  <c r="BF2" i="1"/>
  <c r="BF24" i="1"/>
  <c r="BF21" i="1"/>
  <c r="BF7" i="1"/>
  <c r="BF9" i="1"/>
  <c r="BF4" i="1"/>
  <c r="BF5" i="1"/>
  <c r="BF23" i="1" l="1"/>
  <c r="BF14" i="1"/>
  <c r="AC22" i="1" l="1"/>
  <c r="BF22" i="1" l="1"/>
  <c r="BE25" i="1" l="1"/>
  <c r="AC25" i="1"/>
  <c r="AQ25" i="1"/>
  <c r="O25" i="1"/>
  <c r="BF19" i="1" l="1"/>
  <c r="BF25" i="1" s="1"/>
  <c r="B17" i="1"/>
  <c r="B26" i="1" s="1"/>
  <c r="C26" i="1" l="1"/>
  <c r="D26" i="1" l="1"/>
  <c r="E26" i="1"/>
  <c r="F26" i="1" l="1"/>
  <c r="G26" i="1" l="1"/>
  <c r="H26" i="1" l="1"/>
  <c r="I26" i="1"/>
  <c r="O3" i="1" l="1"/>
  <c r="O17" i="1" s="1"/>
  <c r="O26" i="1" l="1"/>
  <c r="P25" i="1" s="1"/>
  <c r="J26" i="1"/>
  <c r="K26" i="1" l="1"/>
  <c r="L26" i="1" l="1"/>
  <c r="M26" i="1" l="1"/>
  <c r="N26" i="1"/>
  <c r="P17" i="1" l="1"/>
  <c r="P26" i="1" l="1"/>
  <c r="Q25" i="1" s="1"/>
  <c r="Q26" i="1" l="1"/>
  <c r="R25" i="1" s="1"/>
  <c r="R26" i="1" l="1"/>
  <c r="S25" i="1" s="1"/>
  <c r="S26" i="1" l="1"/>
  <c r="T25" i="1" s="1"/>
  <c r="T26" i="1" l="1"/>
  <c r="U25" i="1" s="1"/>
  <c r="U26" i="1" l="1"/>
  <c r="V25" i="1" s="1"/>
  <c r="V26" i="1" l="1"/>
  <c r="W25" i="1" s="1"/>
  <c r="W26" i="1" l="1"/>
  <c r="AC3" i="1" l="1"/>
  <c r="X25" i="1"/>
  <c r="X26" i="1" s="1"/>
  <c r="Y25" i="1" s="1"/>
  <c r="AC17" i="1"/>
  <c r="AC26" i="1" s="1"/>
  <c r="AD25" i="1" s="1"/>
  <c r="Y26" i="1" l="1"/>
  <c r="Z25" i="1" s="1"/>
  <c r="Z26" i="1" l="1"/>
  <c r="AA25" i="1" s="1"/>
  <c r="AA26" i="1" l="1"/>
  <c r="AB25" i="1" s="1"/>
  <c r="AB26" i="1" s="1"/>
  <c r="AD17" i="1" l="1"/>
  <c r="AD26" i="1" l="1"/>
  <c r="AE25" i="1" s="1"/>
  <c r="AE26" i="1" s="1"/>
  <c r="AF25" i="1" s="1"/>
  <c r="AF26" i="1" l="1"/>
  <c r="AG25" i="1" s="1"/>
  <c r="AG26" i="1" l="1"/>
  <c r="AH25" i="1" s="1"/>
  <c r="AH26" i="1" l="1"/>
  <c r="AI25" i="1" s="1"/>
  <c r="AI26" i="1" s="1"/>
  <c r="AJ25" i="1" s="1"/>
  <c r="AJ26" i="1" l="1"/>
  <c r="AK25" i="1" s="1"/>
  <c r="AK26" i="1" l="1"/>
  <c r="AL25" i="1" s="1"/>
  <c r="AL26" i="1" l="1"/>
  <c r="AM25" i="1" s="1"/>
  <c r="AQ3" i="1" l="1"/>
  <c r="AQ17" i="1" s="1"/>
  <c r="AM26" i="1" l="1"/>
  <c r="AQ26" i="1"/>
  <c r="AR25" i="1" s="1"/>
  <c r="AN25" i="1" l="1"/>
  <c r="AN26" i="1" s="1"/>
  <c r="AO25" i="1" s="1"/>
  <c r="AO26" i="1" s="1"/>
  <c r="AP25" i="1" s="1"/>
  <c r="AP26" i="1" s="1"/>
  <c r="AR26" i="1" l="1"/>
  <c r="AS25" i="1" s="1"/>
  <c r="AS26" i="1" s="1"/>
  <c r="AT25" i="1" s="1"/>
  <c r="AT26" i="1" l="1"/>
  <c r="AU25" i="1" s="1"/>
  <c r="AU26" i="1" l="1"/>
  <c r="AV25" i="1" s="1"/>
  <c r="AV26" i="1" l="1"/>
  <c r="AW25" i="1" s="1"/>
  <c r="AW26" i="1" s="1"/>
  <c r="AX25" i="1" s="1"/>
  <c r="AX26" i="1" l="1"/>
  <c r="AY25" i="1" s="1"/>
  <c r="AY26" i="1" l="1"/>
  <c r="AZ25" i="1" s="1"/>
  <c r="AZ26" i="1" l="1"/>
  <c r="BA25" i="1" s="1"/>
  <c r="BA26" i="1" l="1"/>
  <c r="BB25" i="1" s="1"/>
  <c r="BB26" i="1" s="1"/>
  <c r="BC25" i="1" s="1"/>
  <c r="BC26" i="1" l="1"/>
  <c r="BD25" i="1" s="1"/>
  <c r="BD26" i="1" s="1"/>
  <c r="BE17" i="1" l="1"/>
  <c r="BE26" i="1" s="1"/>
  <c r="BF3" i="1"/>
  <c r="C41" i="1" s="1"/>
  <c r="BF17" i="1" l="1"/>
  <c r="BF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tc={B4A1F298-CDB5-487E-B215-EECE064A3E83}</author>
    <author>tc={6FB87BB2-DD21-4DA3-919B-FF30B0F4AD57}</author>
    <author>tc={9C20091A-D362-4496-83DA-FA539560097B}</author>
    <author>tc={58FC39C5-4C7C-4647-AE55-1E45D447D506}</author>
    <author>tc={F52179FC-D113-4128-8AEC-F00E58C6202A}</author>
    <author>tc={06B25615-ACD3-4324-8355-FA20D083F987}</author>
    <author>tc={3AE6F7DC-4535-43DA-BFFD-7C585CC37669}</author>
    <author>tc={A7C03510-1D80-4101-A4FD-97408BDF8224}</author>
    <author>tc={1EC39C63-C61E-447C-8BDF-2D4956740EAF}</author>
    <author>tc={C80F882F-58A5-4C62-98CE-F86F6971772E}</author>
    <author>tc={EE9A3F2A-B615-4507-B7B9-350EE2DC8EB6}</author>
    <author>tc={4B88355D-9209-4405-B7B7-6AE6D134BD4A}</author>
    <author>tc={95FD1110-5369-4C97-A741-45307BBFA4F0}</author>
    <author>tc={C1FE81CD-4B33-401A-B80F-F36E74842B02}</author>
    <author>tc={2A7D9693-81E7-4CB8-A73A-DBB49446FB5E}</author>
  </authors>
  <commentList>
    <comment ref="A4" authorId="0" shapeId="0" xr:uid="{B4A1F298-CDB5-487E-B215-EECE064A3E83}">
      <text>
        <t>[Threaded comment]
Your version of Excel allows you to read this threaded comment; however, any edits to it will get removed if the file is opened in a newer version of Excel. Learn more: https://go.microsoft.com/fwlink/?linkid=870924
Comment:
    Spotify, Netflix, YouTube</t>
      </text>
    </comment>
    <comment ref="A6" authorId="1" shapeId="0" xr:uid="{6FB87BB2-DD21-4DA3-919B-FF30B0F4AD57}">
      <text>
        <t>[Threaded comment]
Your version of Excel allows you to read this threaded comment; however, any edits to it will get removed if the file is opened in a newer version of Excel. Learn more: https://go.microsoft.com/fwlink/?linkid=870924
Comment:
    Gasoline</t>
      </text>
    </comment>
    <comment ref="A7" authorId="2" shapeId="0" xr:uid="{9C20091A-D362-4496-83DA-FA539560097B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Monthly, Annual, Upgrade</t>
      </text>
    </comment>
    <comment ref="A8" authorId="3" shapeId="0" xr:uid="{58FC39C5-4C7C-4647-AE55-1E45D447D506}">
      <text>
        <t>[Threaded comment]
Your version of Excel allows you to read this threaded comment; however, any edits to it will get removed if the file is opened in a newer version of Excel. Learn more: https://go.microsoft.com/fwlink/?linkid=870924
Comment:
    Car, Renter’s, Plates, Tags, Emissions, Registration</t>
      </text>
    </comment>
    <comment ref="A9" authorId="4" shapeId="0" xr:uid="{F52179FC-D113-4128-8AEC-F00E58C6202A}">
      <text>
        <t>[Threaded comment]
Your version of Excel allows you to read this threaded comment; however, any edits to it will get removed if the file is opened in a newer version of Excel. Learn more: https://go.microsoft.com/fwlink/?linkid=870924
Comment:
    Microsoft, Laundry</t>
      </text>
    </comment>
    <comment ref="A10" authorId="5" shapeId="0" xr:uid="{06B25615-ACD3-4324-8355-FA20D083F987}">
      <text>
        <t>[Threaded comment]
Your version of Excel allows you to read this threaded comment; however, any edits to it will get removed if the file is opened in a newer version of Excel. Learn more: https://go.microsoft.com/fwlink/?linkid=870924
Comment:
    DUI</t>
      </text>
    </comment>
    <comment ref="A12" authorId="6" shapeId="0" xr:uid="{3AE6F7DC-4535-43DA-BFFD-7C585CC37669}">
      <text>
        <t>[Threaded comment]
Your version of Excel allows you to read this threaded comment; however, any edits to it will get removed if the file is opened in a newer version of Excel. Learn more: https://go.microsoft.com/fwlink/?linkid=870924
Comment:
    Phone, Service, Fees</t>
      </text>
    </comment>
    <comment ref="A14" authorId="7" shapeId="0" xr:uid="{A7C03510-1D80-4101-A4FD-97408BDF8224}">
      <text>
        <t>[Threaded comment]
Your version of Excel allows you to read this threaded comment; however, any edits to it will get removed if the file is opened in a newer version of Excel. Learn more: https://go.microsoft.com/fwlink/?linkid=870924
Comment:
    Downtown?</t>
      </text>
    </comment>
    <comment ref="A15" authorId="8" shapeId="0" xr:uid="{1EC39C63-C61E-447C-8BDF-2D4956740EAF}">
      <text>
        <t>[Threaded comment]
Your version of Excel allows you to read this threaded comment; however, any edits to it will get removed if the file is opened in a newer version of Excel. Learn more: https://go.microsoft.com/fwlink/?linkid=870924
Comment:
    Flowers, Cards, Bike, etc.</t>
      </text>
    </comment>
    <comment ref="A16" authorId="9" shapeId="0" xr:uid="{C80F882F-58A5-4C62-98CE-F86F6971772E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</t>
      </text>
    </comment>
    <comment ref="N26" authorId="10" shapeId="0" xr:uid="{EE9A3F2A-B615-4507-B7B9-350EE2DC8EB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B26" authorId="11" shapeId="0" xr:uid="{4B88355D-9209-4405-B7B7-6AE6D134BD4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P26" authorId="12" shapeId="0" xr:uid="{95FD1110-5369-4C97-A741-45307BBF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D26" authorId="13" shapeId="0" xr:uid="{C1FE81CD-4B33-401A-B80F-F36E74842B0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40" authorId="14" shapeId="0" xr:uid="{2A7D9693-81E7-4CB8-A73A-DBB49446FB5E}">
      <text>
        <t>[Threaded comment]
Your version of Excel allows you to read this threaded comment; however, any edits to it will get removed if the file is opened in a newer version of Excel. Learn more: https://go.microsoft.com/fwlink/?linkid=870924
Comment:
    Duration
Reply:
    2.652 years @ Min Wage 
Reply:
    .78715 years @ 66K</t>
      </text>
    </comment>
  </commentList>
</comments>
</file>

<file path=xl/sharedStrings.xml><?xml version="1.0" encoding="utf-8"?>
<sst xmlns="http://schemas.openxmlformats.org/spreadsheetml/2006/main" count="59" uniqueCount="57">
  <si>
    <t>Type</t>
  </si>
  <si>
    <t>Q1 Act</t>
  </si>
  <si>
    <t>Q2 Act</t>
  </si>
  <si>
    <t>Q3 Act</t>
  </si>
  <si>
    <t>Q4 Act</t>
  </si>
  <si>
    <t>TEP</t>
  </si>
  <si>
    <t>Rent</t>
  </si>
  <si>
    <t>Verizon</t>
  </si>
  <si>
    <t>TOTALS</t>
  </si>
  <si>
    <t>Gift</t>
  </si>
  <si>
    <t>Pay Stub</t>
  </si>
  <si>
    <t>SNAP</t>
  </si>
  <si>
    <t>CSL</t>
  </si>
  <si>
    <t>Tax Return</t>
  </si>
  <si>
    <t>Loans:</t>
  </si>
  <si>
    <t>NELNET</t>
  </si>
  <si>
    <t>Interest</t>
  </si>
  <si>
    <t>Federal Forgiveness</t>
  </si>
  <si>
    <t>SAVE Amount</t>
  </si>
  <si>
    <t>LendingPoint</t>
  </si>
  <si>
    <t>Buffalo Lake</t>
  </si>
  <si>
    <t>Credit Limit:</t>
  </si>
  <si>
    <t>Capital One</t>
  </si>
  <si>
    <t>Discover</t>
  </si>
  <si>
    <t>Credit One</t>
  </si>
  <si>
    <t>Merrick</t>
  </si>
  <si>
    <t>Revvi</t>
  </si>
  <si>
    <t>Premier Bank</t>
  </si>
  <si>
    <t>Destiny</t>
  </si>
  <si>
    <t>Old Navy</t>
  </si>
  <si>
    <t>FNBO</t>
  </si>
  <si>
    <t>Credit Balance:</t>
  </si>
  <si>
    <t xml:space="preserve">Loans Balance: </t>
  </si>
  <si>
    <t>Delinquent Accounts:</t>
  </si>
  <si>
    <t>The Springs</t>
  </si>
  <si>
    <t>Total Debt:</t>
  </si>
  <si>
    <t>VASA</t>
  </si>
  <si>
    <t>Credit Card</t>
  </si>
  <si>
    <t>Lottery</t>
  </si>
  <si>
    <t>2025 Actual</t>
  </si>
  <si>
    <t>Fuel</t>
  </si>
  <si>
    <t>DES Mid-Contract Approval</t>
  </si>
  <si>
    <t>Mobile Service</t>
  </si>
  <si>
    <t>Gym</t>
  </si>
  <si>
    <t>Digital Entertainment</t>
  </si>
  <si>
    <t>Microsoft</t>
  </si>
  <si>
    <t>Laundry</t>
  </si>
  <si>
    <t>Legal</t>
  </si>
  <si>
    <t>Insurance</t>
  </si>
  <si>
    <t>Debt Consolidation</t>
  </si>
  <si>
    <t>Time Frame (Years):</t>
  </si>
  <si>
    <t>Food &amp; Beverage</t>
  </si>
  <si>
    <t>Online Shopping</t>
  </si>
  <si>
    <t xml:space="preserve">Retail Shopping </t>
  </si>
  <si>
    <t>Bank Balance Brought Forward</t>
  </si>
  <si>
    <t>Not Contributable</t>
  </si>
  <si>
    <t>Taxes Due on 04/15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</si>
</sst>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164" formatCode="\$#,##0.00"/>
    <numFmt numFmtId="165" formatCode="\$#,##0"/>
    <numFmt numFmtId="166" formatCode="0.00_);[Red]\(0.00\)"/>
    <numFmt numFmtId="167" formatCode="\$#,##0.00_);[Red]&quot;($&quot;#,##0.00\)"/>
    <numFmt numFmtId="168" formatCode="\$#,##0.00;[Red]\$#,##0.00"/>
    <numFmt numFmtId="169" formatCode="&quot;$&quot;#,##0.00;[Red]&quot;$&quot;#,##0.00"/>
    <numFmt numFmtId="170" formatCode="&quot;$&quot;#,##0.00"/>
  </numFmts>
  <fonts count="20" x14ac:knownFonts="1">
    <font>
      <sz val="11"/>
      <color rgb="FF000000"/>
      <name val="Calibri"/>
      <charset val="1"/>
    </font>
    <font>
      <sz val="12"/>
      <name val="Book Antiqua"/>
      <charset val="1"/>
    </font>
    <font>
      <b/>
      <u val="double"/>
      <sz val="12"/>
      <name val="Book Antiqua"/>
      <charset val="1"/>
    </font>
    <font>
      <sz val="12"/>
      <name val="Book Antiqua"/>
      <family val="1"/>
      <charset val="1"/>
    </font>
    <font>
      <b/>
      <sz val="12"/>
      <name val="Book Antiqua"/>
      <charset val="1"/>
    </font>
    <font>
      <b/>
      <sz val="12"/>
      <name val="Book Antiqua"/>
      <family val="1"/>
      <charset val="1"/>
    </font>
    <font>
      <b/>
      <sz val="12"/>
      <color theme="1"/>
      <name val="Book Antiqua"/>
      <family val="1"/>
      <charset val="1"/>
    </font>
    <font>
      <b/>
      <sz val="12"/>
      <color rgb="FF000000"/>
      <name val="Book Antiqua"/>
      <charset val="1"/>
    </font>
    <font>
      <b/>
      <sz val="12"/>
      <name val="Book Antiqua"/>
      <family val="1"/>
    </font>
    <font>
      <b/>
      <u val="double"/>
      <sz val="12"/>
      <name val="Calibri Light"/>
      <family val="2"/>
      <scheme val="major"/>
    </font>
    <font>
      <b/>
      <sz val="12"/>
      <name val="Calibri Light"/>
      <family val="2"/>
      <scheme val="major"/>
    </font>
    <font>
      <sz val="12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rgb="FF339966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u/>
      <sz val="12"/>
      <name val="Calibri Light"/>
      <family val="2"/>
      <scheme val="major"/>
    </font>
    <font>
      <b/>
      <sz val="12"/>
      <color rgb="FFFF0000"/>
      <name val="Calibri Light"/>
      <family val="2"/>
      <scheme val="major"/>
    </font>
    <font>
      <b/>
      <sz val="12"/>
      <color rgb="FF00B050"/>
      <name val="Calibri Light"/>
      <family val="2"/>
      <scheme val="major"/>
    </font>
    <font>
      <b/>
      <sz val="12"/>
      <color theme="0"/>
      <name val="Calibri Light"/>
      <family val="2"/>
      <scheme val="major"/>
    </font>
    <font>
      <b/>
      <sz val="12"/>
      <color rgb="FF00B0F0"/>
      <name val="Calibri Light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5" fillId="0" borderId="5" xfId="0" applyFont="1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Border="1" applyAlignment="1">
      <alignment wrapText="1"/>
    </xf>
    <xf numFmtId="38" fontId="4" fillId="0" borderId="0" xfId="0" applyNumberFormat="1" applyFont="1" applyBorder="1" applyAlignment="1">
      <alignment wrapText="1"/>
    </xf>
    <xf numFmtId="38" fontId="1" fillId="0" borderId="0" xfId="0" applyNumberFormat="1" applyFont="1" applyBorder="1" applyAlignment="1">
      <alignment wrapText="1"/>
    </xf>
    <xf numFmtId="0" fontId="4" fillId="0" borderId="0" xfId="0" applyFont="1" applyBorder="1" applyAlignment="1">
      <alignment wrapText="1"/>
    </xf>
    <xf numFmtId="165" fontId="1" fillId="0" borderId="0" xfId="0" applyNumberFormat="1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167" fontId="1" fillId="0" borderId="0" xfId="0" applyNumberFormat="1" applyFont="1" applyBorder="1" applyAlignment="1">
      <alignment wrapText="1"/>
    </xf>
    <xf numFmtId="8" fontId="1" fillId="0" borderId="0" xfId="0" applyNumberFormat="1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8" fillId="0" borderId="0" xfId="0" applyFont="1" applyBorder="1" applyAlignment="1">
      <alignment wrapText="1"/>
    </xf>
    <xf numFmtId="170" fontId="1" fillId="0" borderId="0" xfId="0" applyNumberFormat="1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9" fillId="0" borderId="0" xfId="0" applyFont="1" applyBorder="1" applyAlignment="1">
      <alignment horizontal="center" wrapText="1"/>
    </xf>
    <xf numFmtId="16" fontId="9" fillId="0" borderId="0" xfId="0" applyNumberFormat="1" applyFont="1" applyBorder="1" applyAlignment="1">
      <alignment horizontal="center" wrapText="1"/>
    </xf>
    <xf numFmtId="16" fontId="9" fillId="2" borderId="1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wrapText="1"/>
    </xf>
    <xf numFmtId="4" fontId="11" fillId="0" borderId="0" xfId="0" applyNumberFormat="1" applyFont="1" applyBorder="1" applyAlignment="1">
      <alignment wrapText="1"/>
    </xf>
    <xf numFmtId="4" fontId="11" fillId="0" borderId="3" xfId="0" applyNumberFormat="1" applyFont="1" applyBorder="1" applyAlignment="1">
      <alignment wrapText="1"/>
    </xf>
    <xf numFmtId="4" fontId="11" fillId="0" borderId="4" xfId="0" applyNumberFormat="1" applyFont="1" applyBorder="1" applyAlignment="1">
      <alignment wrapText="1"/>
    </xf>
    <xf numFmtId="164" fontId="11" fillId="2" borderId="2" xfId="0" applyNumberFormat="1" applyFont="1" applyFill="1" applyBorder="1" applyAlignment="1">
      <alignment wrapText="1"/>
    </xf>
    <xf numFmtId="2" fontId="11" fillId="0" borderId="3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4" fontId="12" fillId="0" borderId="3" xfId="0" applyNumberFormat="1" applyFont="1" applyBorder="1" applyAlignment="1">
      <alignment wrapText="1"/>
    </xf>
    <xf numFmtId="4" fontId="13" fillId="0" borderId="3" xfId="0" applyNumberFormat="1" applyFont="1" applyBorder="1" applyAlignment="1">
      <alignment wrapText="1"/>
    </xf>
    <xf numFmtId="40" fontId="11" fillId="0" borderId="3" xfId="0" applyNumberFormat="1" applyFont="1" applyBorder="1" applyAlignment="1">
      <alignment wrapText="1"/>
    </xf>
    <xf numFmtId="2" fontId="11" fillId="0" borderId="0" xfId="0" applyNumberFormat="1" applyFont="1" applyBorder="1" applyAlignment="1">
      <alignment wrapText="1"/>
    </xf>
    <xf numFmtId="4" fontId="12" fillId="6" borderId="3" xfId="0" applyNumberFormat="1" applyFont="1" applyFill="1" applyBorder="1" applyAlignment="1">
      <alignment wrapText="1"/>
    </xf>
    <xf numFmtId="4" fontId="11" fillId="6" borderId="3" xfId="0" applyNumberFormat="1" applyFont="1" applyFill="1" applyBorder="1" applyAlignment="1">
      <alignment wrapText="1"/>
    </xf>
    <xf numFmtId="0" fontId="11" fillId="0" borderId="3" xfId="0" applyFont="1" applyBorder="1" applyAlignment="1">
      <alignment wrapText="1"/>
    </xf>
    <xf numFmtId="4" fontId="11" fillId="0" borderId="5" xfId="0" applyNumberFormat="1" applyFont="1" applyBorder="1" applyAlignment="1">
      <alignment wrapText="1"/>
    </xf>
    <xf numFmtId="4" fontId="11" fillId="0" borderId="6" xfId="0" applyNumberFormat="1" applyFont="1" applyBorder="1" applyAlignment="1">
      <alignment wrapText="1"/>
    </xf>
    <xf numFmtId="2" fontId="11" fillId="0" borderId="6" xfId="0" applyNumberFormat="1" applyFont="1" applyBorder="1" applyAlignment="1">
      <alignment wrapText="1"/>
    </xf>
    <xf numFmtId="38" fontId="10" fillId="0" borderId="0" xfId="0" applyNumberFormat="1" applyFont="1" applyBorder="1" applyAlignment="1">
      <alignment wrapText="1"/>
    </xf>
    <xf numFmtId="0" fontId="10" fillId="0" borderId="7" xfId="0" applyFont="1" applyBorder="1" applyAlignment="1">
      <alignment wrapText="1"/>
    </xf>
    <xf numFmtId="4" fontId="11" fillId="0" borderId="8" xfId="0" applyNumberFormat="1" applyFont="1" applyBorder="1" applyAlignment="1">
      <alignment wrapText="1"/>
    </xf>
    <xf numFmtId="164" fontId="11" fillId="2" borderId="9" xfId="0" applyNumberFormat="1" applyFont="1" applyFill="1" applyBorder="1" applyAlignment="1">
      <alignment wrapText="1"/>
    </xf>
    <xf numFmtId="2" fontId="11" fillId="0" borderId="8" xfId="0" applyNumberFormat="1" applyFont="1" applyBorder="1" applyAlignment="1">
      <alignment wrapText="1"/>
    </xf>
    <xf numFmtId="4" fontId="13" fillId="0" borderId="8" xfId="0" applyNumberFormat="1" applyFont="1" applyBorder="1" applyAlignment="1">
      <alignment wrapText="1"/>
    </xf>
    <xf numFmtId="4" fontId="11" fillId="7" borderId="8" xfId="0" applyNumberFormat="1" applyFont="1" applyFill="1" applyBorder="1" applyAlignment="1">
      <alignment wrapText="1"/>
    </xf>
    <xf numFmtId="0" fontId="11" fillId="0" borderId="8" xfId="0" applyFont="1" applyBorder="1" applyAlignment="1">
      <alignment wrapText="1"/>
    </xf>
    <xf numFmtId="4" fontId="12" fillId="0" borderId="8" xfId="0" applyNumberFormat="1" applyFont="1" applyBorder="1" applyAlignment="1">
      <alignment wrapText="1"/>
    </xf>
    <xf numFmtId="38" fontId="11" fillId="0" borderId="10" xfId="0" applyNumberFormat="1" applyFont="1" applyBorder="1" applyAlignment="1">
      <alignment wrapText="1"/>
    </xf>
    <xf numFmtId="2" fontId="10" fillId="2" borderId="13" xfId="0" applyNumberFormat="1" applyFont="1" applyFill="1" applyBorder="1" applyAlignment="1">
      <alignment wrapText="1"/>
    </xf>
    <xf numFmtId="0" fontId="14" fillId="0" borderId="14" xfId="0" applyFont="1" applyBorder="1" applyAlignment="1">
      <alignment wrapText="1"/>
    </xf>
    <xf numFmtId="2" fontId="11" fillId="0" borderId="15" xfId="0" applyNumberFormat="1" applyFont="1" applyBorder="1" applyAlignment="1">
      <alignment wrapText="1"/>
    </xf>
    <xf numFmtId="2" fontId="11" fillId="0" borderId="16" xfId="0" applyNumberFormat="1" applyFont="1" applyBorder="1" applyAlignment="1">
      <alignment wrapText="1"/>
    </xf>
    <xf numFmtId="2" fontId="11" fillId="0" borderId="17" xfId="0" applyNumberFormat="1" applyFont="1" applyBorder="1" applyAlignment="1">
      <alignment wrapText="1"/>
    </xf>
    <xf numFmtId="170" fontId="11" fillId="2" borderId="2" xfId="0" applyNumberFormat="1" applyFont="1" applyFill="1" applyBorder="1" applyAlignment="1">
      <alignment wrapText="1"/>
    </xf>
    <xf numFmtId="2" fontId="11" fillId="0" borderId="18" xfId="0" applyNumberFormat="1" applyFont="1" applyBorder="1" applyAlignment="1">
      <alignment wrapText="1"/>
    </xf>
    <xf numFmtId="0" fontId="14" fillId="0" borderId="19" xfId="0" applyFont="1" applyBorder="1" applyAlignment="1">
      <alignment wrapText="1"/>
    </xf>
    <xf numFmtId="2" fontId="11" fillId="0" borderId="20" xfId="0" applyNumberFormat="1" applyFont="1" applyBorder="1" applyAlignment="1">
      <alignment wrapText="1"/>
    </xf>
    <xf numFmtId="2" fontId="11" fillId="0" borderId="21" xfId="0" applyNumberFormat="1" applyFont="1" applyBorder="1" applyAlignment="1">
      <alignment wrapText="1"/>
    </xf>
    <xf numFmtId="0" fontId="10" fillId="0" borderId="19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4" fillId="0" borderId="2" xfId="0" applyFont="1" applyBorder="1" applyAlignment="1">
      <alignment wrapText="1"/>
    </xf>
    <xf numFmtId="2" fontId="11" fillId="0" borderId="5" xfId="0" applyNumberFormat="1" applyFont="1" applyBorder="1" applyAlignment="1">
      <alignment wrapText="1"/>
    </xf>
    <xf numFmtId="166" fontId="10" fillId="0" borderId="10" xfId="0" applyNumberFormat="1" applyFont="1" applyBorder="1" applyAlignment="1">
      <alignment wrapText="1"/>
    </xf>
    <xf numFmtId="166" fontId="10" fillId="2" borderId="13" xfId="0" applyNumberFormat="1" applyFont="1" applyFill="1" applyBorder="1" applyAlignment="1">
      <alignment wrapText="1"/>
    </xf>
    <xf numFmtId="40" fontId="10" fillId="2" borderId="13" xfId="0" applyNumberFormat="1" applyFont="1" applyFill="1" applyBorder="1" applyAlignment="1">
      <alignment wrapText="1"/>
    </xf>
    <xf numFmtId="8" fontId="10" fillId="2" borderId="13" xfId="0" applyNumberFormat="1" applyFont="1" applyFill="1" applyBorder="1" applyAlignment="1">
      <alignment wrapText="1"/>
    </xf>
    <xf numFmtId="0" fontId="9" fillId="3" borderId="0" xfId="0" applyFont="1" applyFill="1" applyBorder="1" applyAlignment="1">
      <alignment wrapText="1"/>
    </xf>
    <xf numFmtId="0" fontId="11" fillId="3" borderId="6" xfId="0" applyFont="1" applyFill="1" applyBorder="1" applyAlignment="1">
      <alignment wrapText="1"/>
    </xf>
    <xf numFmtId="0" fontId="11" fillId="3" borderId="0" xfId="0" applyFont="1" applyFill="1" applyBorder="1" applyAlignment="1">
      <alignment wrapText="1"/>
    </xf>
    <xf numFmtId="40" fontId="11" fillId="0" borderId="0" xfId="0" applyNumberFormat="1" applyFont="1" applyBorder="1" applyAlignment="1">
      <alignment wrapText="1"/>
    </xf>
    <xf numFmtId="0" fontId="15" fillId="0" borderId="0" xfId="0" applyFont="1" applyBorder="1" applyAlignment="1">
      <alignment wrapText="1"/>
    </xf>
    <xf numFmtId="164" fontId="16" fillId="0" borderId="0" xfId="0" applyNumberFormat="1" applyFont="1" applyBorder="1" applyAlignment="1">
      <alignment wrapText="1"/>
    </xf>
    <xf numFmtId="4" fontId="16" fillId="0" borderId="0" xfId="0" applyNumberFormat="1" applyFont="1" applyBorder="1" applyAlignment="1">
      <alignment wrapText="1"/>
    </xf>
    <xf numFmtId="170" fontId="17" fillId="0" borderId="0" xfId="0" applyNumberFormat="1" applyFont="1" applyBorder="1" applyAlignment="1">
      <alignment wrapText="1"/>
    </xf>
    <xf numFmtId="168" fontId="16" fillId="5" borderId="0" xfId="0" applyNumberFormat="1" applyFont="1" applyFill="1" applyBorder="1" applyAlignment="1">
      <alignment wrapText="1"/>
    </xf>
    <xf numFmtId="164" fontId="17" fillId="0" borderId="0" xfId="0" applyNumberFormat="1" applyFont="1" applyBorder="1" applyAlignment="1">
      <alignment wrapText="1"/>
    </xf>
    <xf numFmtId="167" fontId="10" fillId="0" borderId="0" xfId="0" applyNumberFormat="1" applyFont="1" applyBorder="1" applyAlignment="1">
      <alignment wrapText="1"/>
    </xf>
    <xf numFmtId="167" fontId="17" fillId="0" borderId="0" xfId="0" applyNumberFormat="1" applyFont="1" applyBorder="1" applyAlignment="1">
      <alignment wrapText="1"/>
    </xf>
    <xf numFmtId="0" fontId="11" fillId="4" borderId="0" xfId="0" applyFont="1" applyFill="1" applyBorder="1" applyAlignment="1">
      <alignment wrapText="1"/>
    </xf>
    <xf numFmtId="167" fontId="16" fillId="5" borderId="0" xfId="0" applyNumberFormat="1" applyFont="1" applyFill="1" applyBorder="1" applyAlignment="1">
      <alignment wrapText="1"/>
    </xf>
    <xf numFmtId="167" fontId="16" fillId="0" borderId="0" xfId="0" applyNumberFormat="1" applyFont="1" applyBorder="1" applyAlignment="1">
      <alignment wrapText="1"/>
    </xf>
    <xf numFmtId="169" fontId="16" fillId="0" borderId="0" xfId="0" applyNumberFormat="1" applyFont="1" applyBorder="1" applyAlignment="1">
      <alignment wrapText="1"/>
    </xf>
    <xf numFmtId="0" fontId="9" fillId="4" borderId="0" xfId="0" applyFont="1" applyFill="1" applyBorder="1" applyAlignment="1">
      <alignment wrapText="1"/>
    </xf>
    <xf numFmtId="168" fontId="16" fillId="0" borderId="0" xfId="0" applyNumberFormat="1" applyFont="1" applyBorder="1" applyAlignment="1">
      <alignment wrapText="1"/>
    </xf>
    <xf numFmtId="2" fontId="16" fillId="5" borderId="0" xfId="0" applyNumberFormat="1" applyFont="1" applyFill="1" applyBorder="1" applyAlignment="1">
      <alignment wrapText="1"/>
    </xf>
    <xf numFmtId="0" fontId="18" fillId="5" borderId="0" xfId="0" applyFont="1" applyFill="1" applyBorder="1" applyAlignment="1">
      <alignment wrapText="1"/>
    </xf>
    <xf numFmtId="0" fontId="19" fillId="5" borderId="0" xfId="0" applyFont="1" applyFill="1" applyBorder="1" applyAlignment="1">
      <alignment wrapText="1"/>
    </xf>
    <xf numFmtId="2" fontId="10" fillId="8" borderId="11" xfId="0" applyNumberFormat="1" applyFont="1" applyFill="1" applyBorder="1" applyAlignment="1">
      <alignment wrapText="1"/>
    </xf>
    <xf numFmtId="166" fontId="10" fillId="8" borderId="11" xfId="0" applyNumberFormat="1" applyFont="1" applyFill="1" applyBorder="1" applyAlignment="1">
      <alignment wrapText="1"/>
    </xf>
    <xf numFmtId="166" fontId="10" fillId="8" borderId="12" xfId="0" applyNumberFormat="1" applyFont="1" applyFill="1" applyBorder="1" applyAlignment="1">
      <alignment wrapText="1"/>
    </xf>
    <xf numFmtId="166" fontId="10" fillId="7" borderId="11" xfId="0" applyNumberFormat="1" applyFont="1" applyFill="1" applyBorder="1" applyAlignment="1">
      <alignment wrapText="1"/>
    </xf>
    <xf numFmtId="166" fontId="10" fillId="7" borderId="12" xfId="0" applyNumberFormat="1" applyFont="1" applyFill="1" applyBorder="1" applyAlignment="1">
      <alignment wrapText="1"/>
    </xf>
    <xf numFmtId="166" fontId="10" fillId="9" borderId="11" xfId="0" applyNumberFormat="1" applyFont="1" applyFill="1" applyBorder="1" applyAlignment="1">
      <alignment wrapText="1"/>
    </xf>
    <xf numFmtId="166" fontId="10" fillId="10" borderId="11" xfId="0" applyNumberFormat="1" applyFont="1" applyFill="1" applyBorder="1" applyAlignment="1">
      <alignment wrapText="1"/>
    </xf>
    <xf numFmtId="166" fontId="14" fillId="10" borderId="12" xfId="0" applyNumberFormat="1" applyFont="1" applyFill="1" applyBorder="1" applyAlignment="1">
      <alignment wrapText="1"/>
    </xf>
    <xf numFmtId="166" fontId="14" fillId="10" borderId="11" xfId="0" applyNumberFormat="1" applyFont="1" applyFill="1" applyBorder="1" applyAlignment="1">
      <alignment wrapText="1"/>
    </xf>
    <xf numFmtId="2" fontId="11" fillId="0" borderId="22" xfId="0" applyNumberFormat="1" applyFont="1" applyBorder="1" applyAlignment="1">
      <alignment wrapText="1"/>
    </xf>
    <xf numFmtId="2" fontId="11" fillId="0" borderId="23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Garofalo" id="{C25DA08F-AFEC-4D2E-9818-A5ECD8C603A9}" userId="3fdae5e8c0883409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5-06-09T02:13:53.81" personId="{C25DA08F-AFEC-4D2E-9818-A5ECD8C603A9}" id="{B4A1F298-CDB5-487E-B215-EECE064A3E83}">
    <text>Spotify, Netflix, YouTube</text>
  </threadedComment>
  <threadedComment ref="A6" dT="2025-06-16T03:18:23.88" personId="{C25DA08F-AFEC-4D2E-9818-A5ECD8C603A9}" id="{6FB87BB2-DD21-4DA3-919B-FF30B0F4AD57}">
    <text>Gasoline</text>
  </threadedComment>
  <threadedComment ref="A7" dT="2025-06-16T03:21:19.01" personId="{C25DA08F-AFEC-4D2E-9818-A5ECD8C603A9}" id="{9C20091A-D362-4496-83DA-FA539560097B}">
    <text>Monthly, Annual, Upgrade</text>
  </threadedComment>
  <threadedComment ref="A8" dT="2025-06-15T00:54:57.92" personId="{C25DA08F-AFEC-4D2E-9818-A5ECD8C603A9}" id="{58FC39C5-4C7C-4647-AE55-1E45D447D506}">
    <text>Car, Renter’s, Plates, Tags, Emissions, Registration</text>
  </threadedComment>
  <threadedComment ref="A9" dT="2025-06-09T02:13:33.50" personId="{C25DA08F-AFEC-4D2E-9818-A5ECD8C603A9}" id="{F52179FC-D113-4128-8AEC-F00E58C6202A}">
    <text>Microsoft, Laundry</text>
  </threadedComment>
  <threadedComment ref="A10" dT="2025-06-15T00:55:42.02" personId="{C25DA08F-AFEC-4D2E-9818-A5ECD8C603A9}" id="{06B25615-ACD3-4324-8355-FA20D083F987}">
    <text>DUI</text>
  </threadedComment>
  <threadedComment ref="A12" dT="2025-06-16T03:21:00.61" personId="{C25DA08F-AFEC-4D2E-9818-A5ECD8C603A9}" id="{3AE6F7DC-4535-43DA-BFFD-7C585CC37669}">
    <text>Phone, Service, Fees</text>
  </threadedComment>
  <threadedComment ref="A14" dT="2025-06-16T03:18:48.60" personId="{C25DA08F-AFEC-4D2E-9818-A5ECD8C603A9}" id="{A7C03510-1D80-4101-A4FD-97408BDF8224}">
    <text>Downtown?</text>
  </threadedComment>
  <threadedComment ref="A15" dT="2025-06-16T03:21:52.39" personId="{C25DA08F-AFEC-4D2E-9818-A5ECD8C603A9}" id="{1EC39C63-C61E-447C-8BDF-2D4956740EAF}">
    <text>Flowers, Cards, Bike, etc.</text>
  </threadedComment>
  <threadedComment ref="A16" dT="2025-06-30T05:26:03.85" personId="{C25DA08F-AFEC-4D2E-9818-A5ECD8C603A9}" id="{C80F882F-58A5-4C62-98CE-F86F6971772E}">
    <text>Monthly</text>
  </threadedComment>
  <threadedComment ref="N26" dT="2025-07-06T00:21:20.99" personId="{C25DA08F-AFEC-4D2E-9818-A5ECD8C603A9}" id="{EE9A3F2A-B615-4507-B7B9-350EE2DC8EB6}">
    <text>Consolidate</text>
  </threadedComment>
  <threadedComment ref="AB26" dT="2025-07-06T00:21:33.66" personId="{C25DA08F-AFEC-4D2E-9818-A5ECD8C603A9}" id="{4B88355D-9209-4405-B7B7-6AE6D134BD4A}">
    <text>Consolidate</text>
  </threadedComment>
  <threadedComment ref="AP26" dT="2025-07-06T00:21:47.31" personId="{C25DA08F-AFEC-4D2E-9818-A5ECD8C603A9}" id="{95FD1110-5369-4C97-A741-45307BBFA4F0}">
    <text>Consolidate</text>
  </threadedComment>
  <threadedComment ref="BD26" dT="2025-07-06T00:22:00.36" personId="{C25DA08F-AFEC-4D2E-9818-A5ECD8C603A9}" id="{C1FE81CD-4B33-401A-B80F-F36E74842B02}">
    <text>Consolidate</text>
  </threadedComment>
  <threadedComment ref="B40" dT="2025-06-16T02:20:26.57" personId="{C25DA08F-AFEC-4D2E-9818-A5ECD8C603A9}" id="{2A7D9693-81E7-4CB8-A73A-DBB49446FB5E}">
    <text>Duration</text>
  </threadedComment>
  <threadedComment ref="B40" dT="2025-06-16T02:20:43.63" personId="{C25DA08F-AFEC-4D2E-9818-A5ECD8C603A9}" id="{9981D998-8F31-4AB5-B8EE-02F0B2DDC047}" parentId="{2A7D9693-81E7-4CB8-A73A-DBB49446FB5E}">
    <text xml:space="preserve">2.652 years @ Min Wage </text>
  </threadedComment>
  <threadedComment ref="B40" dT="2025-06-16T02:22:16.72" personId="{C25DA08F-AFEC-4D2E-9818-A5ECD8C603A9}" id="{72A254E2-297A-4006-8536-0570A9167D66}" parentId="{2A7D9693-81E7-4CB8-A73A-DBB49446FB5E}">
    <text>.78715 years @ 66K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58"/>
  <sheetViews>
    <sheetView tabSelected="1" zoomScale="58" zoomScaleNormal="50" workbookViewId="0">
      <pane xSplit="1" ySplit="1" topLeftCell="AM2" activePane="bottomRight" state="frozen"/>
      <selection pane="topRight" activeCell="B1" sqref="B1"/>
      <selection pane="bottomLeft" activeCell="A2" sqref="A2"/>
      <selection pane="bottomRight" activeCell="BD3" sqref="BD3"/>
    </sheetView>
  </sheetViews>
  <sheetFormatPr defaultColWidth="10.88671875" defaultRowHeight="16.95" customHeight="1" x14ac:dyDescent="0.3"/>
  <cols>
    <col min="1" max="1" width="39.33203125" style="3" customWidth="1"/>
    <col min="2" max="2" width="26.6640625" style="3" customWidth="1"/>
    <col min="3" max="3" width="26.21875" style="3" customWidth="1"/>
    <col min="4" max="4" width="21.109375" style="3" customWidth="1"/>
    <col min="5" max="5" width="25.21875" style="3" customWidth="1"/>
    <col min="6" max="6" width="20.6640625" style="3" customWidth="1"/>
    <col min="7" max="7" width="19.109375" style="3" customWidth="1"/>
    <col min="8" max="8" width="18.6640625" style="3" customWidth="1"/>
    <col min="9" max="9" width="15.6640625" style="3" customWidth="1"/>
    <col min="10" max="10" width="14.6640625" style="3" customWidth="1"/>
    <col min="11" max="11" width="13.6640625" style="3" customWidth="1"/>
    <col min="12" max="12" width="12.5546875" style="3" customWidth="1"/>
    <col min="13" max="13" width="16" style="3" customWidth="1"/>
    <col min="14" max="14" width="15.44140625" style="3" customWidth="1"/>
    <col min="15" max="15" width="14.21875" style="3" customWidth="1"/>
    <col min="16" max="16" width="14.5546875" style="3" customWidth="1"/>
    <col min="17" max="17" width="24.6640625" style="3" customWidth="1"/>
    <col min="18" max="18" width="15.109375" style="3" customWidth="1"/>
    <col min="19" max="19" width="15" style="3" customWidth="1"/>
    <col min="20" max="20" width="15.109375" style="3" customWidth="1"/>
    <col min="21" max="21" width="16" style="3" customWidth="1"/>
    <col min="22" max="22" width="14.6640625" style="3" customWidth="1"/>
    <col min="23" max="23" width="14.44140625" style="3" customWidth="1"/>
    <col min="24" max="24" width="14.33203125" style="3" customWidth="1"/>
    <col min="25" max="25" width="15.109375" style="3" customWidth="1"/>
    <col min="26" max="26" width="14.6640625" style="3" customWidth="1"/>
    <col min="27" max="27" width="14.88671875" style="3" customWidth="1"/>
    <col min="28" max="28" width="14.77734375" style="3" customWidth="1"/>
    <col min="29" max="29" width="17.21875" style="3" customWidth="1"/>
    <col min="30" max="30" width="15.5546875" style="3" customWidth="1"/>
    <col min="31" max="31" width="15.6640625" style="3" customWidth="1"/>
    <col min="32" max="32" width="16.77734375" style="3" customWidth="1"/>
    <col min="33" max="33" width="22.44140625" style="3" customWidth="1"/>
    <col min="34" max="34" width="33" style="3" customWidth="1"/>
    <col min="35" max="35" width="20.33203125" style="3" customWidth="1"/>
    <col min="36" max="36" width="15.109375" style="3" customWidth="1"/>
    <col min="37" max="37" width="15.44140625" style="3" customWidth="1"/>
    <col min="38" max="38" width="14.33203125" style="3" customWidth="1"/>
    <col min="39" max="39" width="14.88671875" style="3" customWidth="1"/>
    <col min="40" max="40" width="14.6640625" style="3" customWidth="1"/>
    <col min="41" max="41" width="15.5546875" style="3" customWidth="1"/>
    <col min="42" max="42" width="15" style="3" customWidth="1"/>
    <col min="43" max="43" width="14.109375" style="3" customWidth="1"/>
    <col min="44" max="44" width="16.6640625" style="3" customWidth="1"/>
    <col min="45" max="45" width="14.44140625" style="3" customWidth="1"/>
    <col min="46" max="46" width="14.33203125" style="3" customWidth="1"/>
    <col min="47" max="47" width="15.33203125" style="3" customWidth="1"/>
    <col min="48" max="48" width="15" style="3" customWidth="1"/>
    <col min="49" max="50" width="14.6640625" style="3" customWidth="1"/>
    <col min="51" max="51" width="14.88671875" style="3" customWidth="1"/>
    <col min="52" max="52" width="14.6640625" style="3" customWidth="1"/>
    <col min="53" max="54" width="15.109375" style="3" customWidth="1"/>
    <col min="55" max="55" width="14.33203125" style="3" customWidth="1"/>
    <col min="56" max="56" width="14.44140625" style="3" customWidth="1"/>
    <col min="57" max="57" width="16.109375" style="3" customWidth="1"/>
    <col min="58" max="58" width="19.44140625" style="3" customWidth="1"/>
    <col min="59" max="59" width="22.77734375" style="3" customWidth="1"/>
    <col min="60" max="60" width="24.33203125" style="3" customWidth="1"/>
    <col min="61" max="61" width="24.5546875" style="3" customWidth="1"/>
    <col min="62" max="16384" width="10.88671875" style="3"/>
  </cols>
  <sheetData>
    <row r="1" spans="1:59" s="2" customFormat="1" ht="16.95" customHeight="1" thickTop="1" x14ac:dyDescent="0.3">
      <c r="A1" s="16" t="s">
        <v>0</v>
      </c>
      <c r="B1" s="17">
        <v>40914</v>
      </c>
      <c r="C1" s="17">
        <f t="shared" ref="C1:N1" si="0">B1+7</f>
        <v>40921</v>
      </c>
      <c r="D1" s="17">
        <f t="shared" si="0"/>
        <v>40928</v>
      </c>
      <c r="E1" s="17">
        <f t="shared" si="0"/>
        <v>40935</v>
      </c>
      <c r="F1" s="17">
        <f t="shared" si="0"/>
        <v>40942</v>
      </c>
      <c r="G1" s="17">
        <f t="shared" si="0"/>
        <v>40949</v>
      </c>
      <c r="H1" s="17">
        <f t="shared" si="0"/>
        <v>40956</v>
      </c>
      <c r="I1" s="17">
        <f t="shared" si="0"/>
        <v>40963</v>
      </c>
      <c r="J1" s="17">
        <f t="shared" si="0"/>
        <v>40970</v>
      </c>
      <c r="K1" s="17">
        <f t="shared" si="0"/>
        <v>40977</v>
      </c>
      <c r="L1" s="17">
        <f t="shared" si="0"/>
        <v>40984</v>
      </c>
      <c r="M1" s="17">
        <f t="shared" si="0"/>
        <v>40991</v>
      </c>
      <c r="N1" s="17">
        <f t="shared" si="0"/>
        <v>40998</v>
      </c>
      <c r="O1" s="18" t="s">
        <v>1</v>
      </c>
      <c r="P1" s="17">
        <f>N1+7</f>
        <v>41005</v>
      </c>
      <c r="Q1" s="17">
        <f t="shared" ref="Q1:AB1" si="1">P1+7</f>
        <v>41012</v>
      </c>
      <c r="R1" s="17">
        <f t="shared" si="1"/>
        <v>41019</v>
      </c>
      <c r="S1" s="17">
        <f t="shared" si="1"/>
        <v>41026</v>
      </c>
      <c r="T1" s="17">
        <f t="shared" si="1"/>
        <v>41033</v>
      </c>
      <c r="U1" s="17">
        <f t="shared" si="1"/>
        <v>41040</v>
      </c>
      <c r="V1" s="17">
        <f t="shared" si="1"/>
        <v>41047</v>
      </c>
      <c r="W1" s="17">
        <f t="shared" si="1"/>
        <v>41054</v>
      </c>
      <c r="X1" s="17">
        <f t="shared" si="1"/>
        <v>41061</v>
      </c>
      <c r="Y1" s="17">
        <f t="shared" si="1"/>
        <v>41068</v>
      </c>
      <c r="Z1" s="17">
        <f t="shared" si="1"/>
        <v>41075</v>
      </c>
      <c r="AA1" s="17">
        <f t="shared" si="1"/>
        <v>41082</v>
      </c>
      <c r="AB1" s="17">
        <f t="shared" si="1"/>
        <v>41089</v>
      </c>
      <c r="AC1" s="18" t="s">
        <v>2</v>
      </c>
      <c r="AD1" s="17">
        <f>AB1+7</f>
        <v>41096</v>
      </c>
      <c r="AE1" s="17">
        <f t="shared" ref="AE1:AP1" si="2">AD1+7</f>
        <v>41103</v>
      </c>
      <c r="AF1" s="17">
        <f t="shared" si="2"/>
        <v>41110</v>
      </c>
      <c r="AG1" s="17">
        <f t="shared" si="2"/>
        <v>41117</v>
      </c>
      <c r="AH1" s="17">
        <f t="shared" si="2"/>
        <v>41124</v>
      </c>
      <c r="AI1" s="17">
        <f t="shared" si="2"/>
        <v>41131</v>
      </c>
      <c r="AJ1" s="17">
        <f t="shared" si="2"/>
        <v>41138</v>
      </c>
      <c r="AK1" s="17">
        <f t="shared" si="2"/>
        <v>41145</v>
      </c>
      <c r="AL1" s="17">
        <f t="shared" si="2"/>
        <v>41152</v>
      </c>
      <c r="AM1" s="17">
        <f t="shared" si="2"/>
        <v>41159</v>
      </c>
      <c r="AN1" s="17">
        <f t="shared" si="2"/>
        <v>41166</v>
      </c>
      <c r="AO1" s="17">
        <f t="shared" si="2"/>
        <v>41173</v>
      </c>
      <c r="AP1" s="17">
        <f t="shared" si="2"/>
        <v>41180</v>
      </c>
      <c r="AQ1" s="18" t="s">
        <v>3</v>
      </c>
      <c r="AR1" s="17">
        <f>AP1+7</f>
        <v>41187</v>
      </c>
      <c r="AS1" s="17">
        <f t="shared" ref="AS1:BD1" si="3">AR1+7</f>
        <v>41194</v>
      </c>
      <c r="AT1" s="17">
        <f t="shared" si="3"/>
        <v>41201</v>
      </c>
      <c r="AU1" s="17">
        <f t="shared" si="3"/>
        <v>41208</v>
      </c>
      <c r="AV1" s="17">
        <f t="shared" si="3"/>
        <v>41215</v>
      </c>
      <c r="AW1" s="17">
        <f t="shared" si="3"/>
        <v>41222</v>
      </c>
      <c r="AX1" s="17">
        <f t="shared" si="3"/>
        <v>41229</v>
      </c>
      <c r="AY1" s="17">
        <f t="shared" si="3"/>
        <v>41236</v>
      </c>
      <c r="AZ1" s="17">
        <f t="shared" si="3"/>
        <v>41243</v>
      </c>
      <c r="BA1" s="17">
        <f t="shared" si="3"/>
        <v>41250</v>
      </c>
      <c r="BB1" s="17">
        <f t="shared" si="3"/>
        <v>41257</v>
      </c>
      <c r="BC1" s="17">
        <f t="shared" si="3"/>
        <v>41264</v>
      </c>
      <c r="BD1" s="17">
        <f t="shared" si="3"/>
        <v>41271</v>
      </c>
      <c r="BE1" s="18" t="s">
        <v>4</v>
      </c>
      <c r="BF1" s="18" t="s">
        <v>39</v>
      </c>
      <c r="BG1" s="16"/>
    </row>
    <row r="2" spans="1:59" ht="16.95" customHeight="1" x14ac:dyDescent="0.3">
      <c r="A2" s="19" t="s">
        <v>37</v>
      </c>
      <c r="B2" s="20"/>
      <c r="C2" s="21"/>
      <c r="D2" s="21"/>
      <c r="E2" s="21"/>
      <c r="F2" s="22"/>
      <c r="G2" s="21"/>
      <c r="H2" s="21"/>
      <c r="I2" s="21"/>
      <c r="J2" s="21"/>
      <c r="K2" s="21"/>
      <c r="L2" s="21"/>
      <c r="M2" s="21"/>
      <c r="N2" s="21"/>
      <c r="O2" s="23">
        <f t="shared" ref="O2:O16" si="4">SUM(B2:N2)</f>
        <v>0</v>
      </c>
      <c r="P2" s="22"/>
      <c r="Q2" s="21"/>
      <c r="R2" s="20"/>
      <c r="S2" s="21"/>
      <c r="T2" s="21"/>
      <c r="U2" s="21"/>
      <c r="V2" s="21"/>
      <c r="W2" s="21"/>
      <c r="X2" s="35"/>
      <c r="Y2" s="21"/>
      <c r="Z2" s="21"/>
      <c r="AA2" s="21"/>
      <c r="AB2" s="21"/>
      <c r="AC2" s="23">
        <f t="shared" ref="AC2:AC16" si="5">SUM(P2:AB2)</f>
        <v>0</v>
      </c>
      <c r="AD2" s="22"/>
      <c r="AE2" s="21"/>
      <c r="AF2" s="21"/>
      <c r="AG2" s="25"/>
      <c r="AH2" s="21"/>
      <c r="AI2" s="21"/>
      <c r="AJ2" s="21"/>
      <c r="AK2" s="21"/>
      <c r="AL2" s="21"/>
      <c r="AM2" s="21"/>
      <c r="AN2" s="21"/>
      <c r="AO2" s="21"/>
      <c r="AP2" s="26"/>
      <c r="AQ2" s="23">
        <f t="shared" ref="AQ2:AQ16" si="6">SUM(AD2:AP2)</f>
        <v>0</v>
      </c>
      <c r="AR2" s="22"/>
      <c r="AS2" s="27"/>
      <c r="AT2" s="27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3">
        <f t="shared" ref="BE2:BE16" si="7">SUM(AR2:BD2)</f>
        <v>0</v>
      </c>
      <c r="BF2" s="23">
        <f t="shared" ref="BF2:BF16" si="8">O2+AC2+AQ2+BE2</f>
        <v>0</v>
      </c>
      <c r="BG2" s="25"/>
    </row>
    <row r="3" spans="1:59" ht="16.95" customHeight="1" x14ac:dyDescent="0.3">
      <c r="A3" s="19" t="s">
        <v>49</v>
      </c>
      <c r="B3" s="20"/>
      <c r="C3" s="21"/>
      <c r="D3" s="21"/>
      <c r="E3" s="28"/>
      <c r="F3" s="22"/>
      <c r="G3" s="21"/>
      <c r="H3" s="21"/>
      <c r="I3" s="21"/>
      <c r="J3" s="21"/>
      <c r="K3" s="21"/>
      <c r="L3" s="21"/>
      <c r="M3" s="21"/>
      <c r="N3" s="21"/>
      <c r="O3" s="23">
        <f t="shared" si="4"/>
        <v>0</v>
      </c>
      <c r="P3" s="22"/>
      <c r="Q3" s="21"/>
      <c r="R3" s="20"/>
      <c r="S3" s="21"/>
      <c r="T3" s="21"/>
      <c r="U3" s="21"/>
      <c r="V3" s="21"/>
      <c r="W3" s="21"/>
      <c r="X3" s="95"/>
      <c r="Y3" s="21"/>
      <c r="Z3" s="21"/>
      <c r="AA3" s="21"/>
      <c r="AB3" s="21"/>
      <c r="AC3" s="23">
        <f t="shared" si="5"/>
        <v>0</v>
      </c>
      <c r="AD3" s="22"/>
      <c r="AE3" s="21"/>
      <c r="AF3" s="21"/>
      <c r="AG3" s="25"/>
      <c r="AH3" s="21"/>
      <c r="AI3" s="21"/>
      <c r="AJ3" s="21"/>
      <c r="AK3" s="21"/>
      <c r="AL3" s="21"/>
      <c r="AM3" s="21"/>
      <c r="AN3" s="21"/>
      <c r="AO3" s="21"/>
      <c r="AP3" s="30">
        <v>4429.5</v>
      </c>
      <c r="AQ3" s="23">
        <f t="shared" si="6"/>
        <v>4429.5</v>
      </c>
      <c r="AR3" s="22"/>
      <c r="AS3" s="27"/>
      <c r="AT3" s="27"/>
      <c r="AU3" s="21"/>
      <c r="AV3" s="21"/>
      <c r="AW3" s="21"/>
      <c r="AX3" s="21"/>
      <c r="AY3" s="21"/>
      <c r="AZ3" s="21"/>
      <c r="BA3" s="21"/>
      <c r="BB3" s="21"/>
      <c r="BC3" s="21"/>
      <c r="BD3" s="31">
        <v>7342.03</v>
      </c>
      <c r="BE3" s="23">
        <f t="shared" si="7"/>
        <v>7342.03</v>
      </c>
      <c r="BF3" s="23">
        <f t="shared" si="8"/>
        <v>11771.529999999999</v>
      </c>
      <c r="BG3" s="25"/>
    </row>
    <row r="4" spans="1:59" ht="16.95" customHeight="1" x14ac:dyDescent="0.3">
      <c r="A4" s="19" t="s">
        <v>44</v>
      </c>
      <c r="B4" s="20"/>
      <c r="C4" s="21"/>
      <c r="D4" s="21"/>
      <c r="E4" s="20"/>
      <c r="F4" s="22"/>
      <c r="G4" s="21"/>
      <c r="H4" s="21"/>
      <c r="I4" s="21"/>
      <c r="J4" s="21"/>
      <c r="K4" s="21"/>
      <c r="L4" s="21"/>
      <c r="M4" s="21"/>
      <c r="N4" s="21"/>
      <c r="O4" s="23">
        <f t="shared" si="4"/>
        <v>0</v>
      </c>
      <c r="P4" s="22"/>
      <c r="Q4" s="21"/>
      <c r="R4" s="20"/>
      <c r="S4" s="21"/>
      <c r="T4" s="21"/>
      <c r="U4" s="21"/>
      <c r="V4" s="21"/>
      <c r="W4" s="21"/>
      <c r="X4" s="94"/>
      <c r="Y4" s="21"/>
      <c r="Z4" s="21"/>
      <c r="AA4" s="21"/>
      <c r="AB4" s="21"/>
      <c r="AC4" s="23">
        <f t="shared" si="5"/>
        <v>0</v>
      </c>
      <c r="AD4" s="22"/>
      <c r="AE4" s="21"/>
      <c r="AF4" s="21"/>
      <c r="AG4" s="20"/>
      <c r="AH4" s="21"/>
      <c r="AI4" s="21"/>
      <c r="AJ4" s="21"/>
      <c r="AK4" s="21"/>
      <c r="AL4" s="21"/>
      <c r="AM4" s="21"/>
      <c r="AN4" s="21"/>
      <c r="AO4" s="21"/>
      <c r="AP4" s="26"/>
      <c r="AQ4" s="23">
        <f t="shared" si="6"/>
        <v>0</v>
      </c>
      <c r="AR4" s="22"/>
      <c r="AS4" s="27"/>
      <c r="AT4" s="27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3">
        <f t="shared" si="7"/>
        <v>0</v>
      </c>
      <c r="BF4" s="23">
        <f t="shared" si="8"/>
        <v>0</v>
      </c>
      <c r="BG4" s="25"/>
    </row>
    <row r="5" spans="1:59" ht="16.95" customHeight="1" x14ac:dyDescent="0.3">
      <c r="A5" s="19" t="s">
        <v>51</v>
      </c>
      <c r="B5" s="20"/>
      <c r="C5" s="21"/>
      <c r="D5" s="21"/>
      <c r="E5" s="21"/>
      <c r="F5" s="22"/>
      <c r="G5" s="21"/>
      <c r="H5" s="21"/>
      <c r="I5" s="21"/>
      <c r="J5" s="21"/>
      <c r="K5" s="21"/>
      <c r="L5" s="21"/>
      <c r="M5" s="21"/>
      <c r="N5" s="21"/>
      <c r="O5" s="23">
        <f t="shared" si="4"/>
        <v>0</v>
      </c>
      <c r="P5" s="22"/>
      <c r="Q5" s="21"/>
      <c r="R5" s="20"/>
      <c r="S5" s="21"/>
      <c r="T5" s="21"/>
      <c r="U5" s="21"/>
      <c r="V5" s="21"/>
      <c r="W5" s="21"/>
      <c r="X5" s="94"/>
      <c r="Y5" s="21"/>
      <c r="Z5" s="21"/>
      <c r="AA5" s="21"/>
      <c r="AB5" s="21"/>
      <c r="AC5" s="23">
        <f t="shared" si="5"/>
        <v>0</v>
      </c>
      <c r="AD5" s="22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3">
        <f t="shared" si="6"/>
        <v>0</v>
      </c>
      <c r="AR5" s="22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3">
        <f t="shared" si="7"/>
        <v>0</v>
      </c>
      <c r="BF5" s="23">
        <f t="shared" si="8"/>
        <v>0</v>
      </c>
      <c r="BG5" s="25"/>
    </row>
    <row r="6" spans="1:59" ht="16.95" customHeight="1" x14ac:dyDescent="0.3">
      <c r="A6" s="19" t="s">
        <v>40</v>
      </c>
      <c r="B6" s="22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3">
        <f t="shared" si="4"/>
        <v>0</v>
      </c>
      <c r="P6" s="22"/>
      <c r="Q6" s="21"/>
      <c r="R6" s="21"/>
      <c r="S6" s="21"/>
      <c r="T6" s="21"/>
      <c r="U6" s="21"/>
      <c r="V6" s="21"/>
      <c r="W6" s="21"/>
      <c r="X6" s="94"/>
      <c r="Y6" s="21"/>
      <c r="Z6" s="21"/>
      <c r="AA6" s="21"/>
      <c r="AB6" s="21"/>
      <c r="AC6" s="23">
        <f t="shared" si="5"/>
        <v>0</v>
      </c>
      <c r="AD6" s="22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6"/>
      <c r="AQ6" s="23">
        <f t="shared" si="6"/>
        <v>0</v>
      </c>
      <c r="AR6" s="22"/>
      <c r="AS6" s="27"/>
      <c r="AT6" s="27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3">
        <f t="shared" si="7"/>
        <v>0</v>
      </c>
      <c r="BF6" s="23">
        <f t="shared" si="8"/>
        <v>0</v>
      </c>
      <c r="BG6" s="25"/>
    </row>
    <row r="7" spans="1:59" ht="16.95" customHeight="1" x14ac:dyDescent="0.3">
      <c r="A7" s="19" t="s">
        <v>43</v>
      </c>
      <c r="B7" s="20"/>
      <c r="C7" s="22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3">
        <f t="shared" si="4"/>
        <v>0</v>
      </c>
      <c r="P7" s="22"/>
      <c r="Q7" s="21"/>
      <c r="R7" s="21"/>
      <c r="S7" s="21"/>
      <c r="T7" s="21"/>
      <c r="U7" s="21"/>
      <c r="V7" s="21"/>
      <c r="W7" s="21"/>
      <c r="X7" s="94"/>
      <c r="Y7" s="21"/>
      <c r="Z7" s="21"/>
      <c r="AA7" s="21"/>
      <c r="AB7" s="21"/>
      <c r="AC7" s="23">
        <f t="shared" si="5"/>
        <v>0</v>
      </c>
      <c r="AD7" s="22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6">
        <v>25</v>
      </c>
      <c r="AQ7" s="23">
        <f t="shared" si="6"/>
        <v>25</v>
      </c>
      <c r="AR7" s="22"/>
      <c r="AS7" s="27"/>
      <c r="AT7" s="27"/>
      <c r="AU7" s="21">
        <v>25</v>
      </c>
      <c r="AV7" s="21"/>
      <c r="AW7" s="21"/>
      <c r="AX7" s="21"/>
      <c r="AY7" s="21">
        <v>25</v>
      </c>
      <c r="AZ7" s="21"/>
      <c r="BA7" s="21"/>
      <c r="BB7" s="21"/>
      <c r="BC7" s="21">
        <v>25</v>
      </c>
      <c r="BD7" s="32"/>
      <c r="BE7" s="23">
        <f t="shared" si="7"/>
        <v>75</v>
      </c>
      <c r="BF7" s="23">
        <f t="shared" si="8"/>
        <v>100</v>
      </c>
      <c r="BG7" s="25"/>
    </row>
    <row r="8" spans="1:59" ht="16.95" customHeight="1" x14ac:dyDescent="0.3">
      <c r="A8" s="19" t="s">
        <v>48</v>
      </c>
      <c r="B8" s="20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3">
        <f t="shared" si="4"/>
        <v>0</v>
      </c>
      <c r="P8" s="22"/>
      <c r="Q8" s="21"/>
      <c r="R8" s="21"/>
      <c r="S8" s="21"/>
      <c r="T8" s="21"/>
      <c r="U8" s="21"/>
      <c r="V8" s="21"/>
      <c r="W8" s="21"/>
      <c r="X8" s="94"/>
      <c r="Y8" s="21"/>
      <c r="Z8" s="21"/>
      <c r="AA8" s="21"/>
      <c r="AB8" s="21"/>
      <c r="AC8" s="23">
        <f t="shared" si="5"/>
        <v>0</v>
      </c>
      <c r="AD8" s="22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6"/>
      <c r="AQ8" s="23">
        <f t="shared" si="6"/>
        <v>0</v>
      </c>
      <c r="AR8" s="22"/>
      <c r="AS8" s="27"/>
      <c r="AT8" s="27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3">
        <f t="shared" si="7"/>
        <v>0</v>
      </c>
      <c r="BF8" s="23">
        <f t="shared" si="8"/>
        <v>0</v>
      </c>
      <c r="BG8" s="25"/>
    </row>
    <row r="9" spans="1:59" ht="16.95" customHeight="1" x14ac:dyDescent="0.3">
      <c r="A9" s="19" t="s">
        <v>46</v>
      </c>
      <c r="B9" s="20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3">
        <f t="shared" si="4"/>
        <v>0</v>
      </c>
      <c r="P9" s="22"/>
      <c r="Q9" s="21"/>
      <c r="R9" s="32"/>
      <c r="S9" s="21"/>
      <c r="T9" s="21"/>
      <c r="U9" s="21"/>
      <c r="V9" s="21"/>
      <c r="W9" s="21"/>
      <c r="X9" s="52"/>
      <c r="Y9" s="21"/>
      <c r="Z9" s="21"/>
      <c r="AA9" s="21"/>
      <c r="AB9" s="21"/>
      <c r="AC9" s="23">
        <f t="shared" si="5"/>
        <v>0</v>
      </c>
      <c r="AD9" s="22">
        <v>10</v>
      </c>
      <c r="AE9" s="21"/>
      <c r="AF9" s="21">
        <v>10</v>
      </c>
      <c r="AG9" s="21"/>
      <c r="AH9" s="21">
        <v>10</v>
      </c>
      <c r="AI9" s="21"/>
      <c r="AJ9" s="21">
        <v>10</v>
      </c>
      <c r="AK9" s="21"/>
      <c r="AL9" s="21">
        <v>10</v>
      </c>
      <c r="AM9" s="21"/>
      <c r="AN9" s="21">
        <v>10</v>
      </c>
      <c r="AO9" s="21"/>
      <c r="AP9" s="21">
        <v>10</v>
      </c>
      <c r="AQ9" s="23">
        <f t="shared" si="6"/>
        <v>70</v>
      </c>
      <c r="AR9" s="22"/>
      <c r="AS9" s="21">
        <v>10</v>
      </c>
      <c r="AT9" s="21"/>
      <c r="AU9" s="21">
        <v>10</v>
      </c>
      <c r="AV9" s="21"/>
      <c r="AW9" s="21">
        <v>10</v>
      </c>
      <c r="AX9" s="21"/>
      <c r="AY9" s="21">
        <v>10</v>
      </c>
      <c r="AZ9" s="21"/>
      <c r="BA9" s="21">
        <v>10</v>
      </c>
      <c r="BB9" s="21"/>
      <c r="BC9" s="21">
        <v>10</v>
      </c>
      <c r="BD9" s="21"/>
      <c r="BE9" s="23">
        <f t="shared" si="7"/>
        <v>60</v>
      </c>
      <c r="BF9" s="23">
        <f t="shared" si="8"/>
        <v>130</v>
      </c>
      <c r="BG9" s="25"/>
    </row>
    <row r="10" spans="1:59" s="4" customFormat="1" ht="16.95" customHeight="1" x14ac:dyDescent="0.3">
      <c r="A10" s="19" t="s">
        <v>47</v>
      </c>
      <c r="B10" s="20"/>
      <c r="C10" s="33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21"/>
      <c r="O10" s="23">
        <f t="shared" si="4"/>
        <v>0</v>
      </c>
      <c r="P10" s="33"/>
      <c r="Q10" s="34"/>
      <c r="R10" s="34"/>
      <c r="S10" s="34"/>
      <c r="T10" s="34"/>
      <c r="U10" s="34"/>
      <c r="V10" s="34"/>
      <c r="W10" s="34"/>
      <c r="X10" s="35"/>
      <c r="Y10" s="34"/>
      <c r="Z10" s="34"/>
      <c r="AA10" s="34"/>
      <c r="AB10" s="21"/>
      <c r="AC10" s="23">
        <f t="shared" si="5"/>
        <v>0</v>
      </c>
      <c r="AD10" s="33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21"/>
      <c r="AQ10" s="23">
        <f t="shared" si="6"/>
        <v>0</v>
      </c>
      <c r="AR10" s="33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21"/>
      <c r="BE10" s="23">
        <f t="shared" si="7"/>
        <v>0</v>
      </c>
      <c r="BF10" s="23">
        <f t="shared" si="8"/>
        <v>0</v>
      </c>
      <c r="BG10" s="36"/>
    </row>
    <row r="11" spans="1:59" ht="16.95" customHeight="1" thickBot="1" x14ac:dyDescent="0.35">
      <c r="A11" s="37" t="s">
        <v>45</v>
      </c>
      <c r="B11" s="20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9">
        <f t="shared" si="4"/>
        <v>0</v>
      </c>
      <c r="P11" s="20"/>
      <c r="Q11" s="38"/>
      <c r="R11" s="38"/>
      <c r="S11" s="38"/>
      <c r="T11" s="38"/>
      <c r="U11" s="38"/>
      <c r="V11" s="38"/>
      <c r="W11" s="38"/>
      <c r="X11" s="40"/>
      <c r="Y11" s="38"/>
      <c r="Z11" s="38"/>
      <c r="AA11" s="38"/>
      <c r="AB11" s="38"/>
      <c r="AC11" s="39">
        <f t="shared" si="5"/>
        <v>0</v>
      </c>
      <c r="AD11" s="20">
        <v>9.99</v>
      </c>
      <c r="AE11" s="38"/>
      <c r="AF11" s="38"/>
      <c r="AG11" s="38"/>
      <c r="AH11" s="38">
        <v>9.99</v>
      </c>
      <c r="AI11" s="38"/>
      <c r="AJ11" s="38"/>
      <c r="AK11" s="38"/>
      <c r="AL11" s="38"/>
      <c r="AM11" s="20">
        <v>9.99</v>
      </c>
      <c r="AN11" s="38"/>
      <c r="AO11" s="38"/>
      <c r="AP11" s="38"/>
      <c r="AQ11" s="39">
        <f t="shared" si="6"/>
        <v>29.97</v>
      </c>
      <c r="AR11" s="20">
        <v>9.99</v>
      </c>
      <c r="AS11" s="38"/>
      <c r="AT11" s="38"/>
      <c r="AU11" s="38"/>
      <c r="AV11" s="38">
        <v>9.99</v>
      </c>
      <c r="AW11" s="38"/>
      <c r="AX11" s="38"/>
      <c r="AY11" s="38"/>
      <c r="AZ11" s="38"/>
      <c r="BA11" s="38"/>
      <c r="BB11" s="38">
        <v>9.99</v>
      </c>
      <c r="BC11" s="38"/>
      <c r="BD11" s="38"/>
      <c r="BE11" s="39">
        <f t="shared" si="7"/>
        <v>29.97</v>
      </c>
      <c r="BF11" s="39">
        <f t="shared" si="8"/>
        <v>59.94</v>
      </c>
      <c r="BG11" s="25"/>
    </row>
    <row r="12" spans="1:59" ht="16.95" customHeight="1" x14ac:dyDescent="0.3">
      <c r="A12" s="37" t="s">
        <v>42</v>
      </c>
      <c r="B12" s="20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9">
        <f t="shared" si="4"/>
        <v>0</v>
      </c>
      <c r="P12" s="20"/>
      <c r="Q12" s="38"/>
      <c r="R12" s="38"/>
      <c r="S12" s="38"/>
      <c r="T12" s="38"/>
      <c r="U12" s="38"/>
      <c r="V12" s="38"/>
      <c r="W12" s="38"/>
      <c r="X12" s="40"/>
      <c r="Y12" s="38"/>
      <c r="Z12" s="38"/>
      <c r="AA12" s="38"/>
      <c r="AB12" s="38"/>
      <c r="AC12" s="39">
        <f t="shared" si="5"/>
        <v>0</v>
      </c>
      <c r="AD12" s="20"/>
      <c r="AE12" s="38"/>
      <c r="AF12" s="38"/>
      <c r="AG12" s="38"/>
      <c r="AH12" s="38"/>
      <c r="AI12" s="38"/>
      <c r="AJ12" s="38"/>
      <c r="AK12" s="38"/>
      <c r="AL12" s="38"/>
      <c r="AM12" s="20"/>
      <c r="AN12" s="38"/>
      <c r="AO12" s="38"/>
      <c r="AP12" s="41"/>
      <c r="AQ12" s="39">
        <f t="shared" si="6"/>
        <v>0</v>
      </c>
      <c r="AR12" s="20"/>
      <c r="AS12" s="41"/>
      <c r="AT12" s="41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9">
        <f t="shared" si="7"/>
        <v>0</v>
      </c>
      <c r="BF12" s="39">
        <f t="shared" si="8"/>
        <v>0</v>
      </c>
      <c r="BG12" s="25"/>
    </row>
    <row r="13" spans="1:59" ht="16.95" customHeight="1" x14ac:dyDescent="0.3">
      <c r="A13" s="37" t="s">
        <v>52</v>
      </c>
      <c r="B13" s="20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9">
        <f t="shared" si="4"/>
        <v>0</v>
      </c>
      <c r="P13" s="20"/>
      <c r="Q13" s="38"/>
      <c r="R13" s="38"/>
      <c r="S13" s="38"/>
      <c r="T13" s="38"/>
      <c r="U13" s="38"/>
      <c r="V13" s="38"/>
      <c r="W13" s="38"/>
      <c r="X13" s="40"/>
      <c r="Y13" s="38"/>
      <c r="Z13" s="38"/>
      <c r="AA13" s="38"/>
      <c r="AB13" s="38"/>
      <c r="AC13" s="39">
        <f t="shared" si="5"/>
        <v>0</v>
      </c>
      <c r="AD13" s="20"/>
      <c r="AE13" s="38"/>
      <c r="AF13" s="42">
        <v>122.47</v>
      </c>
      <c r="AG13" s="43"/>
      <c r="AH13" s="38"/>
      <c r="AI13" s="38"/>
      <c r="AJ13" s="38"/>
      <c r="AK13" s="25"/>
      <c r="AL13" s="42">
        <v>434.06</v>
      </c>
      <c r="AM13" s="20"/>
      <c r="AN13" s="38"/>
      <c r="AO13" s="38"/>
      <c r="AP13" s="38"/>
      <c r="AQ13" s="39">
        <f t="shared" si="6"/>
        <v>556.53</v>
      </c>
      <c r="AR13" s="20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9">
        <f t="shared" si="7"/>
        <v>0</v>
      </c>
      <c r="BF13" s="39">
        <f t="shared" si="8"/>
        <v>556.53</v>
      </c>
      <c r="BG13" s="25"/>
    </row>
    <row r="14" spans="1:59" ht="16.95" customHeight="1" x14ac:dyDescent="0.3">
      <c r="A14" s="37" t="s">
        <v>6</v>
      </c>
      <c r="B14" s="20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9">
        <f t="shared" si="4"/>
        <v>0</v>
      </c>
      <c r="P14" s="20"/>
      <c r="Q14" s="38"/>
      <c r="R14" s="38"/>
      <c r="S14" s="38"/>
      <c r="T14" s="38"/>
      <c r="U14" s="38"/>
      <c r="V14" s="38"/>
      <c r="W14" s="38"/>
      <c r="X14" s="40"/>
      <c r="Y14" s="38"/>
      <c r="Z14" s="38"/>
      <c r="AA14" s="38"/>
      <c r="AB14" s="38"/>
      <c r="AC14" s="39">
        <f t="shared" si="5"/>
        <v>0</v>
      </c>
      <c r="AD14" s="20"/>
      <c r="AE14" s="38"/>
      <c r="AF14" s="38"/>
      <c r="AG14" s="38"/>
      <c r="AH14" s="38"/>
      <c r="AI14" s="38"/>
      <c r="AJ14" s="38"/>
      <c r="AK14" s="38"/>
      <c r="AL14" s="38"/>
      <c r="AM14" s="20"/>
      <c r="AN14" s="38"/>
      <c r="AO14" s="38"/>
      <c r="AP14" s="38"/>
      <c r="AQ14" s="39">
        <f t="shared" si="6"/>
        <v>0</v>
      </c>
      <c r="AR14" s="20"/>
      <c r="AS14" s="41"/>
      <c r="AT14" s="41"/>
      <c r="AU14" s="38"/>
      <c r="AV14" s="38"/>
      <c r="AW14" s="38"/>
      <c r="AX14" s="38"/>
      <c r="AY14" s="38"/>
      <c r="AZ14" s="38"/>
      <c r="BA14" s="38"/>
      <c r="BB14" s="38"/>
      <c r="BC14" s="38"/>
      <c r="BD14" s="20"/>
      <c r="BE14" s="39">
        <f t="shared" si="7"/>
        <v>0</v>
      </c>
      <c r="BF14" s="39">
        <f t="shared" si="8"/>
        <v>0</v>
      </c>
      <c r="BG14" s="25"/>
    </row>
    <row r="15" spans="1:59" ht="16.95" customHeight="1" thickBot="1" x14ac:dyDescent="0.35">
      <c r="A15" s="37" t="s">
        <v>53</v>
      </c>
      <c r="B15" s="2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9">
        <f t="shared" si="4"/>
        <v>0</v>
      </c>
      <c r="P15" s="20"/>
      <c r="Q15" s="38"/>
      <c r="R15" s="38"/>
      <c r="S15" s="38"/>
      <c r="T15" s="38"/>
      <c r="U15" s="38"/>
      <c r="V15" s="38"/>
      <c r="W15" s="38"/>
      <c r="X15" s="40"/>
      <c r="Y15" s="38"/>
      <c r="Z15" s="38"/>
      <c r="AA15" s="38"/>
      <c r="AB15" s="38"/>
      <c r="AC15" s="39">
        <f t="shared" si="5"/>
        <v>0</v>
      </c>
      <c r="AD15" s="20"/>
      <c r="AE15" s="38"/>
      <c r="AF15" s="38"/>
      <c r="AG15" s="38"/>
      <c r="AH15" s="38"/>
      <c r="AI15" s="38"/>
      <c r="AJ15" s="38"/>
      <c r="AK15" s="38"/>
      <c r="AL15" s="38"/>
      <c r="AM15" s="20"/>
      <c r="AN15" s="38"/>
      <c r="AO15" s="38"/>
      <c r="AP15" s="44"/>
      <c r="AQ15" s="39">
        <f t="shared" si="6"/>
        <v>0</v>
      </c>
      <c r="AR15" s="20"/>
      <c r="AS15" s="41"/>
      <c r="AT15" s="41"/>
      <c r="AU15" s="38"/>
      <c r="AV15" s="38"/>
      <c r="AW15" s="38"/>
      <c r="AX15" s="38"/>
      <c r="AY15" s="38"/>
      <c r="AZ15" s="38"/>
      <c r="BA15" s="38"/>
      <c r="BB15" s="38"/>
      <c r="BC15" s="38"/>
      <c r="BD15" s="20"/>
      <c r="BE15" s="39">
        <f t="shared" si="7"/>
        <v>0</v>
      </c>
      <c r="BF15" s="39">
        <f t="shared" si="8"/>
        <v>0</v>
      </c>
      <c r="BG15" s="25"/>
    </row>
    <row r="16" spans="1:59" ht="16.95" customHeight="1" thickBot="1" x14ac:dyDescent="0.35">
      <c r="A16" s="37" t="s">
        <v>5</v>
      </c>
      <c r="B16" s="20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9">
        <f t="shared" si="4"/>
        <v>0</v>
      </c>
      <c r="P16" s="20"/>
      <c r="Q16" s="38"/>
      <c r="R16" s="43"/>
      <c r="S16" s="38"/>
      <c r="T16" s="38"/>
      <c r="U16" s="38"/>
      <c r="V16" s="38"/>
      <c r="W16" s="38"/>
      <c r="X16" s="40"/>
      <c r="Y16" s="38"/>
      <c r="Z16" s="38"/>
      <c r="AA16" s="38"/>
      <c r="AB16" s="38"/>
      <c r="AC16" s="39">
        <f t="shared" si="5"/>
        <v>0</v>
      </c>
      <c r="AD16" s="20"/>
      <c r="AE16" s="38"/>
      <c r="AF16" s="38"/>
      <c r="AG16" s="38"/>
      <c r="AH16" s="38"/>
      <c r="AI16" s="38"/>
      <c r="AJ16" s="38"/>
      <c r="AK16" s="38"/>
      <c r="AL16" s="38"/>
      <c r="AM16" s="20"/>
      <c r="AN16" s="38"/>
      <c r="AO16" s="38"/>
      <c r="AP16" s="38"/>
      <c r="AQ16" s="39">
        <f t="shared" si="6"/>
        <v>0</v>
      </c>
      <c r="AR16" s="20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9">
        <f t="shared" si="7"/>
        <v>0</v>
      </c>
      <c r="BF16" s="39">
        <f t="shared" si="8"/>
        <v>0</v>
      </c>
      <c r="BG16" s="25"/>
    </row>
    <row r="17" spans="1:61" s="4" customFormat="1" ht="16.95" customHeight="1" thickTop="1" thickBot="1" x14ac:dyDescent="0.35">
      <c r="A17" s="45" t="s">
        <v>8</v>
      </c>
      <c r="B17" s="85">
        <f>SUM(B2:B16)</f>
        <v>0</v>
      </c>
      <c r="C17" s="86">
        <f>SUM(C2:C16)</f>
        <v>0</v>
      </c>
      <c r="D17" s="86">
        <f t="shared" ref="D17:N17" si="9">SUM(D2:D16)</f>
        <v>0</v>
      </c>
      <c r="E17" s="86">
        <f t="shared" si="9"/>
        <v>0</v>
      </c>
      <c r="F17" s="86">
        <f t="shared" si="9"/>
        <v>0</v>
      </c>
      <c r="G17" s="86">
        <f t="shared" si="9"/>
        <v>0</v>
      </c>
      <c r="H17" s="86">
        <f t="shared" si="9"/>
        <v>0</v>
      </c>
      <c r="I17" s="86">
        <f t="shared" si="9"/>
        <v>0</v>
      </c>
      <c r="J17" s="86">
        <f t="shared" si="9"/>
        <v>0</v>
      </c>
      <c r="K17" s="86">
        <f t="shared" si="9"/>
        <v>0</v>
      </c>
      <c r="L17" s="86">
        <f t="shared" si="9"/>
        <v>0</v>
      </c>
      <c r="M17" s="86">
        <f t="shared" si="9"/>
        <v>0</v>
      </c>
      <c r="N17" s="86">
        <f t="shared" si="9"/>
        <v>0</v>
      </c>
      <c r="O17" s="46">
        <f>SUM(O2:O16)</f>
        <v>0</v>
      </c>
      <c r="P17" s="86">
        <f>SUM(P2:P16)</f>
        <v>0</v>
      </c>
      <c r="Q17" s="86">
        <f t="shared" ref="Q17:AB17" si="10">SUM(Q2:Q16)</f>
        <v>0</v>
      </c>
      <c r="R17" s="86">
        <f t="shared" si="10"/>
        <v>0</v>
      </c>
      <c r="S17" s="86">
        <f t="shared" si="10"/>
        <v>0</v>
      </c>
      <c r="T17" s="86">
        <f t="shared" si="10"/>
        <v>0</v>
      </c>
      <c r="U17" s="86">
        <f t="shared" si="10"/>
        <v>0</v>
      </c>
      <c r="V17" s="86">
        <f t="shared" si="10"/>
        <v>0</v>
      </c>
      <c r="W17" s="86">
        <f t="shared" si="10"/>
        <v>0</v>
      </c>
      <c r="X17" s="86">
        <f t="shared" si="10"/>
        <v>0</v>
      </c>
      <c r="Y17" s="86">
        <f t="shared" si="10"/>
        <v>0</v>
      </c>
      <c r="Z17" s="86">
        <f t="shared" si="10"/>
        <v>0</v>
      </c>
      <c r="AA17" s="86">
        <f t="shared" si="10"/>
        <v>0</v>
      </c>
      <c r="AB17" s="87">
        <f t="shared" si="10"/>
        <v>0</v>
      </c>
      <c r="AC17" s="46">
        <f>SUM(AC2:AC16)</f>
        <v>0</v>
      </c>
      <c r="AD17" s="86">
        <f>SUM(AD2:AD16)</f>
        <v>19.990000000000002</v>
      </c>
      <c r="AE17" s="86">
        <f t="shared" ref="AE17:AP17" si="11">SUM(AE2:AE16)</f>
        <v>0</v>
      </c>
      <c r="AF17" s="86">
        <f t="shared" si="11"/>
        <v>132.47</v>
      </c>
      <c r="AG17" s="86">
        <f t="shared" si="11"/>
        <v>0</v>
      </c>
      <c r="AH17" s="86">
        <f t="shared" si="11"/>
        <v>19.990000000000002</v>
      </c>
      <c r="AI17" s="86">
        <f t="shared" si="11"/>
        <v>0</v>
      </c>
      <c r="AJ17" s="86">
        <f t="shared" si="11"/>
        <v>10</v>
      </c>
      <c r="AK17" s="86">
        <f>SUM(AK2:AK16)</f>
        <v>0</v>
      </c>
      <c r="AL17" s="86">
        <f t="shared" si="11"/>
        <v>444.06</v>
      </c>
      <c r="AM17" s="86">
        <f t="shared" si="11"/>
        <v>9.99</v>
      </c>
      <c r="AN17" s="86">
        <f t="shared" si="11"/>
        <v>10</v>
      </c>
      <c r="AO17" s="86">
        <f t="shared" si="11"/>
        <v>0</v>
      </c>
      <c r="AP17" s="87">
        <f t="shared" si="11"/>
        <v>4464.5</v>
      </c>
      <c r="AQ17" s="46">
        <f>SUM(AQ2:AQ16)</f>
        <v>5111</v>
      </c>
      <c r="AR17" s="86">
        <f>SUM(AR2:AR16)</f>
        <v>9.99</v>
      </c>
      <c r="AS17" s="86">
        <f t="shared" ref="AS17:BD17" si="12">SUM(AS2:AS16)</f>
        <v>10</v>
      </c>
      <c r="AT17" s="86">
        <f t="shared" si="12"/>
        <v>0</v>
      </c>
      <c r="AU17" s="86">
        <f t="shared" si="12"/>
        <v>35</v>
      </c>
      <c r="AV17" s="86">
        <f t="shared" si="12"/>
        <v>9.99</v>
      </c>
      <c r="AW17" s="86">
        <f t="shared" si="12"/>
        <v>10</v>
      </c>
      <c r="AX17" s="86">
        <f t="shared" si="12"/>
        <v>0</v>
      </c>
      <c r="AY17" s="86">
        <f t="shared" si="12"/>
        <v>35</v>
      </c>
      <c r="AZ17" s="86">
        <f t="shared" si="12"/>
        <v>0</v>
      </c>
      <c r="BA17" s="86">
        <f t="shared" si="12"/>
        <v>10</v>
      </c>
      <c r="BB17" s="86">
        <f t="shared" si="12"/>
        <v>9.99</v>
      </c>
      <c r="BC17" s="86">
        <f t="shared" si="12"/>
        <v>35</v>
      </c>
      <c r="BD17" s="87">
        <f t="shared" si="12"/>
        <v>7342.03</v>
      </c>
      <c r="BE17" s="46">
        <f>SUM(BE2:BE16)</f>
        <v>7507</v>
      </c>
      <c r="BF17" s="46">
        <f>SUM(BF2:BF16)</f>
        <v>12618</v>
      </c>
      <c r="BG17" s="36"/>
    </row>
    <row r="18" spans="1:61" s="4" customFormat="1" ht="16.95" customHeight="1" thickTop="1" x14ac:dyDescent="0.3">
      <c r="A18" s="47" t="s">
        <v>54</v>
      </c>
      <c r="B18" s="48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50"/>
      <c r="O18" s="51">
        <f t="shared" ref="O18:O24" si="13">SUM(B18:N18)</f>
        <v>0</v>
      </c>
      <c r="P18" s="48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50"/>
      <c r="AC18" s="51">
        <f t="shared" ref="AC18:AC24" si="14">SUM(P18:AB18)</f>
        <v>0</v>
      </c>
      <c r="AD18" s="48">
        <v>0</v>
      </c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50"/>
      <c r="AQ18" s="51">
        <f>SUM(AD18:AP18)</f>
        <v>0</v>
      </c>
      <c r="AR18" s="52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50"/>
      <c r="BE18" s="51">
        <f t="shared" ref="BE18:BE24" si="15">SUM(AR18:BD18)</f>
        <v>0</v>
      </c>
      <c r="BF18" s="51">
        <f t="shared" ref="BF18:BF24" si="16">O18+AC18+AQ18+BE18</f>
        <v>0</v>
      </c>
      <c r="BG18" s="36"/>
      <c r="BH18" s="5"/>
      <c r="BI18" s="5"/>
    </row>
    <row r="19" spans="1:61" ht="16.95" customHeight="1" x14ac:dyDescent="0.3">
      <c r="A19" s="53" t="s">
        <v>12</v>
      </c>
      <c r="B19" s="52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5"/>
      <c r="O19" s="51">
        <f t="shared" si="13"/>
        <v>0</v>
      </c>
      <c r="P19" s="52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5"/>
      <c r="AC19" s="51">
        <f t="shared" si="14"/>
        <v>0</v>
      </c>
      <c r="AD19" s="52">
        <v>95</v>
      </c>
      <c r="AE19" s="54">
        <v>95</v>
      </c>
      <c r="AF19" s="54">
        <v>95</v>
      </c>
      <c r="AG19" s="54">
        <v>95</v>
      </c>
      <c r="AH19" s="54">
        <v>95</v>
      </c>
      <c r="AI19" s="54">
        <v>95</v>
      </c>
      <c r="AJ19" s="54">
        <v>95</v>
      </c>
      <c r="AK19" s="54">
        <v>95</v>
      </c>
      <c r="AL19" s="54">
        <v>95</v>
      </c>
      <c r="AM19" s="54">
        <v>95</v>
      </c>
      <c r="AN19" s="54">
        <v>95</v>
      </c>
      <c r="AO19" s="54">
        <v>95</v>
      </c>
      <c r="AP19" s="55">
        <v>95</v>
      </c>
      <c r="AQ19" s="51">
        <f>SUM(AD19:AP19)</f>
        <v>1235</v>
      </c>
      <c r="AR19" s="29">
        <v>95</v>
      </c>
      <c r="AS19" s="54">
        <v>95</v>
      </c>
      <c r="AT19" s="54">
        <v>95</v>
      </c>
      <c r="AU19" s="54">
        <v>95</v>
      </c>
      <c r="AV19" s="54">
        <v>95</v>
      </c>
      <c r="AW19" s="54">
        <v>95</v>
      </c>
      <c r="AX19" s="54">
        <v>95</v>
      </c>
      <c r="AY19" s="54">
        <v>95</v>
      </c>
      <c r="AZ19" s="54">
        <v>95</v>
      </c>
      <c r="BA19" s="54">
        <v>95</v>
      </c>
      <c r="BB19" s="54">
        <v>95</v>
      </c>
      <c r="BC19" s="54">
        <v>95</v>
      </c>
      <c r="BD19" s="55">
        <v>95</v>
      </c>
      <c r="BE19" s="51">
        <f t="shared" si="15"/>
        <v>1235</v>
      </c>
      <c r="BF19" s="51">
        <f t="shared" si="16"/>
        <v>2470</v>
      </c>
      <c r="BG19" s="25"/>
    </row>
    <row r="20" spans="1:61" ht="16.95" customHeight="1" x14ac:dyDescent="0.3">
      <c r="A20" s="56" t="s">
        <v>9</v>
      </c>
      <c r="B20" s="52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5"/>
      <c r="O20" s="51">
        <f t="shared" si="13"/>
        <v>0</v>
      </c>
      <c r="P20" s="52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5"/>
      <c r="AC20" s="51">
        <f t="shared" si="14"/>
        <v>0</v>
      </c>
      <c r="AD20" s="52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5"/>
      <c r="AQ20" s="51">
        <f>SUM(AD20:AP20)</f>
        <v>0</v>
      </c>
      <c r="AR20" s="29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5"/>
      <c r="BE20" s="51">
        <f t="shared" si="15"/>
        <v>0</v>
      </c>
      <c r="BF20" s="51">
        <f t="shared" si="16"/>
        <v>0</v>
      </c>
      <c r="BG20" s="57"/>
    </row>
    <row r="21" spans="1:61" ht="16.95" customHeight="1" x14ac:dyDescent="0.3">
      <c r="A21" s="19" t="s">
        <v>38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51">
        <f t="shared" si="13"/>
        <v>0</v>
      </c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51">
        <f t="shared" si="14"/>
        <v>0</v>
      </c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51">
        <f>SUM(AD21:AP21)</f>
        <v>0</v>
      </c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51">
        <f t="shared" si="15"/>
        <v>0</v>
      </c>
      <c r="BF21" s="51">
        <f t="shared" si="16"/>
        <v>0</v>
      </c>
      <c r="BG21" s="25"/>
      <c r="BH21" s="7"/>
      <c r="BI21" s="7"/>
    </row>
    <row r="22" spans="1:61" ht="16.95" customHeight="1" x14ac:dyDescent="0.3">
      <c r="A22" s="58" t="s">
        <v>10</v>
      </c>
      <c r="B22" s="59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24"/>
      <c r="O22" s="51">
        <f t="shared" si="13"/>
        <v>0</v>
      </c>
      <c r="P22" s="59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24"/>
      <c r="AC22" s="51">
        <f t="shared" si="14"/>
        <v>0</v>
      </c>
      <c r="AD22" s="59"/>
      <c r="AE22" s="35"/>
      <c r="AF22" s="35"/>
      <c r="AG22" s="35"/>
      <c r="AH22" s="35"/>
      <c r="AI22" s="35">
        <v>896</v>
      </c>
      <c r="AJ22" s="35"/>
      <c r="AK22" s="35">
        <v>896</v>
      </c>
      <c r="AL22" s="35"/>
      <c r="AM22" s="35">
        <v>896</v>
      </c>
      <c r="AN22" s="35"/>
      <c r="AO22" s="35">
        <v>896</v>
      </c>
      <c r="AP22" s="24"/>
      <c r="AQ22" s="51">
        <f>SUM(AE22:AP22)</f>
        <v>3584</v>
      </c>
      <c r="AR22" s="35">
        <v>896</v>
      </c>
      <c r="AS22" s="35"/>
      <c r="AT22" s="35">
        <v>896</v>
      </c>
      <c r="AU22" s="35"/>
      <c r="AV22" s="35">
        <v>896</v>
      </c>
      <c r="AW22" s="24"/>
      <c r="AX22" s="35">
        <v>896</v>
      </c>
      <c r="AY22" s="35"/>
      <c r="AZ22" s="35">
        <v>896</v>
      </c>
      <c r="BA22" s="35"/>
      <c r="BB22" s="35">
        <v>896</v>
      </c>
      <c r="BC22" s="24"/>
      <c r="BD22" s="24">
        <v>896</v>
      </c>
      <c r="BE22" s="51">
        <f t="shared" si="15"/>
        <v>6272</v>
      </c>
      <c r="BF22" s="51">
        <f t="shared" si="16"/>
        <v>9856</v>
      </c>
      <c r="BG22" s="25"/>
    </row>
    <row r="23" spans="1:61" ht="16.95" customHeight="1" x14ac:dyDescent="0.3">
      <c r="A23" s="58" t="s">
        <v>11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24"/>
      <c r="O23" s="51">
        <f t="shared" si="13"/>
        <v>0</v>
      </c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24">
        <v>292</v>
      </c>
      <c r="AC23" s="51">
        <f t="shared" si="14"/>
        <v>292</v>
      </c>
      <c r="AD23" s="59"/>
      <c r="AE23" s="35"/>
      <c r="AF23" s="35"/>
      <c r="AG23" s="35"/>
      <c r="AH23" s="35">
        <v>292</v>
      </c>
      <c r="AI23" s="35"/>
      <c r="AJ23" s="35"/>
      <c r="AK23" s="35"/>
      <c r="AL23" s="35"/>
      <c r="AM23" s="35">
        <v>292</v>
      </c>
      <c r="AN23" s="35"/>
      <c r="AO23" s="35"/>
      <c r="AP23" s="24"/>
      <c r="AQ23" s="51">
        <f>SUM(AD23:AP23)</f>
        <v>584</v>
      </c>
      <c r="AR23" s="59">
        <v>292</v>
      </c>
      <c r="AS23" s="35"/>
      <c r="AT23" s="35"/>
      <c r="AU23" s="35"/>
      <c r="AV23" s="35">
        <v>292</v>
      </c>
      <c r="AW23" s="35"/>
      <c r="AX23" s="35"/>
      <c r="AY23" s="35"/>
      <c r="AZ23" s="35"/>
      <c r="BA23" s="35">
        <v>292</v>
      </c>
      <c r="BB23" s="35"/>
      <c r="BC23" s="35"/>
      <c r="BD23" s="24"/>
      <c r="BE23" s="51">
        <f t="shared" si="15"/>
        <v>876</v>
      </c>
      <c r="BF23" s="51">
        <f t="shared" si="16"/>
        <v>1752</v>
      </c>
      <c r="BG23" s="84" t="s">
        <v>55</v>
      </c>
    </row>
    <row r="24" spans="1:61" ht="16.95" customHeight="1" thickBot="1" x14ac:dyDescent="0.35">
      <c r="A24" s="19" t="s">
        <v>13</v>
      </c>
      <c r="B24" s="59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24"/>
      <c r="O24" s="51">
        <f t="shared" si="13"/>
        <v>0</v>
      </c>
      <c r="P24" s="59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24"/>
      <c r="AC24" s="51">
        <f t="shared" si="14"/>
        <v>0</v>
      </c>
      <c r="AD24" s="59"/>
      <c r="AE24" s="35"/>
      <c r="AF24" s="35"/>
      <c r="AG24" s="35"/>
      <c r="AH24" s="35">
        <v>292</v>
      </c>
      <c r="AI24" s="35"/>
      <c r="AJ24" s="35"/>
      <c r="AK24" s="35"/>
      <c r="AL24" s="35"/>
      <c r="AM24" s="35"/>
      <c r="AN24" s="35"/>
      <c r="AO24" s="35"/>
      <c r="AP24" s="24"/>
      <c r="AQ24" s="51">
        <f>SUM(AD24:AP24)</f>
        <v>292</v>
      </c>
      <c r="AR24" s="59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24"/>
      <c r="BE24" s="51">
        <f t="shared" si="15"/>
        <v>0</v>
      </c>
      <c r="BF24" s="51">
        <f t="shared" si="16"/>
        <v>292</v>
      </c>
      <c r="BG24" s="25"/>
    </row>
    <row r="25" spans="1:61" ht="16.95" customHeight="1" thickTop="1" thickBot="1" x14ac:dyDescent="0.35">
      <c r="A25" s="45" t="s">
        <v>8</v>
      </c>
      <c r="B25" s="88">
        <f>SUM(B18:B22)+B24</f>
        <v>0</v>
      </c>
      <c r="C25" s="88">
        <f t="shared" ref="C25:N25" si="17">SUM(C18:C22)+C24+B25</f>
        <v>0</v>
      </c>
      <c r="D25" s="88">
        <f t="shared" si="17"/>
        <v>0</v>
      </c>
      <c r="E25" s="88">
        <f t="shared" si="17"/>
        <v>0</v>
      </c>
      <c r="F25" s="88">
        <f t="shared" si="17"/>
        <v>0</v>
      </c>
      <c r="G25" s="88">
        <f t="shared" si="17"/>
        <v>0</v>
      </c>
      <c r="H25" s="88">
        <f t="shared" si="17"/>
        <v>0</v>
      </c>
      <c r="I25" s="88">
        <f t="shared" si="17"/>
        <v>0</v>
      </c>
      <c r="J25" s="88">
        <f t="shared" si="17"/>
        <v>0</v>
      </c>
      <c r="K25" s="88">
        <f t="shared" si="17"/>
        <v>0</v>
      </c>
      <c r="L25" s="88">
        <f t="shared" si="17"/>
        <v>0</v>
      </c>
      <c r="M25" s="88">
        <f t="shared" si="17"/>
        <v>0</v>
      </c>
      <c r="N25" s="89">
        <f t="shared" si="17"/>
        <v>0</v>
      </c>
      <c r="O25" s="46">
        <f>SUM(O18:O22)+O24</f>
        <v>0</v>
      </c>
      <c r="P25" s="88">
        <f t="shared" ref="P25:AB25" si="18">SUM(P18:P22)+P24+O26</f>
        <v>0</v>
      </c>
      <c r="Q25" s="88">
        <f t="shared" si="18"/>
        <v>0</v>
      </c>
      <c r="R25" s="88">
        <f t="shared" si="18"/>
        <v>0</v>
      </c>
      <c r="S25" s="88">
        <f t="shared" si="18"/>
        <v>0</v>
      </c>
      <c r="T25" s="88">
        <f t="shared" si="18"/>
        <v>0</v>
      </c>
      <c r="U25" s="88">
        <f t="shared" si="18"/>
        <v>0</v>
      </c>
      <c r="V25" s="88">
        <f t="shared" si="18"/>
        <v>0</v>
      </c>
      <c r="W25" s="88">
        <f t="shared" si="18"/>
        <v>0</v>
      </c>
      <c r="X25" s="88">
        <f t="shared" si="18"/>
        <v>0</v>
      </c>
      <c r="Y25" s="88">
        <f t="shared" si="18"/>
        <v>0</v>
      </c>
      <c r="Z25" s="88">
        <f t="shared" si="18"/>
        <v>0</v>
      </c>
      <c r="AA25" s="88">
        <f t="shared" si="18"/>
        <v>0</v>
      </c>
      <c r="AB25" s="89">
        <f t="shared" si="18"/>
        <v>0</v>
      </c>
      <c r="AC25" s="46">
        <f>SUM(AC18:AC22)+AC24</f>
        <v>0</v>
      </c>
      <c r="AD25" s="88">
        <f t="shared" ref="AD25:AP25" si="19">SUM(AD18:AD22)+AD24+AC26</f>
        <v>95</v>
      </c>
      <c r="AE25" s="88">
        <f t="shared" si="19"/>
        <v>170.01</v>
      </c>
      <c r="AF25" s="88">
        <f t="shared" si="19"/>
        <v>265.01</v>
      </c>
      <c r="AG25" s="88">
        <f t="shared" si="19"/>
        <v>227.54</v>
      </c>
      <c r="AH25" s="88">
        <f t="shared" si="19"/>
        <v>614.54</v>
      </c>
      <c r="AI25" s="88">
        <f t="shared" si="19"/>
        <v>1585.55</v>
      </c>
      <c r="AJ25" s="88">
        <f t="shared" si="19"/>
        <v>1680.55</v>
      </c>
      <c r="AK25" s="88">
        <f t="shared" si="19"/>
        <v>2661.55</v>
      </c>
      <c r="AL25" s="88">
        <f t="shared" si="19"/>
        <v>2756.55</v>
      </c>
      <c r="AM25" s="88">
        <f t="shared" si="19"/>
        <v>3303.4900000000002</v>
      </c>
      <c r="AN25" s="88">
        <f t="shared" si="19"/>
        <v>3388.5000000000005</v>
      </c>
      <c r="AO25" s="88">
        <f t="shared" si="19"/>
        <v>4369.5</v>
      </c>
      <c r="AP25" s="89">
        <f t="shared" si="19"/>
        <v>4464.5</v>
      </c>
      <c r="AQ25" s="46">
        <f>SUM(AQ18:AQ22)+AQ24</f>
        <v>5111</v>
      </c>
      <c r="AR25" s="88">
        <f t="shared" ref="AR25:BD25" si="20">SUM(AR18:AR22)+AR24+AQ26</f>
        <v>991</v>
      </c>
      <c r="AS25" s="88">
        <f t="shared" si="20"/>
        <v>1076.01</v>
      </c>
      <c r="AT25" s="88">
        <f t="shared" si="20"/>
        <v>2057.0100000000002</v>
      </c>
      <c r="AU25" s="88">
        <f t="shared" si="20"/>
        <v>2152.0100000000002</v>
      </c>
      <c r="AV25" s="88">
        <f t="shared" si="20"/>
        <v>3108.01</v>
      </c>
      <c r="AW25" s="88">
        <f t="shared" si="20"/>
        <v>3193.0200000000004</v>
      </c>
      <c r="AX25" s="88">
        <f t="shared" si="20"/>
        <v>4174.0200000000004</v>
      </c>
      <c r="AY25" s="88">
        <f t="shared" si="20"/>
        <v>4269.0200000000004</v>
      </c>
      <c r="AZ25" s="88">
        <f t="shared" si="20"/>
        <v>5225.0200000000004</v>
      </c>
      <c r="BA25" s="88">
        <f t="shared" si="20"/>
        <v>5320.02</v>
      </c>
      <c r="BB25" s="88">
        <f t="shared" si="20"/>
        <v>6301.02</v>
      </c>
      <c r="BC25" s="88">
        <f t="shared" si="20"/>
        <v>6386.0300000000007</v>
      </c>
      <c r="BD25" s="89">
        <f t="shared" si="20"/>
        <v>7342.0300000000007</v>
      </c>
      <c r="BE25" s="46">
        <f>SUM(BE18:BE22)+BE24</f>
        <v>7507</v>
      </c>
      <c r="BF25" s="46">
        <f>SUM(BF18:BF22)+BF24</f>
        <v>12618</v>
      </c>
      <c r="BG25" s="25"/>
    </row>
    <row r="26" spans="1:61" ht="16.95" customHeight="1" thickTop="1" thickBot="1" x14ac:dyDescent="0.35">
      <c r="A26" s="60"/>
      <c r="B26" s="90">
        <f t="shared" ref="B26:AG26" si="21">B25-B17</f>
        <v>0</v>
      </c>
      <c r="C26" s="90">
        <f t="shared" si="21"/>
        <v>0</v>
      </c>
      <c r="D26" s="90">
        <f t="shared" si="21"/>
        <v>0</v>
      </c>
      <c r="E26" s="91">
        <f t="shared" si="21"/>
        <v>0</v>
      </c>
      <c r="F26" s="90">
        <f t="shared" si="21"/>
        <v>0</v>
      </c>
      <c r="G26" s="90">
        <f t="shared" si="21"/>
        <v>0</v>
      </c>
      <c r="H26" s="90">
        <f t="shared" si="21"/>
        <v>0</v>
      </c>
      <c r="I26" s="91">
        <f t="shared" si="21"/>
        <v>0</v>
      </c>
      <c r="J26" s="90">
        <f t="shared" si="21"/>
        <v>0</v>
      </c>
      <c r="K26" s="90">
        <f t="shared" si="21"/>
        <v>0</v>
      </c>
      <c r="L26" s="90">
        <f t="shared" si="21"/>
        <v>0</v>
      </c>
      <c r="M26" s="90">
        <f t="shared" si="21"/>
        <v>0</v>
      </c>
      <c r="N26" s="92">
        <f t="shared" si="21"/>
        <v>0</v>
      </c>
      <c r="O26" s="61">
        <f t="shared" si="21"/>
        <v>0</v>
      </c>
      <c r="P26" s="90">
        <f t="shared" si="21"/>
        <v>0</v>
      </c>
      <c r="Q26" s="90">
        <f t="shared" si="21"/>
        <v>0</v>
      </c>
      <c r="R26" s="90">
        <f t="shared" si="21"/>
        <v>0</v>
      </c>
      <c r="S26" s="91">
        <f t="shared" si="21"/>
        <v>0</v>
      </c>
      <c r="T26" s="90">
        <f t="shared" si="21"/>
        <v>0</v>
      </c>
      <c r="U26" s="90">
        <f t="shared" si="21"/>
        <v>0</v>
      </c>
      <c r="V26" s="90">
        <f t="shared" si="21"/>
        <v>0</v>
      </c>
      <c r="W26" s="91">
        <f t="shared" si="21"/>
        <v>0</v>
      </c>
      <c r="X26" s="90">
        <f t="shared" si="21"/>
        <v>0</v>
      </c>
      <c r="Y26" s="90">
        <f t="shared" si="21"/>
        <v>0</v>
      </c>
      <c r="Z26" s="90">
        <f t="shared" si="21"/>
        <v>0</v>
      </c>
      <c r="AA26" s="90">
        <f t="shared" si="21"/>
        <v>0</v>
      </c>
      <c r="AB26" s="92">
        <f t="shared" si="21"/>
        <v>0</v>
      </c>
      <c r="AC26" s="61">
        <f t="shared" si="21"/>
        <v>0</v>
      </c>
      <c r="AD26" s="90">
        <f t="shared" si="21"/>
        <v>75.009999999999991</v>
      </c>
      <c r="AE26" s="90">
        <f t="shared" si="21"/>
        <v>170.01</v>
      </c>
      <c r="AF26" s="90">
        <f t="shared" si="21"/>
        <v>132.54</v>
      </c>
      <c r="AG26" s="91">
        <f t="shared" si="21"/>
        <v>227.54</v>
      </c>
      <c r="AH26" s="90">
        <f t="shared" ref="AH26:BM26" si="22">AH25-AH17</f>
        <v>594.54999999999995</v>
      </c>
      <c r="AI26" s="90">
        <f t="shared" si="22"/>
        <v>1585.55</v>
      </c>
      <c r="AJ26" s="90">
        <f t="shared" si="22"/>
        <v>1670.55</v>
      </c>
      <c r="AK26" s="90">
        <f t="shared" si="22"/>
        <v>2661.55</v>
      </c>
      <c r="AL26" s="91">
        <f t="shared" si="22"/>
        <v>2312.4900000000002</v>
      </c>
      <c r="AM26" s="90">
        <f t="shared" si="22"/>
        <v>3293.5000000000005</v>
      </c>
      <c r="AN26" s="90">
        <f t="shared" si="22"/>
        <v>3378.5000000000005</v>
      </c>
      <c r="AO26" s="90">
        <f t="shared" si="22"/>
        <v>4369.5</v>
      </c>
      <c r="AP26" s="93">
        <f t="shared" si="22"/>
        <v>0</v>
      </c>
      <c r="AQ26" s="61">
        <f t="shared" si="22"/>
        <v>0</v>
      </c>
      <c r="AR26" s="90">
        <f t="shared" si="22"/>
        <v>981.01</v>
      </c>
      <c r="AS26" s="90">
        <f t="shared" si="22"/>
        <v>1066.01</v>
      </c>
      <c r="AT26" s="90">
        <f t="shared" si="22"/>
        <v>2057.0100000000002</v>
      </c>
      <c r="AU26" s="91">
        <f t="shared" si="22"/>
        <v>2117.0100000000002</v>
      </c>
      <c r="AV26" s="90">
        <f t="shared" si="22"/>
        <v>3098.0200000000004</v>
      </c>
      <c r="AW26" s="90">
        <f t="shared" si="22"/>
        <v>3183.0200000000004</v>
      </c>
      <c r="AX26" s="90">
        <f t="shared" si="22"/>
        <v>4174.0200000000004</v>
      </c>
      <c r="AY26" s="90">
        <f t="shared" si="22"/>
        <v>4234.0200000000004</v>
      </c>
      <c r="AZ26" s="91">
        <f t="shared" si="22"/>
        <v>5225.0200000000004</v>
      </c>
      <c r="BA26" s="90">
        <f t="shared" si="22"/>
        <v>5310.02</v>
      </c>
      <c r="BB26" s="90">
        <f t="shared" si="22"/>
        <v>6291.0300000000007</v>
      </c>
      <c r="BC26" s="90">
        <f t="shared" si="22"/>
        <v>6351.0300000000007</v>
      </c>
      <c r="BD26" s="92">
        <f t="shared" si="22"/>
        <v>0</v>
      </c>
      <c r="BE26" s="62">
        <f t="shared" si="22"/>
        <v>0</v>
      </c>
      <c r="BF26" s="63">
        <f t="shared" si="22"/>
        <v>0</v>
      </c>
      <c r="BG26" s="25"/>
    </row>
    <row r="27" spans="1:61" ht="16.95" customHeight="1" thickTop="1" x14ac:dyDescent="0.3"/>
    <row r="28" spans="1:61" ht="16.95" customHeight="1" x14ac:dyDescent="0.3">
      <c r="A28" s="6"/>
      <c r="B28" s="8"/>
      <c r="C28" s="1"/>
      <c r="D28" s="8"/>
      <c r="F28" s="8"/>
      <c r="G28" s="8"/>
      <c r="H28" s="8"/>
      <c r="J28" s="9"/>
      <c r="BF28" s="6"/>
    </row>
    <row r="29" spans="1:61" ht="16.95" customHeight="1" x14ac:dyDescent="0.3">
      <c r="A29" s="6"/>
      <c r="B29" s="64" t="s">
        <v>14</v>
      </c>
      <c r="C29" s="65" t="s">
        <v>15</v>
      </c>
      <c r="D29" s="66" t="s">
        <v>16</v>
      </c>
      <c r="E29" s="66" t="s">
        <v>17</v>
      </c>
      <c r="F29" s="66" t="s">
        <v>18</v>
      </c>
      <c r="G29" s="66" t="s">
        <v>19</v>
      </c>
      <c r="H29" s="66" t="s">
        <v>20</v>
      </c>
      <c r="I29" s="25"/>
      <c r="J29" s="67"/>
      <c r="K29" s="25"/>
      <c r="Q29" s="83" t="s">
        <v>56</v>
      </c>
      <c r="AH29" s="83" t="s">
        <v>41</v>
      </c>
      <c r="BF29" s="10"/>
    </row>
    <row r="30" spans="1:61" ht="16.95" customHeight="1" x14ac:dyDescent="0.3">
      <c r="B30" s="68"/>
      <c r="C30" s="69">
        <v>111336</v>
      </c>
      <c r="D30" s="70">
        <v>9675.81</v>
      </c>
      <c r="E30" s="71">
        <v>-105776</v>
      </c>
      <c r="F30" s="72">
        <f>C30+E30</f>
        <v>5560</v>
      </c>
      <c r="G30" s="69">
        <v>8560</v>
      </c>
      <c r="H30" s="69">
        <v>1650.47</v>
      </c>
      <c r="I30" s="25"/>
      <c r="J30" s="25"/>
      <c r="K30" s="25"/>
      <c r="BF30" s="11"/>
    </row>
    <row r="31" spans="1:61" ht="16.95" customHeight="1" x14ac:dyDescent="0.3">
      <c r="A31" s="12"/>
      <c r="B31" s="68"/>
      <c r="C31" s="20"/>
      <c r="D31" s="25"/>
      <c r="E31" s="25"/>
      <c r="F31" s="57"/>
      <c r="G31" s="57"/>
      <c r="H31" s="57"/>
      <c r="I31" s="57"/>
      <c r="J31" s="57"/>
      <c r="K31" s="25"/>
    </row>
    <row r="32" spans="1:61" ht="16.95" customHeight="1" x14ac:dyDescent="0.3">
      <c r="B32" s="64" t="s">
        <v>21</v>
      </c>
      <c r="C32" s="65" t="s">
        <v>22</v>
      </c>
      <c r="D32" s="66" t="s">
        <v>23</v>
      </c>
      <c r="E32" s="66" t="s">
        <v>24</v>
      </c>
      <c r="F32" s="66" t="s">
        <v>25</v>
      </c>
      <c r="G32" s="66" t="s">
        <v>26</v>
      </c>
      <c r="H32" s="66" t="s">
        <v>27</v>
      </c>
      <c r="I32" s="66" t="s">
        <v>28</v>
      </c>
      <c r="J32" s="66" t="s">
        <v>29</v>
      </c>
      <c r="K32" s="66" t="s">
        <v>30</v>
      </c>
      <c r="M32" s="13"/>
      <c r="O32" s="13"/>
    </row>
    <row r="33" spans="1:15" ht="16.95" customHeight="1" x14ac:dyDescent="0.3">
      <c r="A33" s="6"/>
      <c r="B33" s="68"/>
      <c r="C33" s="73">
        <v>2600</v>
      </c>
      <c r="D33" s="73">
        <v>1600</v>
      </c>
      <c r="E33" s="73">
        <v>500</v>
      </c>
      <c r="F33" s="73">
        <v>1400</v>
      </c>
      <c r="G33" s="73">
        <v>300</v>
      </c>
      <c r="H33" s="73">
        <v>700</v>
      </c>
      <c r="I33" s="73">
        <v>700</v>
      </c>
      <c r="J33" s="73">
        <v>1200</v>
      </c>
      <c r="K33" s="73">
        <v>1000</v>
      </c>
      <c r="M33" s="14"/>
      <c r="O33" s="14"/>
    </row>
    <row r="34" spans="1:15" ht="16.95" customHeight="1" x14ac:dyDescent="0.3">
      <c r="A34" s="6"/>
      <c r="B34" s="68"/>
      <c r="C34" s="69">
        <v>2751.76</v>
      </c>
      <c r="D34" s="69">
        <v>1676.75</v>
      </c>
      <c r="E34" s="69">
        <v>529.07000000000005</v>
      </c>
      <c r="F34" s="69">
        <v>1492.95</v>
      </c>
      <c r="G34" s="69">
        <v>331.55</v>
      </c>
      <c r="H34" s="69">
        <v>653.16</v>
      </c>
      <c r="I34" s="69">
        <v>694.25</v>
      </c>
      <c r="J34" s="69">
        <v>154.22999999999999</v>
      </c>
      <c r="K34" s="69">
        <v>1121.55</v>
      </c>
    </row>
    <row r="35" spans="1:15" ht="16.95" customHeight="1" x14ac:dyDescent="0.3">
      <c r="A35" s="8"/>
      <c r="B35" s="68"/>
      <c r="C35" s="74">
        <f t="shared" ref="C35:K35" si="23">C33-C34</f>
        <v>-151.76000000000022</v>
      </c>
      <c r="D35" s="74">
        <f t="shared" si="23"/>
        <v>-76.75</v>
      </c>
      <c r="E35" s="74">
        <f t="shared" si="23"/>
        <v>-29.07000000000005</v>
      </c>
      <c r="F35" s="74">
        <f t="shared" si="23"/>
        <v>-92.950000000000045</v>
      </c>
      <c r="G35" s="74">
        <f t="shared" si="23"/>
        <v>-31.550000000000011</v>
      </c>
      <c r="H35" s="75">
        <f t="shared" si="23"/>
        <v>46.840000000000032</v>
      </c>
      <c r="I35" s="75">
        <f t="shared" si="23"/>
        <v>5.75</v>
      </c>
      <c r="J35" s="75">
        <f t="shared" si="23"/>
        <v>1045.77</v>
      </c>
      <c r="K35" s="74">
        <f t="shared" si="23"/>
        <v>-121.54999999999995</v>
      </c>
    </row>
    <row r="36" spans="1:15" ht="16.95" customHeight="1" x14ac:dyDescent="0.3">
      <c r="A36" s="6"/>
      <c r="B36" s="25"/>
      <c r="C36" s="25"/>
      <c r="D36" s="25"/>
      <c r="E36" s="25"/>
      <c r="F36" s="25"/>
      <c r="G36" s="25"/>
      <c r="H36" s="25"/>
      <c r="I36" s="25"/>
      <c r="J36" s="25"/>
      <c r="K36" s="25"/>
    </row>
    <row r="37" spans="1:15" ht="16.95" customHeight="1" x14ac:dyDescent="0.3">
      <c r="B37" s="64" t="s">
        <v>31</v>
      </c>
      <c r="C37" s="64" t="s">
        <v>32</v>
      </c>
      <c r="D37" s="25"/>
      <c r="E37" s="64" t="s">
        <v>33</v>
      </c>
      <c r="F37" s="66" t="s">
        <v>7</v>
      </c>
      <c r="G37" s="66" t="s">
        <v>5</v>
      </c>
      <c r="H37" s="66" t="s">
        <v>34</v>
      </c>
      <c r="I37" s="76" t="s">
        <v>36</v>
      </c>
      <c r="J37" s="25"/>
      <c r="K37" s="25"/>
    </row>
    <row r="38" spans="1:15" ht="16.95" customHeight="1" x14ac:dyDescent="0.3">
      <c r="A38" s="8"/>
      <c r="B38" s="69">
        <f>SUM(C34:K34)</f>
        <v>9405.2699999999986</v>
      </c>
      <c r="C38" s="69">
        <f>SUM(C30:H30)</f>
        <v>31006.28</v>
      </c>
      <c r="D38" s="25"/>
      <c r="E38" s="25"/>
      <c r="F38" s="77">
        <v>915</v>
      </c>
      <c r="G38" s="78">
        <v>1263.1199999999999</v>
      </c>
      <c r="H38" s="78">
        <v>2818</v>
      </c>
      <c r="I38" s="79">
        <v>222.66</v>
      </c>
      <c r="J38" s="25"/>
      <c r="K38" s="25"/>
    </row>
    <row r="39" spans="1:15" ht="16.95" customHeight="1" x14ac:dyDescent="0.3">
      <c r="B39" s="25"/>
      <c r="C39" s="25"/>
      <c r="D39" s="25"/>
      <c r="E39" s="25"/>
      <c r="F39" s="57"/>
      <c r="G39" s="25"/>
      <c r="H39" s="25"/>
      <c r="I39" s="25"/>
      <c r="J39" s="25"/>
      <c r="K39" s="25"/>
    </row>
    <row r="40" spans="1:15" ht="16.95" customHeight="1" x14ac:dyDescent="0.3">
      <c r="B40" s="64" t="s">
        <v>35</v>
      </c>
      <c r="C40" s="80" t="s">
        <v>50</v>
      </c>
      <c r="D40" s="25"/>
      <c r="E40" s="25"/>
      <c r="F40" s="57"/>
      <c r="G40" s="57"/>
      <c r="H40" s="25"/>
      <c r="I40" s="57"/>
      <c r="J40" s="25"/>
      <c r="K40" s="25"/>
    </row>
    <row r="41" spans="1:15" ht="16.95" customHeight="1" x14ac:dyDescent="0.3">
      <c r="B41" s="81">
        <f>SUM(B38:C38)+SUM(F38:I38)</f>
        <v>45630.329999999994</v>
      </c>
      <c r="C41" s="82">
        <f>B41/BF3</f>
        <v>3.8763295850242065</v>
      </c>
      <c r="D41" s="25"/>
      <c r="E41" s="25"/>
      <c r="F41" s="25"/>
      <c r="G41" s="25"/>
      <c r="H41" s="25"/>
      <c r="I41" s="25"/>
      <c r="J41" s="25"/>
      <c r="K41" s="25"/>
    </row>
    <row r="42" spans="1:15" ht="16.95" customHeight="1" x14ac:dyDescent="0.3">
      <c r="B42" s="25"/>
      <c r="C42" s="25"/>
      <c r="D42" s="25"/>
      <c r="E42" s="25"/>
      <c r="F42" s="25"/>
      <c r="G42" s="25"/>
      <c r="H42" s="25"/>
      <c r="I42" s="25"/>
      <c r="J42" s="25"/>
      <c r="K42" s="25"/>
    </row>
    <row r="43" spans="1:15" ht="16.95" customHeight="1" x14ac:dyDescent="0.3">
      <c r="F43" s="8"/>
      <c r="G43" s="8"/>
      <c r="H43" s="8"/>
      <c r="I43" s="8"/>
    </row>
    <row r="44" spans="1:15" ht="16.95" customHeight="1" x14ac:dyDescent="0.3">
      <c r="I44" s="15"/>
    </row>
    <row r="46" spans="1:15" ht="16.95" customHeight="1" x14ac:dyDescent="0.3">
      <c r="F46" s="8"/>
      <c r="G46" s="8"/>
      <c r="H46" s="8"/>
      <c r="I46" s="8"/>
    </row>
    <row r="47" spans="1:15" ht="16.95" customHeight="1" x14ac:dyDescent="0.3">
      <c r="I47" s="15"/>
    </row>
    <row r="52" s="3" customFormat="1" ht="16.95" customHeight="1" x14ac:dyDescent="0.3"/>
    <row r="54" s="3" customFormat="1" ht="16.95" customHeight="1" x14ac:dyDescent="0.3"/>
    <row r="55" s="3" customFormat="1" ht="16.95" customHeight="1" x14ac:dyDescent="0.3"/>
    <row r="56" s="3" customFormat="1" ht="16.95" customHeight="1" x14ac:dyDescent="0.3"/>
    <row r="58" s="3" customFormat="1" ht="16.95" customHeight="1" x14ac:dyDescent="0.3"/>
  </sheetData>
  <sortState xmlns:xlrd2="http://schemas.microsoft.com/office/spreadsheetml/2017/richdata2" ref="A18:BF24">
    <sortCondition ref="A18:A24"/>
  </sortState>
  <printOptions horizontalCentered="1" gridLines="1"/>
  <pageMargins left="0.196527777777778" right="0.196527777777778" top="0.48680555555555599" bottom="0.48680555555555599" header="0.196527777777778" footer="0.196527777777778"/>
  <pageSetup orientation="portrait" horizontalDpi="300" verticalDpi="300" r:id="rId1"/>
  <headerFooter>
    <oddHeader>&amp;RPage &amp;P of &amp;N</oddHeader>
    <oddFooter>&amp;RPage &amp;P of &amp;N</oddFooter>
  </headerFooter>
  <colBreaks count="3" manualBreakCount="3">
    <brk id="15" max="1048575" man="1"/>
    <brk id="29" max="1048575" man="1"/>
    <brk id="43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 2025</vt:lpstr>
      <vt:lpstr>'Budget 2025'!Print_Titles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Acer Customer</dc:creator>
  <dc:description/>
  <cp:lastModifiedBy>John Garofalo</cp:lastModifiedBy>
  <cp:revision>4</cp:revision>
  <cp:lastPrinted>2010-03-09T08:27:16Z</cp:lastPrinted>
  <dcterms:created xsi:type="dcterms:W3CDTF">2010-02-21T12:43:30Z</dcterms:created>
  <dcterms:modified xsi:type="dcterms:W3CDTF">2025-07-06T04:28:13Z</dcterms:modified>
  <dc:language>en-US</dc:language>
</cp:coreProperties>
</file>