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1.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2.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4.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5.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6.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7.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8.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9.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20.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21.xml" ContentType="application/vnd.openxmlformats-officedocument.drawing+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22.xml" ContentType="application/vnd.openxmlformats-officedocument.drawing+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drawings/drawing23.xml" ContentType="application/vnd.openxmlformats-officedocument.drawing+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24.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25.xml" ContentType="application/vnd.openxmlformats-officedocument.drawing+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26.xml" ContentType="application/vnd.openxmlformats-officedocument.drawing+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27.xml" ContentType="application/vnd.openxmlformats-officedocument.drawing+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28.xml" ContentType="application/vnd.openxmlformats-officedocument.drawing+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29.xml" ContentType="application/vnd.openxmlformats-officedocument.drawing+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30.xml" ContentType="application/vnd.openxmlformats-officedocument.drawing+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31.xml" ContentType="application/vnd.openxmlformats-officedocument.drawing+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drawings/drawing32.xml" ContentType="application/vnd.openxmlformats-officedocument.drawing+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drawings/drawing33.xml" ContentType="application/vnd.openxmlformats-officedocument.drawing+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drawings/drawing34.xml" ContentType="application/vnd.openxmlformats-officedocument.drawing+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drawings/drawing35.xml" ContentType="application/vnd.openxmlformats-officedocument.drawing+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drawings/drawing36.xml" ContentType="application/vnd.openxmlformats-officedocument.drawing+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drawings/drawing37.xml" ContentType="application/vnd.openxmlformats-officedocument.drawing+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drawings/drawing38.xml" ContentType="application/vnd.openxmlformats-officedocument.drawing+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drawings/drawing39.xml" ContentType="application/vnd.openxmlformats-officedocument.drawing+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drawings/drawing40.xml" ContentType="application/vnd.openxmlformats-officedocument.drawing+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drawings/drawing41.xml" ContentType="application/vnd.openxmlformats-officedocument.drawing+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drawings/drawing42.xml" ContentType="application/vnd.openxmlformats-officedocument.drawing+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drawings/drawing43.xml" ContentType="application/vnd.openxmlformats-officedocument.drawing+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drawings/drawing44.xml" ContentType="application/vnd.openxmlformats-officedocument.drawing+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drawings/drawing45.xml" ContentType="application/vnd.openxmlformats-officedocument.drawing+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drawings/drawing46.xml" ContentType="application/vnd.openxmlformats-officedocument.drawing+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drawings/drawing47.xml" ContentType="application/vnd.openxmlformats-officedocument.drawing+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drawings/drawing48.xml" ContentType="application/vnd.openxmlformats-officedocument.drawing+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drawings/drawing49.xml" ContentType="application/vnd.openxmlformats-officedocument.drawing+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drawings/drawing50.xml" ContentType="application/vnd.openxmlformats-officedocument.drawing+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drawings/drawing51.xml" ContentType="application/vnd.openxmlformats-officedocument.drawing+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drawings/drawing52.xml" ContentType="application/vnd.openxmlformats-officedocument.drawing+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charts/chart196.xml" ContentType="application/vnd.openxmlformats-officedocument.drawingml.chart+xml"/>
  <Override PartName="/xl/charts/style196.xml" ContentType="application/vnd.ms-office.chartstyle+xml"/>
  <Override PartName="/xl/charts/colors196.xml" ContentType="application/vnd.ms-office.chartcolorstyle+xml"/>
  <Override PartName="/xl/drawings/drawing53.xml" ContentType="application/vnd.openxmlformats-officedocument.drawing+xml"/>
  <Override PartName="/xl/charts/chart197.xml" ContentType="application/vnd.openxmlformats-officedocument.drawingml.chart+xml"/>
  <Override PartName="/xl/charts/style197.xml" ContentType="application/vnd.ms-office.chartstyle+xml"/>
  <Override PartName="/xl/charts/colors197.xml" ContentType="application/vnd.ms-office.chartcolorstyle+xml"/>
  <Override PartName="/xl/charts/chart198.xml" ContentType="application/vnd.openxmlformats-officedocument.drawingml.chart+xml"/>
  <Override PartName="/xl/charts/style198.xml" ContentType="application/vnd.ms-office.chartstyle+xml"/>
  <Override PartName="/xl/charts/colors198.xml" ContentType="application/vnd.ms-office.chartcolorstyle+xml"/>
  <Override PartName="/xl/charts/chart199.xml" ContentType="application/vnd.openxmlformats-officedocument.drawingml.chart+xml"/>
  <Override PartName="/xl/charts/style199.xml" ContentType="application/vnd.ms-office.chartstyle+xml"/>
  <Override PartName="/xl/charts/colors199.xml" ContentType="application/vnd.ms-office.chartcolorstyle+xml"/>
  <Override PartName="/xl/charts/chart200.xml" ContentType="application/vnd.openxmlformats-officedocument.drawingml.chart+xml"/>
  <Override PartName="/xl/charts/style200.xml" ContentType="application/vnd.ms-office.chartstyle+xml"/>
  <Override PartName="/xl/charts/colors200.xml" ContentType="application/vnd.ms-office.chartcolorstyle+xml"/>
  <Override PartName="/xl/drawings/drawing54.xml" ContentType="application/vnd.openxmlformats-officedocument.drawing+xml"/>
  <Override PartName="/xl/charts/chart201.xml" ContentType="application/vnd.openxmlformats-officedocument.drawingml.chart+xml"/>
  <Override PartName="/xl/charts/style201.xml" ContentType="application/vnd.ms-office.chartstyle+xml"/>
  <Override PartName="/xl/charts/colors201.xml" ContentType="application/vnd.ms-office.chartcolorstyle+xml"/>
  <Override PartName="/xl/charts/chart202.xml" ContentType="application/vnd.openxmlformats-officedocument.drawingml.chart+xml"/>
  <Override PartName="/xl/charts/style202.xml" ContentType="application/vnd.ms-office.chartstyle+xml"/>
  <Override PartName="/xl/charts/colors202.xml" ContentType="application/vnd.ms-office.chartcolorstyle+xml"/>
  <Override PartName="/xl/charts/chart203.xml" ContentType="application/vnd.openxmlformats-officedocument.drawingml.chart+xml"/>
  <Override PartName="/xl/charts/style203.xml" ContentType="application/vnd.ms-office.chartstyle+xml"/>
  <Override PartName="/xl/charts/colors203.xml" ContentType="application/vnd.ms-office.chartcolorstyle+xml"/>
  <Override PartName="/xl/charts/chart204.xml" ContentType="application/vnd.openxmlformats-officedocument.drawingml.chart+xml"/>
  <Override PartName="/xl/charts/style204.xml" ContentType="application/vnd.ms-office.chartstyle+xml"/>
  <Override PartName="/xl/charts/colors204.xml" ContentType="application/vnd.ms-office.chartcolorstyle+xml"/>
  <Override PartName="/xl/drawings/drawing55.xml" ContentType="application/vnd.openxmlformats-officedocument.drawing+xml"/>
  <Override PartName="/xl/charts/chart205.xml" ContentType="application/vnd.openxmlformats-officedocument.drawingml.chart+xml"/>
  <Override PartName="/xl/charts/style205.xml" ContentType="application/vnd.ms-office.chartstyle+xml"/>
  <Override PartName="/xl/charts/colors205.xml" ContentType="application/vnd.ms-office.chartcolorstyle+xml"/>
  <Override PartName="/xl/charts/chart206.xml" ContentType="application/vnd.openxmlformats-officedocument.drawingml.chart+xml"/>
  <Override PartName="/xl/charts/style206.xml" ContentType="application/vnd.ms-office.chartstyle+xml"/>
  <Override PartName="/xl/charts/colors206.xml" ContentType="application/vnd.ms-office.chartcolorstyle+xml"/>
  <Override PartName="/xl/charts/chart207.xml" ContentType="application/vnd.openxmlformats-officedocument.drawingml.chart+xml"/>
  <Override PartName="/xl/charts/style207.xml" ContentType="application/vnd.ms-office.chartstyle+xml"/>
  <Override PartName="/xl/charts/colors207.xml" ContentType="application/vnd.ms-office.chartcolorstyle+xml"/>
  <Override PartName="/xl/charts/chart208.xml" ContentType="application/vnd.openxmlformats-officedocument.drawingml.chart+xml"/>
  <Override PartName="/xl/charts/style208.xml" ContentType="application/vnd.ms-office.chartstyle+xml"/>
  <Override PartName="/xl/charts/colors20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boisvert\Downloads\CRYPTO\fais\"/>
    </mc:Choice>
  </mc:AlternateContent>
  <bookViews>
    <workbookView xWindow="0" yWindow="0" windowWidth="23940" windowHeight="10830" tabRatio="917" firstSheet="2" activeTab="19"/>
  </bookViews>
  <sheets>
    <sheet name="Fonctionnement" sheetId="42" r:id="rId1"/>
    <sheet name="Plateforme pour investir" sheetId="45" r:id="rId2"/>
    <sheet name="OBJECTIFS" sheetId="43" r:id="rId3"/>
    <sheet name="EXEMPLE" sheetId="108" r:id="rId4"/>
    <sheet name="GLOBAL" sheetId="44" r:id="rId5"/>
    <sheet name="1" sheetId="69" r:id="rId6"/>
    <sheet name="2" sheetId="89" r:id="rId7"/>
    <sheet name="3" sheetId="90" r:id="rId8"/>
    <sheet name="4" sheetId="91" r:id="rId9"/>
    <sheet name="5" sheetId="92" r:id="rId10"/>
    <sheet name="6" sheetId="93" r:id="rId11"/>
    <sheet name="7" sheetId="94" r:id="rId12"/>
    <sheet name="8" sheetId="95" r:id="rId13"/>
    <sheet name="9" sheetId="96" r:id="rId14"/>
    <sheet name="10" sheetId="97" r:id="rId15"/>
    <sheet name="11" sheetId="98" r:id="rId16"/>
    <sheet name="12" sheetId="99" r:id="rId17"/>
    <sheet name="13" sheetId="100" r:id="rId18"/>
    <sheet name="14" sheetId="101" r:id="rId19"/>
    <sheet name="15" sheetId="103" r:id="rId20"/>
    <sheet name="16" sheetId="102" r:id="rId21"/>
    <sheet name="17" sheetId="104" r:id="rId22"/>
    <sheet name="18" sheetId="105" r:id="rId23"/>
    <sheet name="19" sheetId="106" r:id="rId24"/>
    <sheet name="20" sheetId="107" r:id="rId25"/>
    <sheet name="21" sheetId="109" r:id="rId26"/>
    <sheet name="22" sheetId="110" r:id="rId27"/>
    <sheet name="23" sheetId="111" r:id="rId28"/>
    <sheet name="24" sheetId="112" r:id="rId29"/>
    <sheet name="25" sheetId="113" r:id="rId30"/>
    <sheet name="26" sheetId="114" r:id="rId31"/>
    <sheet name="27" sheetId="115" r:id="rId32"/>
    <sheet name="28" sheetId="116" r:id="rId33"/>
    <sheet name="29" sheetId="117" r:id="rId34"/>
    <sheet name="30" sheetId="118" r:id="rId35"/>
    <sheet name="31" sheetId="119" r:id="rId36"/>
    <sheet name="32" sheetId="120" r:id="rId37"/>
    <sheet name="33" sheetId="121" r:id="rId38"/>
    <sheet name="34" sheetId="122" r:id="rId39"/>
    <sheet name="35" sheetId="123" r:id="rId40"/>
    <sheet name="36" sheetId="124" r:id="rId41"/>
    <sheet name="37" sheetId="125" r:id="rId42"/>
    <sheet name="38" sheetId="126" r:id="rId43"/>
    <sheet name="39" sheetId="127" r:id="rId44"/>
    <sheet name="40" sheetId="128" r:id="rId45"/>
    <sheet name="41" sheetId="129" r:id="rId46"/>
    <sheet name="42" sheetId="130" r:id="rId47"/>
    <sheet name="43" sheetId="131" r:id="rId48"/>
    <sheet name="44" sheetId="132" r:id="rId49"/>
    <sheet name="45" sheetId="133" r:id="rId50"/>
    <sheet name="46" sheetId="134" r:id="rId51"/>
    <sheet name="47" sheetId="135" r:id="rId52"/>
    <sheet name="48" sheetId="136" r:id="rId53"/>
    <sheet name="49" sheetId="137" r:id="rId54"/>
    <sheet name="50" sheetId="138" r:id="rId55"/>
  </sheets>
  <definedNames>
    <definedName name="_xlnm._FilterDatabase" localSheetId="4" hidden="1">GLOBAL!$H$12:$N$12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99" l="1"/>
  <c r="F51" i="99"/>
  <c r="F50" i="96" l="1"/>
  <c r="F51" i="96"/>
  <c r="F50" i="89"/>
  <c r="F51" i="89"/>
  <c r="F52" i="89"/>
  <c r="F53" i="89"/>
  <c r="F52" i="103" l="1"/>
  <c r="F51" i="103" l="1"/>
  <c r="F50" i="102" l="1"/>
  <c r="D27" i="69" l="1"/>
  <c r="Q25" i="69"/>
  <c r="Q34" i="98"/>
  <c r="H13" i="44" l="1"/>
  <c r="H62" i="44"/>
  <c r="H61" i="44"/>
  <c r="H60" i="44"/>
  <c r="H59" i="44"/>
  <c r="H58" i="44"/>
  <c r="H57" i="44"/>
  <c r="H56" i="44"/>
  <c r="H55" i="44"/>
  <c r="H54" i="44"/>
  <c r="H53" i="44"/>
  <c r="H52" i="44"/>
  <c r="H51" i="44"/>
  <c r="H50" i="44"/>
  <c r="H49" i="44"/>
  <c r="H48" i="44"/>
  <c r="H47" i="44"/>
  <c r="H46" i="44"/>
  <c r="H45" i="44"/>
  <c r="H44" i="44"/>
  <c r="H43" i="44"/>
  <c r="H42" i="44"/>
  <c r="H41" i="44"/>
  <c r="H40" i="44"/>
  <c r="H39" i="44"/>
  <c r="H38" i="44"/>
  <c r="H37" i="44"/>
  <c r="H36" i="44"/>
  <c r="H35" i="44"/>
  <c r="H14" i="44"/>
  <c r="F124" i="138"/>
  <c r="F123" i="138"/>
  <c r="F122" i="138"/>
  <c r="F121" i="138"/>
  <c r="F120" i="138"/>
  <c r="F119" i="138"/>
  <c r="F118" i="138"/>
  <c r="F117" i="138"/>
  <c r="F116" i="138"/>
  <c r="F115" i="138"/>
  <c r="F114" i="138"/>
  <c r="F113" i="138"/>
  <c r="F112" i="138"/>
  <c r="F111" i="138"/>
  <c r="F110" i="138"/>
  <c r="F109" i="138"/>
  <c r="F108" i="138"/>
  <c r="F107" i="138"/>
  <c r="F106" i="138"/>
  <c r="F105" i="138"/>
  <c r="F104" i="138"/>
  <c r="F103" i="138"/>
  <c r="F102" i="138"/>
  <c r="F101" i="138"/>
  <c r="F100" i="138"/>
  <c r="F99" i="138"/>
  <c r="F98" i="138"/>
  <c r="F97" i="138"/>
  <c r="F96" i="138"/>
  <c r="F95" i="138"/>
  <c r="F94" i="138"/>
  <c r="F93" i="138"/>
  <c r="F92" i="138"/>
  <c r="F91" i="138"/>
  <c r="F90" i="138"/>
  <c r="F89" i="138"/>
  <c r="F88" i="138"/>
  <c r="F87" i="138"/>
  <c r="F86" i="138"/>
  <c r="F85" i="138"/>
  <c r="F84" i="138"/>
  <c r="F83" i="138"/>
  <c r="F82" i="138"/>
  <c r="F81" i="138"/>
  <c r="O80" i="138"/>
  <c r="F80" i="138"/>
  <c r="F79" i="138"/>
  <c r="O78" i="138"/>
  <c r="F78" i="138"/>
  <c r="F77" i="138"/>
  <c r="O76" i="138"/>
  <c r="F76" i="138"/>
  <c r="F75" i="138"/>
  <c r="O74" i="138"/>
  <c r="F74" i="138"/>
  <c r="F73" i="138"/>
  <c r="O72" i="138"/>
  <c r="F72" i="138"/>
  <c r="F71" i="138"/>
  <c r="O70" i="138"/>
  <c r="F70" i="138"/>
  <c r="F69" i="138"/>
  <c r="O68" i="138"/>
  <c r="F68" i="138"/>
  <c r="F67" i="138"/>
  <c r="O66" i="138"/>
  <c r="F66" i="138"/>
  <c r="F65" i="138"/>
  <c r="F64" i="138"/>
  <c r="F63" i="138"/>
  <c r="F62" i="138"/>
  <c r="F61" i="138"/>
  <c r="F60" i="138"/>
  <c r="F59" i="138"/>
  <c r="F58" i="138"/>
  <c r="F57" i="138"/>
  <c r="F56" i="138"/>
  <c r="F55" i="138"/>
  <c r="F54" i="138"/>
  <c r="F53" i="138"/>
  <c r="F52" i="138"/>
  <c r="F51" i="138"/>
  <c r="F50" i="138"/>
  <c r="D49" i="138"/>
  <c r="F49" i="138" s="1"/>
  <c r="D48" i="138"/>
  <c r="F48" i="138" s="1"/>
  <c r="D47" i="138"/>
  <c r="F47" i="138" s="1"/>
  <c r="D46" i="138"/>
  <c r="F46" i="138" s="1"/>
  <c r="D45" i="138"/>
  <c r="F45" i="138" s="1"/>
  <c r="D44" i="138"/>
  <c r="F44" i="138" s="1"/>
  <c r="D43" i="138"/>
  <c r="F43" i="138" s="1"/>
  <c r="D42" i="138"/>
  <c r="F42" i="138" s="1"/>
  <c r="D41" i="138"/>
  <c r="F41" i="138" s="1"/>
  <c r="D40" i="138"/>
  <c r="F40" i="138" s="1"/>
  <c r="D39" i="138"/>
  <c r="F39" i="138" s="1"/>
  <c r="D38" i="138"/>
  <c r="F38" i="138" s="1"/>
  <c r="D37" i="138"/>
  <c r="F37" i="138" s="1"/>
  <c r="D36" i="138"/>
  <c r="F36" i="138" s="1"/>
  <c r="O35" i="138"/>
  <c r="D35" i="138"/>
  <c r="F35" i="138" s="1"/>
  <c r="S34" i="138"/>
  <c r="Q34" i="138"/>
  <c r="S33" i="138"/>
  <c r="Q33" i="138"/>
  <c r="D33" i="138"/>
  <c r="F33" i="138" s="1"/>
  <c r="S32" i="138"/>
  <c r="Q32" i="138"/>
  <c r="S31" i="138"/>
  <c r="Q31" i="138"/>
  <c r="S30" i="138"/>
  <c r="Q30" i="138"/>
  <c r="S29" i="138"/>
  <c r="Q29" i="138"/>
  <c r="S28" i="138"/>
  <c r="Q28" i="138"/>
  <c r="D28" i="138"/>
  <c r="F28" i="138" s="1"/>
  <c r="B28" i="138"/>
  <c r="D25" i="138" s="1"/>
  <c r="F25" i="138" s="1"/>
  <c r="S27" i="138"/>
  <c r="Q27" i="138"/>
  <c r="D27" i="138"/>
  <c r="F27" i="138" s="1"/>
  <c r="D26" i="138"/>
  <c r="F26" i="138" s="1"/>
  <c r="Q24" i="138"/>
  <c r="P24" i="138"/>
  <c r="N24" i="138"/>
  <c r="F24" i="138"/>
  <c r="E24" i="138"/>
  <c r="H17" i="138"/>
  <c r="F16" i="138"/>
  <c r="J13" i="44" s="1"/>
  <c r="E16" i="138"/>
  <c r="P27" i="138" s="1"/>
  <c r="R27" i="138" s="1"/>
  <c r="P15" i="138"/>
  <c r="E15" i="138"/>
  <c r="F124" i="137"/>
  <c r="F123" i="137"/>
  <c r="F122" i="137"/>
  <c r="F121" i="137"/>
  <c r="F120" i="137"/>
  <c r="F119" i="137"/>
  <c r="F118" i="137"/>
  <c r="F117" i="137"/>
  <c r="F116" i="137"/>
  <c r="F115" i="137"/>
  <c r="F114" i="137"/>
  <c r="F113" i="137"/>
  <c r="F112" i="137"/>
  <c r="F111" i="137"/>
  <c r="F110" i="137"/>
  <c r="F109" i="137"/>
  <c r="F108" i="137"/>
  <c r="F107" i="137"/>
  <c r="F106" i="137"/>
  <c r="F105" i="137"/>
  <c r="F104" i="137"/>
  <c r="F103" i="137"/>
  <c r="F102" i="137"/>
  <c r="F101" i="137"/>
  <c r="F100" i="137"/>
  <c r="F99" i="137"/>
  <c r="F98" i="137"/>
  <c r="F97" i="137"/>
  <c r="F96" i="137"/>
  <c r="F95" i="137"/>
  <c r="F94" i="137"/>
  <c r="F93" i="137"/>
  <c r="F92" i="137"/>
  <c r="F91" i="137"/>
  <c r="F90" i="137"/>
  <c r="F89" i="137"/>
  <c r="F88" i="137"/>
  <c r="F87" i="137"/>
  <c r="F86" i="137"/>
  <c r="F85" i="137"/>
  <c r="F84" i="137"/>
  <c r="F83" i="137"/>
  <c r="F82" i="137"/>
  <c r="F81" i="137"/>
  <c r="O80" i="137"/>
  <c r="F80" i="137"/>
  <c r="F79" i="137"/>
  <c r="O78" i="137"/>
  <c r="F78" i="137"/>
  <c r="F77" i="137"/>
  <c r="O76" i="137"/>
  <c r="F76" i="137"/>
  <c r="F75" i="137"/>
  <c r="O74" i="137"/>
  <c r="F74" i="137"/>
  <c r="F73" i="137"/>
  <c r="O72" i="137"/>
  <c r="F72" i="137"/>
  <c r="F71" i="137"/>
  <c r="O70" i="137"/>
  <c r="F70" i="137"/>
  <c r="F69" i="137"/>
  <c r="O68" i="137"/>
  <c r="F68" i="137"/>
  <c r="F67" i="137"/>
  <c r="O66" i="137"/>
  <c r="F66" i="137"/>
  <c r="F65" i="137"/>
  <c r="O64" i="137"/>
  <c r="F64" i="137"/>
  <c r="F63" i="137"/>
  <c r="O62" i="137"/>
  <c r="F62" i="137"/>
  <c r="F61" i="137"/>
  <c r="F60" i="137"/>
  <c r="F59" i="137"/>
  <c r="F58" i="137"/>
  <c r="F57" i="137"/>
  <c r="F56" i="137"/>
  <c r="R55" i="137"/>
  <c r="F55" i="137"/>
  <c r="F54" i="137"/>
  <c r="F53" i="137"/>
  <c r="F52" i="137"/>
  <c r="F51" i="137"/>
  <c r="F50" i="137"/>
  <c r="D49" i="137"/>
  <c r="F49" i="137" s="1"/>
  <c r="D48" i="137"/>
  <c r="F48" i="137" s="1"/>
  <c r="F47" i="137"/>
  <c r="D47" i="137"/>
  <c r="D46" i="137"/>
  <c r="F46" i="137" s="1"/>
  <c r="F45" i="137"/>
  <c r="D45" i="137"/>
  <c r="D44" i="137"/>
  <c r="F44" i="137" s="1"/>
  <c r="D43" i="137"/>
  <c r="F43" i="137" s="1"/>
  <c r="D42" i="137"/>
  <c r="F42" i="137" s="1"/>
  <c r="D41" i="137"/>
  <c r="F41" i="137" s="1"/>
  <c r="D40" i="137"/>
  <c r="F40" i="137" s="1"/>
  <c r="F39" i="137"/>
  <c r="D39" i="137"/>
  <c r="D38" i="137"/>
  <c r="F38" i="137" s="1"/>
  <c r="F37" i="137"/>
  <c r="D37" i="137"/>
  <c r="D36" i="137"/>
  <c r="F36" i="137" s="1"/>
  <c r="O35" i="137"/>
  <c r="D35" i="137"/>
  <c r="F35" i="137" s="1"/>
  <c r="S34" i="137"/>
  <c r="Q34" i="137"/>
  <c r="S33" i="137"/>
  <c r="Q33" i="137"/>
  <c r="S32" i="137"/>
  <c r="Q32" i="137"/>
  <c r="S31" i="137"/>
  <c r="Q31" i="137"/>
  <c r="S30" i="137"/>
  <c r="Q30" i="137"/>
  <c r="S29" i="137"/>
  <c r="Q29" i="137"/>
  <c r="D29" i="137"/>
  <c r="F29" i="137" s="1"/>
  <c r="S28" i="137"/>
  <c r="Q28" i="137"/>
  <c r="B28" i="137"/>
  <c r="D34" i="137" s="1"/>
  <c r="F34" i="137" s="1"/>
  <c r="S27" i="137"/>
  <c r="Q27" i="137"/>
  <c r="D27" i="137"/>
  <c r="F27" i="137" s="1"/>
  <c r="S26" i="137"/>
  <c r="Q26" i="137"/>
  <c r="S25" i="137"/>
  <c r="Q25" i="137"/>
  <c r="D25" i="137"/>
  <c r="F25" i="137" s="1"/>
  <c r="Q24" i="137"/>
  <c r="P24" i="137"/>
  <c r="N24" i="137"/>
  <c r="F24" i="137"/>
  <c r="E24" i="137"/>
  <c r="H17" i="137"/>
  <c r="Q16" i="137"/>
  <c r="L62" i="44" s="1"/>
  <c r="F16" i="137"/>
  <c r="J62" i="44" s="1"/>
  <c r="K62" i="44" s="1"/>
  <c r="E16" i="137"/>
  <c r="P15" i="137"/>
  <c r="E15" i="137"/>
  <c r="F124" i="136"/>
  <c r="F123" i="136"/>
  <c r="F122" i="136"/>
  <c r="F121" i="136"/>
  <c r="F120" i="136"/>
  <c r="F119" i="136"/>
  <c r="F118" i="136"/>
  <c r="F117" i="136"/>
  <c r="F116" i="136"/>
  <c r="F115" i="136"/>
  <c r="F114" i="136"/>
  <c r="F113" i="136"/>
  <c r="F112" i="136"/>
  <c r="F111" i="136"/>
  <c r="F110" i="136"/>
  <c r="F109" i="136"/>
  <c r="F108" i="136"/>
  <c r="F107" i="136"/>
  <c r="F106" i="136"/>
  <c r="F105" i="136"/>
  <c r="F104" i="136"/>
  <c r="F103" i="136"/>
  <c r="F102" i="136"/>
  <c r="F101" i="136"/>
  <c r="F100" i="136"/>
  <c r="F99" i="136"/>
  <c r="F98" i="136"/>
  <c r="F97" i="136"/>
  <c r="F96" i="136"/>
  <c r="F95" i="136"/>
  <c r="F94" i="136"/>
  <c r="F93" i="136"/>
  <c r="F92" i="136"/>
  <c r="F91" i="136"/>
  <c r="F90" i="136"/>
  <c r="F89" i="136"/>
  <c r="F88" i="136"/>
  <c r="F87" i="136"/>
  <c r="F86" i="136"/>
  <c r="F85" i="136"/>
  <c r="F84" i="136"/>
  <c r="F83" i="136"/>
  <c r="F82" i="136"/>
  <c r="F81" i="136"/>
  <c r="O80" i="136"/>
  <c r="F80" i="136"/>
  <c r="F79" i="136"/>
  <c r="O78" i="136"/>
  <c r="F78" i="136"/>
  <c r="F77" i="136"/>
  <c r="O76" i="136"/>
  <c r="F76" i="136"/>
  <c r="F75" i="136"/>
  <c r="O74" i="136"/>
  <c r="F74" i="136"/>
  <c r="F73" i="136"/>
  <c r="O72" i="136"/>
  <c r="F72" i="136"/>
  <c r="F71" i="136"/>
  <c r="O70" i="136"/>
  <c r="F70" i="136"/>
  <c r="F69" i="136"/>
  <c r="O68" i="136"/>
  <c r="F68" i="136"/>
  <c r="F67" i="136"/>
  <c r="O66" i="136"/>
  <c r="F66" i="136"/>
  <c r="F65" i="136"/>
  <c r="O64" i="136"/>
  <c r="F64" i="136"/>
  <c r="F63" i="136"/>
  <c r="O62" i="136"/>
  <c r="F62" i="136"/>
  <c r="F61" i="136"/>
  <c r="F60" i="136"/>
  <c r="F59" i="136"/>
  <c r="F58" i="136"/>
  <c r="F57" i="136"/>
  <c r="F56" i="136"/>
  <c r="R55" i="136"/>
  <c r="F55" i="136"/>
  <c r="F54" i="136"/>
  <c r="F53" i="136"/>
  <c r="F52" i="136"/>
  <c r="F51" i="136"/>
  <c r="F50" i="136"/>
  <c r="D49" i="136"/>
  <c r="F49" i="136" s="1"/>
  <c r="D48" i="136"/>
  <c r="F48" i="136" s="1"/>
  <c r="D47" i="136"/>
  <c r="F47" i="136" s="1"/>
  <c r="D46" i="136"/>
  <c r="F46" i="136" s="1"/>
  <c r="D45" i="136"/>
  <c r="F45" i="136" s="1"/>
  <c r="F44" i="136"/>
  <c r="D44" i="136"/>
  <c r="D43" i="136"/>
  <c r="F43" i="136" s="1"/>
  <c r="D42" i="136"/>
  <c r="F42" i="136" s="1"/>
  <c r="D41" i="136"/>
  <c r="F41" i="136" s="1"/>
  <c r="D40" i="136"/>
  <c r="F40" i="136" s="1"/>
  <c r="D39" i="136"/>
  <c r="F39" i="136" s="1"/>
  <c r="D38" i="136"/>
  <c r="F38" i="136" s="1"/>
  <c r="D37" i="136"/>
  <c r="F37" i="136" s="1"/>
  <c r="D36" i="136"/>
  <c r="F36" i="136" s="1"/>
  <c r="O35" i="136"/>
  <c r="D35" i="136"/>
  <c r="F35" i="136" s="1"/>
  <c r="S34" i="136"/>
  <c r="Q34" i="136"/>
  <c r="S33" i="136"/>
  <c r="Q33" i="136"/>
  <c r="S32" i="136"/>
  <c r="Q32" i="136"/>
  <c r="S31" i="136"/>
  <c r="Q31" i="136"/>
  <c r="S30" i="136"/>
  <c r="Q30" i="136"/>
  <c r="S29" i="136"/>
  <c r="Q29" i="136"/>
  <c r="S28" i="136"/>
  <c r="Q28" i="136"/>
  <c r="B28" i="136"/>
  <c r="D29" i="136" s="1"/>
  <c r="F29" i="136" s="1"/>
  <c r="S27" i="136"/>
  <c r="Q27" i="136"/>
  <c r="S26" i="136"/>
  <c r="Q26" i="136"/>
  <c r="S25" i="136"/>
  <c r="Q25" i="136"/>
  <c r="Q24" i="136"/>
  <c r="P24" i="136"/>
  <c r="N24" i="136"/>
  <c r="F24" i="136"/>
  <c r="E24" i="136"/>
  <c r="H17" i="136"/>
  <c r="F16" i="136"/>
  <c r="E16" i="136"/>
  <c r="P15" i="136"/>
  <c r="E15" i="136"/>
  <c r="F124" i="135"/>
  <c r="F123" i="135"/>
  <c r="F122" i="135"/>
  <c r="F121" i="135"/>
  <c r="F120" i="135"/>
  <c r="F119" i="135"/>
  <c r="F118" i="135"/>
  <c r="F117" i="135"/>
  <c r="F116" i="135"/>
  <c r="F115" i="135"/>
  <c r="F114" i="135"/>
  <c r="F113" i="135"/>
  <c r="F112" i="135"/>
  <c r="F111" i="135"/>
  <c r="F110" i="135"/>
  <c r="F109" i="135"/>
  <c r="F108" i="135"/>
  <c r="F107" i="135"/>
  <c r="F106" i="135"/>
  <c r="F105" i="135"/>
  <c r="F104" i="135"/>
  <c r="F103" i="135"/>
  <c r="F102" i="135"/>
  <c r="F101" i="135"/>
  <c r="F100" i="135"/>
  <c r="F99" i="135"/>
  <c r="F98" i="135"/>
  <c r="F97" i="135"/>
  <c r="F96" i="135"/>
  <c r="F95" i="135"/>
  <c r="F94" i="135"/>
  <c r="F93" i="135"/>
  <c r="F92" i="135"/>
  <c r="F91" i="135"/>
  <c r="F90" i="135"/>
  <c r="F89" i="135"/>
  <c r="F88" i="135"/>
  <c r="F87" i="135"/>
  <c r="F86" i="135"/>
  <c r="F85" i="135"/>
  <c r="F84" i="135"/>
  <c r="F83" i="135"/>
  <c r="F82" i="135"/>
  <c r="F81" i="135"/>
  <c r="O80" i="135"/>
  <c r="F80" i="135"/>
  <c r="F79" i="135"/>
  <c r="O78" i="135"/>
  <c r="F78" i="135"/>
  <c r="F77" i="135"/>
  <c r="O76" i="135"/>
  <c r="F76" i="135"/>
  <c r="F75" i="135"/>
  <c r="O74" i="135"/>
  <c r="F74" i="135"/>
  <c r="F73" i="135"/>
  <c r="O72" i="135"/>
  <c r="F72" i="135"/>
  <c r="F71" i="135"/>
  <c r="O70" i="135"/>
  <c r="F70" i="135"/>
  <c r="F69" i="135"/>
  <c r="O68" i="135"/>
  <c r="F68" i="135"/>
  <c r="F67" i="135"/>
  <c r="O66" i="135"/>
  <c r="F66" i="135"/>
  <c r="F65" i="135"/>
  <c r="O64" i="135"/>
  <c r="F64" i="135"/>
  <c r="F63" i="135"/>
  <c r="O62" i="135"/>
  <c r="F62" i="135"/>
  <c r="F61" i="135"/>
  <c r="F60" i="135"/>
  <c r="F59" i="135"/>
  <c r="F58" i="135"/>
  <c r="F57" i="135"/>
  <c r="F56" i="135"/>
  <c r="R55" i="135"/>
  <c r="F55" i="135"/>
  <c r="F54" i="135"/>
  <c r="F53" i="135"/>
  <c r="F52" i="135"/>
  <c r="F51" i="135"/>
  <c r="F50" i="135"/>
  <c r="D49" i="135"/>
  <c r="F49" i="135" s="1"/>
  <c r="D48" i="135"/>
  <c r="F48" i="135" s="1"/>
  <c r="D47" i="135"/>
  <c r="F47" i="135" s="1"/>
  <c r="F46" i="135"/>
  <c r="D46" i="135"/>
  <c r="D45" i="135"/>
  <c r="F45" i="135" s="1"/>
  <c r="D44" i="135"/>
  <c r="F44" i="135" s="1"/>
  <c r="D43" i="135"/>
  <c r="F43" i="135" s="1"/>
  <c r="F42" i="135"/>
  <c r="D42" i="135"/>
  <c r="D41" i="135"/>
  <c r="F41" i="135" s="1"/>
  <c r="D40" i="135"/>
  <c r="F40" i="135" s="1"/>
  <c r="D39" i="135"/>
  <c r="F39" i="135" s="1"/>
  <c r="F38" i="135"/>
  <c r="D38" i="135"/>
  <c r="D37" i="135"/>
  <c r="F37" i="135" s="1"/>
  <c r="D36" i="135"/>
  <c r="F36" i="135" s="1"/>
  <c r="O35" i="135"/>
  <c r="F35" i="135"/>
  <c r="D35" i="135"/>
  <c r="S34" i="135"/>
  <c r="Q34" i="135"/>
  <c r="S33" i="135"/>
  <c r="Q33" i="135"/>
  <c r="S32" i="135"/>
  <c r="Q32" i="135"/>
  <c r="S31" i="135"/>
  <c r="Q31" i="135"/>
  <c r="S30" i="135"/>
  <c r="Q30" i="135"/>
  <c r="S29" i="135"/>
  <c r="Q29" i="135"/>
  <c r="S28" i="135"/>
  <c r="Q28" i="135"/>
  <c r="B28" i="135"/>
  <c r="S27" i="135"/>
  <c r="Q27" i="135"/>
  <c r="S26" i="135"/>
  <c r="Q26" i="135"/>
  <c r="D26" i="135"/>
  <c r="F26" i="135" s="1"/>
  <c r="S25" i="135"/>
  <c r="Q25" i="135"/>
  <c r="Q24" i="135"/>
  <c r="P24" i="135"/>
  <c r="N24" i="135"/>
  <c r="F24" i="135"/>
  <c r="E24" i="135"/>
  <c r="H17" i="135"/>
  <c r="Q16" i="135"/>
  <c r="L60" i="44" s="1"/>
  <c r="F16" i="135"/>
  <c r="J60" i="44" s="1"/>
  <c r="K60" i="44" s="1"/>
  <c r="E16" i="135"/>
  <c r="P29" i="135" s="1"/>
  <c r="R29" i="135" s="1"/>
  <c r="P15" i="135"/>
  <c r="E15" i="135"/>
  <c r="F124" i="134"/>
  <c r="F123" i="134"/>
  <c r="F122" i="134"/>
  <c r="F121" i="134"/>
  <c r="F120" i="134"/>
  <c r="F119" i="134"/>
  <c r="F118" i="134"/>
  <c r="F117" i="134"/>
  <c r="F116" i="134"/>
  <c r="F115" i="134"/>
  <c r="F114" i="134"/>
  <c r="F113" i="134"/>
  <c r="F112" i="134"/>
  <c r="F111" i="134"/>
  <c r="F110" i="134"/>
  <c r="F109" i="134"/>
  <c r="F108" i="134"/>
  <c r="F107" i="134"/>
  <c r="F106" i="134"/>
  <c r="F105" i="134"/>
  <c r="F104" i="134"/>
  <c r="F103" i="134"/>
  <c r="F102" i="134"/>
  <c r="F101" i="134"/>
  <c r="F100" i="134"/>
  <c r="F99" i="134"/>
  <c r="F98" i="134"/>
  <c r="F97" i="134"/>
  <c r="F96" i="134"/>
  <c r="F95" i="134"/>
  <c r="F94" i="134"/>
  <c r="F93" i="134"/>
  <c r="F92" i="134"/>
  <c r="F91" i="134"/>
  <c r="F90" i="134"/>
  <c r="F89" i="134"/>
  <c r="F88" i="134"/>
  <c r="F87" i="134"/>
  <c r="F86" i="134"/>
  <c r="F85" i="134"/>
  <c r="F84" i="134"/>
  <c r="F83" i="134"/>
  <c r="F82" i="134"/>
  <c r="F81" i="134"/>
  <c r="O80" i="134"/>
  <c r="F80" i="134"/>
  <c r="F79" i="134"/>
  <c r="O78" i="134"/>
  <c r="F78" i="134"/>
  <c r="F77" i="134"/>
  <c r="O76" i="134"/>
  <c r="F76" i="134"/>
  <c r="F75" i="134"/>
  <c r="O74" i="134"/>
  <c r="F74" i="134"/>
  <c r="F73" i="134"/>
  <c r="O72" i="134"/>
  <c r="F72" i="134"/>
  <c r="F71" i="134"/>
  <c r="O70" i="134"/>
  <c r="F70" i="134"/>
  <c r="F69" i="134"/>
  <c r="O68" i="134"/>
  <c r="F68" i="134"/>
  <c r="F67" i="134"/>
  <c r="O66" i="134"/>
  <c r="F66" i="134"/>
  <c r="F65" i="134"/>
  <c r="O64" i="134"/>
  <c r="F64" i="134"/>
  <c r="F63" i="134"/>
  <c r="O62" i="134"/>
  <c r="F62" i="134"/>
  <c r="F61" i="134"/>
  <c r="F60" i="134"/>
  <c r="F59" i="134"/>
  <c r="F58" i="134"/>
  <c r="F57" i="134"/>
  <c r="F56" i="134"/>
  <c r="R55" i="134"/>
  <c r="Q16" i="134" s="1"/>
  <c r="F55" i="134"/>
  <c r="F54" i="134"/>
  <c r="F53" i="134"/>
  <c r="F52" i="134"/>
  <c r="F51" i="134"/>
  <c r="F50" i="134"/>
  <c r="D49" i="134"/>
  <c r="F49" i="134" s="1"/>
  <c r="D48" i="134"/>
  <c r="F48" i="134" s="1"/>
  <c r="D47" i="134"/>
  <c r="F47" i="134" s="1"/>
  <c r="D46" i="134"/>
  <c r="F46" i="134" s="1"/>
  <c r="D45" i="134"/>
  <c r="F45" i="134" s="1"/>
  <c r="D44" i="134"/>
  <c r="F44" i="134" s="1"/>
  <c r="D43" i="134"/>
  <c r="F43" i="134" s="1"/>
  <c r="D42" i="134"/>
  <c r="F42" i="134" s="1"/>
  <c r="D41" i="134"/>
  <c r="F41" i="134" s="1"/>
  <c r="D40" i="134"/>
  <c r="F40" i="134" s="1"/>
  <c r="D39" i="134"/>
  <c r="F39" i="134" s="1"/>
  <c r="D38" i="134"/>
  <c r="F38" i="134" s="1"/>
  <c r="F37" i="134"/>
  <c r="D37" i="134"/>
  <c r="D36" i="134"/>
  <c r="F36" i="134" s="1"/>
  <c r="O35" i="134"/>
  <c r="D35" i="134"/>
  <c r="F35" i="134" s="1"/>
  <c r="S34" i="134"/>
  <c r="Q34" i="134"/>
  <c r="S33" i="134"/>
  <c r="Q33" i="134"/>
  <c r="D33" i="134"/>
  <c r="F33" i="134" s="1"/>
  <c r="S32" i="134"/>
  <c r="Q32" i="134"/>
  <c r="D32" i="134"/>
  <c r="F32" i="134" s="1"/>
  <c r="S31" i="134"/>
  <c r="Q31" i="134"/>
  <c r="S30" i="134"/>
  <c r="Q30" i="134"/>
  <c r="S29" i="134"/>
  <c r="Q29" i="134"/>
  <c r="S28" i="134"/>
  <c r="Q28" i="134"/>
  <c r="B28" i="134"/>
  <c r="D34" i="134" s="1"/>
  <c r="F34" i="134" s="1"/>
  <c r="S27" i="134"/>
  <c r="Q27" i="134"/>
  <c r="S26" i="134"/>
  <c r="Q26" i="134"/>
  <c r="S25" i="134"/>
  <c r="Q25" i="134"/>
  <c r="D25" i="134"/>
  <c r="F25" i="134" s="1"/>
  <c r="Q24" i="134"/>
  <c r="P24" i="134"/>
  <c r="N24" i="134"/>
  <c r="F24" i="134"/>
  <c r="E24" i="134"/>
  <c r="H17" i="134"/>
  <c r="F16" i="134"/>
  <c r="J59" i="44" s="1"/>
  <c r="K59" i="44" s="1"/>
  <c r="E16" i="134"/>
  <c r="P33" i="134" s="1"/>
  <c r="R33" i="134" s="1"/>
  <c r="P15" i="134"/>
  <c r="E15" i="134"/>
  <c r="F124" i="133"/>
  <c r="F123" i="133"/>
  <c r="F122" i="133"/>
  <c r="F121" i="133"/>
  <c r="F120" i="133"/>
  <c r="F119" i="133"/>
  <c r="F118" i="133"/>
  <c r="F117" i="133"/>
  <c r="F116" i="133"/>
  <c r="F115" i="133"/>
  <c r="F114" i="133"/>
  <c r="F113" i="133"/>
  <c r="F112" i="133"/>
  <c r="F111" i="133"/>
  <c r="F110" i="133"/>
  <c r="F109" i="133"/>
  <c r="F108" i="133"/>
  <c r="F107" i="133"/>
  <c r="F106" i="133"/>
  <c r="F105" i="133"/>
  <c r="F104" i="133"/>
  <c r="F103" i="133"/>
  <c r="F102" i="133"/>
  <c r="F101" i="133"/>
  <c r="F100" i="133"/>
  <c r="F99" i="133"/>
  <c r="F98" i="133"/>
  <c r="F97" i="133"/>
  <c r="F96" i="133"/>
  <c r="F95" i="133"/>
  <c r="F94" i="133"/>
  <c r="F93" i="133"/>
  <c r="F92" i="133"/>
  <c r="F91" i="133"/>
  <c r="F90" i="133"/>
  <c r="F89" i="133"/>
  <c r="F88" i="133"/>
  <c r="F87" i="133"/>
  <c r="F86" i="133"/>
  <c r="F85" i="133"/>
  <c r="F84" i="133"/>
  <c r="F83" i="133"/>
  <c r="F82" i="133"/>
  <c r="F81" i="133"/>
  <c r="O80" i="133"/>
  <c r="F80" i="133"/>
  <c r="F79" i="133"/>
  <c r="O78" i="133"/>
  <c r="F78" i="133"/>
  <c r="F77" i="133"/>
  <c r="O76" i="133"/>
  <c r="F76" i="133"/>
  <c r="F75" i="133"/>
  <c r="O74" i="133"/>
  <c r="F74" i="133"/>
  <c r="F73" i="133"/>
  <c r="O72" i="133"/>
  <c r="F72" i="133"/>
  <c r="F71" i="133"/>
  <c r="O70" i="133"/>
  <c r="F70" i="133"/>
  <c r="F69" i="133"/>
  <c r="O68" i="133"/>
  <c r="F68" i="133"/>
  <c r="F67" i="133"/>
  <c r="O66" i="133"/>
  <c r="F66" i="133"/>
  <c r="F65" i="133"/>
  <c r="O64" i="133"/>
  <c r="F64" i="133"/>
  <c r="F63" i="133"/>
  <c r="O62" i="133"/>
  <c r="F62" i="133"/>
  <c r="F61" i="133"/>
  <c r="F60" i="133"/>
  <c r="F59" i="133"/>
  <c r="F58" i="133"/>
  <c r="F57" i="133"/>
  <c r="F56" i="133"/>
  <c r="R55" i="133"/>
  <c r="F55" i="133"/>
  <c r="F54" i="133"/>
  <c r="F53" i="133"/>
  <c r="F52" i="133"/>
  <c r="F51" i="133"/>
  <c r="F50" i="133"/>
  <c r="D49" i="133"/>
  <c r="F49" i="133" s="1"/>
  <c r="D48" i="133"/>
  <c r="F48" i="133" s="1"/>
  <c r="F47" i="133"/>
  <c r="D47" i="133"/>
  <c r="D46" i="133"/>
  <c r="F46" i="133" s="1"/>
  <c r="D45" i="133"/>
  <c r="F45" i="133" s="1"/>
  <c r="D44" i="133"/>
  <c r="F44" i="133" s="1"/>
  <c r="F43" i="133"/>
  <c r="D43" i="133"/>
  <c r="D42" i="133"/>
  <c r="F42" i="133" s="1"/>
  <c r="D41" i="133"/>
  <c r="F41" i="133" s="1"/>
  <c r="D40" i="133"/>
  <c r="F40" i="133" s="1"/>
  <c r="F39" i="133"/>
  <c r="D39" i="133"/>
  <c r="D38" i="133"/>
  <c r="F38" i="133" s="1"/>
  <c r="D37" i="133"/>
  <c r="F37" i="133" s="1"/>
  <c r="D36" i="133"/>
  <c r="F36" i="133" s="1"/>
  <c r="O35" i="133"/>
  <c r="D35" i="133"/>
  <c r="F35" i="133" s="1"/>
  <c r="S34" i="133"/>
  <c r="Q34" i="133"/>
  <c r="S33" i="133"/>
  <c r="Q33" i="133"/>
  <c r="S32" i="133"/>
  <c r="Q32" i="133"/>
  <c r="S31" i="133"/>
  <c r="Q31" i="133"/>
  <c r="S30" i="133"/>
  <c r="Q30" i="133"/>
  <c r="S29" i="133"/>
  <c r="Q29" i="133"/>
  <c r="S28" i="133"/>
  <c r="Q28" i="133"/>
  <c r="B28" i="133"/>
  <c r="D34" i="133" s="1"/>
  <c r="F34" i="133" s="1"/>
  <c r="S27" i="133"/>
  <c r="Q27" i="133"/>
  <c r="D27" i="133"/>
  <c r="F27" i="133" s="1"/>
  <c r="S26" i="133"/>
  <c r="Q26" i="133"/>
  <c r="D26" i="133"/>
  <c r="F26" i="133" s="1"/>
  <c r="S25" i="133"/>
  <c r="Q25" i="133"/>
  <c r="D25" i="133"/>
  <c r="F25" i="133" s="1"/>
  <c r="Q24" i="133"/>
  <c r="P24" i="133"/>
  <c r="N24" i="133"/>
  <c r="F24" i="133"/>
  <c r="E24" i="133"/>
  <c r="H17" i="133"/>
  <c r="F16" i="133"/>
  <c r="E16" i="133"/>
  <c r="P33" i="133" s="1"/>
  <c r="R33" i="133" s="1"/>
  <c r="P15" i="133"/>
  <c r="E15" i="133"/>
  <c r="F124" i="132"/>
  <c r="F123" i="132"/>
  <c r="F122" i="132"/>
  <c r="F121" i="132"/>
  <c r="F120" i="132"/>
  <c r="F119" i="132"/>
  <c r="F118" i="132"/>
  <c r="F117" i="132"/>
  <c r="F116" i="132"/>
  <c r="F115" i="132"/>
  <c r="F114" i="132"/>
  <c r="F113" i="132"/>
  <c r="F112" i="132"/>
  <c r="F111" i="132"/>
  <c r="F110" i="132"/>
  <c r="F109" i="132"/>
  <c r="F108" i="132"/>
  <c r="F107" i="132"/>
  <c r="F106" i="132"/>
  <c r="F105" i="132"/>
  <c r="F104" i="132"/>
  <c r="F103" i="132"/>
  <c r="F102" i="132"/>
  <c r="F101" i="132"/>
  <c r="F100" i="132"/>
  <c r="F99" i="132"/>
  <c r="F98" i="132"/>
  <c r="F97" i="132"/>
  <c r="F96" i="132"/>
  <c r="F95" i="132"/>
  <c r="F94" i="132"/>
  <c r="F93" i="132"/>
  <c r="F92" i="132"/>
  <c r="F91" i="132"/>
  <c r="F90" i="132"/>
  <c r="F89" i="132"/>
  <c r="F88" i="132"/>
  <c r="F87" i="132"/>
  <c r="F86" i="132"/>
  <c r="F85" i="132"/>
  <c r="F84" i="132"/>
  <c r="F83" i="132"/>
  <c r="F82" i="132"/>
  <c r="F81" i="132"/>
  <c r="O80" i="132"/>
  <c r="F80" i="132"/>
  <c r="F79" i="132"/>
  <c r="O78" i="132"/>
  <c r="F78" i="132"/>
  <c r="F77" i="132"/>
  <c r="O76" i="132"/>
  <c r="F76" i="132"/>
  <c r="F75" i="132"/>
  <c r="O74" i="132"/>
  <c r="F74" i="132"/>
  <c r="F73" i="132"/>
  <c r="O72" i="132"/>
  <c r="F72" i="132"/>
  <c r="F71" i="132"/>
  <c r="O70" i="132"/>
  <c r="F70" i="132"/>
  <c r="F69" i="132"/>
  <c r="O68" i="132"/>
  <c r="F68" i="132"/>
  <c r="F67" i="132"/>
  <c r="O66" i="132"/>
  <c r="F66" i="132"/>
  <c r="F65" i="132"/>
  <c r="O64" i="132"/>
  <c r="F64" i="132"/>
  <c r="F63" i="132"/>
  <c r="O62" i="132"/>
  <c r="F62" i="132"/>
  <c r="F61" i="132"/>
  <c r="F60" i="132"/>
  <c r="F59" i="132"/>
  <c r="F58" i="132"/>
  <c r="F57" i="132"/>
  <c r="F56" i="132"/>
  <c r="R55" i="132"/>
  <c r="F55" i="132"/>
  <c r="F54" i="132"/>
  <c r="F53" i="132"/>
  <c r="F52" i="132"/>
  <c r="F51" i="132"/>
  <c r="F50" i="132"/>
  <c r="D49" i="132"/>
  <c r="F49" i="132" s="1"/>
  <c r="D48" i="132"/>
  <c r="F48" i="132" s="1"/>
  <c r="D47" i="132"/>
  <c r="F47" i="132" s="1"/>
  <c r="D46" i="132"/>
  <c r="F46" i="132" s="1"/>
  <c r="D45" i="132"/>
  <c r="F45" i="132" s="1"/>
  <c r="D44" i="132"/>
  <c r="F44" i="132" s="1"/>
  <c r="D43" i="132"/>
  <c r="F43" i="132" s="1"/>
  <c r="D42" i="132"/>
  <c r="F42" i="132" s="1"/>
  <c r="D41" i="132"/>
  <c r="F41" i="132" s="1"/>
  <c r="D40" i="132"/>
  <c r="F40" i="132" s="1"/>
  <c r="D39" i="132"/>
  <c r="F39" i="132" s="1"/>
  <c r="D38" i="132"/>
  <c r="F38" i="132" s="1"/>
  <c r="D37" i="132"/>
  <c r="F37" i="132" s="1"/>
  <c r="D36" i="132"/>
  <c r="F36" i="132" s="1"/>
  <c r="O35" i="132"/>
  <c r="D35" i="132"/>
  <c r="F35" i="132" s="1"/>
  <c r="S34" i="132"/>
  <c r="Q34" i="132"/>
  <c r="S33" i="132"/>
  <c r="Q33" i="132"/>
  <c r="S32" i="132"/>
  <c r="Q32" i="132"/>
  <c r="D32" i="132"/>
  <c r="F32" i="132" s="1"/>
  <c r="S31" i="132"/>
  <c r="Q31" i="132"/>
  <c r="D31" i="132"/>
  <c r="F31" i="132" s="1"/>
  <c r="S30" i="132"/>
  <c r="Q30" i="132"/>
  <c r="D30" i="132"/>
  <c r="F30" i="132" s="1"/>
  <c r="S29" i="132"/>
  <c r="Q29" i="132"/>
  <c r="S28" i="132"/>
  <c r="Q28" i="132"/>
  <c r="D28" i="132"/>
  <c r="F28" i="132" s="1"/>
  <c r="B28" i="132"/>
  <c r="D27" i="132" s="1"/>
  <c r="S27" i="132"/>
  <c r="Q27" i="132"/>
  <c r="F27" i="132"/>
  <c r="S26" i="132"/>
  <c r="Q26" i="132"/>
  <c r="D26" i="132"/>
  <c r="F26" i="132" s="1"/>
  <c r="S25" i="132"/>
  <c r="Q25" i="132"/>
  <c r="Q24" i="132"/>
  <c r="P24" i="132"/>
  <c r="N24" i="132"/>
  <c r="F24" i="132"/>
  <c r="E24" i="132"/>
  <c r="H17" i="132"/>
  <c r="F16" i="132"/>
  <c r="J57" i="44" s="1"/>
  <c r="K57" i="44" s="1"/>
  <c r="E16" i="132"/>
  <c r="P32" i="132" s="1"/>
  <c r="R32" i="132" s="1"/>
  <c r="P15" i="132"/>
  <c r="E15" i="132"/>
  <c r="F124" i="131"/>
  <c r="F123" i="131"/>
  <c r="F122" i="131"/>
  <c r="F121" i="131"/>
  <c r="F120" i="131"/>
  <c r="F119" i="131"/>
  <c r="F118" i="131"/>
  <c r="F117" i="131"/>
  <c r="F116" i="131"/>
  <c r="F115" i="131"/>
  <c r="F114" i="131"/>
  <c r="F113" i="131"/>
  <c r="F112" i="131"/>
  <c r="F111" i="131"/>
  <c r="F110" i="131"/>
  <c r="F109" i="131"/>
  <c r="F108" i="131"/>
  <c r="F107" i="131"/>
  <c r="F106" i="131"/>
  <c r="F105" i="131"/>
  <c r="F104" i="131"/>
  <c r="F103" i="131"/>
  <c r="F102" i="131"/>
  <c r="F101" i="131"/>
  <c r="F100" i="131"/>
  <c r="F99" i="131"/>
  <c r="F98" i="131"/>
  <c r="F97" i="131"/>
  <c r="F96" i="131"/>
  <c r="F95" i="131"/>
  <c r="F94" i="131"/>
  <c r="F93" i="131"/>
  <c r="F92" i="131"/>
  <c r="F91" i="131"/>
  <c r="F90" i="131"/>
  <c r="F89" i="131"/>
  <c r="F88" i="131"/>
  <c r="F87" i="131"/>
  <c r="F86" i="131"/>
  <c r="F85" i="131"/>
  <c r="F84" i="131"/>
  <c r="F83" i="131"/>
  <c r="F82" i="131"/>
  <c r="F81" i="131"/>
  <c r="O80" i="131"/>
  <c r="F80" i="131"/>
  <c r="F79" i="131"/>
  <c r="O78" i="131"/>
  <c r="F78" i="131"/>
  <c r="F77" i="131"/>
  <c r="O76" i="131"/>
  <c r="F76" i="131"/>
  <c r="F75" i="131"/>
  <c r="O74" i="131"/>
  <c r="F74" i="131"/>
  <c r="F73" i="131"/>
  <c r="O72" i="131"/>
  <c r="F72" i="131"/>
  <c r="F71" i="131"/>
  <c r="O70" i="131"/>
  <c r="F70" i="131"/>
  <c r="F69" i="131"/>
  <c r="O68" i="131"/>
  <c r="F68" i="131"/>
  <c r="F67" i="131"/>
  <c r="O66" i="131"/>
  <c r="F66" i="131"/>
  <c r="F65" i="131"/>
  <c r="O64" i="131"/>
  <c r="F64" i="131"/>
  <c r="F63" i="131"/>
  <c r="O62" i="131"/>
  <c r="F62" i="131"/>
  <c r="F61" i="131"/>
  <c r="F60" i="131"/>
  <c r="F59" i="131"/>
  <c r="F58" i="131"/>
  <c r="F57" i="131"/>
  <c r="F56" i="131"/>
  <c r="R55" i="131"/>
  <c r="F55" i="131"/>
  <c r="F54" i="131"/>
  <c r="F53" i="131"/>
  <c r="F52" i="131"/>
  <c r="F51" i="131"/>
  <c r="F50" i="131"/>
  <c r="D49" i="131"/>
  <c r="F49" i="131" s="1"/>
  <c r="D48" i="131"/>
  <c r="F48" i="131" s="1"/>
  <c r="D47" i="131"/>
  <c r="F47" i="131" s="1"/>
  <c r="F46" i="131"/>
  <c r="D46" i="131"/>
  <c r="D45" i="131"/>
  <c r="F45" i="131" s="1"/>
  <c r="F44" i="131"/>
  <c r="D44" i="131"/>
  <c r="D43" i="131"/>
  <c r="F43" i="131" s="1"/>
  <c r="F42" i="131"/>
  <c r="D42" i="131"/>
  <c r="D41" i="131"/>
  <c r="F41" i="131" s="1"/>
  <c r="D40" i="131"/>
  <c r="F40" i="131" s="1"/>
  <c r="D39" i="131"/>
  <c r="F39" i="131" s="1"/>
  <c r="F38" i="131"/>
  <c r="D38" i="131"/>
  <c r="D37" i="131"/>
  <c r="F37" i="131" s="1"/>
  <c r="F36" i="131"/>
  <c r="D36" i="131"/>
  <c r="O35" i="131"/>
  <c r="F35" i="131"/>
  <c r="D35" i="131"/>
  <c r="S34" i="131"/>
  <c r="Q34" i="131"/>
  <c r="S33" i="131"/>
  <c r="Q33" i="131"/>
  <c r="S32" i="131"/>
  <c r="Q32" i="131"/>
  <c r="S31" i="131"/>
  <c r="Q31" i="131"/>
  <c r="S30" i="131"/>
  <c r="Q30" i="131"/>
  <c r="S29" i="131"/>
  <c r="Q29" i="131"/>
  <c r="S28" i="131"/>
  <c r="Q28" i="131"/>
  <c r="B28" i="131"/>
  <c r="D26" i="131" s="1"/>
  <c r="F26" i="131" s="1"/>
  <c r="S27" i="131"/>
  <c r="Q27" i="131"/>
  <c r="S26" i="131"/>
  <c r="Q26" i="131"/>
  <c r="S25" i="131"/>
  <c r="Q25" i="131"/>
  <c r="Q24" i="131"/>
  <c r="P24" i="131"/>
  <c r="N24" i="131"/>
  <c r="F24" i="131"/>
  <c r="E24" i="131"/>
  <c r="H17" i="131"/>
  <c r="Q16" i="131"/>
  <c r="L56" i="44" s="1"/>
  <c r="F16" i="131"/>
  <c r="J56" i="44" s="1"/>
  <c r="K56" i="44" s="1"/>
  <c r="E16" i="131"/>
  <c r="P34" i="131" s="1"/>
  <c r="R34" i="131" s="1"/>
  <c r="P15" i="131"/>
  <c r="E15" i="131"/>
  <c r="F124" i="130"/>
  <c r="F123" i="130"/>
  <c r="F122" i="130"/>
  <c r="F121" i="130"/>
  <c r="F120" i="130"/>
  <c r="F119" i="130"/>
  <c r="F118" i="130"/>
  <c r="F117" i="130"/>
  <c r="F116" i="130"/>
  <c r="F115" i="130"/>
  <c r="F114" i="130"/>
  <c r="F113" i="130"/>
  <c r="F112" i="130"/>
  <c r="F111" i="130"/>
  <c r="F110" i="130"/>
  <c r="F109" i="130"/>
  <c r="F108" i="130"/>
  <c r="F107" i="130"/>
  <c r="F106" i="130"/>
  <c r="F105" i="130"/>
  <c r="F104" i="130"/>
  <c r="F103" i="130"/>
  <c r="F102" i="130"/>
  <c r="F101" i="130"/>
  <c r="F100" i="130"/>
  <c r="F99" i="130"/>
  <c r="F98" i="130"/>
  <c r="F97" i="130"/>
  <c r="F96" i="130"/>
  <c r="F95" i="130"/>
  <c r="F94" i="130"/>
  <c r="F93" i="130"/>
  <c r="F92" i="130"/>
  <c r="F91" i="130"/>
  <c r="F90" i="130"/>
  <c r="F89" i="130"/>
  <c r="F88" i="130"/>
  <c r="F87" i="130"/>
  <c r="F86" i="130"/>
  <c r="F85" i="130"/>
  <c r="F84" i="130"/>
  <c r="F83" i="130"/>
  <c r="F82" i="130"/>
  <c r="F81" i="130"/>
  <c r="O80" i="130"/>
  <c r="F80" i="130"/>
  <c r="F79" i="130"/>
  <c r="O78" i="130"/>
  <c r="F78" i="130"/>
  <c r="F77" i="130"/>
  <c r="O76" i="130"/>
  <c r="F76" i="130"/>
  <c r="F75" i="130"/>
  <c r="O74" i="130"/>
  <c r="F74" i="130"/>
  <c r="F73" i="130"/>
  <c r="O72" i="130"/>
  <c r="F72" i="130"/>
  <c r="F71" i="130"/>
  <c r="O70" i="130"/>
  <c r="F70" i="130"/>
  <c r="F69" i="130"/>
  <c r="O68" i="130"/>
  <c r="F68" i="130"/>
  <c r="F67" i="130"/>
  <c r="O66" i="130"/>
  <c r="F66" i="130"/>
  <c r="F65" i="130"/>
  <c r="O64" i="130"/>
  <c r="F64" i="130"/>
  <c r="F63" i="130"/>
  <c r="O62" i="130"/>
  <c r="F62" i="130"/>
  <c r="F61" i="130"/>
  <c r="F60" i="130"/>
  <c r="F59" i="130"/>
  <c r="F58" i="130"/>
  <c r="F57" i="130"/>
  <c r="F56" i="130"/>
  <c r="R55" i="130"/>
  <c r="Q16" i="130" s="1"/>
  <c r="F55" i="130"/>
  <c r="F54" i="130"/>
  <c r="F53" i="130"/>
  <c r="F52" i="130"/>
  <c r="F51" i="130"/>
  <c r="F50" i="130"/>
  <c r="D49" i="130"/>
  <c r="F49" i="130" s="1"/>
  <c r="D48" i="130"/>
  <c r="F48" i="130" s="1"/>
  <c r="F47" i="130"/>
  <c r="D47" i="130"/>
  <c r="D46" i="130"/>
  <c r="F46" i="130" s="1"/>
  <c r="F45" i="130"/>
  <c r="D45" i="130"/>
  <c r="D44" i="130"/>
  <c r="F44" i="130" s="1"/>
  <c r="F43" i="130"/>
  <c r="D43" i="130"/>
  <c r="D42" i="130"/>
  <c r="F42" i="130" s="1"/>
  <c r="D41" i="130"/>
  <c r="F41" i="130" s="1"/>
  <c r="D40" i="130"/>
  <c r="F40" i="130" s="1"/>
  <c r="F39" i="130"/>
  <c r="D39" i="130"/>
  <c r="D38" i="130"/>
  <c r="F38" i="130" s="1"/>
  <c r="F37" i="130"/>
  <c r="D37" i="130"/>
  <c r="D36" i="130"/>
  <c r="F36" i="130" s="1"/>
  <c r="O35" i="130"/>
  <c r="D35" i="130"/>
  <c r="F35" i="130" s="1"/>
  <c r="S34" i="130"/>
  <c r="Q34" i="130"/>
  <c r="F34" i="130"/>
  <c r="D34" i="130"/>
  <c r="S33" i="130"/>
  <c r="Q33" i="130"/>
  <c r="D33" i="130"/>
  <c r="F33" i="130" s="1"/>
  <c r="S32" i="130"/>
  <c r="Q32" i="130"/>
  <c r="D32" i="130"/>
  <c r="F32" i="130" s="1"/>
  <c r="S31" i="130"/>
  <c r="Q31" i="130"/>
  <c r="S30" i="130"/>
  <c r="Q30" i="130"/>
  <c r="S29" i="130"/>
  <c r="Q29" i="130"/>
  <c r="D29" i="130"/>
  <c r="F29" i="130" s="1"/>
  <c r="S28" i="130"/>
  <c r="Q28" i="130"/>
  <c r="F28" i="130"/>
  <c r="D28" i="130"/>
  <c r="B28" i="130"/>
  <c r="D31" i="130" s="1"/>
  <c r="F31" i="130" s="1"/>
  <c r="S27" i="130"/>
  <c r="Q27" i="130"/>
  <c r="D27" i="130"/>
  <c r="F27" i="130" s="1"/>
  <c r="S26" i="130"/>
  <c r="Q26" i="130"/>
  <c r="F26" i="130"/>
  <c r="D26" i="130"/>
  <c r="S25" i="130"/>
  <c r="Q25" i="130"/>
  <c r="Q35" i="130" s="1"/>
  <c r="P16" i="130" s="1"/>
  <c r="D25" i="130"/>
  <c r="F25" i="130" s="1"/>
  <c r="Q24" i="130"/>
  <c r="P24" i="130"/>
  <c r="N24" i="130"/>
  <c r="F24" i="130"/>
  <c r="E24" i="130"/>
  <c r="H17" i="130"/>
  <c r="F16" i="130"/>
  <c r="J55" i="44" s="1"/>
  <c r="K55" i="44" s="1"/>
  <c r="E16" i="130"/>
  <c r="P26" i="130" s="1"/>
  <c r="R26" i="130" s="1"/>
  <c r="P15" i="130"/>
  <c r="E15" i="130"/>
  <c r="F124" i="129"/>
  <c r="F123" i="129"/>
  <c r="F122" i="129"/>
  <c r="F121" i="129"/>
  <c r="F120" i="129"/>
  <c r="F119" i="129"/>
  <c r="F118" i="129"/>
  <c r="F117" i="129"/>
  <c r="F116" i="129"/>
  <c r="F115" i="129"/>
  <c r="F114" i="129"/>
  <c r="F113" i="129"/>
  <c r="F112" i="129"/>
  <c r="F111" i="129"/>
  <c r="F110" i="129"/>
  <c r="F109" i="129"/>
  <c r="F108" i="129"/>
  <c r="F107" i="129"/>
  <c r="F106" i="129"/>
  <c r="F105" i="129"/>
  <c r="F104" i="129"/>
  <c r="F103" i="129"/>
  <c r="F102" i="129"/>
  <c r="F101" i="129"/>
  <c r="F100" i="129"/>
  <c r="F99" i="129"/>
  <c r="F98" i="129"/>
  <c r="F97" i="129"/>
  <c r="F96" i="129"/>
  <c r="F95" i="129"/>
  <c r="F94" i="129"/>
  <c r="F93" i="129"/>
  <c r="F92" i="129"/>
  <c r="F91" i="129"/>
  <c r="F90" i="129"/>
  <c r="F89" i="129"/>
  <c r="F88" i="129"/>
  <c r="F87" i="129"/>
  <c r="F86" i="129"/>
  <c r="F85" i="129"/>
  <c r="F84" i="129"/>
  <c r="F83" i="129"/>
  <c r="F82" i="129"/>
  <c r="F81" i="129"/>
  <c r="O80" i="129"/>
  <c r="F80" i="129"/>
  <c r="F79" i="129"/>
  <c r="O78" i="129"/>
  <c r="F78" i="129"/>
  <c r="F77" i="129"/>
  <c r="O76" i="129"/>
  <c r="F76" i="129"/>
  <c r="F75" i="129"/>
  <c r="O74" i="129"/>
  <c r="F74" i="129"/>
  <c r="F73" i="129"/>
  <c r="O72" i="129"/>
  <c r="F72" i="129"/>
  <c r="F71" i="129"/>
  <c r="O70" i="129"/>
  <c r="F70" i="129"/>
  <c r="F69" i="129"/>
  <c r="O68" i="129"/>
  <c r="F68" i="129"/>
  <c r="F67" i="129"/>
  <c r="O66" i="129"/>
  <c r="F66" i="129"/>
  <c r="F65" i="129"/>
  <c r="O64" i="129"/>
  <c r="F64" i="129"/>
  <c r="F63" i="129"/>
  <c r="O62" i="129"/>
  <c r="F62" i="129"/>
  <c r="F61" i="129"/>
  <c r="F60" i="129"/>
  <c r="F59" i="129"/>
  <c r="F58" i="129"/>
  <c r="F57" i="129"/>
  <c r="F56" i="129"/>
  <c r="R55" i="129"/>
  <c r="R57" i="129" s="1"/>
  <c r="F55" i="129"/>
  <c r="F54" i="129"/>
  <c r="F53" i="129"/>
  <c r="F52" i="129"/>
  <c r="F51" i="129"/>
  <c r="F50" i="129"/>
  <c r="D49" i="129"/>
  <c r="F49" i="129" s="1"/>
  <c r="D48" i="129"/>
  <c r="F48" i="129" s="1"/>
  <c r="D47" i="129"/>
  <c r="F47" i="129" s="1"/>
  <c r="D46" i="129"/>
  <c r="F46" i="129" s="1"/>
  <c r="D45" i="129"/>
  <c r="F45" i="129" s="1"/>
  <c r="D44" i="129"/>
  <c r="F44" i="129" s="1"/>
  <c r="D43" i="129"/>
  <c r="F43" i="129" s="1"/>
  <c r="D42" i="129"/>
  <c r="F42" i="129" s="1"/>
  <c r="D41" i="129"/>
  <c r="F41" i="129" s="1"/>
  <c r="D40" i="129"/>
  <c r="F40" i="129" s="1"/>
  <c r="D39" i="129"/>
  <c r="F39" i="129" s="1"/>
  <c r="D38" i="129"/>
  <c r="F38" i="129" s="1"/>
  <c r="D37" i="129"/>
  <c r="F37" i="129" s="1"/>
  <c r="D36" i="129"/>
  <c r="F36" i="129" s="1"/>
  <c r="O35" i="129"/>
  <c r="D35" i="129"/>
  <c r="F35" i="129" s="1"/>
  <c r="S34" i="129"/>
  <c r="Q34" i="129"/>
  <c r="S33" i="129"/>
  <c r="Q33" i="129"/>
  <c r="S32" i="129"/>
  <c r="Q32" i="129"/>
  <c r="D32" i="129"/>
  <c r="F32" i="129" s="1"/>
  <c r="S31" i="129"/>
  <c r="Q31" i="129"/>
  <c r="D31" i="129"/>
  <c r="F31" i="129" s="1"/>
  <c r="S30" i="129"/>
  <c r="Q30" i="129"/>
  <c r="D30" i="129"/>
  <c r="F30" i="129" s="1"/>
  <c r="S29" i="129"/>
  <c r="Q29" i="129"/>
  <c r="S28" i="129"/>
  <c r="Q28" i="129"/>
  <c r="D28" i="129"/>
  <c r="F28" i="129" s="1"/>
  <c r="B28" i="129"/>
  <c r="D34" i="129" s="1"/>
  <c r="F34" i="129" s="1"/>
  <c r="S27" i="129"/>
  <c r="Q27" i="129"/>
  <c r="F27" i="129"/>
  <c r="D27" i="129"/>
  <c r="S26" i="129"/>
  <c r="Q26" i="129"/>
  <c r="F26" i="129"/>
  <c r="D26" i="129"/>
  <c r="S25" i="129"/>
  <c r="Q25" i="129"/>
  <c r="F25" i="129"/>
  <c r="D25" i="129"/>
  <c r="Q24" i="129"/>
  <c r="P24" i="129"/>
  <c r="N24" i="129"/>
  <c r="F24" i="129"/>
  <c r="E24" i="129"/>
  <c r="H17" i="129"/>
  <c r="Q16" i="129"/>
  <c r="F16" i="129"/>
  <c r="E16" i="129"/>
  <c r="P34" i="129" s="1"/>
  <c r="R34" i="129" s="1"/>
  <c r="P15" i="129"/>
  <c r="E15" i="129"/>
  <c r="F124" i="128"/>
  <c r="F123" i="128"/>
  <c r="F122" i="128"/>
  <c r="F121" i="128"/>
  <c r="F120" i="128"/>
  <c r="F119" i="128"/>
  <c r="F118" i="128"/>
  <c r="F117" i="128"/>
  <c r="F116" i="128"/>
  <c r="F115" i="128"/>
  <c r="F114" i="128"/>
  <c r="F113" i="128"/>
  <c r="F112" i="128"/>
  <c r="F111" i="128"/>
  <c r="F110" i="128"/>
  <c r="F109" i="128"/>
  <c r="F108" i="128"/>
  <c r="F107" i="128"/>
  <c r="F106" i="128"/>
  <c r="F105" i="128"/>
  <c r="F104" i="128"/>
  <c r="F103" i="128"/>
  <c r="F102" i="128"/>
  <c r="F101" i="128"/>
  <c r="F100" i="128"/>
  <c r="F99" i="128"/>
  <c r="F98" i="128"/>
  <c r="F97" i="128"/>
  <c r="F96" i="128"/>
  <c r="F95" i="128"/>
  <c r="F94" i="128"/>
  <c r="F93" i="128"/>
  <c r="F92" i="128"/>
  <c r="F91" i="128"/>
  <c r="F90" i="128"/>
  <c r="F89" i="128"/>
  <c r="F88" i="128"/>
  <c r="F87" i="128"/>
  <c r="F86" i="128"/>
  <c r="F85" i="128"/>
  <c r="F84" i="128"/>
  <c r="F83" i="128"/>
  <c r="F82" i="128"/>
  <c r="F81" i="128"/>
  <c r="O80" i="128"/>
  <c r="F80" i="128"/>
  <c r="F79" i="128"/>
  <c r="O78" i="128"/>
  <c r="F78" i="128"/>
  <c r="F77" i="128"/>
  <c r="O76" i="128"/>
  <c r="F76" i="128"/>
  <c r="F75" i="128"/>
  <c r="O74" i="128"/>
  <c r="F74" i="128"/>
  <c r="F73" i="128"/>
  <c r="O72" i="128"/>
  <c r="F72" i="128"/>
  <c r="F71" i="128"/>
  <c r="O70" i="128"/>
  <c r="F70" i="128"/>
  <c r="F69" i="128"/>
  <c r="O68" i="128"/>
  <c r="F68" i="128"/>
  <c r="F67" i="128"/>
  <c r="O66" i="128"/>
  <c r="F66" i="128"/>
  <c r="F65" i="128"/>
  <c r="O64" i="128"/>
  <c r="F64" i="128"/>
  <c r="F63" i="128"/>
  <c r="O62" i="128"/>
  <c r="F62" i="128"/>
  <c r="F61" i="128"/>
  <c r="F60" i="128"/>
  <c r="F59" i="128"/>
  <c r="F58" i="128"/>
  <c r="F57" i="128"/>
  <c r="F56" i="128"/>
  <c r="R55" i="128"/>
  <c r="F55" i="128"/>
  <c r="F54" i="128"/>
  <c r="F53" i="128"/>
  <c r="F52" i="128"/>
  <c r="F51" i="128"/>
  <c r="F50" i="128"/>
  <c r="D49" i="128"/>
  <c r="F49" i="128" s="1"/>
  <c r="D48" i="128"/>
  <c r="F48" i="128" s="1"/>
  <c r="D47" i="128"/>
  <c r="F47" i="128" s="1"/>
  <c r="D46" i="128"/>
  <c r="F46" i="128" s="1"/>
  <c r="D45" i="128"/>
  <c r="F45" i="128" s="1"/>
  <c r="D44" i="128"/>
  <c r="F44" i="128" s="1"/>
  <c r="D43" i="128"/>
  <c r="F43" i="128" s="1"/>
  <c r="D42" i="128"/>
  <c r="F42" i="128" s="1"/>
  <c r="D41" i="128"/>
  <c r="F41" i="128" s="1"/>
  <c r="D40" i="128"/>
  <c r="F40" i="128" s="1"/>
  <c r="D39" i="128"/>
  <c r="F39" i="128" s="1"/>
  <c r="D38" i="128"/>
  <c r="F38" i="128" s="1"/>
  <c r="D37" i="128"/>
  <c r="F37" i="128" s="1"/>
  <c r="F36" i="128"/>
  <c r="D36" i="128"/>
  <c r="O35" i="128"/>
  <c r="D35" i="128"/>
  <c r="F35" i="128" s="1"/>
  <c r="S34" i="128"/>
  <c r="Q34" i="128"/>
  <c r="S33" i="128"/>
  <c r="Q33" i="128"/>
  <c r="S32" i="128"/>
  <c r="Q32" i="128"/>
  <c r="S31" i="128"/>
  <c r="Q31" i="128"/>
  <c r="S30" i="128"/>
  <c r="Q30" i="128"/>
  <c r="S29" i="128"/>
  <c r="Q29" i="128"/>
  <c r="S28" i="128"/>
  <c r="Q28" i="128"/>
  <c r="B28" i="128"/>
  <c r="S27" i="128"/>
  <c r="Q27" i="128"/>
  <c r="P27" i="128"/>
  <c r="R27" i="128" s="1"/>
  <c r="S26" i="128"/>
  <c r="Q26" i="128"/>
  <c r="D26" i="128"/>
  <c r="F26" i="128" s="1"/>
  <c r="S25" i="128"/>
  <c r="Q25" i="128"/>
  <c r="P25" i="128"/>
  <c r="R25" i="128" s="1"/>
  <c r="Q24" i="128"/>
  <c r="P24" i="128"/>
  <c r="N24" i="128"/>
  <c r="F24" i="128"/>
  <c r="E24" i="128"/>
  <c r="H17" i="128"/>
  <c r="F16" i="128"/>
  <c r="E16" i="128"/>
  <c r="P34" i="128" s="1"/>
  <c r="R34" i="128" s="1"/>
  <c r="P15" i="128"/>
  <c r="E15" i="128"/>
  <c r="F124" i="127"/>
  <c r="F123" i="127"/>
  <c r="F122" i="127"/>
  <c r="F121" i="127"/>
  <c r="F120" i="127"/>
  <c r="F119" i="127"/>
  <c r="F118" i="127"/>
  <c r="F117" i="127"/>
  <c r="F116" i="127"/>
  <c r="F115" i="127"/>
  <c r="F114" i="127"/>
  <c r="F113" i="127"/>
  <c r="F112" i="127"/>
  <c r="F111" i="127"/>
  <c r="F110" i="127"/>
  <c r="F109" i="127"/>
  <c r="F108" i="127"/>
  <c r="F107" i="127"/>
  <c r="F106" i="127"/>
  <c r="F105" i="127"/>
  <c r="F104" i="127"/>
  <c r="F103" i="127"/>
  <c r="F102" i="127"/>
  <c r="F101" i="127"/>
  <c r="F100" i="127"/>
  <c r="F99" i="127"/>
  <c r="F98" i="127"/>
  <c r="F97" i="127"/>
  <c r="F96" i="127"/>
  <c r="F95" i="127"/>
  <c r="F94" i="127"/>
  <c r="F93" i="127"/>
  <c r="F92" i="127"/>
  <c r="F91" i="127"/>
  <c r="F90" i="127"/>
  <c r="F89" i="127"/>
  <c r="F88" i="127"/>
  <c r="F87" i="127"/>
  <c r="F86" i="127"/>
  <c r="F85" i="127"/>
  <c r="F84" i="127"/>
  <c r="F83" i="127"/>
  <c r="F82" i="127"/>
  <c r="F81" i="127"/>
  <c r="O80" i="127"/>
  <c r="F80" i="127"/>
  <c r="F79" i="127"/>
  <c r="O78" i="127"/>
  <c r="F78" i="127"/>
  <c r="F77" i="127"/>
  <c r="O76" i="127"/>
  <c r="F76" i="127"/>
  <c r="F75" i="127"/>
  <c r="O74" i="127"/>
  <c r="F74" i="127"/>
  <c r="F73" i="127"/>
  <c r="O72" i="127"/>
  <c r="F72" i="127"/>
  <c r="F71" i="127"/>
  <c r="O70" i="127"/>
  <c r="F70" i="127"/>
  <c r="F69" i="127"/>
  <c r="O68" i="127"/>
  <c r="F68" i="127"/>
  <c r="F67" i="127"/>
  <c r="O66" i="127"/>
  <c r="F66" i="127"/>
  <c r="F65" i="127"/>
  <c r="O64" i="127"/>
  <c r="F64" i="127"/>
  <c r="F63" i="127"/>
  <c r="O62" i="127"/>
  <c r="F62" i="127"/>
  <c r="F61" i="127"/>
  <c r="F60" i="127"/>
  <c r="F59" i="127"/>
  <c r="F58" i="127"/>
  <c r="F57" i="127"/>
  <c r="F56" i="127"/>
  <c r="R55" i="127"/>
  <c r="F55" i="127"/>
  <c r="F54" i="127"/>
  <c r="F53" i="127"/>
  <c r="F52" i="127"/>
  <c r="F51" i="127"/>
  <c r="F50" i="127"/>
  <c r="D49" i="127"/>
  <c r="F49" i="127" s="1"/>
  <c r="D48" i="127"/>
  <c r="F48" i="127" s="1"/>
  <c r="D47" i="127"/>
  <c r="F47" i="127" s="1"/>
  <c r="F46" i="127"/>
  <c r="D46" i="127"/>
  <c r="D45" i="127"/>
  <c r="F45" i="127" s="1"/>
  <c r="D44" i="127"/>
  <c r="F44" i="127" s="1"/>
  <c r="D43" i="127"/>
  <c r="F43" i="127" s="1"/>
  <c r="F42" i="127"/>
  <c r="D42" i="127"/>
  <c r="D41" i="127"/>
  <c r="F41" i="127" s="1"/>
  <c r="D40" i="127"/>
  <c r="F40" i="127" s="1"/>
  <c r="D39" i="127"/>
  <c r="F39" i="127" s="1"/>
  <c r="F38" i="127"/>
  <c r="D38" i="127"/>
  <c r="D37" i="127"/>
  <c r="F37" i="127" s="1"/>
  <c r="D36" i="127"/>
  <c r="F36" i="127" s="1"/>
  <c r="O35" i="127"/>
  <c r="F35" i="127"/>
  <c r="D35" i="127"/>
  <c r="S34" i="127"/>
  <c r="Q34" i="127"/>
  <c r="S33" i="127"/>
  <c r="Q33" i="127"/>
  <c r="P33" i="127"/>
  <c r="R33" i="127" s="1"/>
  <c r="S32" i="127"/>
  <c r="Q32" i="127"/>
  <c r="S31" i="127"/>
  <c r="Q31" i="127"/>
  <c r="P31" i="127"/>
  <c r="R31" i="127" s="1"/>
  <c r="S30" i="127"/>
  <c r="Q30" i="127"/>
  <c r="S29" i="127"/>
  <c r="Q29" i="127"/>
  <c r="P29" i="127"/>
  <c r="R29" i="127" s="1"/>
  <c r="S28" i="127"/>
  <c r="Q28" i="127"/>
  <c r="B28" i="127"/>
  <c r="D33" i="127" s="1"/>
  <c r="F33" i="127" s="1"/>
  <c r="S27" i="127"/>
  <c r="Q27" i="127"/>
  <c r="S26" i="127"/>
  <c r="Q26" i="127"/>
  <c r="S25" i="127"/>
  <c r="Q25" i="127"/>
  <c r="P25" i="127"/>
  <c r="R25" i="127" s="1"/>
  <c r="Q24" i="127"/>
  <c r="P24" i="127"/>
  <c r="N24" i="127"/>
  <c r="F24" i="127"/>
  <c r="E24" i="127"/>
  <c r="H17" i="127"/>
  <c r="Q16" i="127"/>
  <c r="L52" i="44" s="1"/>
  <c r="F16" i="127"/>
  <c r="E16" i="127"/>
  <c r="P34" i="127" s="1"/>
  <c r="R34" i="127" s="1"/>
  <c r="P15" i="127"/>
  <c r="E15" i="127"/>
  <c r="F124" i="126"/>
  <c r="F123" i="126"/>
  <c r="F122" i="126"/>
  <c r="F121" i="126"/>
  <c r="F120" i="126"/>
  <c r="F119" i="126"/>
  <c r="F118" i="126"/>
  <c r="F117" i="126"/>
  <c r="F116" i="126"/>
  <c r="F115" i="126"/>
  <c r="F114" i="126"/>
  <c r="F113" i="126"/>
  <c r="F112" i="126"/>
  <c r="F111" i="126"/>
  <c r="F110" i="126"/>
  <c r="F109" i="126"/>
  <c r="F108" i="126"/>
  <c r="F107" i="126"/>
  <c r="F106" i="126"/>
  <c r="F105" i="126"/>
  <c r="F104" i="126"/>
  <c r="F103" i="126"/>
  <c r="F102" i="126"/>
  <c r="F101" i="126"/>
  <c r="F100" i="126"/>
  <c r="F99" i="126"/>
  <c r="F98" i="126"/>
  <c r="F97" i="126"/>
  <c r="F96" i="126"/>
  <c r="F95" i="126"/>
  <c r="F94" i="126"/>
  <c r="F93" i="126"/>
  <c r="F92" i="126"/>
  <c r="F91" i="126"/>
  <c r="F90" i="126"/>
  <c r="F89" i="126"/>
  <c r="F88" i="126"/>
  <c r="F87" i="126"/>
  <c r="F86" i="126"/>
  <c r="F85" i="126"/>
  <c r="F84" i="126"/>
  <c r="F83" i="126"/>
  <c r="F82" i="126"/>
  <c r="F81" i="126"/>
  <c r="O80" i="126"/>
  <c r="F80" i="126"/>
  <c r="F79" i="126"/>
  <c r="O78" i="126"/>
  <c r="F78" i="126"/>
  <c r="F77" i="126"/>
  <c r="O76" i="126"/>
  <c r="F76" i="126"/>
  <c r="F75" i="126"/>
  <c r="O74" i="126"/>
  <c r="F74" i="126"/>
  <c r="F73" i="126"/>
  <c r="O72" i="126"/>
  <c r="F72" i="126"/>
  <c r="F71" i="126"/>
  <c r="O70" i="126"/>
  <c r="F70" i="126"/>
  <c r="F69" i="126"/>
  <c r="O68" i="126"/>
  <c r="F68" i="126"/>
  <c r="F67" i="126"/>
  <c r="O66" i="126"/>
  <c r="F66" i="126"/>
  <c r="F65" i="126"/>
  <c r="O64" i="126"/>
  <c r="F64" i="126"/>
  <c r="F63" i="126"/>
  <c r="O62" i="126"/>
  <c r="F62" i="126"/>
  <c r="F61" i="126"/>
  <c r="F60" i="126"/>
  <c r="F59" i="126"/>
  <c r="F58" i="126"/>
  <c r="F57" i="126"/>
  <c r="F56" i="126"/>
  <c r="R55" i="126"/>
  <c r="R57" i="126" s="1"/>
  <c r="F55" i="126"/>
  <c r="F54" i="126"/>
  <c r="F53" i="126"/>
  <c r="F52" i="126"/>
  <c r="F51" i="126"/>
  <c r="F50" i="126"/>
  <c r="D49" i="126"/>
  <c r="F49" i="126" s="1"/>
  <c r="D48" i="126"/>
  <c r="F48" i="126" s="1"/>
  <c r="D47" i="126"/>
  <c r="F47" i="126" s="1"/>
  <c r="D46" i="126"/>
  <c r="F46" i="126" s="1"/>
  <c r="D45" i="126"/>
  <c r="F45" i="126" s="1"/>
  <c r="D44" i="126"/>
  <c r="F44" i="126" s="1"/>
  <c r="D43" i="126"/>
  <c r="F43" i="126" s="1"/>
  <c r="D42" i="126"/>
  <c r="F42" i="126" s="1"/>
  <c r="D41" i="126"/>
  <c r="F41" i="126" s="1"/>
  <c r="D40" i="126"/>
  <c r="F40" i="126" s="1"/>
  <c r="D39" i="126"/>
  <c r="F39" i="126" s="1"/>
  <c r="D38" i="126"/>
  <c r="F38" i="126" s="1"/>
  <c r="D37" i="126"/>
  <c r="F37" i="126" s="1"/>
  <c r="D36" i="126"/>
  <c r="F36" i="126" s="1"/>
  <c r="O35" i="126"/>
  <c r="F35" i="126"/>
  <c r="D35" i="126"/>
  <c r="S34" i="126"/>
  <c r="Q34" i="126"/>
  <c r="S33" i="126"/>
  <c r="Q33" i="126"/>
  <c r="S32" i="126"/>
  <c r="Q32" i="126"/>
  <c r="D32" i="126"/>
  <c r="F32" i="126" s="1"/>
  <c r="S31" i="126"/>
  <c r="Q31" i="126"/>
  <c r="S30" i="126"/>
  <c r="Q30" i="126"/>
  <c r="S29" i="126"/>
  <c r="Q29" i="126"/>
  <c r="S28" i="126"/>
  <c r="Q28" i="126"/>
  <c r="D28" i="126"/>
  <c r="F28" i="126" s="1"/>
  <c r="B28" i="126"/>
  <c r="D33" i="126" s="1"/>
  <c r="F33" i="126" s="1"/>
  <c r="S27" i="126"/>
  <c r="Q27" i="126"/>
  <c r="D27" i="126"/>
  <c r="F27" i="126" s="1"/>
  <c r="S26" i="126"/>
  <c r="Q26" i="126"/>
  <c r="F26" i="126"/>
  <c r="D26" i="126"/>
  <c r="S25" i="126"/>
  <c r="Q25" i="126"/>
  <c r="D25" i="126"/>
  <c r="F25" i="126" s="1"/>
  <c r="Q24" i="126"/>
  <c r="P24" i="126"/>
  <c r="N24" i="126"/>
  <c r="F24" i="126"/>
  <c r="E24" i="126"/>
  <c r="H17" i="126"/>
  <c r="F16" i="126"/>
  <c r="J51" i="44" s="1"/>
  <c r="K51" i="44" s="1"/>
  <c r="E16" i="126"/>
  <c r="P34" i="126" s="1"/>
  <c r="R34" i="126" s="1"/>
  <c r="P15" i="126"/>
  <c r="E15" i="126"/>
  <c r="F124" i="125"/>
  <c r="F123" i="125"/>
  <c r="F122" i="125"/>
  <c r="F121" i="125"/>
  <c r="F120" i="125"/>
  <c r="F119" i="125"/>
  <c r="F118" i="125"/>
  <c r="F117" i="125"/>
  <c r="F116" i="125"/>
  <c r="F115" i="125"/>
  <c r="F114" i="125"/>
  <c r="F113" i="125"/>
  <c r="F112" i="125"/>
  <c r="F111" i="125"/>
  <c r="F110" i="125"/>
  <c r="F109" i="125"/>
  <c r="F108" i="125"/>
  <c r="F107" i="125"/>
  <c r="F106" i="125"/>
  <c r="F105" i="125"/>
  <c r="F104" i="125"/>
  <c r="F103" i="125"/>
  <c r="F102" i="125"/>
  <c r="F101" i="125"/>
  <c r="F100" i="125"/>
  <c r="F99" i="125"/>
  <c r="F98" i="125"/>
  <c r="F97" i="125"/>
  <c r="F96" i="125"/>
  <c r="F95" i="125"/>
  <c r="F94" i="125"/>
  <c r="F93" i="125"/>
  <c r="F92" i="125"/>
  <c r="F91" i="125"/>
  <c r="F90" i="125"/>
  <c r="F89" i="125"/>
  <c r="F88" i="125"/>
  <c r="F87" i="125"/>
  <c r="F86" i="125"/>
  <c r="F85" i="125"/>
  <c r="F84" i="125"/>
  <c r="F83" i="125"/>
  <c r="F82" i="125"/>
  <c r="F81" i="125"/>
  <c r="O80" i="125"/>
  <c r="F80" i="125"/>
  <c r="F79" i="125"/>
  <c r="O78" i="125"/>
  <c r="F78" i="125"/>
  <c r="F77" i="125"/>
  <c r="O76" i="125"/>
  <c r="F76" i="125"/>
  <c r="F75" i="125"/>
  <c r="O74" i="125"/>
  <c r="F74" i="125"/>
  <c r="F73" i="125"/>
  <c r="O72" i="125"/>
  <c r="F72" i="125"/>
  <c r="F71" i="125"/>
  <c r="O70" i="125"/>
  <c r="F70" i="125"/>
  <c r="F69" i="125"/>
  <c r="O68" i="125"/>
  <c r="F68" i="125"/>
  <c r="F67" i="125"/>
  <c r="O66" i="125"/>
  <c r="F66" i="125"/>
  <c r="F65" i="125"/>
  <c r="O64" i="125"/>
  <c r="F64" i="125"/>
  <c r="F63" i="125"/>
  <c r="O62" i="125"/>
  <c r="F62" i="125"/>
  <c r="F61" i="125"/>
  <c r="F60" i="125"/>
  <c r="F59" i="125"/>
  <c r="F58" i="125"/>
  <c r="F57" i="125"/>
  <c r="F56" i="125"/>
  <c r="R55" i="125"/>
  <c r="R57" i="125" s="1"/>
  <c r="F55" i="125"/>
  <c r="F54" i="125"/>
  <c r="F53" i="125"/>
  <c r="F52" i="125"/>
  <c r="F51" i="125"/>
  <c r="F50" i="125"/>
  <c r="D49" i="125"/>
  <c r="F49" i="125" s="1"/>
  <c r="D48" i="125"/>
  <c r="F48" i="125" s="1"/>
  <c r="F47" i="125"/>
  <c r="D47" i="125"/>
  <c r="D46" i="125"/>
  <c r="F46" i="125" s="1"/>
  <c r="D45" i="125"/>
  <c r="F45" i="125" s="1"/>
  <c r="D44" i="125"/>
  <c r="F44" i="125" s="1"/>
  <c r="F43" i="125"/>
  <c r="D43" i="125"/>
  <c r="D42" i="125"/>
  <c r="F42" i="125" s="1"/>
  <c r="D41" i="125"/>
  <c r="F41" i="125" s="1"/>
  <c r="D40" i="125"/>
  <c r="F40" i="125" s="1"/>
  <c r="F39" i="125"/>
  <c r="D39" i="125"/>
  <c r="D38" i="125"/>
  <c r="F38" i="125" s="1"/>
  <c r="D37" i="125"/>
  <c r="F37" i="125" s="1"/>
  <c r="D36" i="125"/>
  <c r="F36" i="125" s="1"/>
  <c r="O35" i="125"/>
  <c r="D35" i="125"/>
  <c r="F35" i="125" s="1"/>
  <c r="S34" i="125"/>
  <c r="Q34" i="125"/>
  <c r="S33" i="125"/>
  <c r="Q33" i="125"/>
  <c r="S32" i="125"/>
  <c r="Q32" i="125"/>
  <c r="S31" i="125"/>
  <c r="Q31" i="125"/>
  <c r="S30" i="125"/>
  <c r="Q30" i="125"/>
  <c r="P30" i="125"/>
  <c r="R30" i="125" s="1"/>
  <c r="S29" i="125"/>
  <c r="Q29" i="125"/>
  <c r="S28" i="125"/>
  <c r="Q28" i="125"/>
  <c r="B28" i="125"/>
  <c r="D34" i="125" s="1"/>
  <c r="F34" i="125" s="1"/>
  <c r="S27" i="125"/>
  <c r="Q27" i="125"/>
  <c r="D27" i="125"/>
  <c r="F27" i="125" s="1"/>
  <c r="S26" i="125"/>
  <c r="Q26" i="125"/>
  <c r="D26" i="125"/>
  <c r="F26" i="125" s="1"/>
  <c r="S25" i="125"/>
  <c r="Q25" i="125"/>
  <c r="D25" i="125"/>
  <c r="F25" i="125" s="1"/>
  <c r="Q24" i="125"/>
  <c r="P24" i="125"/>
  <c r="N24" i="125"/>
  <c r="F24" i="125"/>
  <c r="E24" i="125"/>
  <c r="H17" i="125"/>
  <c r="F16" i="125"/>
  <c r="J50" i="44" s="1"/>
  <c r="K50" i="44" s="1"/>
  <c r="E16" i="125"/>
  <c r="P32" i="125" s="1"/>
  <c r="R32" i="125" s="1"/>
  <c r="P15" i="125"/>
  <c r="E15" i="125"/>
  <c r="F124" i="124"/>
  <c r="F123" i="124"/>
  <c r="F122" i="124"/>
  <c r="F121" i="124"/>
  <c r="F120" i="124"/>
  <c r="F119" i="124"/>
  <c r="F118" i="124"/>
  <c r="F117" i="124"/>
  <c r="F116" i="124"/>
  <c r="F115" i="124"/>
  <c r="F114" i="124"/>
  <c r="F113" i="124"/>
  <c r="F112" i="124"/>
  <c r="F111" i="124"/>
  <c r="F110" i="124"/>
  <c r="F109" i="124"/>
  <c r="F108" i="124"/>
  <c r="F107" i="124"/>
  <c r="F106" i="124"/>
  <c r="F105" i="124"/>
  <c r="F104" i="124"/>
  <c r="F103" i="124"/>
  <c r="F102" i="124"/>
  <c r="F101" i="124"/>
  <c r="F100" i="124"/>
  <c r="F99" i="124"/>
  <c r="F98" i="124"/>
  <c r="F97" i="124"/>
  <c r="F96" i="124"/>
  <c r="F95" i="124"/>
  <c r="F94" i="124"/>
  <c r="F93" i="124"/>
  <c r="F92" i="124"/>
  <c r="F91" i="124"/>
  <c r="F90" i="124"/>
  <c r="F89" i="124"/>
  <c r="F88" i="124"/>
  <c r="F87" i="124"/>
  <c r="F86" i="124"/>
  <c r="F85" i="124"/>
  <c r="F84" i="124"/>
  <c r="F83" i="124"/>
  <c r="F82" i="124"/>
  <c r="F81" i="124"/>
  <c r="O80" i="124"/>
  <c r="F80" i="124"/>
  <c r="F79" i="124"/>
  <c r="O78" i="124"/>
  <c r="F78" i="124"/>
  <c r="F77" i="124"/>
  <c r="O76" i="124"/>
  <c r="F76" i="124"/>
  <c r="F75" i="124"/>
  <c r="O74" i="124"/>
  <c r="F74" i="124"/>
  <c r="F73" i="124"/>
  <c r="O72" i="124"/>
  <c r="F72" i="124"/>
  <c r="F71" i="124"/>
  <c r="O70" i="124"/>
  <c r="F70" i="124"/>
  <c r="F69" i="124"/>
  <c r="O68" i="124"/>
  <c r="F68" i="124"/>
  <c r="F67" i="124"/>
  <c r="O66" i="124"/>
  <c r="F66" i="124"/>
  <c r="F65" i="124"/>
  <c r="O64" i="124"/>
  <c r="F64" i="124"/>
  <c r="F63" i="124"/>
  <c r="O62" i="124"/>
  <c r="F62" i="124"/>
  <c r="F61" i="124"/>
  <c r="F60" i="124"/>
  <c r="F59" i="124"/>
  <c r="F58" i="124"/>
  <c r="F57" i="124"/>
  <c r="F56" i="124"/>
  <c r="R55" i="124"/>
  <c r="F55" i="124"/>
  <c r="F54" i="124"/>
  <c r="F53" i="124"/>
  <c r="F52" i="124"/>
  <c r="F51" i="124"/>
  <c r="F50" i="124"/>
  <c r="F49" i="124"/>
  <c r="D49" i="124"/>
  <c r="F48" i="124"/>
  <c r="D48" i="124"/>
  <c r="F47" i="124"/>
  <c r="D47" i="124"/>
  <c r="F46" i="124"/>
  <c r="D46" i="124"/>
  <c r="F45" i="124"/>
  <c r="D45" i="124"/>
  <c r="F44" i="124"/>
  <c r="D44" i="124"/>
  <c r="F43" i="124"/>
  <c r="D43" i="124"/>
  <c r="F42" i="124"/>
  <c r="D42" i="124"/>
  <c r="F41" i="124"/>
  <c r="D41" i="124"/>
  <c r="F40" i="124"/>
  <c r="D40" i="124"/>
  <c r="F39" i="124"/>
  <c r="D39" i="124"/>
  <c r="F38" i="124"/>
  <c r="D38" i="124"/>
  <c r="F37" i="124"/>
  <c r="D37" i="124"/>
  <c r="F36" i="124"/>
  <c r="D36" i="124"/>
  <c r="O35" i="124"/>
  <c r="D35" i="124"/>
  <c r="F35" i="124" s="1"/>
  <c r="S34" i="124"/>
  <c r="Q34" i="124"/>
  <c r="S33" i="124"/>
  <c r="Q33" i="124"/>
  <c r="S32" i="124"/>
  <c r="Q32" i="124"/>
  <c r="S31" i="124"/>
  <c r="Q31" i="124"/>
  <c r="S30" i="124"/>
  <c r="Q30" i="124"/>
  <c r="P30" i="124"/>
  <c r="R30" i="124" s="1"/>
  <c r="S29" i="124"/>
  <c r="Q29" i="124"/>
  <c r="S28" i="124"/>
  <c r="Q28" i="124"/>
  <c r="B28" i="124"/>
  <c r="S27" i="124"/>
  <c r="Q27" i="124"/>
  <c r="S26" i="124"/>
  <c r="Q26" i="124"/>
  <c r="D26" i="124"/>
  <c r="F26" i="124" s="1"/>
  <c r="S25" i="124"/>
  <c r="Q25" i="124"/>
  <c r="Q24" i="124"/>
  <c r="P24" i="124"/>
  <c r="N24" i="124"/>
  <c r="F24" i="124"/>
  <c r="E24" i="124"/>
  <c r="H17" i="124"/>
  <c r="Q16" i="124"/>
  <c r="L49" i="44" s="1"/>
  <c r="F16" i="124"/>
  <c r="J49" i="44" s="1"/>
  <c r="K49" i="44" s="1"/>
  <c r="E16" i="124"/>
  <c r="P25" i="124" s="1"/>
  <c r="R25" i="124" s="1"/>
  <c r="P15" i="124"/>
  <c r="E15" i="124"/>
  <c r="F124" i="123"/>
  <c r="F123" i="123"/>
  <c r="F122" i="123"/>
  <c r="F121" i="123"/>
  <c r="F120" i="123"/>
  <c r="F119" i="123"/>
  <c r="F118" i="123"/>
  <c r="F117" i="123"/>
  <c r="F116" i="123"/>
  <c r="F115" i="123"/>
  <c r="F114" i="123"/>
  <c r="F113" i="123"/>
  <c r="F112" i="123"/>
  <c r="F111" i="123"/>
  <c r="F110" i="123"/>
  <c r="F109" i="123"/>
  <c r="F108" i="123"/>
  <c r="F107" i="123"/>
  <c r="F106" i="123"/>
  <c r="F105" i="123"/>
  <c r="F104" i="123"/>
  <c r="F103" i="123"/>
  <c r="F102" i="123"/>
  <c r="F101" i="123"/>
  <c r="F100" i="123"/>
  <c r="F99" i="123"/>
  <c r="F98" i="123"/>
  <c r="F97" i="123"/>
  <c r="F96" i="123"/>
  <c r="F95" i="123"/>
  <c r="F94" i="123"/>
  <c r="F93" i="123"/>
  <c r="F92" i="123"/>
  <c r="F91" i="123"/>
  <c r="F90" i="123"/>
  <c r="F89" i="123"/>
  <c r="F88" i="123"/>
  <c r="F87" i="123"/>
  <c r="F86" i="123"/>
  <c r="F85" i="123"/>
  <c r="F84" i="123"/>
  <c r="F83" i="123"/>
  <c r="F82" i="123"/>
  <c r="F81" i="123"/>
  <c r="O80" i="123"/>
  <c r="F80" i="123"/>
  <c r="F79" i="123"/>
  <c r="O78" i="123"/>
  <c r="F78" i="123"/>
  <c r="F77" i="123"/>
  <c r="O76" i="123"/>
  <c r="F76" i="123"/>
  <c r="F75" i="123"/>
  <c r="O74" i="123"/>
  <c r="F74" i="123"/>
  <c r="F73" i="123"/>
  <c r="O72" i="123"/>
  <c r="F72" i="123"/>
  <c r="F71" i="123"/>
  <c r="O70" i="123"/>
  <c r="F70" i="123"/>
  <c r="F69" i="123"/>
  <c r="O68" i="123"/>
  <c r="F68" i="123"/>
  <c r="F67" i="123"/>
  <c r="O66" i="123"/>
  <c r="F66" i="123"/>
  <c r="F65" i="123"/>
  <c r="O64" i="123"/>
  <c r="F64" i="123"/>
  <c r="F63" i="123"/>
  <c r="O62" i="123"/>
  <c r="F62" i="123"/>
  <c r="F61" i="123"/>
  <c r="F60" i="123"/>
  <c r="F59" i="123"/>
  <c r="F58" i="123"/>
  <c r="F57" i="123"/>
  <c r="F56" i="123"/>
  <c r="R55" i="123"/>
  <c r="Q16" i="123" s="1"/>
  <c r="F55" i="123"/>
  <c r="F54" i="123"/>
  <c r="F53" i="123"/>
  <c r="F52" i="123"/>
  <c r="F51" i="123"/>
  <c r="F50" i="123"/>
  <c r="D49" i="123"/>
  <c r="F49" i="123" s="1"/>
  <c r="D48" i="123"/>
  <c r="F48" i="123" s="1"/>
  <c r="D47" i="123"/>
  <c r="F47" i="123" s="1"/>
  <c r="D46" i="123"/>
  <c r="F46" i="123" s="1"/>
  <c r="D45" i="123"/>
  <c r="F45" i="123" s="1"/>
  <c r="D44" i="123"/>
  <c r="F44" i="123" s="1"/>
  <c r="D43" i="123"/>
  <c r="F43" i="123" s="1"/>
  <c r="D42" i="123"/>
  <c r="F42" i="123" s="1"/>
  <c r="D41" i="123"/>
  <c r="F41" i="123" s="1"/>
  <c r="D40" i="123"/>
  <c r="F40" i="123" s="1"/>
  <c r="D39" i="123"/>
  <c r="F39" i="123" s="1"/>
  <c r="D38" i="123"/>
  <c r="F38" i="123" s="1"/>
  <c r="D37" i="123"/>
  <c r="F37" i="123" s="1"/>
  <c r="D36" i="123"/>
  <c r="F36" i="123" s="1"/>
  <c r="O35" i="123"/>
  <c r="D35" i="123"/>
  <c r="F35" i="123" s="1"/>
  <c r="S34" i="123"/>
  <c r="Q34" i="123"/>
  <c r="S33" i="123"/>
  <c r="Q33" i="123"/>
  <c r="S32" i="123"/>
  <c r="Q32" i="123"/>
  <c r="P32" i="123"/>
  <c r="R32" i="123" s="1"/>
  <c r="S31" i="123"/>
  <c r="Q31" i="123"/>
  <c r="S30" i="123"/>
  <c r="Q30" i="123"/>
  <c r="P30" i="123"/>
  <c r="R30" i="123" s="1"/>
  <c r="S29" i="123"/>
  <c r="Q29" i="123"/>
  <c r="D29" i="123"/>
  <c r="F29" i="123" s="1"/>
  <c r="S28" i="123"/>
  <c r="Q28" i="123"/>
  <c r="D28" i="123"/>
  <c r="F28" i="123" s="1"/>
  <c r="B28" i="123"/>
  <c r="D27" i="123" s="1"/>
  <c r="S27" i="123"/>
  <c r="Q27" i="123"/>
  <c r="F27" i="123"/>
  <c r="S26" i="123"/>
  <c r="Q26" i="123"/>
  <c r="D26" i="123"/>
  <c r="F26" i="123" s="1"/>
  <c r="S25" i="123"/>
  <c r="Q25" i="123"/>
  <c r="Q24" i="123"/>
  <c r="P24" i="123"/>
  <c r="N24" i="123"/>
  <c r="F24" i="123"/>
  <c r="E24" i="123"/>
  <c r="H17" i="123"/>
  <c r="F16" i="123"/>
  <c r="E16" i="123"/>
  <c r="P28" i="123" s="1"/>
  <c r="R28" i="123" s="1"/>
  <c r="P15" i="123"/>
  <c r="E15" i="123"/>
  <c r="F124" i="122"/>
  <c r="F123" i="122"/>
  <c r="F122" i="122"/>
  <c r="F121" i="122"/>
  <c r="F120" i="122"/>
  <c r="F119" i="122"/>
  <c r="F118" i="122"/>
  <c r="F117" i="122"/>
  <c r="F116" i="122"/>
  <c r="F115" i="122"/>
  <c r="F114" i="122"/>
  <c r="F113" i="122"/>
  <c r="F112" i="122"/>
  <c r="F111" i="122"/>
  <c r="F110" i="122"/>
  <c r="F109" i="122"/>
  <c r="F108" i="122"/>
  <c r="F107" i="122"/>
  <c r="F106" i="122"/>
  <c r="F105" i="122"/>
  <c r="F104" i="122"/>
  <c r="F103" i="122"/>
  <c r="F102" i="122"/>
  <c r="F101" i="122"/>
  <c r="F100" i="122"/>
  <c r="F99" i="122"/>
  <c r="F98" i="122"/>
  <c r="F97" i="122"/>
  <c r="F96" i="122"/>
  <c r="F95" i="122"/>
  <c r="F94" i="122"/>
  <c r="F93" i="122"/>
  <c r="F92" i="122"/>
  <c r="F91" i="122"/>
  <c r="F90" i="122"/>
  <c r="F89" i="122"/>
  <c r="F88" i="122"/>
  <c r="F87" i="122"/>
  <c r="F86" i="122"/>
  <c r="F85" i="122"/>
  <c r="F84" i="122"/>
  <c r="F83" i="122"/>
  <c r="F82" i="122"/>
  <c r="F81" i="122"/>
  <c r="O80" i="122"/>
  <c r="F80" i="122"/>
  <c r="F79" i="122"/>
  <c r="O78" i="122"/>
  <c r="F78" i="122"/>
  <c r="F77" i="122"/>
  <c r="O76" i="122"/>
  <c r="F76" i="122"/>
  <c r="F75" i="122"/>
  <c r="O74" i="122"/>
  <c r="F74" i="122"/>
  <c r="F73" i="122"/>
  <c r="O72" i="122"/>
  <c r="F72" i="122"/>
  <c r="F71" i="122"/>
  <c r="O70" i="122"/>
  <c r="F70" i="122"/>
  <c r="F69" i="122"/>
  <c r="O68" i="122"/>
  <c r="F68" i="122"/>
  <c r="F67" i="122"/>
  <c r="O66" i="122"/>
  <c r="F66" i="122"/>
  <c r="F65" i="122"/>
  <c r="O64" i="122"/>
  <c r="F64" i="122"/>
  <c r="F63" i="122"/>
  <c r="O62" i="122"/>
  <c r="F62" i="122"/>
  <c r="F61" i="122"/>
  <c r="F60" i="122"/>
  <c r="F59" i="122"/>
  <c r="F58" i="122"/>
  <c r="F57" i="122"/>
  <c r="F56" i="122"/>
  <c r="R55" i="122"/>
  <c r="F55" i="122"/>
  <c r="F54" i="122"/>
  <c r="F53" i="122"/>
  <c r="F52" i="122"/>
  <c r="F51" i="122"/>
  <c r="F50" i="122"/>
  <c r="D49" i="122"/>
  <c r="F49" i="122" s="1"/>
  <c r="D48" i="122"/>
  <c r="F48" i="122" s="1"/>
  <c r="D47" i="122"/>
  <c r="F47" i="122" s="1"/>
  <c r="F46" i="122"/>
  <c r="D46" i="122"/>
  <c r="D45" i="122"/>
  <c r="F45" i="122" s="1"/>
  <c r="D44" i="122"/>
  <c r="F44" i="122" s="1"/>
  <c r="D43" i="122"/>
  <c r="F43" i="122" s="1"/>
  <c r="F42" i="122"/>
  <c r="D42" i="122"/>
  <c r="D41" i="122"/>
  <c r="F41" i="122" s="1"/>
  <c r="D40" i="122"/>
  <c r="F40" i="122" s="1"/>
  <c r="D39" i="122"/>
  <c r="F39" i="122" s="1"/>
  <c r="F38" i="122"/>
  <c r="D38" i="122"/>
  <c r="D37" i="122"/>
  <c r="F37" i="122" s="1"/>
  <c r="D36" i="122"/>
  <c r="F36" i="122" s="1"/>
  <c r="O35" i="122"/>
  <c r="F35" i="122"/>
  <c r="D35" i="122"/>
  <c r="S34" i="122"/>
  <c r="Q34" i="122"/>
  <c r="S33" i="122"/>
  <c r="Q33" i="122"/>
  <c r="S32" i="122"/>
  <c r="Q32" i="122"/>
  <c r="S31" i="122"/>
  <c r="Q31" i="122"/>
  <c r="S30" i="122"/>
  <c r="Q30" i="122"/>
  <c r="S29" i="122"/>
  <c r="Q29" i="122"/>
  <c r="S28" i="122"/>
  <c r="Q28" i="122"/>
  <c r="B28" i="122"/>
  <c r="D26" i="122" s="1"/>
  <c r="F26" i="122" s="1"/>
  <c r="S27" i="122"/>
  <c r="Q27" i="122"/>
  <c r="S26" i="122"/>
  <c r="Q26" i="122"/>
  <c r="S25" i="122"/>
  <c r="Q25" i="122"/>
  <c r="P25" i="122"/>
  <c r="R25" i="122" s="1"/>
  <c r="Q24" i="122"/>
  <c r="P24" i="122"/>
  <c r="N24" i="122"/>
  <c r="F24" i="122"/>
  <c r="E24" i="122"/>
  <c r="H17" i="122"/>
  <c r="Q16" i="122"/>
  <c r="L47" i="44" s="1"/>
  <c r="F16" i="122"/>
  <c r="E16" i="122"/>
  <c r="P34" i="122" s="1"/>
  <c r="R34" i="122" s="1"/>
  <c r="P15" i="122"/>
  <c r="E15" i="122"/>
  <c r="F124" i="121"/>
  <c r="F123" i="121"/>
  <c r="F122" i="121"/>
  <c r="F121" i="121"/>
  <c r="F120" i="121"/>
  <c r="F119" i="121"/>
  <c r="F118" i="121"/>
  <c r="F117" i="121"/>
  <c r="F116" i="121"/>
  <c r="F115" i="121"/>
  <c r="F114" i="121"/>
  <c r="F113" i="121"/>
  <c r="F112" i="121"/>
  <c r="F111" i="121"/>
  <c r="F110" i="121"/>
  <c r="F109" i="121"/>
  <c r="F108" i="121"/>
  <c r="F107" i="121"/>
  <c r="F106" i="121"/>
  <c r="F105" i="121"/>
  <c r="F104" i="121"/>
  <c r="F103" i="121"/>
  <c r="F102" i="121"/>
  <c r="F101" i="121"/>
  <c r="F100" i="121"/>
  <c r="F99" i="121"/>
  <c r="F98" i="121"/>
  <c r="F97" i="121"/>
  <c r="F96" i="121"/>
  <c r="F95" i="121"/>
  <c r="F94" i="121"/>
  <c r="F93" i="121"/>
  <c r="F92" i="121"/>
  <c r="F91" i="121"/>
  <c r="F90" i="121"/>
  <c r="F89" i="121"/>
  <c r="F88" i="121"/>
  <c r="F87" i="121"/>
  <c r="F86" i="121"/>
  <c r="F85" i="121"/>
  <c r="F84" i="121"/>
  <c r="F83" i="121"/>
  <c r="F82" i="121"/>
  <c r="F81" i="121"/>
  <c r="O80" i="121"/>
  <c r="F80" i="121"/>
  <c r="F79" i="121"/>
  <c r="O78" i="121"/>
  <c r="F78" i="121"/>
  <c r="F77" i="121"/>
  <c r="O76" i="121"/>
  <c r="F76" i="121"/>
  <c r="F75" i="121"/>
  <c r="O74" i="121"/>
  <c r="F74" i="121"/>
  <c r="F73" i="121"/>
  <c r="O72" i="121"/>
  <c r="F72" i="121"/>
  <c r="F71" i="121"/>
  <c r="O70" i="121"/>
  <c r="F70" i="121"/>
  <c r="F69" i="121"/>
  <c r="O68" i="121"/>
  <c r="F68" i="121"/>
  <c r="F67" i="121"/>
  <c r="O66" i="121"/>
  <c r="F66" i="121"/>
  <c r="F65" i="121"/>
  <c r="O64" i="121"/>
  <c r="F64" i="121"/>
  <c r="F63" i="121"/>
  <c r="O62" i="121"/>
  <c r="F62" i="121"/>
  <c r="F61" i="121"/>
  <c r="F60" i="121"/>
  <c r="F59" i="121"/>
  <c r="F58" i="121"/>
  <c r="F57" i="121"/>
  <c r="F56" i="121"/>
  <c r="R55" i="121"/>
  <c r="F55" i="121"/>
  <c r="F54" i="121"/>
  <c r="F53" i="121"/>
  <c r="F52" i="121"/>
  <c r="F51" i="121"/>
  <c r="F50" i="121"/>
  <c r="D49" i="121"/>
  <c r="F49" i="121" s="1"/>
  <c r="D48" i="121"/>
  <c r="F48" i="121" s="1"/>
  <c r="D47" i="121"/>
  <c r="F47" i="121" s="1"/>
  <c r="F46" i="121"/>
  <c r="D46" i="121"/>
  <c r="D45" i="121"/>
  <c r="F45" i="121" s="1"/>
  <c r="D44" i="121"/>
  <c r="F44" i="121" s="1"/>
  <c r="D43" i="121"/>
  <c r="F43" i="121" s="1"/>
  <c r="F42" i="121"/>
  <c r="D42" i="121"/>
  <c r="D41" i="121"/>
  <c r="F41" i="121" s="1"/>
  <c r="D40" i="121"/>
  <c r="F40" i="121" s="1"/>
  <c r="D39" i="121"/>
  <c r="F39" i="121" s="1"/>
  <c r="F38" i="121"/>
  <c r="D38" i="121"/>
  <c r="D37" i="121"/>
  <c r="F37" i="121" s="1"/>
  <c r="D36" i="121"/>
  <c r="F36" i="121" s="1"/>
  <c r="O35" i="121"/>
  <c r="F35" i="121"/>
  <c r="D35" i="121"/>
  <c r="S34" i="121"/>
  <c r="Q34" i="121"/>
  <c r="S33" i="121"/>
  <c r="Q33" i="121"/>
  <c r="S32" i="121"/>
  <c r="Q32" i="121"/>
  <c r="S31" i="121"/>
  <c r="Q31" i="121"/>
  <c r="S30" i="121"/>
  <c r="Q30" i="121"/>
  <c r="S29" i="121"/>
  <c r="Q29" i="121"/>
  <c r="S28" i="121"/>
  <c r="Q28" i="121"/>
  <c r="B28" i="121"/>
  <c r="S27" i="121"/>
  <c r="Q27" i="121"/>
  <c r="S26" i="121"/>
  <c r="Q26" i="121"/>
  <c r="S25" i="121"/>
  <c r="Q25" i="121"/>
  <c r="Q24" i="121"/>
  <c r="P24" i="121"/>
  <c r="N24" i="121"/>
  <c r="F24" i="121"/>
  <c r="E24" i="121"/>
  <c r="H17" i="121"/>
  <c r="Q16" i="121"/>
  <c r="F16" i="121"/>
  <c r="E16" i="121"/>
  <c r="P15" i="121"/>
  <c r="E15" i="121"/>
  <c r="F124" i="120"/>
  <c r="F123" i="120"/>
  <c r="F122" i="120"/>
  <c r="F121" i="120"/>
  <c r="F120" i="120"/>
  <c r="F119" i="120"/>
  <c r="F118" i="120"/>
  <c r="F117" i="120"/>
  <c r="F116" i="120"/>
  <c r="F115" i="120"/>
  <c r="F114" i="120"/>
  <c r="F113" i="120"/>
  <c r="F112" i="120"/>
  <c r="F111" i="120"/>
  <c r="F110" i="120"/>
  <c r="F109" i="120"/>
  <c r="F108" i="120"/>
  <c r="F107" i="120"/>
  <c r="F106" i="120"/>
  <c r="F105" i="120"/>
  <c r="F104" i="120"/>
  <c r="F103" i="120"/>
  <c r="F102" i="120"/>
  <c r="F101" i="120"/>
  <c r="F100" i="120"/>
  <c r="F99" i="120"/>
  <c r="F98" i="120"/>
  <c r="F97" i="120"/>
  <c r="F96" i="120"/>
  <c r="F95" i="120"/>
  <c r="F94" i="120"/>
  <c r="F93" i="120"/>
  <c r="F92" i="120"/>
  <c r="F91" i="120"/>
  <c r="F90" i="120"/>
  <c r="F89" i="120"/>
  <c r="F88" i="120"/>
  <c r="F87" i="120"/>
  <c r="F86" i="120"/>
  <c r="F85" i="120"/>
  <c r="F84" i="120"/>
  <c r="F83" i="120"/>
  <c r="F82" i="120"/>
  <c r="F81" i="120"/>
  <c r="O80" i="120"/>
  <c r="F80" i="120"/>
  <c r="F79" i="120"/>
  <c r="O78" i="120"/>
  <c r="F78" i="120"/>
  <c r="F77" i="120"/>
  <c r="O76" i="120"/>
  <c r="F76" i="120"/>
  <c r="F75" i="120"/>
  <c r="O74" i="120"/>
  <c r="F74" i="120"/>
  <c r="F73" i="120"/>
  <c r="O72" i="120"/>
  <c r="F72" i="120"/>
  <c r="F71" i="120"/>
  <c r="O70" i="120"/>
  <c r="F70" i="120"/>
  <c r="F69" i="120"/>
  <c r="O68" i="120"/>
  <c r="F68" i="120"/>
  <c r="F67" i="120"/>
  <c r="O66" i="120"/>
  <c r="F66" i="120"/>
  <c r="F65" i="120"/>
  <c r="O64" i="120"/>
  <c r="F64" i="120"/>
  <c r="F63" i="120"/>
  <c r="O62" i="120"/>
  <c r="F62" i="120"/>
  <c r="F61" i="120"/>
  <c r="F60" i="120"/>
  <c r="F59" i="120"/>
  <c r="F58" i="120"/>
  <c r="F57" i="120"/>
  <c r="F56" i="120"/>
  <c r="R55" i="120"/>
  <c r="R57" i="120" s="1"/>
  <c r="F55" i="120"/>
  <c r="F54" i="120"/>
  <c r="F53" i="120"/>
  <c r="F52" i="120"/>
  <c r="F51" i="120"/>
  <c r="F50" i="120"/>
  <c r="D49" i="120"/>
  <c r="F49" i="120" s="1"/>
  <c r="D48" i="120"/>
  <c r="F48" i="120" s="1"/>
  <c r="F47" i="120"/>
  <c r="D47" i="120"/>
  <c r="D46" i="120"/>
  <c r="F46" i="120" s="1"/>
  <c r="D45" i="120"/>
  <c r="F45" i="120" s="1"/>
  <c r="D44" i="120"/>
  <c r="F44" i="120" s="1"/>
  <c r="D43" i="120"/>
  <c r="F43" i="120" s="1"/>
  <c r="D42" i="120"/>
  <c r="F42" i="120" s="1"/>
  <c r="D41" i="120"/>
  <c r="F41" i="120" s="1"/>
  <c r="D40" i="120"/>
  <c r="F40" i="120" s="1"/>
  <c r="F39" i="120"/>
  <c r="D39" i="120"/>
  <c r="D38" i="120"/>
  <c r="F38" i="120" s="1"/>
  <c r="D37" i="120"/>
  <c r="F37" i="120" s="1"/>
  <c r="D36" i="120"/>
  <c r="F36" i="120" s="1"/>
  <c r="O35" i="120"/>
  <c r="D35" i="120"/>
  <c r="F35" i="120" s="1"/>
  <c r="S34" i="120"/>
  <c r="Q34" i="120"/>
  <c r="D34" i="120"/>
  <c r="F34" i="120" s="1"/>
  <c r="S33" i="120"/>
  <c r="Q33" i="120"/>
  <c r="S32" i="120"/>
  <c r="Q32" i="120"/>
  <c r="S31" i="120"/>
  <c r="Q31" i="120"/>
  <c r="S30" i="120"/>
  <c r="Q30" i="120"/>
  <c r="S29" i="120"/>
  <c r="Q29" i="120"/>
  <c r="S28" i="120"/>
  <c r="Q28" i="120"/>
  <c r="D28" i="120"/>
  <c r="F28" i="120" s="1"/>
  <c r="B28" i="120"/>
  <c r="D33" i="120" s="1"/>
  <c r="F33" i="120" s="1"/>
  <c r="S27" i="120"/>
  <c r="Q27" i="120"/>
  <c r="D27" i="120"/>
  <c r="F27" i="120" s="1"/>
  <c r="S26" i="120"/>
  <c r="Q26" i="120"/>
  <c r="F26" i="120"/>
  <c r="D26" i="120"/>
  <c r="S25" i="120"/>
  <c r="Q25" i="120"/>
  <c r="D25" i="120"/>
  <c r="F25" i="120" s="1"/>
  <c r="Q24" i="120"/>
  <c r="P24" i="120"/>
  <c r="N24" i="120"/>
  <c r="F24" i="120"/>
  <c r="E24" i="120"/>
  <c r="H17" i="120"/>
  <c r="Q16" i="120"/>
  <c r="L45" i="44" s="1"/>
  <c r="F16" i="120"/>
  <c r="J45" i="44" s="1"/>
  <c r="K45" i="44" s="1"/>
  <c r="E16" i="120"/>
  <c r="P15" i="120"/>
  <c r="J15" i="120"/>
  <c r="O16" i="120" s="1"/>
  <c r="N45" i="44" s="1"/>
  <c r="E15" i="120"/>
  <c r="F124" i="119"/>
  <c r="F123" i="119"/>
  <c r="F122" i="119"/>
  <c r="F121" i="119"/>
  <c r="F120" i="119"/>
  <c r="F119" i="119"/>
  <c r="F118" i="119"/>
  <c r="F117" i="119"/>
  <c r="F116" i="119"/>
  <c r="F115" i="119"/>
  <c r="F114" i="119"/>
  <c r="F113" i="119"/>
  <c r="F112" i="119"/>
  <c r="F111" i="119"/>
  <c r="F110" i="119"/>
  <c r="F109" i="119"/>
  <c r="F108" i="119"/>
  <c r="F107" i="119"/>
  <c r="F106" i="119"/>
  <c r="F105" i="119"/>
  <c r="F104" i="119"/>
  <c r="F103" i="119"/>
  <c r="F102" i="119"/>
  <c r="F101" i="119"/>
  <c r="F100" i="119"/>
  <c r="F99" i="119"/>
  <c r="F98" i="119"/>
  <c r="F97" i="119"/>
  <c r="F96" i="119"/>
  <c r="F95" i="119"/>
  <c r="F94" i="119"/>
  <c r="F93" i="119"/>
  <c r="F92" i="119"/>
  <c r="F91" i="119"/>
  <c r="F90" i="119"/>
  <c r="F89" i="119"/>
  <c r="F88" i="119"/>
  <c r="F87" i="119"/>
  <c r="F86" i="119"/>
  <c r="F85" i="119"/>
  <c r="F84" i="119"/>
  <c r="F83" i="119"/>
  <c r="F82" i="119"/>
  <c r="F81" i="119"/>
  <c r="O80" i="119"/>
  <c r="F80" i="119"/>
  <c r="F79" i="119"/>
  <c r="O78" i="119"/>
  <c r="F78" i="119"/>
  <c r="F77" i="119"/>
  <c r="O76" i="119"/>
  <c r="F76" i="119"/>
  <c r="F75" i="119"/>
  <c r="O74" i="119"/>
  <c r="F74" i="119"/>
  <c r="F73" i="119"/>
  <c r="O72" i="119"/>
  <c r="F72" i="119"/>
  <c r="F71" i="119"/>
  <c r="O70" i="119"/>
  <c r="F70" i="119"/>
  <c r="F69" i="119"/>
  <c r="O68" i="119"/>
  <c r="F68" i="119"/>
  <c r="F67" i="119"/>
  <c r="O66" i="119"/>
  <c r="F66" i="119"/>
  <c r="F65" i="119"/>
  <c r="O64" i="119"/>
  <c r="F64" i="119"/>
  <c r="F63" i="119"/>
  <c r="O62" i="119"/>
  <c r="F62" i="119"/>
  <c r="F61" i="119"/>
  <c r="F60" i="119"/>
  <c r="F59" i="119"/>
  <c r="F58" i="119"/>
  <c r="F57" i="119"/>
  <c r="F56" i="119"/>
  <c r="R55" i="119"/>
  <c r="Q16" i="119" s="1"/>
  <c r="L44" i="44" s="1"/>
  <c r="F55" i="119"/>
  <c r="F54" i="119"/>
  <c r="F53" i="119"/>
  <c r="F52" i="119"/>
  <c r="F51" i="119"/>
  <c r="F50" i="119"/>
  <c r="F49" i="119"/>
  <c r="D49" i="119"/>
  <c r="D48" i="119"/>
  <c r="F48" i="119" s="1"/>
  <c r="D47" i="119"/>
  <c r="F47" i="119" s="1"/>
  <c r="D46" i="119"/>
  <c r="F46" i="119" s="1"/>
  <c r="D45" i="119"/>
  <c r="F45" i="119" s="1"/>
  <c r="D44" i="119"/>
  <c r="F44" i="119" s="1"/>
  <c r="F43" i="119"/>
  <c r="D43" i="119"/>
  <c r="D42" i="119"/>
  <c r="F42" i="119" s="1"/>
  <c r="D41" i="119"/>
  <c r="F41" i="119" s="1"/>
  <c r="D40" i="119"/>
  <c r="F40" i="119" s="1"/>
  <c r="D39" i="119"/>
  <c r="F39" i="119" s="1"/>
  <c r="D38" i="119"/>
  <c r="F38" i="119" s="1"/>
  <c r="D37" i="119"/>
  <c r="F37" i="119" s="1"/>
  <c r="D36" i="119"/>
  <c r="F36" i="119" s="1"/>
  <c r="O35" i="119"/>
  <c r="D35" i="119"/>
  <c r="F35" i="119" s="1"/>
  <c r="S34" i="119"/>
  <c r="R34" i="119"/>
  <c r="Q34" i="119"/>
  <c r="D34" i="119"/>
  <c r="F34" i="119" s="1"/>
  <c r="S33" i="119"/>
  <c r="Q33" i="119"/>
  <c r="S32" i="119"/>
  <c r="Q32" i="119"/>
  <c r="D32" i="119"/>
  <c r="F32" i="119" s="1"/>
  <c r="S31" i="119"/>
  <c r="Q31" i="119"/>
  <c r="P31" i="119"/>
  <c r="R31" i="119" s="1"/>
  <c r="S30" i="119"/>
  <c r="Q30" i="119"/>
  <c r="D30" i="119"/>
  <c r="F30" i="119" s="1"/>
  <c r="S29" i="119"/>
  <c r="Q29" i="119"/>
  <c r="S28" i="119"/>
  <c r="Q28" i="119"/>
  <c r="D28" i="119"/>
  <c r="F28" i="119" s="1"/>
  <c r="B28" i="119"/>
  <c r="D33" i="119" s="1"/>
  <c r="F33" i="119" s="1"/>
  <c r="S27" i="119"/>
  <c r="Q27" i="119"/>
  <c r="P27" i="119"/>
  <c r="R27" i="119" s="1"/>
  <c r="S26" i="119"/>
  <c r="Q26" i="119"/>
  <c r="P26" i="119"/>
  <c r="R26" i="119" s="1"/>
  <c r="D26" i="119"/>
  <c r="F26" i="119" s="1"/>
  <c r="S25" i="119"/>
  <c r="Q25" i="119"/>
  <c r="Q35" i="119" s="1"/>
  <c r="P16" i="119" s="1"/>
  <c r="J17" i="119" s="1"/>
  <c r="N20" i="119" s="1"/>
  <c r="I44" i="44" s="1"/>
  <c r="Q24" i="119"/>
  <c r="P24" i="119"/>
  <c r="N24" i="119"/>
  <c r="F24" i="119"/>
  <c r="E24" i="119"/>
  <c r="H17" i="119"/>
  <c r="F16" i="119"/>
  <c r="E16" i="119"/>
  <c r="P34" i="119" s="1"/>
  <c r="P15" i="119"/>
  <c r="E15" i="119"/>
  <c r="F124" i="118"/>
  <c r="F123" i="118"/>
  <c r="F122" i="118"/>
  <c r="F121" i="118"/>
  <c r="F120" i="118"/>
  <c r="F119" i="118"/>
  <c r="F118" i="118"/>
  <c r="F117" i="118"/>
  <c r="F116" i="118"/>
  <c r="F115" i="118"/>
  <c r="F114" i="118"/>
  <c r="F113" i="118"/>
  <c r="F112" i="118"/>
  <c r="F111" i="118"/>
  <c r="F110" i="118"/>
  <c r="F109" i="118"/>
  <c r="F108" i="118"/>
  <c r="F107" i="118"/>
  <c r="F106" i="118"/>
  <c r="F105" i="118"/>
  <c r="F104" i="118"/>
  <c r="F103" i="118"/>
  <c r="F102" i="118"/>
  <c r="F101" i="118"/>
  <c r="F100" i="118"/>
  <c r="F99" i="118"/>
  <c r="F98" i="118"/>
  <c r="F97" i="118"/>
  <c r="F96" i="118"/>
  <c r="F95" i="118"/>
  <c r="F94" i="118"/>
  <c r="F93" i="118"/>
  <c r="F92" i="118"/>
  <c r="F91" i="118"/>
  <c r="F90" i="118"/>
  <c r="F89" i="118"/>
  <c r="F88" i="118"/>
  <c r="F87" i="118"/>
  <c r="F86" i="118"/>
  <c r="F85" i="118"/>
  <c r="F84" i="118"/>
  <c r="F83" i="118"/>
  <c r="F82" i="118"/>
  <c r="F81" i="118"/>
  <c r="O80" i="118"/>
  <c r="F80" i="118"/>
  <c r="F79" i="118"/>
  <c r="O78" i="118"/>
  <c r="F78" i="118"/>
  <c r="F77" i="118"/>
  <c r="O76" i="118"/>
  <c r="F76" i="118"/>
  <c r="F75" i="118"/>
  <c r="O74" i="118"/>
  <c r="F74" i="118"/>
  <c r="F73" i="118"/>
  <c r="O72" i="118"/>
  <c r="F72" i="118"/>
  <c r="F71" i="118"/>
  <c r="O70" i="118"/>
  <c r="F70" i="118"/>
  <c r="F69" i="118"/>
  <c r="O68" i="118"/>
  <c r="F68" i="118"/>
  <c r="F67" i="118"/>
  <c r="O66" i="118"/>
  <c r="F66" i="118"/>
  <c r="F65" i="118"/>
  <c r="O64" i="118"/>
  <c r="F64" i="118"/>
  <c r="F63" i="118"/>
  <c r="O62" i="118"/>
  <c r="F62" i="118"/>
  <c r="F61" i="118"/>
  <c r="F60" i="118"/>
  <c r="F59" i="118"/>
  <c r="F58" i="118"/>
  <c r="F57" i="118"/>
  <c r="F56" i="118"/>
  <c r="R55" i="118"/>
  <c r="F55" i="118"/>
  <c r="F54" i="118"/>
  <c r="F53" i="118"/>
  <c r="F52" i="118"/>
  <c r="F51" i="118"/>
  <c r="F50" i="118"/>
  <c r="D49" i="118"/>
  <c r="F49" i="118" s="1"/>
  <c r="D48" i="118"/>
  <c r="F48" i="118" s="1"/>
  <c r="F47" i="118"/>
  <c r="D47" i="118"/>
  <c r="D46" i="118"/>
  <c r="F46" i="118" s="1"/>
  <c r="D45" i="118"/>
  <c r="F45" i="118" s="1"/>
  <c r="D44" i="118"/>
  <c r="F44" i="118" s="1"/>
  <c r="F43" i="118"/>
  <c r="D43" i="118"/>
  <c r="D42" i="118"/>
  <c r="F42" i="118" s="1"/>
  <c r="D41" i="118"/>
  <c r="F41" i="118" s="1"/>
  <c r="D40" i="118"/>
  <c r="F40" i="118" s="1"/>
  <c r="F39" i="118"/>
  <c r="D39" i="118"/>
  <c r="D38" i="118"/>
  <c r="F38" i="118" s="1"/>
  <c r="D37" i="118"/>
  <c r="F37" i="118" s="1"/>
  <c r="D36" i="118"/>
  <c r="F36" i="118" s="1"/>
  <c r="O35" i="118"/>
  <c r="D35" i="118"/>
  <c r="F35" i="118" s="1"/>
  <c r="S34" i="118"/>
  <c r="Q34" i="118"/>
  <c r="F34" i="118"/>
  <c r="S33" i="118"/>
  <c r="Q33" i="118"/>
  <c r="S32" i="118"/>
  <c r="Q32" i="118"/>
  <c r="S31" i="118"/>
  <c r="Q31" i="118"/>
  <c r="S30" i="118"/>
  <c r="Q30" i="118"/>
  <c r="S29" i="118"/>
  <c r="Q29" i="118"/>
  <c r="S28" i="118"/>
  <c r="Q28" i="118"/>
  <c r="B28" i="118"/>
  <c r="D34" i="118" s="1"/>
  <c r="S27" i="118"/>
  <c r="Q27" i="118"/>
  <c r="D27" i="118"/>
  <c r="F27" i="118" s="1"/>
  <c r="S26" i="118"/>
  <c r="Q26" i="118"/>
  <c r="S25" i="118"/>
  <c r="Q25" i="118"/>
  <c r="D25" i="118"/>
  <c r="F25" i="118" s="1"/>
  <c r="Q24" i="118"/>
  <c r="P24" i="118"/>
  <c r="N24" i="118"/>
  <c r="F24" i="118"/>
  <c r="E24" i="118"/>
  <c r="H17" i="118"/>
  <c r="F16" i="118"/>
  <c r="J43" i="44" s="1"/>
  <c r="K43" i="44" s="1"/>
  <c r="E16" i="118"/>
  <c r="P15" i="118"/>
  <c r="E15" i="118"/>
  <c r="F124" i="117"/>
  <c r="F123" i="117"/>
  <c r="F122" i="117"/>
  <c r="F121" i="117"/>
  <c r="F120" i="117"/>
  <c r="F119" i="117"/>
  <c r="F118" i="117"/>
  <c r="F117" i="117"/>
  <c r="F116" i="117"/>
  <c r="F115" i="117"/>
  <c r="F114" i="117"/>
  <c r="F113" i="117"/>
  <c r="F112" i="117"/>
  <c r="F111" i="117"/>
  <c r="F110" i="117"/>
  <c r="F109" i="117"/>
  <c r="F108" i="117"/>
  <c r="F107" i="117"/>
  <c r="F106" i="117"/>
  <c r="F105" i="117"/>
  <c r="F104" i="117"/>
  <c r="F103" i="117"/>
  <c r="F102" i="117"/>
  <c r="F101" i="117"/>
  <c r="F100" i="117"/>
  <c r="F99" i="117"/>
  <c r="F98" i="117"/>
  <c r="F97" i="117"/>
  <c r="F96" i="117"/>
  <c r="F95" i="117"/>
  <c r="F94" i="117"/>
  <c r="F93" i="117"/>
  <c r="F92" i="117"/>
  <c r="F91" i="117"/>
  <c r="F90" i="117"/>
  <c r="F89" i="117"/>
  <c r="F88" i="117"/>
  <c r="F87" i="117"/>
  <c r="F86" i="117"/>
  <c r="F85" i="117"/>
  <c r="F84" i="117"/>
  <c r="F83" i="117"/>
  <c r="F82" i="117"/>
  <c r="F81" i="117"/>
  <c r="O80" i="117"/>
  <c r="F80" i="117"/>
  <c r="F79" i="117"/>
  <c r="O78" i="117"/>
  <c r="F78" i="117"/>
  <c r="F77" i="117"/>
  <c r="O76" i="117"/>
  <c r="F76" i="117"/>
  <c r="F75" i="117"/>
  <c r="O74" i="117"/>
  <c r="F74" i="117"/>
  <c r="F73" i="117"/>
  <c r="O72" i="117"/>
  <c r="F72" i="117"/>
  <c r="F71" i="117"/>
  <c r="O70" i="117"/>
  <c r="F70" i="117"/>
  <c r="F69" i="117"/>
  <c r="O68" i="117"/>
  <c r="F68" i="117"/>
  <c r="F67" i="117"/>
  <c r="O66" i="117"/>
  <c r="F66" i="117"/>
  <c r="F65" i="117"/>
  <c r="O64" i="117"/>
  <c r="F64" i="117"/>
  <c r="F63" i="117"/>
  <c r="O62" i="117"/>
  <c r="F62" i="117"/>
  <c r="F61" i="117"/>
  <c r="F60" i="117"/>
  <c r="F59" i="117"/>
  <c r="F58" i="117"/>
  <c r="F57" i="117"/>
  <c r="F56" i="117"/>
  <c r="R55" i="117"/>
  <c r="F55" i="117"/>
  <c r="F54" i="117"/>
  <c r="F53" i="117"/>
  <c r="F52" i="117"/>
  <c r="F51" i="117"/>
  <c r="F50" i="117"/>
  <c r="D49" i="117"/>
  <c r="F49" i="117" s="1"/>
  <c r="D48" i="117"/>
  <c r="F48" i="117" s="1"/>
  <c r="F47" i="117"/>
  <c r="D47" i="117"/>
  <c r="D46" i="117"/>
  <c r="F46" i="117" s="1"/>
  <c r="D45" i="117"/>
  <c r="F45" i="117" s="1"/>
  <c r="D44" i="117"/>
  <c r="F44" i="117" s="1"/>
  <c r="F43" i="117"/>
  <c r="D43" i="117"/>
  <c r="D42" i="117"/>
  <c r="F42" i="117" s="1"/>
  <c r="D41" i="117"/>
  <c r="F41" i="117" s="1"/>
  <c r="D40" i="117"/>
  <c r="F40" i="117" s="1"/>
  <c r="F39" i="117"/>
  <c r="D39" i="117"/>
  <c r="D38" i="117"/>
  <c r="F38" i="117" s="1"/>
  <c r="D37" i="117"/>
  <c r="F37" i="117" s="1"/>
  <c r="D36" i="117"/>
  <c r="F36" i="117" s="1"/>
  <c r="O35" i="117"/>
  <c r="D35" i="117"/>
  <c r="F35" i="117" s="1"/>
  <c r="S34" i="117"/>
  <c r="Q34" i="117"/>
  <c r="S33" i="117"/>
  <c r="Q33" i="117"/>
  <c r="S32" i="117"/>
  <c r="Q32" i="117"/>
  <c r="S31" i="117"/>
  <c r="Q31" i="117"/>
  <c r="S30" i="117"/>
  <c r="Q30" i="117"/>
  <c r="P30" i="117"/>
  <c r="R30" i="117" s="1"/>
  <c r="S29" i="117"/>
  <c r="Q29" i="117"/>
  <c r="S28" i="117"/>
  <c r="Q28" i="117"/>
  <c r="B28" i="117"/>
  <c r="S27" i="117"/>
  <c r="Q27" i="117"/>
  <c r="S26" i="117"/>
  <c r="Q26" i="117"/>
  <c r="S25" i="117"/>
  <c r="Q25" i="117"/>
  <c r="Q24" i="117"/>
  <c r="P24" i="117"/>
  <c r="N24" i="117"/>
  <c r="F24" i="117"/>
  <c r="E24" i="117"/>
  <c r="H17" i="117"/>
  <c r="F16" i="117"/>
  <c r="J42" i="44" s="1"/>
  <c r="K42" i="44" s="1"/>
  <c r="E16" i="117"/>
  <c r="P34" i="117" s="1"/>
  <c r="R34" i="117" s="1"/>
  <c r="P15" i="117"/>
  <c r="E15" i="117"/>
  <c r="F124" i="116"/>
  <c r="F123" i="116"/>
  <c r="F122" i="116"/>
  <c r="F121" i="116"/>
  <c r="F120" i="116"/>
  <c r="F119" i="116"/>
  <c r="F118" i="116"/>
  <c r="F117" i="116"/>
  <c r="F116" i="116"/>
  <c r="F115" i="116"/>
  <c r="F114" i="116"/>
  <c r="F113" i="116"/>
  <c r="F112" i="116"/>
  <c r="F111" i="116"/>
  <c r="F110" i="116"/>
  <c r="F109" i="116"/>
  <c r="F108" i="116"/>
  <c r="F107" i="116"/>
  <c r="F106" i="116"/>
  <c r="F105" i="116"/>
  <c r="F104" i="116"/>
  <c r="F103" i="116"/>
  <c r="F102" i="116"/>
  <c r="F101" i="116"/>
  <c r="F100" i="116"/>
  <c r="F99" i="116"/>
  <c r="F98" i="116"/>
  <c r="F97" i="116"/>
  <c r="F96" i="116"/>
  <c r="F95" i="116"/>
  <c r="F94" i="116"/>
  <c r="F93" i="116"/>
  <c r="F92" i="116"/>
  <c r="F91" i="116"/>
  <c r="F90" i="116"/>
  <c r="F89" i="116"/>
  <c r="F88" i="116"/>
  <c r="F87" i="116"/>
  <c r="F86" i="116"/>
  <c r="F85" i="116"/>
  <c r="F84" i="116"/>
  <c r="F83" i="116"/>
  <c r="F82" i="116"/>
  <c r="F81" i="116"/>
  <c r="O80" i="116"/>
  <c r="F80" i="116"/>
  <c r="F79" i="116"/>
  <c r="O78" i="116"/>
  <c r="F78" i="116"/>
  <c r="F77" i="116"/>
  <c r="O76" i="116"/>
  <c r="F76" i="116"/>
  <c r="F75" i="116"/>
  <c r="O74" i="116"/>
  <c r="F74" i="116"/>
  <c r="F73" i="116"/>
  <c r="O72" i="116"/>
  <c r="F72" i="116"/>
  <c r="F71" i="116"/>
  <c r="O70" i="116"/>
  <c r="F70" i="116"/>
  <c r="F69" i="116"/>
  <c r="O68" i="116"/>
  <c r="F68" i="116"/>
  <c r="F67" i="116"/>
  <c r="O66" i="116"/>
  <c r="F66" i="116"/>
  <c r="F65" i="116"/>
  <c r="O64" i="116"/>
  <c r="F64" i="116"/>
  <c r="F63" i="116"/>
  <c r="O62" i="116"/>
  <c r="F62" i="116"/>
  <c r="F61" i="116"/>
  <c r="F60" i="116"/>
  <c r="F59" i="116"/>
  <c r="F58" i="116"/>
  <c r="F57" i="116"/>
  <c r="F56" i="116"/>
  <c r="R55" i="116"/>
  <c r="F55" i="116"/>
  <c r="F54" i="116"/>
  <c r="F53" i="116"/>
  <c r="F52" i="116"/>
  <c r="F51" i="116"/>
  <c r="F50" i="116"/>
  <c r="D49" i="116"/>
  <c r="F49" i="116" s="1"/>
  <c r="D48" i="116"/>
  <c r="F48" i="116" s="1"/>
  <c r="D47" i="116"/>
  <c r="F47" i="116" s="1"/>
  <c r="F46" i="116"/>
  <c r="D46" i="116"/>
  <c r="D45" i="116"/>
  <c r="F45" i="116" s="1"/>
  <c r="D44" i="116"/>
  <c r="F44" i="116" s="1"/>
  <c r="D43" i="116"/>
  <c r="F43" i="116" s="1"/>
  <c r="F42" i="116"/>
  <c r="D42" i="116"/>
  <c r="D41" i="116"/>
  <c r="F41" i="116" s="1"/>
  <c r="D40" i="116"/>
  <c r="F40" i="116" s="1"/>
  <c r="D39" i="116"/>
  <c r="F39" i="116" s="1"/>
  <c r="F38" i="116"/>
  <c r="D38" i="116"/>
  <c r="D37" i="116"/>
  <c r="F37" i="116" s="1"/>
  <c r="D36" i="116"/>
  <c r="F36" i="116" s="1"/>
  <c r="O35" i="116"/>
  <c r="F35" i="116"/>
  <c r="D35" i="116"/>
  <c r="S34" i="116"/>
  <c r="Q34" i="116"/>
  <c r="S33" i="116"/>
  <c r="Q33" i="116"/>
  <c r="S32" i="116"/>
  <c r="Q32" i="116"/>
  <c r="S31" i="116"/>
  <c r="Q31" i="116"/>
  <c r="S30" i="116"/>
  <c r="Q30" i="116"/>
  <c r="S29" i="116"/>
  <c r="Q29" i="116"/>
  <c r="S28" i="116"/>
  <c r="Q28" i="116"/>
  <c r="B28" i="116"/>
  <c r="S27" i="116"/>
  <c r="Q27" i="116"/>
  <c r="S26" i="116"/>
  <c r="Q26" i="116"/>
  <c r="S25" i="116"/>
  <c r="Q25" i="116"/>
  <c r="P25" i="116"/>
  <c r="R25" i="116" s="1"/>
  <c r="Q24" i="116"/>
  <c r="P24" i="116"/>
  <c r="N24" i="116"/>
  <c r="F24" i="116"/>
  <c r="E24" i="116"/>
  <c r="H17" i="116"/>
  <c r="Q16" i="116"/>
  <c r="L41" i="44" s="1"/>
  <c r="F16" i="116"/>
  <c r="E16" i="116"/>
  <c r="P34" i="116" s="1"/>
  <c r="R34" i="116" s="1"/>
  <c r="P15" i="116"/>
  <c r="E15" i="116"/>
  <c r="F124" i="115"/>
  <c r="F123" i="115"/>
  <c r="F122" i="115"/>
  <c r="F121" i="115"/>
  <c r="F120" i="115"/>
  <c r="F119" i="115"/>
  <c r="F118" i="115"/>
  <c r="F117" i="115"/>
  <c r="F116" i="115"/>
  <c r="F115" i="115"/>
  <c r="F114" i="115"/>
  <c r="F113" i="115"/>
  <c r="F112" i="115"/>
  <c r="F111" i="115"/>
  <c r="F110" i="115"/>
  <c r="F109" i="115"/>
  <c r="F108" i="115"/>
  <c r="F107" i="115"/>
  <c r="F106" i="115"/>
  <c r="F105" i="115"/>
  <c r="F104" i="115"/>
  <c r="F103" i="115"/>
  <c r="F102" i="115"/>
  <c r="F101" i="115"/>
  <c r="F100" i="115"/>
  <c r="F99" i="115"/>
  <c r="F98" i="115"/>
  <c r="F97" i="115"/>
  <c r="F96" i="115"/>
  <c r="F95" i="115"/>
  <c r="F94" i="115"/>
  <c r="F93" i="115"/>
  <c r="F92" i="115"/>
  <c r="F91" i="115"/>
  <c r="F90" i="115"/>
  <c r="F89" i="115"/>
  <c r="F88" i="115"/>
  <c r="F87" i="115"/>
  <c r="F86" i="115"/>
  <c r="F85" i="115"/>
  <c r="F84" i="115"/>
  <c r="F83" i="115"/>
  <c r="F82" i="115"/>
  <c r="F81" i="115"/>
  <c r="O80" i="115"/>
  <c r="F80" i="115"/>
  <c r="F79" i="115"/>
  <c r="O78" i="115"/>
  <c r="F78" i="115"/>
  <c r="F77" i="115"/>
  <c r="O76" i="115"/>
  <c r="F76" i="115"/>
  <c r="F75" i="115"/>
  <c r="O74" i="115"/>
  <c r="F74" i="115"/>
  <c r="F73" i="115"/>
  <c r="O72" i="115"/>
  <c r="F72" i="115"/>
  <c r="F71" i="115"/>
  <c r="O70" i="115"/>
  <c r="F70" i="115"/>
  <c r="F69" i="115"/>
  <c r="O68" i="115"/>
  <c r="F68" i="115"/>
  <c r="F67" i="115"/>
  <c r="O66" i="115"/>
  <c r="F66" i="115"/>
  <c r="F65" i="115"/>
  <c r="O64" i="115"/>
  <c r="F64" i="115"/>
  <c r="F63" i="115"/>
  <c r="O62" i="115"/>
  <c r="F62" i="115"/>
  <c r="F61" i="115"/>
  <c r="F60" i="115"/>
  <c r="F59" i="115"/>
  <c r="F58" i="115"/>
  <c r="F57" i="115"/>
  <c r="F56" i="115"/>
  <c r="R55" i="115"/>
  <c r="F55" i="115"/>
  <c r="F54" i="115"/>
  <c r="F53" i="115"/>
  <c r="F52" i="115"/>
  <c r="F51" i="115"/>
  <c r="F50" i="115"/>
  <c r="D49" i="115"/>
  <c r="F49" i="115" s="1"/>
  <c r="D48" i="115"/>
  <c r="F48" i="115" s="1"/>
  <c r="D47" i="115"/>
  <c r="F47" i="115" s="1"/>
  <c r="F46" i="115"/>
  <c r="D46" i="115"/>
  <c r="D45" i="115"/>
  <c r="F45" i="115" s="1"/>
  <c r="D44" i="115"/>
  <c r="F44" i="115" s="1"/>
  <c r="D43" i="115"/>
  <c r="F43" i="115" s="1"/>
  <c r="F42" i="115"/>
  <c r="D42" i="115"/>
  <c r="D41" i="115"/>
  <c r="F41" i="115" s="1"/>
  <c r="D40" i="115"/>
  <c r="F40" i="115" s="1"/>
  <c r="D39" i="115"/>
  <c r="F39" i="115" s="1"/>
  <c r="F38" i="115"/>
  <c r="D38" i="115"/>
  <c r="D37" i="115"/>
  <c r="F37" i="115" s="1"/>
  <c r="D36" i="115"/>
  <c r="F36" i="115" s="1"/>
  <c r="O35" i="115"/>
  <c r="F35" i="115"/>
  <c r="D35" i="115"/>
  <c r="S34" i="115"/>
  <c r="Q34" i="115"/>
  <c r="D34" i="115"/>
  <c r="F34" i="115" s="1"/>
  <c r="S33" i="115"/>
  <c r="Q33" i="115"/>
  <c r="S32" i="115"/>
  <c r="Q32" i="115"/>
  <c r="D32" i="115"/>
  <c r="F32" i="115" s="1"/>
  <c r="S31" i="115"/>
  <c r="Q31" i="115"/>
  <c r="S30" i="115"/>
  <c r="Q30" i="115"/>
  <c r="D30" i="115"/>
  <c r="F30" i="115" s="1"/>
  <c r="S29" i="115"/>
  <c r="Q29" i="115"/>
  <c r="S28" i="115"/>
  <c r="Q28" i="115"/>
  <c r="D28" i="115"/>
  <c r="F28" i="115" s="1"/>
  <c r="B28" i="115"/>
  <c r="D33" i="115" s="1"/>
  <c r="F33" i="115" s="1"/>
  <c r="S27" i="115"/>
  <c r="Q27" i="115"/>
  <c r="S26" i="115"/>
  <c r="Q26" i="115"/>
  <c r="D26" i="115"/>
  <c r="F26" i="115" s="1"/>
  <c r="S25" i="115"/>
  <c r="Q25" i="115"/>
  <c r="Q24" i="115"/>
  <c r="P24" i="115"/>
  <c r="N24" i="115"/>
  <c r="F24" i="115"/>
  <c r="E24" i="115"/>
  <c r="H17" i="115"/>
  <c r="Q16" i="115"/>
  <c r="L40" i="44" s="1"/>
  <c r="F16" i="115"/>
  <c r="E16" i="115"/>
  <c r="P15" i="115"/>
  <c r="J15" i="115"/>
  <c r="O16" i="115" s="1"/>
  <c r="N40" i="44" s="1"/>
  <c r="E15" i="115"/>
  <c r="F124" i="114"/>
  <c r="F123" i="114"/>
  <c r="F122" i="114"/>
  <c r="F121" i="114"/>
  <c r="F120" i="114"/>
  <c r="F119" i="114"/>
  <c r="F118" i="114"/>
  <c r="F117" i="114"/>
  <c r="F116" i="114"/>
  <c r="F115" i="114"/>
  <c r="F114" i="114"/>
  <c r="F113" i="114"/>
  <c r="F112" i="114"/>
  <c r="F111" i="114"/>
  <c r="F110" i="114"/>
  <c r="F109" i="114"/>
  <c r="F108" i="114"/>
  <c r="F107" i="114"/>
  <c r="F106" i="114"/>
  <c r="F105" i="114"/>
  <c r="F104" i="114"/>
  <c r="F103" i="114"/>
  <c r="F102" i="114"/>
  <c r="F101" i="114"/>
  <c r="F100" i="114"/>
  <c r="F99" i="114"/>
  <c r="F98" i="114"/>
  <c r="F97" i="114"/>
  <c r="F96" i="114"/>
  <c r="F95" i="114"/>
  <c r="F94" i="114"/>
  <c r="F93" i="114"/>
  <c r="F92" i="114"/>
  <c r="F91" i="114"/>
  <c r="F90" i="114"/>
  <c r="F89" i="114"/>
  <c r="F88" i="114"/>
  <c r="F87" i="114"/>
  <c r="F86" i="114"/>
  <c r="F85" i="114"/>
  <c r="F84" i="114"/>
  <c r="F83" i="114"/>
  <c r="F82" i="114"/>
  <c r="F81" i="114"/>
  <c r="O80" i="114"/>
  <c r="F80" i="114"/>
  <c r="F79" i="114"/>
  <c r="O78" i="114"/>
  <c r="F78" i="114"/>
  <c r="F77" i="114"/>
  <c r="O76" i="114"/>
  <c r="F76" i="114"/>
  <c r="F75" i="114"/>
  <c r="O74" i="114"/>
  <c r="F74" i="114"/>
  <c r="F73" i="114"/>
  <c r="O72" i="114"/>
  <c r="F72" i="114"/>
  <c r="F71" i="114"/>
  <c r="O70" i="114"/>
  <c r="F70" i="114"/>
  <c r="F69" i="114"/>
  <c r="O68" i="114"/>
  <c r="F68" i="114"/>
  <c r="F67" i="114"/>
  <c r="O66" i="114"/>
  <c r="F66" i="114"/>
  <c r="F65" i="114"/>
  <c r="O64" i="114"/>
  <c r="F64" i="114"/>
  <c r="F63" i="114"/>
  <c r="O62" i="114"/>
  <c r="F62" i="114"/>
  <c r="F61" i="114"/>
  <c r="F60" i="114"/>
  <c r="F59" i="114"/>
  <c r="F58" i="114"/>
  <c r="F57" i="114"/>
  <c r="F56" i="114"/>
  <c r="R55" i="114"/>
  <c r="F55" i="114"/>
  <c r="F54" i="114"/>
  <c r="F53" i="114"/>
  <c r="F52" i="114"/>
  <c r="F51" i="114"/>
  <c r="F50" i="114"/>
  <c r="F49" i="114"/>
  <c r="D49" i="114"/>
  <c r="D48" i="114"/>
  <c r="F48" i="114" s="1"/>
  <c r="D47" i="114"/>
  <c r="F47" i="114" s="1"/>
  <c r="D46" i="114"/>
  <c r="F46" i="114" s="1"/>
  <c r="D45" i="114"/>
  <c r="F45" i="114" s="1"/>
  <c r="D44" i="114"/>
  <c r="F44" i="114" s="1"/>
  <c r="D43" i="114"/>
  <c r="F43" i="114" s="1"/>
  <c r="D42" i="114"/>
  <c r="F42" i="114" s="1"/>
  <c r="D41" i="114"/>
  <c r="F41" i="114" s="1"/>
  <c r="D40" i="114"/>
  <c r="F40" i="114" s="1"/>
  <c r="D39" i="114"/>
  <c r="F39" i="114" s="1"/>
  <c r="D38" i="114"/>
  <c r="F38" i="114" s="1"/>
  <c r="D37" i="114"/>
  <c r="F37" i="114" s="1"/>
  <c r="D36" i="114"/>
  <c r="F36" i="114" s="1"/>
  <c r="O35" i="114"/>
  <c r="F35" i="114"/>
  <c r="D35" i="114"/>
  <c r="S34" i="114"/>
  <c r="Q34" i="114"/>
  <c r="F34" i="114"/>
  <c r="D34" i="114"/>
  <c r="S33" i="114"/>
  <c r="Q33" i="114"/>
  <c r="S32" i="114"/>
  <c r="Q32" i="114"/>
  <c r="D32" i="114"/>
  <c r="F32" i="114" s="1"/>
  <c r="S31" i="114"/>
  <c r="Q31" i="114"/>
  <c r="S30" i="114"/>
  <c r="Q30" i="114"/>
  <c r="S29" i="114"/>
  <c r="Q29" i="114"/>
  <c r="P29" i="114"/>
  <c r="R29" i="114" s="1"/>
  <c r="S28" i="114"/>
  <c r="Q28" i="114"/>
  <c r="D28" i="114"/>
  <c r="F28" i="114" s="1"/>
  <c r="B28" i="114"/>
  <c r="D33" i="114" s="1"/>
  <c r="F33" i="114" s="1"/>
  <c r="S27" i="114"/>
  <c r="Q27" i="114"/>
  <c r="D27" i="114"/>
  <c r="F27" i="114" s="1"/>
  <c r="S26" i="114"/>
  <c r="Q26" i="114"/>
  <c r="D26" i="114"/>
  <c r="F26" i="114" s="1"/>
  <c r="S25" i="114"/>
  <c r="Q25" i="114"/>
  <c r="D25" i="114"/>
  <c r="F25" i="114" s="1"/>
  <c r="Q24" i="114"/>
  <c r="P24" i="114"/>
  <c r="N24" i="114"/>
  <c r="F24" i="114"/>
  <c r="E24" i="114"/>
  <c r="H17" i="114"/>
  <c r="Q16" i="114"/>
  <c r="L39" i="44" s="1"/>
  <c r="F16" i="114"/>
  <c r="E16" i="114"/>
  <c r="P25" i="114" s="1"/>
  <c r="R25" i="114" s="1"/>
  <c r="P15" i="114"/>
  <c r="E15" i="114"/>
  <c r="F124" i="113"/>
  <c r="F123" i="113"/>
  <c r="F122" i="113"/>
  <c r="F121" i="113"/>
  <c r="F120" i="113"/>
  <c r="F119" i="113"/>
  <c r="F118" i="113"/>
  <c r="F117" i="113"/>
  <c r="F116" i="113"/>
  <c r="F115" i="113"/>
  <c r="F114" i="113"/>
  <c r="F113" i="113"/>
  <c r="F112" i="113"/>
  <c r="F111" i="113"/>
  <c r="F110" i="113"/>
  <c r="F109" i="113"/>
  <c r="F108" i="113"/>
  <c r="F107" i="113"/>
  <c r="F106" i="113"/>
  <c r="F105" i="113"/>
  <c r="F104" i="113"/>
  <c r="F103" i="113"/>
  <c r="F102" i="113"/>
  <c r="F101" i="113"/>
  <c r="F100" i="113"/>
  <c r="F99" i="113"/>
  <c r="F98" i="113"/>
  <c r="F97" i="113"/>
  <c r="F96" i="113"/>
  <c r="F95" i="113"/>
  <c r="F94" i="113"/>
  <c r="F93" i="113"/>
  <c r="F92" i="113"/>
  <c r="F91" i="113"/>
  <c r="F90" i="113"/>
  <c r="F89" i="113"/>
  <c r="F88" i="113"/>
  <c r="F87" i="113"/>
  <c r="F86" i="113"/>
  <c r="F85" i="113"/>
  <c r="F84" i="113"/>
  <c r="F83" i="113"/>
  <c r="F82" i="113"/>
  <c r="F81" i="113"/>
  <c r="O80" i="113"/>
  <c r="F80" i="113"/>
  <c r="F79" i="113"/>
  <c r="O78" i="113"/>
  <c r="F78" i="113"/>
  <c r="F77" i="113"/>
  <c r="O76" i="113"/>
  <c r="F76" i="113"/>
  <c r="F75" i="113"/>
  <c r="O74" i="113"/>
  <c r="F74" i="113"/>
  <c r="F73" i="113"/>
  <c r="O72" i="113"/>
  <c r="F72" i="113"/>
  <c r="F71" i="113"/>
  <c r="O70" i="113"/>
  <c r="F70" i="113"/>
  <c r="F69" i="113"/>
  <c r="O68" i="113"/>
  <c r="F68" i="113"/>
  <c r="F67" i="113"/>
  <c r="O66" i="113"/>
  <c r="F66" i="113"/>
  <c r="F65" i="113"/>
  <c r="O64" i="113"/>
  <c r="F64" i="113"/>
  <c r="F63" i="113"/>
  <c r="O62" i="113"/>
  <c r="F62" i="113"/>
  <c r="F61" i="113"/>
  <c r="F60" i="113"/>
  <c r="F59" i="113"/>
  <c r="F58" i="113"/>
  <c r="F57" i="113"/>
  <c r="F56" i="113"/>
  <c r="R55" i="113"/>
  <c r="R57" i="113" s="1"/>
  <c r="F55" i="113"/>
  <c r="F54" i="113"/>
  <c r="F53" i="113"/>
  <c r="F52" i="113"/>
  <c r="F51" i="113"/>
  <c r="F50" i="113"/>
  <c r="D49" i="113"/>
  <c r="F49" i="113" s="1"/>
  <c r="D48" i="113"/>
  <c r="F48" i="113" s="1"/>
  <c r="D47" i="113"/>
  <c r="F47" i="113" s="1"/>
  <c r="D46" i="113"/>
  <c r="F46" i="113" s="1"/>
  <c r="D45" i="113"/>
  <c r="F45" i="113" s="1"/>
  <c r="D44" i="113"/>
  <c r="F44" i="113" s="1"/>
  <c r="D43" i="113"/>
  <c r="F43" i="113" s="1"/>
  <c r="D42" i="113"/>
  <c r="F42" i="113" s="1"/>
  <c r="D41" i="113"/>
  <c r="F41" i="113" s="1"/>
  <c r="D40" i="113"/>
  <c r="F40" i="113" s="1"/>
  <c r="D39" i="113"/>
  <c r="F39" i="113" s="1"/>
  <c r="D38" i="113"/>
  <c r="F38" i="113" s="1"/>
  <c r="D37" i="113"/>
  <c r="F37" i="113" s="1"/>
  <c r="D36" i="113"/>
  <c r="F36" i="113" s="1"/>
  <c r="O35" i="113"/>
  <c r="D35" i="113"/>
  <c r="F35" i="113" s="1"/>
  <c r="S34" i="113"/>
  <c r="Q34" i="113"/>
  <c r="S33" i="113"/>
  <c r="Q33" i="113"/>
  <c r="D33" i="113"/>
  <c r="F33" i="113" s="1"/>
  <c r="S32" i="113"/>
  <c r="Q32" i="113"/>
  <c r="S31" i="113"/>
  <c r="Q31" i="113"/>
  <c r="S30" i="113"/>
  <c r="Q30" i="113"/>
  <c r="S29" i="113"/>
  <c r="Q29" i="113"/>
  <c r="S28" i="113"/>
  <c r="Q28" i="113"/>
  <c r="D28" i="113"/>
  <c r="F28" i="113" s="1"/>
  <c r="B28" i="113"/>
  <c r="D34" i="113" s="1"/>
  <c r="F34" i="113" s="1"/>
  <c r="S27" i="113"/>
  <c r="Q27" i="113"/>
  <c r="F27" i="113"/>
  <c r="D27" i="113"/>
  <c r="S26" i="113"/>
  <c r="Q26" i="113"/>
  <c r="P26" i="113"/>
  <c r="R26" i="113" s="1"/>
  <c r="S25" i="113"/>
  <c r="Q25" i="113"/>
  <c r="Q35" i="113" s="1"/>
  <c r="P16" i="113" s="1"/>
  <c r="D25" i="113"/>
  <c r="F25" i="113" s="1"/>
  <c r="Q24" i="113"/>
  <c r="P24" i="113"/>
  <c r="N24" i="113"/>
  <c r="F24" i="113"/>
  <c r="E24" i="113"/>
  <c r="H17" i="113"/>
  <c r="Q16" i="113"/>
  <c r="F16" i="113"/>
  <c r="J38" i="44" s="1"/>
  <c r="K38" i="44" s="1"/>
  <c r="E16" i="113"/>
  <c r="P33" i="113" s="1"/>
  <c r="R33" i="113" s="1"/>
  <c r="P15" i="113"/>
  <c r="J15" i="113"/>
  <c r="O16" i="113" s="1"/>
  <c r="N38" i="44" s="1"/>
  <c r="E15" i="113"/>
  <c r="F124" i="112"/>
  <c r="F123" i="112"/>
  <c r="F122" i="112"/>
  <c r="F121" i="112"/>
  <c r="F120" i="112"/>
  <c r="F119" i="112"/>
  <c r="F118" i="112"/>
  <c r="F117" i="112"/>
  <c r="F116" i="112"/>
  <c r="F115" i="112"/>
  <c r="F114" i="112"/>
  <c r="F113" i="112"/>
  <c r="F112" i="112"/>
  <c r="F111" i="112"/>
  <c r="F110" i="112"/>
  <c r="F109" i="112"/>
  <c r="F108" i="112"/>
  <c r="F107" i="112"/>
  <c r="F106" i="112"/>
  <c r="F105" i="112"/>
  <c r="F104" i="112"/>
  <c r="F103" i="112"/>
  <c r="F102" i="112"/>
  <c r="F101" i="112"/>
  <c r="F100" i="112"/>
  <c r="F99" i="112"/>
  <c r="F98" i="112"/>
  <c r="F97" i="112"/>
  <c r="F96" i="112"/>
  <c r="F95" i="112"/>
  <c r="F94" i="112"/>
  <c r="F93" i="112"/>
  <c r="F92" i="112"/>
  <c r="F91" i="112"/>
  <c r="F90" i="112"/>
  <c r="F89" i="112"/>
  <c r="F88" i="112"/>
  <c r="F87" i="112"/>
  <c r="F86" i="112"/>
  <c r="F85" i="112"/>
  <c r="F84" i="112"/>
  <c r="F83" i="112"/>
  <c r="F82" i="112"/>
  <c r="F81" i="112"/>
  <c r="O80" i="112"/>
  <c r="F80" i="112"/>
  <c r="F79" i="112"/>
  <c r="O78" i="112"/>
  <c r="F78" i="112"/>
  <c r="F77" i="112"/>
  <c r="O76" i="112"/>
  <c r="F76" i="112"/>
  <c r="F75" i="112"/>
  <c r="O74" i="112"/>
  <c r="F74" i="112"/>
  <c r="F73" i="112"/>
  <c r="O72" i="112"/>
  <c r="F72" i="112"/>
  <c r="F71" i="112"/>
  <c r="O70" i="112"/>
  <c r="F70" i="112"/>
  <c r="F69" i="112"/>
  <c r="O68" i="112"/>
  <c r="F68" i="112"/>
  <c r="F67" i="112"/>
  <c r="O66" i="112"/>
  <c r="F66" i="112"/>
  <c r="F65" i="112"/>
  <c r="O64" i="112"/>
  <c r="F64" i="112"/>
  <c r="F63" i="112"/>
  <c r="O62" i="112"/>
  <c r="F62" i="112"/>
  <c r="F61" i="112"/>
  <c r="F60" i="112"/>
  <c r="F59" i="112"/>
  <c r="F58" i="112"/>
  <c r="F57" i="112"/>
  <c r="F56" i="112"/>
  <c r="R55" i="112"/>
  <c r="F55" i="112"/>
  <c r="F54" i="112"/>
  <c r="F53" i="112"/>
  <c r="F52" i="112"/>
  <c r="F51" i="112"/>
  <c r="F50" i="112"/>
  <c r="F49" i="112"/>
  <c r="D49" i="112"/>
  <c r="D48" i="112"/>
  <c r="F48" i="112" s="1"/>
  <c r="F47" i="112"/>
  <c r="D47" i="112"/>
  <c r="D46" i="112"/>
  <c r="F46" i="112" s="1"/>
  <c r="F45" i="112"/>
  <c r="D45" i="112"/>
  <c r="D44" i="112"/>
  <c r="F44" i="112" s="1"/>
  <c r="F43" i="112"/>
  <c r="D43" i="112"/>
  <c r="D42" i="112"/>
  <c r="F42" i="112" s="1"/>
  <c r="F41" i="112"/>
  <c r="D41" i="112"/>
  <c r="D40" i="112"/>
  <c r="F40" i="112" s="1"/>
  <c r="F39" i="112"/>
  <c r="D39" i="112"/>
  <c r="D38" i="112"/>
  <c r="F38" i="112" s="1"/>
  <c r="F37" i="112"/>
  <c r="D37" i="112"/>
  <c r="D36" i="112"/>
  <c r="F36" i="112" s="1"/>
  <c r="O35" i="112"/>
  <c r="F35" i="112"/>
  <c r="D35" i="112"/>
  <c r="S34" i="112"/>
  <c r="Q34" i="112"/>
  <c r="P34" i="112"/>
  <c r="R34" i="112" s="1"/>
  <c r="S33" i="112"/>
  <c r="Q33" i="112"/>
  <c r="S32" i="112"/>
  <c r="Q32" i="112"/>
  <c r="S31" i="112"/>
  <c r="Q31" i="112"/>
  <c r="S30" i="112"/>
  <c r="Q30" i="112"/>
  <c r="S29" i="112"/>
  <c r="Q29" i="112"/>
  <c r="S28" i="112"/>
  <c r="Q28" i="112"/>
  <c r="B28" i="112"/>
  <c r="D33" i="112" s="1"/>
  <c r="F33" i="112" s="1"/>
  <c r="S27" i="112"/>
  <c r="Q27" i="112"/>
  <c r="P27" i="112"/>
  <c r="R27" i="112" s="1"/>
  <c r="S26" i="112"/>
  <c r="Q26" i="112"/>
  <c r="S25" i="112"/>
  <c r="Q25" i="112"/>
  <c r="P25" i="112"/>
  <c r="R25" i="112" s="1"/>
  <c r="Q24" i="112"/>
  <c r="P24" i="112"/>
  <c r="N24" i="112"/>
  <c r="F24" i="112"/>
  <c r="E24" i="112"/>
  <c r="H17" i="112"/>
  <c r="Q16" i="112"/>
  <c r="L37" i="44" s="1"/>
  <c r="F16" i="112"/>
  <c r="E16" i="112"/>
  <c r="P32" i="112" s="1"/>
  <c r="R32" i="112" s="1"/>
  <c r="P15" i="112"/>
  <c r="E15" i="112"/>
  <c r="F124" i="111"/>
  <c r="F123" i="111"/>
  <c r="F122" i="111"/>
  <c r="F121" i="111"/>
  <c r="F120" i="111"/>
  <c r="F119" i="111"/>
  <c r="F118" i="111"/>
  <c r="F117" i="111"/>
  <c r="F116" i="111"/>
  <c r="F115" i="111"/>
  <c r="F114" i="111"/>
  <c r="F113" i="111"/>
  <c r="F112" i="111"/>
  <c r="F111" i="111"/>
  <c r="F110" i="111"/>
  <c r="F109" i="111"/>
  <c r="F108" i="111"/>
  <c r="F107" i="111"/>
  <c r="F106" i="111"/>
  <c r="F105" i="111"/>
  <c r="F104" i="111"/>
  <c r="F103" i="111"/>
  <c r="F102" i="111"/>
  <c r="F101" i="111"/>
  <c r="F100" i="111"/>
  <c r="F99" i="111"/>
  <c r="F98" i="111"/>
  <c r="F97" i="111"/>
  <c r="F96" i="111"/>
  <c r="F95" i="111"/>
  <c r="F94" i="111"/>
  <c r="F93" i="111"/>
  <c r="F92" i="111"/>
  <c r="F91" i="111"/>
  <c r="F90" i="111"/>
  <c r="F89" i="111"/>
  <c r="F88" i="111"/>
  <c r="F87" i="111"/>
  <c r="F86" i="111"/>
  <c r="F85" i="111"/>
  <c r="F84" i="111"/>
  <c r="F83" i="111"/>
  <c r="F82" i="111"/>
  <c r="F81" i="111"/>
  <c r="O80" i="111"/>
  <c r="F80" i="111"/>
  <c r="F79" i="111"/>
  <c r="O78" i="111"/>
  <c r="F78" i="111"/>
  <c r="F77" i="111"/>
  <c r="O76" i="111"/>
  <c r="F76" i="111"/>
  <c r="F75" i="111"/>
  <c r="O74" i="111"/>
  <c r="F74" i="111"/>
  <c r="F73" i="111"/>
  <c r="O72" i="111"/>
  <c r="F72" i="111"/>
  <c r="F71" i="111"/>
  <c r="O70" i="111"/>
  <c r="F70" i="111"/>
  <c r="F69" i="111"/>
  <c r="O68" i="111"/>
  <c r="F68" i="111"/>
  <c r="F67" i="111"/>
  <c r="O66" i="111"/>
  <c r="F66" i="111"/>
  <c r="F65" i="111"/>
  <c r="O64" i="111"/>
  <c r="F64" i="111"/>
  <c r="F63" i="111"/>
  <c r="O62" i="111"/>
  <c r="F62" i="111"/>
  <c r="F61" i="111"/>
  <c r="F60" i="111"/>
  <c r="F59" i="111"/>
  <c r="F58" i="111"/>
  <c r="F57" i="111"/>
  <c r="F56" i="111"/>
  <c r="R55" i="111"/>
  <c r="R57" i="111" s="1"/>
  <c r="F55" i="111"/>
  <c r="F54" i="111"/>
  <c r="F53" i="111"/>
  <c r="F52" i="111"/>
  <c r="F51" i="111"/>
  <c r="F50" i="111"/>
  <c r="D49" i="111"/>
  <c r="F49" i="111" s="1"/>
  <c r="D48" i="111"/>
  <c r="F48" i="111" s="1"/>
  <c r="D47" i="111"/>
  <c r="F47" i="111" s="1"/>
  <c r="D46" i="111"/>
  <c r="F46" i="111" s="1"/>
  <c r="D45" i="111"/>
  <c r="F45" i="111" s="1"/>
  <c r="F44" i="111"/>
  <c r="D44" i="111"/>
  <c r="D43" i="111"/>
  <c r="F43" i="111" s="1"/>
  <c r="F42" i="111"/>
  <c r="D42" i="111"/>
  <c r="D41" i="111"/>
  <c r="F41" i="111" s="1"/>
  <c r="D40" i="111"/>
  <c r="F40" i="111" s="1"/>
  <c r="D39" i="111"/>
  <c r="F39" i="111" s="1"/>
  <c r="F38" i="111"/>
  <c r="D38" i="111"/>
  <c r="D37" i="111"/>
  <c r="F37" i="111" s="1"/>
  <c r="D36" i="111"/>
  <c r="F36" i="111" s="1"/>
  <c r="O35" i="111"/>
  <c r="D35" i="111"/>
  <c r="F35" i="111" s="1"/>
  <c r="S34" i="111"/>
  <c r="Q34" i="111"/>
  <c r="S33" i="111"/>
  <c r="Q33" i="111"/>
  <c r="S32" i="111"/>
  <c r="Q32" i="111"/>
  <c r="S31" i="111"/>
  <c r="Q31" i="111"/>
  <c r="S30" i="111"/>
  <c r="Q30" i="111"/>
  <c r="S29" i="111"/>
  <c r="Q29" i="111"/>
  <c r="P29" i="111"/>
  <c r="R29" i="111" s="1"/>
  <c r="S28" i="111"/>
  <c r="Q28" i="111"/>
  <c r="B28" i="111"/>
  <c r="S27" i="111"/>
  <c r="Q27" i="111"/>
  <c r="S26" i="111"/>
  <c r="Q26" i="111"/>
  <c r="S25" i="111"/>
  <c r="Q25" i="111"/>
  <c r="Q24" i="111"/>
  <c r="P24" i="111"/>
  <c r="N24" i="111"/>
  <c r="F24" i="111"/>
  <c r="E24" i="111"/>
  <c r="H17" i="111"/>
  <c r="F16" i="111"/>
  <c r="J36" i="44" s="1"/>
  <c r="K36" i="44" s="1"/>
  <c r="E16" i="111"/>
  <c r="P26" i="111" s="1"/>
  <c r="R26" i="111" s="1"/>
  <c r="P15" i="111"/>
  <c r="E15" i="111"/>
  <c r="F124" i="110"/>
  <c r="F123" i="110"/>
  <c r="F122" i="110"/>
  <c r="F121" i="110"/>
  <c r="F120" i="110"/>
  <c r="F119" i="110"/>
  <c r="F118" i="110"/>
  <c r="F117" i="110"/>
  <c r="F116" i="110"/>
  <c r="F115" i="110"/>
  <c r="F114" i="110"/>
  <c r="F113" i="110"/>
  <c r="F112" i="110"/>
  <c r="F111" i="110"/>
  <c r="F110" i="110"/>
  <c r="F109" i="110"/>
  <c r="F108" i="110"/>
  <c r="F107" i="110"/>
  <c r="F106" i="110"/>
  <c r="F105" i="110"/>
  <c r="F104" i="110"/>
  <c r="F103" i="110"/>
  <c r="F102" i="110"/>
  <c r="F101" i="110"/>
  <c r="F100" i="110"/>
  <c r="F99" i="110"/>
  <c r="F98" i="110"/>
  <c r="F97" i="110"/>
  <c r="F96" i="110"/>
  <c r="F95" i="110"/>
  <c r="F94" i="110"/>
  <c r="F93" i="110"/>
  <c r="F92" i="110"/>
  <c r="F91" i="110"/>
  <c r="F90" i="110"/>
  <c r="F89" i="110"/>
  <c r="F88" i="110"/>
  <c r="F87" i="110"/>
  <c r="F86" i="110"/>
  <c r="F85" i="110"/>
  <c r="F84" i="110"/>
  <c r="F83" i="110"/>
  <c r="F82" i="110"/>
  <c r="F81" i="110"/>
  <c r="O80" i="110"/>
  <c r="F80" i="110"/>
  <c r="F79" i="110"/>
  <c r="O78" i="110"/>
  <c r="F78" i="110"/>
  <c r="F77" i="110"/>
  <c r="O76" i="110"/>
  <c r="F76" i="110"/>
  <c r="F75" i="110"/>
  <c r="O74" i="110"/>
  <c r="F74" i="110"/>
  <c r="F73" i="110"/>
  <c r="O72" i="110"/>
  <c r="F72" i="110"/>
  <c r="F71" i="110"/>
  <c r="O70" i="110"/>
  <c r="F70" i="110"/>
  <c r="F69" i="110"/>
  <c r="O68" i="110"/>
  <c r="F68" i="110"/>
  <c r="F67" i="110"/>
  <c r="O66" i="110"/>
  <c r="F66" i="110"/>
  <c r="F65" i="110"/>
  <c r="O64" i="110"/>
  <c r="F64" i="110"/>
  <c r="F63" i="110"/>
  <c r="O62" i="110"/>
  <c r="F62" i="110"/>
  <c r="F61" i="110"/>
  <c r="F60" i="110"/>
  <c r="F59" i="110"/>
  <c r="F58" i="110"/>
  <c r="F57" i="110"/>
  <c r="F56" i="110"/>
  <c r="R55" i="110"/>
  <c r="F55" i="110"/>
  <c r="F54" i="110"/>
  <c r="F53" i="110"/>
  <c r="F52" i="110"/>
  <c r="F51" i="110"/>
  <c r="F50" i="110"/>
  <c r="D49" i="110"/>
  <c r="F49" i="110" s="1"/>
  <c r="D48" i="110"/>
  <c r="F48" i="110" s="1"/>
  <c r="D47" i="110"/>
  <c r="F47" i="110" s="1"/>
  <c r="F46" i="110"/>
  <c r="D46" i="110"/>
  <c r="D45" i="110"/>
  <c r="F45" i="110" s="1"/>
  <c r="F44" i="110"/>
  <c r="D44" i="110"/>
  <c r="D43" i="110"/>
  <c r="F43" i="110" s="1"/>
  <c r="D42" i="110"/>
  <c r="F42" i="110" s="1"/>
  <c r="D41" i="110"/>
  <c r="F41" i="110" s="1"/>
  <c r="D40" i="110"/>
  <c r="F40" i="110" s="1"/>
  <c r="D39" i="110"/>
  <c r="F39" i="110" s="1"/>
  <c r="F38" i="110"/>
  <c r="D38" i="110"/>
  <c r="D37" i="110"/>
  <c r="F37" i="110" s="1"/>
  <c r="F36" i="110"/>
  <c r="D36" i="110"/>
  <c r="O35" i="110"/>
  <c r="D35" i="110"/>
  <c r="F35" i="110" s="1"/>
  <c r="S34" i="110"/>
  <c r="Q34" i="110"/>
  <c r="S33" i="110"/>
  <c r="Q33" i="110"/>
  <c r="S32" i="110"/>
  <c r="Q32" i="110"/>
  <c r="D32" i="110"/>
  <c r="F32" i="110" s="1"/>
  <c r="S31" i="110"/>
  <c r="Q31" i="110"/>
  <c r="S30" i="110"/>
  <c r="Q30" i="110"/>
  <c r="S29" i="110"/>
  <c r="Q29" i="110"/>
  <c r="S28" i="110"/>
  <c r="Q28" i="110"/>
  <c r="D28" i="110"/>
  <c r="F28" i="110" s="1"/>
  <c r="B28" i="110"/>
  <c r="D30" i="110" s="1"/>
  <c r="F30" i="110" s="1"/>
  <c r="S27" i="110"/>
  <c r="Q27" i="110"/>
  <c r="D27" i="110"/>
  <c r="F27" i="110" s="1"/>
  <c r="S26" i="110"/>
  <c r="Q26" i="110"/>
  <c r="D26" i="110"/>
  <c r="F26" i="110" s="1"/>
  <c r="S25" i="110"/>
  <c r="Q25" i="110"/>
  <c r="P25" i="110"/>
  <c r="R25" i="110" s="1"/>
  <c r="D25" i="110"/>
  <c r="F25" i="110" s="1"/>
  <c r="Q24" i="110"/>
  <c r="P24" i="110"/>
  <c r="N24" i="110"/>
  <c r="F24" i="110"/>
  <c r="E24" i="110"/>
  <c r="H17" i="110"/>
  <c r="Q16" i="110"/>
  <c r="F16" i="110"/>
  <c r="F18" i="110" s="1"/>
  <c r="E16" i="110"/>
  <c r="P33" i="110" s="1"/>
  <c r="R33" i="110" s="1"/>
  <c r="P15" i="110"/>
  <c r="E15" i="110"/>
  <c r="F124" i="109"/>
  <c r="F123" i="109"/>
  <c r="F122" i="109"/>
  <c r="F121" i="109"/>
  <c r="F120" i="109"/>
  <c r="F119" i="109"/>
  <c r="F118" i="109"/>
  <c r="F117" i="109"/>
  <c r="F116" i="109"/>
  <c r="F115" i="109"/>
  <c r="F114" i="109"/>
  <c r="F113" i="109"/>
  <c r="F112" i="109"/>
  <c r="F111" i="109"/>
  <c r="F110" i="109"/>
  <c r="F109" i="109"/>
  <c r="F108" i="109"/>
  <c r="F107" i="109"/>
  <c r="F106" i="109"/>
  <c r="F105" i="109"/>
  <c r="F104" i="109"/>
  <c r="F103" i="109"/>
  <c r="F102" i="109"/>
  <c r="F101" i="109"/>
  <c r="F100" i="109"/>
  <c r="F99" i="109"/>
  <c r="F98" i="109"/>
  <c r="F97" i="109"/>
  <c r="F96" i="109"/>
  <c r="F95" i="109"/>
  <c r="F94" i="109"/>
  <c r="F93" i="109"/>
  <c r="F92" i="109"/>
  <c r="F91" i="109"/>
  <c r="F90" i="109"/>
  <c r="F89" i="109"/>
  <c r="F88" i="109"/>
  <c r="F87" i="109"/>
  <c r="F86" i="109"/>
  <c r="F85" i="109"/>
  <c r="F84" i="109"/>
  <c r="F83" i="109"/>
  <c r="F82" i="109"/>
  <c r="F81" i="109"/>
  <c r="O80" i="109"/>
  <c r="F80" i="109"/>
  <c r="F79" i="109"/>
  <c r="O78" i="109"/>
  <c r="F78" i="109"/>
  <c r="F77" i="109"/>
  <c r="O76" i="109"/>
  <c r="F76" i="109"/>
  <c r="F75" i="109"/>
  <c r="O74" i="109"/>
  <c r="F74" i="109"/>
  <c r="F73" i="109"/>
  <c r="O72" i="109"/>
  <c r="F72" i="109"/>
  <c r="F71" i="109"/>
  <c r="O70" i="109"/>
  <c r="F70" i="109"/>
  <c r="F69" i="109"/>
  <c r="O68" i="109"/>
  <c r="F68" i="109"/>
  <c r="F67" i="109"/>
  <c r="O66" i="109"/>
  <c r="F66" i="109"/>
  <c r="F65" i="109"/>
  <c r="F64" i="109"/>
  <c r="F63" i="109"/>
  <c r="F62" i="109"/>
  <c r="F61" i="109"/>
  <c r="F60" i="109"/>
  <c r="F59" i="109"/>
  <c r="F58" i="109"/>
  <c r="F57" i="109"/>
  <c r="F56" i="109"/>
  <c r="R55" i="109"/>
  <c r="F55" i="109"/>
  <c r="F54" i="109"/>
  <c r="F53" i="109"/>
  <c r="F52" i="109"/>
  <c r="F51" i="109"/>
  <c r="F50" i="109"/>
  <c r="D49" i="109"/>
  <c r="F49" i="109" s="1"/>
  <c r="D48" i="109"/>
  <c r="F48" i="109" s="1"/>
  <c r="D47" i="109"/>
  <c r="F47" i="109" s="1"/>
  <c r="D46" i="109"/>
  <c r="F46" i="109" s="1"/>
  <c r="D45" i="109"/>
  <c r="F45" i="109" s="1"/>
  <c r="D44" i="109"/>
  <c r="F44" i="109" s="1"/>
  <c r="D43" i="109"/>
  <c r="F43" i="109" s="1"/>
  <c r="D42" i="109"/>
  <c r="F42" i="109" s="1"/>
  <c r="D41" i="109"/>
  <c r="F41" i="109" s="1"/>
  <c r="D40" i="109"/>
  <c r="F40" i="109" s="1"/>
  <c r="D39" i="109"/>
  <c r="F39" i="109" s="1"/>
  <c r="D38" i="109"/>
  <c r="F38" i="109" s="1"/>
  <c r="D37" i="109"/>
  <c r="F37" i="109" s="1"/>
  <c r="D36" i="109"/>
  <c r="F36" i="109" s="1"/>
  <c r="O35" i="109"/>
  <c r="D35" i="109"/>
  <c r="F35" i="109" s="1"/>
  <c r="S34" i="109"/>
  <c r="Q34" i="109"/>
  <c r="S33" i="109"/>
  <c r="Q33" i="109"/>
  <c r="S32" i="109"/>
  <c r="Q32" i="109"/>
  <c r="S31" i="109"/>
  <c r="Q31" i="109"/>
  <c r="S30" i="109"/>
  <c r="Q30" i="109"/>
  <c r="S29" i="109"/>
  <c r="Q29" i="109"/>
  <c r="S28" i="109"/>
  <c r="Q28" i="109"/>
  <c r="D28" i="109"/>
  <c r="F28" i="109" s="1"/>
  <c r="B28" i="109"/>
  <c r="D33" i="109" s="1"/>
  <c r="F33" i="109" s="1"/>
  <c r="S27" i="109"/>
  <c r="Q27" i="109"/>
  <c r="F27" i="109"/>
  <c r="D27" i="109"/>
  <c r="Q26" i="109"/>
  <c r="D26" i="109"/>
  <c r="F26" i="109" s="1"/>
  <c r="Q25" i="109"/>
  <c r="D25" i="109"/>
  <c r="F25" i="109" s="1"/>
  <c r="E16" i="109" s="1"/>
  <c r="P26" i="109" s="1"/>
  <c r="R26" i="109" s="1"/>
  <c r="Q24" i="109"/>
  <c r="P24" i="109"/>
  <c r="N24" i="109"/>
  <c r="F24" i="109"/>
  <c r="E24" i="109"/>
  <c r="H17" i="109"/>
  <c r="F16" i="109"/>
  <c r="J14" i="44" s="1"/>
  <c r="P15" i="109"/>
  <c r="E15" i="109"/>
  <c r="Q18" i="113" l="1"/>
  <c r="L38" i="44"/>
  <c r="F18" i="116"/>
  <c r="J41" i="44"/>
  <c r="K41" i="44" s="1"/>
  <c r="P27" i="118"/>
  <c r="R27" i="118" s="1"/>
  <c r="P26" i="118"/>
  <c r="R26" i="118" s="1"/>
  <c r="P31" i="118"/>
  <c r="R31" i="118" s="1"/>
  <c r="F18" i="119"/>
  <c r="J44" i="44"/>
  <c r="K44" i="44" s="1"/>
  <c r="J15" i="119"/>
  <c r="O16" i="119" s="1"/>
  <c r="N44" i="44" s="1"/>
  <c r="P34" i="121"/>
  <c r="R34" i="121" s="1"/>
  <c r="P31" i="121"/>
  <c r="R31" i="121" s="1"/>
  <c r="P25" i="121"/>
  <c r="R25" i="121" s="1"/>
  <c r="P27" i="121"/>
  <c r="R27" i="121" s="1"/>
  <c r="D30" i="121"/>
  <c r="F30" i="121" s="1"/>
  <c r="D32" i="121"/>
  <c r="F32" i="121" s="1"/>
  <c r="D28" i="121"/>
  <c r="F28" i="121" s="1"/>
  <c r="D26" i="121"/>
  <c r="F26" i="121" s="1"/>
  <c r="P33" i="121"/>
  <c r="R33" i="121" s="1"/>
  <c r="Q35" i="110"/>
  <c r="P16" i="110" s="1"/>
  <c r="J17" i="110" s="1"/>
  <c r="N20" i="110" s="1"/>
  <c r="I35" i="44" s="1"/>
  <c r="P26" i="110"/>
  <c r="R26" i="110" s="1"/>
  <c r="P25" i="111"/>
  <c r="R25" i="111" s="1"/>
  <c r="D31" i="113"/>
  <c r="F31" i="113" s="1"/>
  <c r="D32" i="113"/>
  <c r="F32" i="113" s="1"/>
  <c r="P34" i="115"/>
  <c r="R34" i="115" s="1"/>
  <c r="P31" i="115"/>
  <c r="R31" i="115" s="1"/>
  <c r="P33" i="115"/>
  <c r="R33" i="115" s="1"/>
  <c r="P29" i="115"/>
  <c r="R29" i="115" s="1"/>
  <c r="P25" i="115"/>
  <c r="R25" i="115" s="1"/>
  <c r="P26" i="115"/>
  <c r="R26" i="115" s="1"/>
  <c r="P27" i="115"/>
  <c r="R27" i="115" s="1"/>
  <c r="D34" i="117"/>
  <c r="F34" i="117" s="1"/>
  <c r="D29" i="117"/>
  <c r="F29" i="117" s="1"/>
  <c r="D33" i="117"/>
  <c r="F33" i="117" s="1"/>
  <c r="D31" i="117"/>
  <c r="F31" i="117" s="1"/>
  <c r="D26" i="117"/>
  <c r="F26" i="117" s="1"/>
  <c r="D25" i="117"/>
  <c r="F25" i="117" s="1"/>
  <c r="R57" i="118"/>
  <c r="Q16" i="118"/>
  <c r="L43" i="44" s="1"/>
  <c r="J15" i="118"/>
  <c r="O16" i="118" s="1"/>
  <c r="N43" i="44" s="1"/>
  <c r="P27" i="120"/>
  <c r="R27" i="120" s="1"/>
  <c r="P26" i="120"/>
  <c r="R26" i="120" s="1"/>
  <c r="P31" i="120"/>
  <c r="R31" i="120" s="1"/>
  <c r="P29" i="120"/>
  <c r="R29" i="120" s="1"/>
  <c r="P33" i="120"/>
  <c r="R33" i="120" s="1"/>
  <c r="F18" i="120"/>
  <c r="L48" i="44"/>
  <c r="J15" i="110"/>
  <c r="O16" i="110" s="1"/>
  <c r="N35" i="44" s="1"/>
  <c r="J35" i="44"/>
  <c r="K35" i="44" s="1"/>
  <c r="P32" i="111"/>
  <c r="R32" i="111" s="1"/>
  <c r="D26" i="112"/>
  <c r="F26" i="112" s="1"/>
  <c r="D26" i="113"/>
  <c r="F26" i="113" s="1"/>
  <c r="D30" i="113"/>
  <c r="F30" i="113" s="1"/>
  <c r="P31" i="113"/>
  <c r="R31" i="113" s="1"/>
  <c r="Q35" i="114"/>
  <c r="P16" i="114" s="1"/>
  <c r="J17" i="114" s="1"/>
  <c r="N20" i="114" s="1"/>
  <c r="I39" i="44" s="1"/>
  <c r="D27" i="117"/>
  <c r="F27" i="117" s="1"/>
  <c r="R57" i="117"/>
  <c r="Q16" i="117"/>
  <c r="P29" i="118"/>
  <c r="R29" i="118" s="1"/>
  <c r="P33" i="118"/>
  <c r="R33" i="118" s="1"/>
  <c r="Q18" i="110"/>
  <c r="L35" i="44"/>
  <c r="P29" i="110"/>
  <c r="R29" i="110" s="1"/>
  <c r="J15" i="111"/>
  <c r="O16" i="111" s="1"/>
  <c r="N36" i="44" s="1"/>
  <c r="F18" i="112"/>
  <c r="J37" i="44"/>
  <c r="K37" i="44" s="1"/>
  <c r="Q35" i="112"/>
  <c r="P16" i="112" s="1"/>
  <c r="D29" i="112"/>
  <c r="F29" i="112" s="1"/>
  <c r="D29" i="113"/>
  <c r="F29" i="113" s="1"/>
  <c r="P34" i="114"/>
  <c r="R34" i="114" s="1"/>
  <c r="P31" i="114"/>
  <c r="R31" i="114" s="1"/>
  <c r="P27" i="114"/>
  <c r="R27" i="114" s="1"/>
  <c r="P26" i="114"/>
  <c r="R26" i="114" s="1"/>
  <c r="F18" i="114"/>
  <c r="P33" i="114"/>
  <c r="R33" i="114" s="1"/>
  <c r="F18" i="118"/>
  <c r="P29" i="121"/>
  <c r="R29" i="121" s="1"/>
  <c r="Q18" i="130"/>
  <c r="L55" i="44"/>
  <c r="D30" i="125"/>
  <c r="F30" i="125" s="1"/>
  <c r="D32" i="125"/>
  <c r="F32" i="125" s="1"/>
  <c r="D33" i="125"/>
  <c r="F33" i="125" s="1"/>
  <c r="F18" i="126"/>
  <c r="P33" i="126"/>
  <c r="R33" i="126" s="1"/>
  <c r="F18" i="127"/>
  <c r="J52" i="44"/>
  <c r="K52" i="44" s="1"/>
  <c r="L59" i="44"/>
  <c r="R57" i="136"/>
  <c r="J61" i="44"/>
  <c r="K61" i="44" s="1"/>
  <c r="R57" i="114"/>
  <c r="F18" i="115"/>
  <c r="J40" i="44"/>
  <c r="K40" i="44" s="1"/>
  <c r="R57" i="115"/>
  <c r="Q35" i="116"/>
  <c r="P16" i="116" s="1"/>
  <c r="P27" i="116"/>
  <c r="R27" i="116" s="1"/>
  <c r="D26" i="118"/>
  <c r="F26" i="118" s="1"/>
  <c r="Q35" i="118"/>
  <c r="P16" i="118" s="1"/>
  <c r="J17" i="118" s="1"/>
  <c r="N20" i="118" s="1"/>
  <c r="I43" i="44" s="1"/>
  <c r="D29" i="120"/>
  <c r="F29" i="120" s="1"/>
  <c r="D30" i="120"/>
  <c r="F30" i="120" s="1"/>
  <c r="D31" i="120"/>
  <c r="F31" i="120" s="1"/>
  <c r="D32" i="120"/>
  <c r="F32" i="120" s="1"/>
  <c r="F18" i="121"/>
  <c r="J46" i="44"/>
  <c r="K46" i="44" s="1"/>
  <c r="D33" i="123"/>
  <c r="F33" i="123" s="1"/>
  <c r="P34" i="124"/>
  <c r="R34" i="124" s="1"/>
  <c r="R57" i="124"/>
  <c r="Q16" i="125"/>
  <c r="D28" i="125"/>
  <c r="F28" i="125" s="1"/>
  <c r="D29" i="125"/>
  <c r="F29" i="125" s="1"/>
  <c r="D31" i="125"/>
  <c r="F31" i="125" s="1"/>
  <c r="P26" i="126"/>
  <c r="R26" i="126" s="1"/>
  <c r="P27" i="126"/>
  <c r="R27" i="126" s="1"/>
  <c r="D30" i="126"/>
  <c r="F30" i="126" s="1"/>
  <c r="P31" i="126"/>
  <c r="R31" i="126" s="1"/>
  <c r="J15" i="127"/>
  <c r="O16" i="127" s="1"/>
  <c r="N52" i="44" s="1"/>
  <c r="D30" i="127"/>
  <c r="F30" i="127" s="1"/>
  <c r="D34" i="127"/>
  <c r="F34" i="127" s="1"/>
  <c r="Q35" i="117"/>
  <c r="P16" i="117" s="1"/>
  <c r="L46" i="44"/>
  <c r="F18" i="122"/>
  <c r="J47" i="44"/>
  <c r="K47" i="44" s="1"/>
  <c r="F18" i="123"/>
  <c r="J48" i="44"/>
  <c r="K48" i="44" s="1"/>
  <c r="Q35" i="123"/>
  <c r="P16" i="123" s="1"/>
  <c r="Q18" i="123" s="1"/>
  <c r="Q35" i="125"/>
  <c r="P16" i="125" s="1"/>
  <c r="J15" i="126"/>
  <c r="O16" i="126" s="1"/>
  <c r="N51" i="44" s="1"/>
  <c r="Q16" i="126"/>
  <c r="L51" i="44" s="1"/>
  <c r="P29" i="126"/>
  <c r="R29" i="126" s="1"/>
  <c r="F18" i="128"/>
  <c r="J53" i="44"/>
  <c r="K53" i="44" s="1"/>
  <c r="R57" i="128"/>
  <c r="L54" i="44"/>
  <c r="Q35" i="132"/>
  <c r="P16" i="132" s="1"/>
  <c r="J15" i="133"/>
  <c r="O16" i="133" s="1"/>
  <c r="N58" i="44" s="1"/>
  <c r="J58" i="44"/>
  <c r="K58" i="44" s="1"/>
  <c r="F18" i="133"/>
  <c r="R57" i="133"/>
  <c r="Q16" i="133"/>
  <c r="L58" i="44" s="1"/>
  <c r="P34" i="135"/>
  <c r="R34" i="135" s="1"/>
  <c r="P31" i="135"/>
  <c r="R31" i="135" s="1"/>
  <c r="P27" i="135"/>
  <c r="R27" i="135" s="1"/>
  <c r="P26" i="135"/>
  <c r="R26" i="135" s="1"/>
  <c r="P25" i="135"/>
  <c r="R25" i="135" s="1"/>
  <c r="D34" i="135"/>
  <c r="F34" i="135" s="1"/>
  <c r="D30" i="135"/>
  <c r="F30" i="135" s="1"/>
  <c r="D32" i="135"/>
  <c r="F32" i="135" s="1"/>
  <c r="D28" i="135"/>
  <c r="F28" i="135" s="1"/>
  <c r="P33" i="135"/>
  <c r="R33" i="135" s="1"/>
  <c r="J15" i="114"/>
  <c r="O16" i="114" s="1"/>
  <c r="N39" i="44" s="1"/>
  <c r="J39" i="44"/>
  <c r="K39" i="44" s="1"/>
  <c r="D30" i="114"/>
  <c r="F30" i="114" s="1"/>
  <c r="D28" i="118"/>
  <c r="F28" i="118" s="1"/>
  <c r="D29" i="118"/>
  <c r="F29" i="118" s="1"/>
  <c r="D30" i="118"/>
  <c r="F30" i="118" s="1"/>
  <c r="D31" i="118"/>
  <c r="F31" i="118" s="1"/>
  <c r="D32" i="118"/>
  <c r="F32" i="118" s="1"/>
  <c r="D33" i="118"/>
  <c r="F33" i="118" s="1"/>
  <c r="P25" i="119"/>
  <c r="R25" i="119" s="1"/>
  <c r="P29" i="119"/>
  <c r="R29" i="119" s="1"/>
  <c r="P33" i="119"/>
  <c r="R33" i="119" s="1"/>
  <c r="Q35" i="121"/>
  <c r="P16" i="121" s="1"/>
  <c r="Q18" i="121" s="1"/>
  <c r="P27" i="122"/>
  <c r="R27" i="122" s="1"/>
  <c r="R57" i="122"/>
  <c r="D30" i="123"/>
  <c r="F30" i="123" s="1"/>
  <c r="D31" i="123"/>
  <c r="F31" i="123" s="1"/>
  <c r="P25" i="126"/>
  <c r="R25" i="126" s="1"/>
  <c r="Q35" i="126"/>
  <c r="P16" i="126" s="1"/>
  <c r="J17" i="126" s="1"/>
  <c r="N20" i="126" s="1"/>
  <c r="I51" i="44" s="1"/>
  <c r="D34" i="126"/>
  <c r="F34" i="126" s="1"/>
  <c r="D26" i="127"/>
  <c r="F26" i="127" s="1"/>
  <c r="P27" i="127"/>
  <c r="R27" i="127" s="1"/>
  <c r="D28" i="127"/>
  <c r="F28" i="127" s="1"/>
  <c r="D32" i="127"/>
  <c r="F32" i="127" s="1"/>
  <c r="R57" i="127"/>
  <c r="Q16" i="128"/>
  <c r="L53" i="44" s="1"/>
  <c r="R57" i="132"/>
  <c r="Q16" i="132"/>
  <c r="L57" i="44" s="1"/>
  <c r="F18" i="129"/>
  <c r="D29" i="129"/>
  <c r="F29" i="129" s="1"/>
  <c r="D33" i="129"/>
  <c r="F33" i="129" s="1"/>
  <c r="D30" i="130"/>
  <c r="F30" i="130" s="1"/>
  <c r="P27" i="131"/>
  <c r="R27" i="131" s="1"/>
  <c r="D29" i="132"/>
  <c r="F29" i="132" s="1"/>
  <c r="D33" i="132"/>
  <c r="F33" i="132" s="1"/>
  <c r="P26" i="133"/>
  <c r="R26" i="133" s="1"/>
  <c r="J15" i="134"/>
  <c r="O16" i="134" s="1"/>
  <c r="N59" i="44" s="1"/>
  <c r="Q35" i="134"/>
  <c r="P16" i="134" s="1"/>
  <c r="J17" i="134" s="1"/>
  <c r="N20" i="134" s="1"/>
  <c r="I59" i="44" s="1"/>
  <c r="D30" i="134"/>
  <c r="F30" i="134" s="1"/>
  <c r="D31" i="134"/>
  <c r="F31" i="134" s="1"/>
  <c r="P32" i="134"/>
  <c r="R32" i="134" s="1"/>
  <c r="D26" i="136"/>
  <c r="F26" i="136" s="1"/>
  <c r="Q35" i="137"/>
  <c r="P16" i="137" s="1"/>
  <c r="Q18" i="137" s="1"/>
  <c r="D29" i="138"/>
  <c r="F29" i="138" s="1"/>
  <c r="D29" i="134"/>
  <c r="F29" i="134" s="1"/>
  <c r="R57" i="134"/>
  <c r="Q35" i="135"/>
  <c r="P16" i="135" s="1"/>
  <c r="J17" i="135" s="1"/>
  <c r="N20" i="135" s="1"/>
  <c r="I60" i="44" s="1"/>
  <c r="Q35" i="129"/>
  <c r="P16" i="129" s="1"/>
  <c r="Q18" i="129" s="1"/>
  <c r="J15" i="130"/>
  <c r="O16" i="130" s="1"/>
  <c r="N55" i="44" s="1"/>
  <c r="P25" i="131"/>
  <c r="R25" i="131" s="1"/>
  <c r="D26" i="134"/>
  <c r="F26" i="134" s="1"/>
  <c r="D27" i="134"/>
  <c r="F27" i="134" s="1"/>
  <c r="D28" i="134"/>
  <c r="F28" i="134" s="1"/>
  <c r="D31" i="137"/>
  <c r="F31" i="137" s="1"/>
  <c r="J15" i="137"/>
  <c r="O16" i="137" s="1"/>
  <c r="N62" i="44" s="1"/>
  <c r="D26" i="137"/>
  <c r="F26" i="137" s="1"/>
  <c r="D33" i="137"/>
  <c r="F33" i="137" s="1"/>
  <c r="D32" i="138"/>
  <c r="F32" i="138" s="1"/>
  <c r="J54" i="44"/>
  <c r="K54" i="44" s="1"/>
  <c r="D32" i="109"/>
  <c r="F32" i="109" s="1"/>
  <c r="D31" i="109"/>
  <c r="F31" i="109" s="1"/>
  <c r="D30" i="109"/>
  <c r="F30" i="109" s="1"/>
  <c r="D34" i="109"/>
  <c r="F34" i="109" s="1"/>
  <c r="D29" i="109"/>
  <c r="F29" i="109" s="1"/>
  <c r="D31" i="138"/>
  <c r="F31" i="138" s="1"/>
  <c r="D30" i="138"/>
  <c r="F30" i="138" s="1"/>
  <c r="D34" i="138"/>
  <c r="F34" i="138" s="1"/>
  <c r="P26" i="138"/>
  <c r="P29" i="138"/>
  <c r="R29" i="138" s="1"/>
  <c r="F18" i="138"/>
  <c r="P33" i="138"/>
  <c r="R33" i="138" s="1"/>
  <c r="P31" i="138"/>
  <c r="R31" i="138" s="1"/>
  <c r="Q35" i="109"/>
  <c r="P16" i="109" s="1"/>
  <c r="J17" i="109" s="1"/>
  <c r="N20" i="109" s="1"/>
  <c r="I14" i="44" s="1"/>
  <c r="P25" i="129"/>
  <c r="R25" i="129" s="1"/>
  <c r="P27" i="129"/>
  <c r="R27" i="129" s="1"/>
  <c r="P28" i="130"/>
  <c r="R28" i="130" s="1"/>
  <c r="P30" i="130"/>
  <c r="R30" i="130" s="1"/>
  <c r="P32" i="130"/>
  <c r="R32" i="130" s="1"/>
  <c r="P34" i="130"/>
  <c r="R34" i="130" s="1"/>
  <c r="Q35" i="131"/>
  <c r="P16" i="131" s="1"/>
  <c r="F18" i="132"/>
  <c r="P34" i="132"/>
  <c r="R34" i="132" s="1"/>
  <c r="J15" i="129"/>
  <c r="O16" i="129" s="1"/>
  <c r="N54" i="44" s="1"/>
  <c r="J17" i="129"/>
  <c r="N20" i="129" s="1"/>
  <c r="I54" i="44" s="1"/>
  <c r="P29" i="129"/>
  <c r="R29" i="129" s="1"/>
  <c r="P31" i="129"/>
  <c r="R31" i="129" s="1"/>
  <c r="P33" i="129"/>
  <c r="R33" i="129" s="1"/>
  <c r="P25" i="130"/>
  <c r="R25" i="130" s="1"/>
  <c r="P27" i="130"/>
  <c r="R27" i="130" s="1"/>
  <c r="D33" i="131"/>
  <c r="F33" i="131" s="1"/>
  <c r="D31" i="131"/>
  <c r="F31" i="131" s="1"/>
  <c r="D29" i="131"/>
  <c r="F29" i="131" s="1"/>
  <c r="D27" i="131"/>
  <c r="F27" i="131" s="1"/>
  <c r="D25" i="131"/>
  <c r="F25" i="131" s="1"/>
  <c r="D34" i="131"/>
  <c r="F34" i="131" s="1"/>
  <c r="D32" i="131"/>
  <c r="F32" i="131" s="1"/>
  <c r="D30" i="131"/>
  <c r="F30" i="131" s="1"/>
  <c r="D28" i="131"/>
  <c r="F28" i="131" s="1"/>
  <c r="R57" i="131"/>
  <c r="P28" i="132"/>
  <c r="R28" i="132" s="1"/>
  <c r="P30" i="132"/>
  <c r="R30" i="132" s="1"/>
  <c r="J15" i="132"/>
  <c r="O16" i="132" s="1"/>
  <c r="N57" i="44" s="1"/>
  <c r="Q35" i="133"/>
  <c r="P16" i="133" s="1"/>
  <c r="D27" i="136"/>
  <c r="F27" i="136" s="1"/>
  <c r="D25" i="136"/>
  <c r="F25" i="136" s="1"/>
  <c r="D34" i="136"/>
  <c r="F34" i="136" s="1"/>
  <c r="D32" i="136"/>
  <c r="F32" i="136" s="1"/>
  <c r="D30" i="136"/>
  <c r="F30" i="136" s="1"/>
  <c r="D28" i="136"/>
  <c r="F28" i="136" s="1"/>
  <c r="D31" i="136"/>
  <c r="F31" i="136" s="1"/>
  <c r="P26" i="129"/>
  <c r="R26" i="129" s="1"/>
  <c r="J17" i="130"/>
  <c r="N20" i="130" s="1"/>
  <c r="I55" i="44" s="1"/>
  <c r="P29" i="130"/>
  <c r="R29" i="130" s="1"/>
  <c r="P31" i="130"/>
  <c r="R31" i="130" s="1"/>
  <c r="P33" i="130"/>
  <c r="R33" i="130" s="1"/>
  <c r="F18" i="131"/>
  <c r="J15" i="131"/>
  <c r="O16" i="131" s="1"/>
  <c r="N56" i="44" s="1"/>
  <c r="F18" i="135"/>
  <c r="J15" i="135"/>
  <c r="O16" i="135" s="1"/>
  <c r="N60" i="44" s="1"/>
  <c r="D33" i="136"/>
  <c r="F33" i="136" s="1"/>
  <c r="P28" i="129"/>
  <c r="R28" i="129" s="1"/>
  <c r="P30" i="129"/>
  <c r="R30" i="129" s="1"/>
  <c r="P32" i="129"/>
  <c r="R32" i="129" s="1"/>
  <c r="F18" i="130"/>
  <c r="R57" i="130"/>
  <c r="Q18" i="131"/>
  <c r="P26" i="132"/>
  <c r="R26" i="132" s="1"/>
  <c r="P33" i="132"/>
  <c r="R33" i="132" s="1"/>
  <c r="P31" i="132"/>
  <c r="R31" i="132" s="1"/>
  <c r="P29" i="132"/>
  <c r="R29" i="132" s="1"/>
  <c r="J17" i="132"/>
  <c r="N20" i="132" s="1"/>
  <c r="I57" i="44" s="1"/>
  <c r="P27" i="132"/>
  <c r="R27" i="132" s="1"/>
  <c r="P25" i="132"/>
  <c r="R25" i="132" s="1"/>
  <c r="Q18" i="133"/>
  <c r="J17" i="131"/>
  <c r="N20" i="131" s="1"/>
  <c r="I56" i="44" s="1"/>
  <c r="P29" i="131"/>
  <c r="R29" i="131" s="1"/>
  <c r="P31" i="131"/>
  <c r="R31" i="131" s="1"/>
  <c r="P33" i="131"/>
  <c r="R33" i="131" s="1"/>
  <c r="P28" i="133"/>
  <c r="R28" i="133" s="1"/>
  <c r="D29" i="133"/>
  <c r="F29" i="133" s="1"/>
  <c r="P30" i="133"/>
  <c r="R30" i="133" s="1"/>
  <c r="D31" i="133"/>
  <c r="F31" i="133" s="1"/>
  <c r="P32" i="133"/>
  <c r="R32" i="133" s="1"/>
  <c r="D33" i="133"/>
  <c r="F33" i="133" s="1"/>
  <c r="F18" i="134"/>
  <c r="P30" i="134"/>
  <c r="R30" i="134" s="1"/>
  <c r="P26" i="136"/>
  <c r="R26" i="136" s="1"/>
  <c r="P33" i="136"/>
  <c r="R33" i="136" s="1"/>
  <c r="P31" i="136"/>
  <c r="R31" i="136" s="1"/>
  <c r="P29" i="136"/>
  <c r="R29" i="136" s="1"/>
  <c r="P25" i="136"/>
  <c r="R25" i="136" s="1"/>
  <c r="P27" i="136"/>
  <c r="R27" i="136" s="1"/>
  <c r="P28" i="136"/>
  <c r="R28" i="136" s="1"/>
  <c r="P30" i="136"/>
  <c r="R30" i="136" s="1"/>
  <c r="P32" i="136"/>
  <c r="R32" i="136" s="1"/>
  <c r="P34" i="136"/>
  <c r="R34" i="136" s="1"/>
  <c r="P33" i="137"/>
  <c r="R33" i="137" s="1"/>
  <c r="P31" i="137"/>
  <c r="R31" i="137" s="1"/>
  <c r="P29" i="137"/>
  <c r="R29" i="137" s="1"/>
  <c r="J17" i="137"/>
  <c r="N20" i="137" s="1"/>
  <c r="I62" i="44" s="1"/>
  <c r="P27" i="137"/>
  <c r="R27" i="137" s="1"/>
  <c r="P25" i="137"/>
  <c r="R25" i="137" s="1"/>
  <c r="P28" i="137"/>
  <c r="R28" i="137" s="1"/>
  <c r="P30" i="137"/>
  <c r="R30" i="137" s="1"/>
  <c r="P32" i="137"/>
  <c r="R32" i="137" s="1"/>
  <c r="P34" i="137"/>
  <c r="R34" i="137" s="1"/>
  <c r="P26" i="131"/>
  <c r="R26" i="131" s="1"/>
  <c r="D34" i="132"/>
  <c r="F34" i="132" s="1"/>
  <c r="P25" i="133"/>
  <c r="R25" i="133" s="1"/>
  <c r="P27" i="133"/>
  <c r="R27" i="133" s="1"/>
  <c r="P27" i="134"/>
  <c r="R27" i="134" s="1"/>
  <c r="P25" i="134"/>
  <c r="R25" i="134" s="1"/>
  <c r="P28" i="134"/>
  <c r="R28" i="134" s="1"/>
  <c r="P31" i="134"/>
  <c r="R31" i="134" s="1"/>
  <c r="Q18" i="135"/>
  <c r="F18" i="136"/>
  <c r="Q35" i="136"/>
  <c r="P16" i="136" s="1"/>
  <c r="J17" i="136" s="1"/>
  <c r="N20" i="136" s="1"/>
  <c r="I61" i="44" s="1"/>
  <c r="J15" i="136"/>
  <c r="O16" i="136" s="1"/>
  <c r="N61" i="44" s="1"/>
  <c r="F18" i="137"/>
  <c r="P28" i="131"/>
  <c r="R28" i="131" s="1"/>
  <c r="P30" i="131"/>
  <c r="R30" i="131" s="1"/>
  <c r="P32" i="131"/>
  <c r="R32" i="131" s="1"/>
  <c r="D25" i="132"/>
  <c r="F25" i="132" s="1"/>
  <c r="J17" i="133"/>
  <c r="N20" i="133" s="1"/>
  <c r="I58" i="44" s="1"/>
  <c r="D28" i="133"/>
  <c r="F28" i="133" s="1"/>
  <c r="P29" i="133"/>
  <c r="R29" i="133" s="1"/>
  <c r="D30" i="133"/>
  <c r="F30" i="133" s="1"/>
  <c r="P31" i="133"/>
  <c r="R31" i="133" s="1"/>
  <c r="D32" i="133"/>
  <c r="F32" i="133" s="1"/>
  <c r="P34" i="133"/>
  <c r="R34" i="133" s="1"/>
  <c r="P26" i="134"/>
  <c r="R26" i="134" s="1"/>
  <c r="P29" i="134"/>
  <c r="R29" i="134" s="1"/>
  <c r="P34" i="134"/>
  <c r="R34" i="134" s="1"/>
  <c r="D33" i="135"/>
  <c r="F33" i="135" s="1"/>
  <c r="D31" i="135"/>
  <c r="F31" i="135" s="1"/>
  <c r="D29" i="135"/>
  <c r="F29" i="135" s="1"/>
  <c r="D27" i="135"/>
  <c r="F27" i="135" s="1"/>
  <c r="D25" i="135"/>
  <c r="F25" i="135" s="1"/>
  <c r="R57" i="135"/>
  <c r="Q16" i="136"/>
  <c r="P26" i="137"/>
  <c r="R26" i="137" s="1"/>
  <c r="R57" i="137"/>
  <c r="P28" i="138"/>
  <c r="R28" i="138" s="1"/>
  <c r="P30" i="138"/>
  <c r="R30" i="138" s="1"/>
  <c r="P32" i="138"/>
  <c r="R32" i="138" s="1"/>
  <c r="P34" i="138"/>
  <c r="R34" i="138" s="1"/>
  <c r="P28" i="135"/>
  <c r="R28" i="135" s="1"/>
  <c r="P30" i="135"/>
  <c r="R30" i="135" s="1"/>
  <c r="P32" i="135"/>
  <c r="R32" i="135" s="1"/>
  <c r="D28" i="137"/>
  <c r="F28" i="137" s="1"/>
  <c r="D30" i="137"/>
  <c r="F30" i="137" s="1"/>
  <c r="D32" i="137"/>
  <c r="F32" i="137" s="1"/>
  <c r="P25" i="138"/>
  <c r="Q18" i="112"/>
  <c r="P28" i="109"/>
  <c r="R28" i="109" s="1"/>
  <c r="P30" i="109"/>
  <c r="R30" i="109" s="1"/>
  <c r="D27" i="111"/>
  <c r="F27" i="111" s="1"/>
  <c r="D25" i="111"/>
  <c r="F25" i="111" s="1"/>
  <c r="P25" i="109"/>
  <c r="R25" i="109" s="1"/>
  <c r="O64" i="109" s="1"/>
  <c r="P27" i="109"/>
  <c r="R27" i="109" s="1"/>
  <c r="P34" i="110"/>
  <c r="R34" i="110" s="1"/>
  <c r="P32" i="110"/>
  <c r="R32" i="110" s="1"/>
  <c r="P30" i="110"/>
  <c r="R30" i="110" s="1"/>
  <c r="P28" i="110"/>
  <c r="R28" i="110" s="1"/>
  <c r="P27" i="110"/>
  <c r="R27" i="110" s="1"/>
  <c r="D33" i="110"/>
  <c r="F33" i="110" s="1"/>
  <c r="D31" i="110"/>
  <c r="F31" i="110" s="1"/>
  <c r="D29" i="110"/>
  <c r="F29" i="110" s="1"/>
  <c r="P31" i="110"/>
  <c r="R31" i="110" s="1"/>
  <c r="D34" i="110"/>
  <c r="F34" i="110" s="1"/>
  <c r="Q16" i="111"/>
  <c r="L36" i="44" s="1"/>
  <c r="Q35" i="111"/>
  <c r="P16" i="111" s="1"/>
  <c r="P27" i="111"/>
  <c r="R27" i="111" s="1"/>
  <c r="D28" i="111"/>
  <c r="F28" i="111" s="1"/>
  <c r="P30" i="111"/>
  <c r="R30" i="111" s="1"/>
  <c r="D31" i="111"/>
  <c r="F31" i="111" s="1"/>
  <c r="P33" i="112"/>
  <c r="R33" i="112" s="1"/>
  <c r="P31" i="112"/>
  <c r="R31" i="112" s="1"/>
  <c r="P29" i="112"/>
  <c r="R29" i="112" s="1"/>
  <c r="J17" i="112"/>
  <c r="N20" i="112" s="1"/>
  <c r="I37" i="44" s="1"/>
  <c r="P26" i="112"/>
  <c r="R26" i="112" s="1"/>
  <c r="O55" i="112" s="1"/>
  <c r="M37" i="44" s="1"/>
  <c r="D27" i="112"/>
  <c r="F27" i="112" s="1"/>
  <c r="P28" i="112"/>
  <c r="R28" i="112" s="1"/>
  <c r="D31" i="112"/>
  <c r="F31" i="112" s="1"/>
  <c r="J17" i="113"/>
  <c r="N20" i="113" s="1"/>
  <c r="I38" i="44" s="1"/>
  <c r="P28" i="113"/>
  <c r="R28" i="113" s="1"/>
  <c r="P32" i="113"/>
  <c r="R32" i="113" s="1"/>
  <c r="D33" i="116"/>
  <c r="F33" i="116" s="1"/>
  <c r="D31" i="116"/>
  <c r="F31" i="116" s="1"/>
  <c r="D29" i="116"/>
  <c r="F29" i="116" s="1"/>
  <c r="D27" i="116"/>
  <c r="F27" i="116" s="1"/>
  <c r="D25" i="116"/>
  <c r="F25" i="116" s="1"/>
  <c r="D34" i="116"/>
  <c r="F34" i="116" s="1"/>
  <c r="D32" i="116"/>
  <c r="F32" i="116" s="1"/>
  <c r="D30" i="116"/>
  <c r="F30" i="116" s="1"/>
  <c r="D28" i="116"/>
  <c r="F28" i="116" s="1"/>
  <c r="R57" i="116"/>
  <c r="P28" i="117"/>
  <c r="R28" i="117" s="1"/>
  <c r="Q18" i="118"/>
  <c r="P32" i="109"/>
  <c r="R32" i="109" s="1"/>
  <c r="P34" i="109"/>
  <c r="R34" i="109" s="1"/>
  <c r="R57" i="109"/>
  <c r="D33" i="111"/>
  <c r="F33" i="111" s="1"/>
  <c r="Q18" i="114"/>
  <c r="J15" i="109"/>
  <c r="O16" i="109" s="1"/>
  <c r="N14" i="44" s="1"/>
  <c r="P29" i="109"/>
  <c r="R29" i="109" s="1"/>
  <c r="P31" i="109"/>
  <c r="R31" i="109" s="1"/>
  <c r="R57" i="110"/>
  <c r="P28" i="111"/>
  <c r="R28" i="111" s="1"/>
  <c r="D29" i="111"/>
  <c r="F29" i="111" s="1"/>
  <c r="P33" i="111"/>
  <c r="R33" i="111" s="1"/>
  <c r="D34" i="111"/>
  <c r="F34" i="111" s="1"/>
  <c r="D25" i="112"/>
  <c r="F25" i="112" s="1"/>
  <c r="P30" i="112"/>
  <c r="R30" i="112" s="1"/>
  <c r="J15" i="112"/>
  <c r="O16" i="112" s="1"/>
  <c r="N37" i="44" s="1"/>
  <c r="R57" i="112"/>
  <c r="F18" i="113"/>
  <c r="P29" i="113"/>
  <c r="R29" i="113" s="1"/>
  <c r="D26" i="116"/>
  <c r="F26" i="116" s="1"/>
  <c r="J15" i="117"/>
  <c r="O16" i="117" s="1"/>
  <c r="N42" i="44" s="1"/>
  <c r="Q18" i="119"/>
  <c r="Q16" i="109"/>
  <c r="D30" i="111"/>
  <c r="F30" i="111" s="1"/>
  <c r="P33" i="109"/>
  <c r="R33" i="109" s="1"/>
  <c r="F18" i="109"/>
  <c r="F18" i="111"/>
  <c r="J17" i="111"/>
  <c r="N20" i="111" s="1"/>
  <c r="I36" i="44" s="1"/>
  <c r="D26" i="111"/>
  <c r="F26" i="111" s="1"/>
  <c r="P31" i="111"/>
  <c r="R31" i="111" s="1"/>
  <c r="D32" i="111"/>
  <c r="F32" i="111" s="1"/>
  <c r="P34" i="111"/>
  <c r="R34" i="111" s="1"/>
  <c r="D34" i="112"/>
  <c r="F34" i="112" s="1"/>
  <c r="D32" i="112"/>
  <c r="F32" i="112" s="1"/>
  <c r="D30" i="112"/>
  <c r="F30" i="112" s="1"/>
  <c r="D28" i="112"/>
  <c r="F28" i="112" s="1"/>
  <c r="P27" i="113"/>
  <c r="R27" i="113" s="1"/>
  <c r="P25" i="113"/>
  <c r="R25" i="113" s="1"/>
  <c r="P30" i="113"/>
  <c r="R30" i="113" s="1"/>
  <c r="P34" i="113"/>
  <c r="R34" i="113" s="1"/>
  <c r="Q35" i="115"/>
  <c r="P16" i="115" s="1"/>
  <c r="J17" i="115" s="1"/>
  <c r="N20" i="115" s="1"/>
  <c r="I40" i="44" s="1"/>
  <c r="Q18" i="116"/>
  <c r="P26" i="117"/>
  <c r="R26" i="117" s="1"/>
  <c r="F18" i="117"/>
  <c r="P33" i="117"/>
  <c r="R33" i="117" s="1"/>
  <c r="P31" i="117"/>
  <c r="R31" i="117" s="1"/>
  <c r="P29" i="117"/>
  <c r="R29" i="117" s="1"/>
  <c r="J17" i="117"/>
  <c r="N20" i="117" s="1"/>
  <c r="I42" i="44" s="1"/>
  <c r="P27" i="117"/>
  <c r="R27" i="117" s="1"/>
  <c r="P25" i="117"/>
  <c r="R25" i="117" s="1"/>
  <c r="O55" i="117" s="1"/>
  <c r="P32" i="117"/>
  <c r="R32" i="117" s="1"/>
  <c r="Q35" i="120"/>
  <c r="P16" i="120" s="1"/>
  <c r="J17" i="120" s="1"/>
  <c r="N20" i="120" s="1"/>
  <c r="I45" i="44" s="1"/>
  <c r="P28" i="114"/>
  <c r="R28" i="114" s="1"/>
  <c r="D29" i="114"/>
  <c r="F29" i="114" s="1"/>
  <c r="P30" i="114"/>
  <c r="R30" i="114" s="1"/>
  <c r="D31" i="114"/>
  <c r="F31" i="114" s="1"/>
  <c r="P32" i="114"/>
  <c r="R32" i="114" s="1"/>
  <c r="D25" i="115"/>
  <c r="F25" i="115" s="1"/>
  <c r="D27" i="115"/>
  <c r="F27" i="115" s="1"/>
  <c r="J15" i="116"/>
  <c r="O16" i="116" s="1"/>
  <c r="N41" i="44" s="1"/>
  <c r="J17" i="116"/>
  <c r="N20" i="116" s="1"/>
  <c r="I41" i="44" s="1"/>
  <c r="P29" i="116"/>
  <c r="R29" i="116" s="1"/>
  <c r="P31" i="116"/>
  <c r="R31" i="116" s="1"/>
  <c r="P33" i="116"/>
  <c r="R33" i="116" s="1"/>
  <c r="P28" i="118"/>
  <c r="R28" i="118" s="1"/>
  <c r="P30" i="118"/>
  <c r="R30" i="118" s="1"/>
  <c r="P32" i="118"/>
  <c r="R32" i="118" s="1"/>
  <c r="P34" i="118"/>
  <c r="R34" i="118" s="1"/>
  <c r="D25" i="119"/>
  <c r="F25" i="119" s="1"/>
  <c r="D27" i="119"/>
  <c r="F27" i="119" s="1"/>
  <c r="R57" i="119"/>
  <c r="P26" i="124"/>
  <c r="R26" i="124" s="1"/>
  <c r="P33" i="124"/>
  <c r="R33" i="124" s="1"/>
  <c r="P31" i="124"/>
  <c r="R31" i="124" s="1"/>
  <c r="P29" i="124"/>
  <c r="R29" i="124" s="1"/>
  <c r="P27" i="124"/>
  <c r="R27" i="124" s="1"/>
  <c r="P28" i="124"/>
  <c r="R28" i="124" s="1"/>
  <c r="P32" i="124"/>
  <c r="R32" i="124" s="1"/>
  <c r="P28" i="115"/>
  <c r="R28" i="115" s="1"/>
  <c r="D29" i="115"/>
  <c r="F29" i="115" s="1"/>
  <c r="P30" i="115"/>
  <c r="R30" i="115" s="1"/>
  <c r="D31" i="115"/>
  <c r="F31" i="115" s="1"/>
  <c r="P32" i="115"/>
  <c r="R32" i="115" s="1"/>
  <c r="P26" i="116"/>
  <c r="R26" i="116" s="1"/>
  <c r="D28" i="117"/>
  <c r="F28" i="117" s="1"/>
  <c r="D30" i="117"/>
  <c r="F30" i="117" s="1"/>
  <c r="D32" i="117"/>
  <c r="F32" i="117" s="1"/>
  <c r="P25" i="118"/>
  <c r="R25" i="118" s="1"/>
  <c r="P28" i="119"/>
  <c r="R28" i="119" s="1"/>
  <c r="D29" i="119"/>
  <c r="F29" i="119" s="1"/>
  <c r="P30" i="119"/>
  <c r="R30" i="119" s="1"/>
  <c r="D31" i="119"/>
  <c r="F31" i="119" s="1"/>
  <c r="P32" i="119"/>
  <c r="R32" i="119" s="1"/>
  <c r="Q18" i="120"/>
  <c r="J15" i="121"/>
  <c r="O16" i="121" s="1"/>
  <c r="N46" i="44" s="1"/>
  <c r="R57" i="121"/>
  <c r="P26" i="123"/>
  <c r="R26" i="123" s="1"/>
  <c r="P33" i="123"/>
  <c r="R33" i="123" s="1"/>
  <c r="P31" i="123"/>
  <c r="R31" i="123" s="1"/>
  <c r="P29" i="123"/>
  <c r="R29" i="123" s="1"/>
  <c r="J17" i="123"/>
  <c r="N20" i="123" s="1"/>
  <c r="I48" i="44" s="1"/>
  <c r="P27" i="123"/>
  <c r="R27" i="123" s="1"/>
  <c r="P25" i="123"/>
  <c r="R25" i="123" s="1"/>
  <c r="P34" i="123"/>
  <c r="R34" i="123" s="1"/>
  <c r="P28" i="116"/>
  <c r="R28" i="116" s="1"/>
  <c r="P30" i="116"/>
  <c r="R30" i="116" s="1"/>
  <c r="P32" i="116"/>
  <c r="R32" i="116" s="1"/>
  <c r="O55" i="116" s="1"/>
  <c r="M41" i="44" s="1"/>
  <c r="D33" i="121"/>
  <c r="F33" i="121" s="1"/>
  <c r="D31" i="121"/>
  <c r="F31" i="121" s="1"/>
  <c r="D29" i="121"/>
  <c r="F29" i="121" s="1"/>
  <c r="D27" i="121"/>
  <c r="F27" i="121" s="1"/>
  <c r="D25" i="121"/>
  <c r="F25" i="121" s="1"/>
  <c r="D34" i="121"/>
  <c r="F34" i="121" s="1"/>
  <c r="Q35" i="122"/>
  <c r="P16" i="122" s="1"/>
  <c r="Q18" i="122" s="1"/>
  <c r="O55" i="124"/>
  <c r="D33" i="122"/>
  <c r="F33" i="122" s="1"/>
  <c r="D31" i="122"/>
  <c r="F31" i="122" s="1"/>
  <c r="D29" i="122"/>
  <c r="F29" i="122" s="1"/>
  <c r="D27" i="122"/>
  <c r="F27" i="122" s="1"/>
  <c r="D25" i="122"/>
  <c r="F25" i="122" s="1"/>
  <c r="D34" i="122"/>
  <c r="F34" i="122" s="1"/>
  <c r="D32" i="122"/>
  <c r="F32" i="122" s="1"/>
  <c r="D30" i="122"/>
  <c r="F30" i="122" s="1"/>
  <c r="D28" i="122"/>
  <c r="F28" i="122" s="1"/>
  <c r="P28" i="120"/>
  <c r="R28" i="120" s="1"/>
  <c r="P30" i="120"/>
  <c r="R30" i="120" s="1"/>
  <c r="P32" i="120"/>
  <c r="R32" i="120" s="1"/>
  <c r="P34" i="120"/>
  <c r="R34" i="120" s="1"/>
  <c r="P26" i="121"/>
  <c r="R26" i="121" s="1"/>
  <c r="J15" i="122"/>
  <c r="O16" i="122" s="1"/>
  <c r="N47" i="44" s="1"/>
  <c r="J17" i="122"/>
  <c r="N20" i="122" s="1"/>
  <c r="I47" i="44" s="1"/>
  <c r="P29" i="122"/>
  <c r="R29" i="122" s="1"/>
  <c r="P31" i="122"/>
  <c r="R31" i="122" s="1"/>
  <c r="P33" i="122"/>
  <c r="R33" i="122" s="1"/>
  <c r="F18" i="124"/>
  <c r="Q35" i="124"/>
  <c r="P16" i="124" s="1"/>
  <c r="Q18" i="124" s="1"/>
  <c r="Q18" i="126"/>
  <c r="Q35" i="127"/>
  <c r="P16" i="127" s="1"/>
  <c r="J17" i="127" s="1"/>
  <c r="N20" i="127" s="1"/>
  <c r="I52" i="44" s="1"/>
  <c r="D33" i="128"/>
  <c r="F33" i="128" s="1"/>
  <c r="D31" i="128"/>
  <c r="F31" i="128" s="1"/>
  <c r="D29" i="128"/>
  <c r="F29" i="128" s="1"/>
  <c r="D27" i="128"/>
  <c r="F27" i="128" s="1"/>
  <c r="D25" i="128"/>
  <c r="F25" i="128" s="1"/>
  <c r="D34" i="128"/>
  <c r="F34" i="128" s="1"/>
  <c r="D32" i="128"/>
  <c r="F32" i="128" s="1"/>
  <c r="D30" i="128"/>
  <c r="F30" i="128" s="1"/>
  <c r="D28" i="128"/>
  <c r="F28" i="128" s="1"/>
  <c r="P25" i="120"/>
  <c r="R25" i="120" s="1"/>
  <c r="P28" i="121"/>
  <c r="R28" i="121" s="1"/>
  <c r="P30" i="121"/>
  <c r="R30" i="121" s="1"/>
  <c r="P32" i="121"/>
  <c r="R32" i="121" s="1"/>
  <c r="P26" i="122"/>
  <c r="R26" i="122" s="1"/>
  <c r="J15" i="123"/>
  <c r="O16" i="123" s="1"/>
  <c r="N48" i="44" s="1"/>
  <c r="D32" i="123"/>
  <c r="F32" i="123" s="1"/>
  <c r="D34" i="123"/>
  <c r="F34" i="123" s="1"/>
  <c r="R57" i="123"/>
  <c r="P26" i="125"/>
  <c r="R26" i="125" s="1"/>
  <c r="F18" i="125"/>
  <c r="P33" i="125"/>
  <c r="R33" i="125" s="1"/>
  <c r="P31" i="125"/>
  <c r="R31" i="125" s="1"/>
  <c r="P29" i="125"/>
  <c r="R29" i="125" s="1"/>
  <c r="J17" i="125"/>
  <c r="N20" i="125" s="1"/>
  <c r="I50" i="44" s="1"/>
  <c r="P27" i="125"/>
  <c r="R27" i="125" s="1"/>
  <c r="P25" i="125"/>
  <c r="R25" i="125" s="1"/>
  <c r="P34" i="125"/>
  <c r="R34" i="125" s="1"/>
  <c r="J15" i="125"/>
  <c r="O16" i="125" s="1"/>
  <c r="N50" i="44" s="1"/>
  <c r="P28" i="122"/>
  <c r="R28" i="122" s="1"/>
  <c r="P30" i="122"/>
  <c r="R30" i="122" s="1"/>
  <c r="P32" i="122"/>
  <c r="R32" i="122" s="1"/>
  <c r="D25" i="123"/>
  <c r="F25" i="123" s="1"/>
  <c r="D27" i="124"/>
  <c r="F27" i="124" s="1"/>
  <c r="D25" i="124"/>
  <c r="F25" i="124" s="1"/>
  <c r="D34" i="124"/>
  <c r="F34" i="124" s="1"/>
  <c r="D32" i="124"/>
  <c r="F32" i="124" s="1"/>
  <c r="D30" i="124"/>
  <c r="F30" i="124" s="1"/>
  <c r="D28" i="124"/>
  <c r="F28" i="124" s="1"/>
  <c r="D29" i="124"/>
  <c r="F29" i="124" s="1"/>
  <c r="D31" i="124"/>
  <c r="F31" i="124" s="1"/>
  <c r="D33" i="124"/>
  <c r="F33" i="124" s="1"/>
  <c r="P28" i="125"/>
  <c r="R28" i="125" s="1"/>
  <c r="Q35" i="128"/>
  <c r="P16" i="128" s="1"/>
  <c r="Q18" i="128" s="1"/>
  <c r="J15" i="124"/>
  <c r="O16" i="124" s="1"/>
  <c r="N49" i="44" s="1"/>
  <c r="P28" i="126"/>
  <c r="R28" i="126" s="1"/>
  <c r="D29" i="126"/>
  <c r="F29" i="126" s="1"/>
  <c r="P30" i="126"/>
  <c r="R30" i="126" s="1"/>
  <c r="D31" i="126"/>
  <c r="F31" i="126" s="1"/>
  <c r="P32" i="126"/>
  <c r="R32" i="126" s="1"/>
  <c r="D25" i="127"/>
  <c r="F25" i="127" s="1"/>
  <c r="P26" i="127"/>
  <c r="R26" i="127" s="1"/>
  <c r="D27" i="127"/>
  <c r="F27" i="127" s="1"/>
  <c r="J15" i="128"/>
  <c r="O16" i="128" s="1"/>
  <c r="N53" i="44" s="1"/>
  <c r="P29" i="128"/>
  <c r="R29" i="128" s="1"/>
  <c r="P31" i="128"/>
  <c r="R31" i="128" s="1"/>
  <c r="P33" i="128"/>
  <c r="R33" i="128" s="1"/>
  <c r="P28" i="127"/>
  <c r="R28" i="127" s="1"/>
  <c r="D29" i="127"/>
  <c r="F29" i="127" s="1"/>
  <c r="P30" i="127"/>
  <c r="R30" i="127" s="1"/>
  <c r="D31" i="127"/>
  <c r="F31" i="127" s="1"/>
  <c r="P32" i="127"/>
  <c r="R32" i="127" s="1"/>
  <c r="P26" i="128"/>
  <c r="R26" i="128" s="1"/>
  <c r="O55" i="128" s="1"/>
  <c r="M53" i="44" s="1"/>
  <c r="P28" i="128"/>
  <c r="R28" i="128" s="1"/>
  <c r="P30" i="128"/>
  <c r="R30" i="128" s="1"/>
  <c r="P32" i="128"/>
  <c r="R32" i="128" s="1"/>
  <c r="F124" i="108"/>
  <c r="F123" i="108"/>
  <c r="F122" i="108"/>
  <c r="F121" i="108"/>
  <c r="F120" i="108"/>
  <c r="F119" i="108"/>
  <c r="F118" i="108"/>
  <c r="F117" i="108"/>
  <c r="F116" i="108"/>
  <c r="F115" i="108"/>
  <c r="F114" i="108"/>
  <c r="F113" i="108"/>
  <c r="F112" i="108"/>
  <c r="F111" i="108"/>
  <c r="F110" i="108"/>
  <c r="F109" i="108"/>
  <c r="F108" i="108"/>
  <c r="F107" i="108"/>
  <c r="F106" i="108"/>
  <c r="F105" i="108"/>
  <c r="F104" i="108"/>
  <c r="F103" i="108"/>
  <c r="F102" i="108"/>
  <c r="F101" i="108"/>
  <c r="F100" i="108"/>
  <c r="F99" i="108"/>
  <c r="F98" i="108"/>
  <c r="F97" i="108"/>
  <c r="F96" i="108"/>
  <c r="F95" i="108"/>
  <c r="F94" i="108"/>
  <c r="F93" i="108"/>
  <c r="F92" i="108"/>
  <c r="F91" i="108"/>
  <c r="F90" i="108"/>
  <c r="F89" i="108"/>
  <c r="F88" i="108"/>
  <c r="F87" i="108"/>
  <c r="F86" i="108"/>
  <c r="F85" i="108"/>
  <c r="F84" i="108"/>
  <c r="F83" i="108"/>
  <c r="F82" i="108"/>
  <c r="F81" i="108"/>
  <c r="O80" i="108"/>
  <c r="F80" i="108"/>
  <c r="F79" i="108"/>
  <c r="O78" i="108"/>
  <c r="F78" i="108"/>
  <c r="F77" i="108"/>
  <c r="O76" i="108"/>
  <c r="F76" i="108"/>
  <c r="F75" i="108"/>
  <c r="F74" i="108"/>
  <c r="F73" i="108"/>
  <c r="F72" i="108"/>
  <c r="F71" i="108"/>
  <c r="F70" i="108"/>
  <c r="F69" i="108"/>
  <c r="F68" i="108"/>
  <c r="F67" i="108"/>
  <c r="F66" i="108"/>
  <c r="F65" i="108"/>
  <c r="F64" i="108"/>
  <c r="F63" i="108"/>
  <c r="F62" i="108"/>
  <c r="F61" i="108"/>
  <c r="F60" i="108"/>
  <c r="F59" i="108"/>
  <c r="F58" i="108"/>
  <c r="F57" i="108"/>
  <c r="F56" i="108"/>
  <c r="F55" i="108"/>
  <c r="F54" i="108"/>
  <c r="F53" i="108"/>
  <c r="F52" i="108"/>
  <c r="F51" i="108"/>
  <c r="F50" i="108"/>
  <c r="D49" i="108"/>
  <c r="F49" i="108" s="1"/>
  <c r="D48" i="108"/>
  <c r="F48" i="108" s="1"/>
  <c r="D47" i="108"/>
  <c r="F47" i="108" s="1"/>
  <c r="D46" i="108"/>
  <c r="F46" i="108" s="1"/>
  <c r="D45" i="108"/>
  <c r="F45" i="108" s="1"/>
  <c r="D44" i="108"/>
  <c r="F44" i="108" s="1"/>
  <c r="D43" i="108"/>
  <c r="F43" i="108" s="1"/>
  <c r="D42" i="108"/>
  <c r="F42" i="108" s="1"/>
  <c r="D41" i="108"/>
  <c r="F41" i="108" s="1"/>
  <c r="D40" i="108"/>
  <c r="F40" i="108" s="1"/>
  <c r="O35" i="108"/>
  <c r="S34" i="108"/>
  <c r="Q34" i="108"/>
  <c r="S33" i="108"/>
  <c r="Q33" i="108"/>
  <c r="S32" i="108"/>
  <c r="Q32" i="108"/>
  <c r="Q31" i="108"/>
  <c r="B28" i="108"/>
  <c r="D39" i="108" s="1"/>
  <c r="F39" i="108" s="1"/>
  <c r="Q24" i="108"/>
  <c r="P24" i="108"/>
  <c r="N24" i="108"/>
  <c r="F24" i="108"/>
  <c r="E24" i="108"/>
  <c r="H17" i="108"/>
  <c r="P15" i="108"/>
  <c r="E15" i="108"/>
  <c r="H34" i="44"/>
  <c r="H33" i="44"/>
  <c r="H32" i="44"/>
  <c r="H31" i="44"/>
  <c r="H30" i="44"/>
  <c r="H29" i="44"/>
  <c r="H28" i="44"/>
  <c r="H27" i="44"/>
  <c r="H26" i="44"/>
  <c r="H25" i="44"/>
  <c r="H24" i="44"/>
  <c r="H23" i="44"/>
  <c r="H22" i="44"/>
  <c r="H21" i="44"/>
  <c r="H20" i="44"/>
  <c r="H19" i="44"/>
  <c r="H18" i="44"/>
  <c r="H17" i="44"/>
  <c r="H16" i="44"/>
  <c r="F124" i="107"/>
  <c r="F123" i="107"/>
  <c r="F122" i="107"/>
  <c r="F121" i="107"/>
  <c r="F120" i="107"/>
  <c r="F119" i="107"/>
  <c r="F118" i="107"/>
  <c r="F117" i="107"/>
  <c r="F116" i="107"/>
  <c r="F115" i="107"/>
  <c r="F114" i="107"/>
  <c r="F113" i="107"/>
  <c r="F112" i="107"/>
  <c r="F111" i="107"/>
  <c r="F110" i="107"/>
  <c r="F109" i="107"/>
  <c r="F108" i="107"/>
  <c r="F107" i="107"/>
  <c r="F106" i="107"/>
  <c r="F105" i="107"/>
  <c r="F104" i="107"/>
  <c r="F103" i="107"/>
  <c r="F102" i="107"/>
  <c r="F101" i="107"/>
  <c r="F100" i="107"/>
  <c r="F99" i="107"/>
  <c r="F98" i="107"/>
  <c r="F97" i="107"/>
  <c r="F96" i="107"/>
  <c r="F95" i="107"/>
  <c r="F94" i="107"/>
  <c r="F93" i="107"/>
  <c r="F92" i="107"/>
  <c r="F91" i="107"/>
  <c r="F90" i="107"/>
  <c r="F89" i="107"/>
  <c r="F88" i="107"/>
  <c r="F87" i="107"/>
  <c r="F86" i="107"/>
  <c r="F85" i="107"/>
  <c r="F84" i="107"/>
  <c r="F83" i="107"/>
  <c r="F82" i="107"/>
  <c r="F81" i="107"/>
  <c r="O80" i="107"/>
  <c r="F80" i="107"/>
  <c r="F79" i="107"/>
  <c r="O78" i="107"/>
  <c r="F78" i="107"/>
  <c r="F77" i="107"/>
  <c r="O76" i="107"/>
  <c r="F76" i="107"/>
  <c r="F75" i="107"/>
  <c r="O74" i="107"/>
  <c r="F74" i="107"/>
  <c r="F73" i="107"/>
  <c r="O72" i="107"/>
  <c r="F72" i="107"/>
  <c r="F71" i="107"/>
  <c r="O70" i="107"/>
  <c r="F70" i="107"/>
  <c r="F69" i="107"/>
  <c r="O68" i="107"/>
  <c r="F68" i="107"/>
  <c r="F67" i="107"/>
  <c r="O66" i="107"/>
  <c r="F66" i="107"/>
  <c r="F65" i="107"/>
  <c r="O64" i="107"/>
  <c r="F64" i="107"/>
  <c r="F63" i="107"/>
  <c r="O62" i="107"/>
  <c r="F62" i="107"/>
  <c r="F61" i="107"/>
  <c r="F60" i="107"/>
  <c r="F59" i="107"/>
  <c r="F58" i="107"/>
  <c r="F57" i="107"/>
  <c r="F56" i="107"/>
  <c r="R55" i="107"/>
  <c r="F55" i="107"/>
  <c r="F54" i="107"/>
  <c r="F53" i="107"/>
  <c r="F52" i="107"/>
  <c r="F51" i="107"/>
  <c r="F50" i="107"/>
  <c r="D49" i="107"/>
  <c r="F49" i="107" s="1"/>
  <c r="D48" i="107"/>
  <c r="F48" i="107" s="1"/>
  <c r="D47" i="107"/>
  <c r="F47" i="107" s="1"/>
  <c r="D46" i="107"/>
  <c r="F46" i="107" s="1"/>
  <c r="D45" i="107"/>
  <c r="F45" i="107" s="1"/>
  <c r="D44" i="107"/>
  <c r="F44" i="107" s="1"/>
  <c r="D43" i="107"/>
  <c r="F43" i="107" s="1"/>
  <c r="D42" i="107"/>
  <c r="F42" i="107" s="1"/>
  <c r="D41" i="107"/>
  <c r="F41" i="107" s="1"/>
  <c r="D40" i="107"/>
  <c r="F40" i="107" s="1"/>
  <c r="D39" i="107"/>
  <c r="F39" i="107" s="1"/>
  <c r="D38" i="107"/>
  <c r="F38" i="107" s="1"/>
  <c r="D37" i="107"/>
  <c r="F37" i="107" s="1"/>
  <c r="D36" i="107"/>
  <c r="F36" i="107" s="1"/>
  <c r="O35" i="107"/>
  <c r="D35" i="107"/>
  <c r="F35" i="107" s="1"/>
  <c r="S34" i="107"/>
  <c r="Q34" i="107"/>
  <c r="D34" i="107"/>
  <c r="F34" i="107" s="1"/>
  <c r="S33" i="107"/>
  <c r="Q33" i="107"/>
  <c r="D33" i="107"/>
  <c r="F33" i="107" s="1"/>
  <c r="S32" i="107"/>
  <c r="Q32" i="107"/>
  <c r="D32" i="107"/>
  <c r="F32" i="107" s="1"/>
  <c r="S31" i="107"/>
  <c r="Q31" i="107"/>
  <c r="D31" i="107"/>
  <c r="F31" i="107" s="1"/>
  <c r="S30" i="107"/>
  <c r="Q30" i="107"/>
  <c r="S29" i="107"/>
  <c r="Q29" i="107"/>
  <c r="P29" i="107"/>
  <c r="R29" i="107" s="1"/>
  <c r="S28" i="107"/>
  <c r="Q28" i="107"/>
  <c r="D28" i="107"/>
  <c r="F28" i="107" s="1"/>
  <c r="B28" i="107"/>
  <c r="D27" i="107" s="1"/>
  <c r="F27" i="107" s="1"/>
  <c r="S27" i="107"/>
  <c r="Q27" i="107"/>
  <c r="S26" i="107"/>
  <c r="Q26" i="107"/>
  <c r="D26" i="107"/>
  <c r="F26" i="107" s="1"/>
  <c r="S25" i="107"/>
  <c r="Q25" i="107"/>
  <c r="Q24" i="107"/>
  <c r="P24" i="107"/>
  <c r="N24" i="107"/>
  <c r="F24" i="107"/>
  <c r="E24" i="107"/>
  <c r="H17" i="107"/>
  <c r="Q16" i="107"/>
  <c r="L34" i="44" s="1"/>
  <c r="F16" i="107"/>
  <c r="J34" i="44" s="1"/>
  <c r="E16" i="107"/>
  <c r="P27" i="107" s="1"/>
  <c r="R27" i="107" s="1"/>
  <c r="P15" i="107"/>
  <c r="J15" i="107"/>
  <c r="O16" i="107" s="1"/>
  <c r="N34" i="44" s="1"/>
  <c r="E15" i="107"/>
  <c r="F124" i="106"/>
  <c r="F123" i="106"/>
  <c r="F122" i="106"/>
  <c r="F121" i="106"/>
  <c r="F120" i="106"/>
  <c r="F119" i="106"/>
  <c r="F118" i="106"/>
  <c r="F117" i="106"/>
  <c r="F116" i="106"/>
  <c r="F115" i="106"/>
  <c r="F114" i="106"/>
  <c r="F113" i="106"/>
  <c r="F112" i="106"/>
  <c r="F111" i="106"/>
  <c r="F110" i="106"/>
  <c r="F109" i="106"/>
  <c r="F108" i="106"/>
  <c r="F107" i="106"/>
  <c r="F106" i="106"/>
  <c r="F105" i="106"/>
  <c r="F104" i="106"/>
  <c r="F103" i="106"/>
  <c r="F102" i="106"/>
  <c r="F101" i="106"/>
  <c r="F100" i="106"/>
  <c r="F99" i="106"/>
  <c r="F98" i="106"/>
  <c r="F97" i="106"/>
  <c r="F96" i="106"/>
  <c r="F95" i="106"/>
  <c r="F94" i="106"/>
  <c r="F93" i="106"/>
  <c r="F92" i="106"/>
  <c r="F91" i="106"/>
  <c r="F90" i="106"/>
  <c r="F89" i="106"/>
  <c r="F88" i="106"/>
  <c r="F87" i="106"/>
  <c r="F86" i="106"/>
  <c r="F85" i="106"/>
  <c r="F84" i="106"/>
  <c r="F83" i="106"/>
  <c r="F82" i="106"/>
  <c r="F81" i="106"/>
  <c r="O80" i="106"/>
  <c r="F80" i="106"/>
  <c r="F79" i="106"/>
  <c r="O78" i="106"/>
  <c r="F78" i="106"/>
  <c r="F77" i="106"/>
  <c r="O76" i="106"/>
  <c r="F76" i="106"/>
  <c r="F75" i="106"/>
  <c r="O74" i="106"/>
  <c r="F74" i="106"/>
  <c r="F73" i="106"/>
  <c r="O72" i="106"/>
  <c r="F72" i="106"/>
  <c r="F71" i="106"/>
  <c r="O70" i="106"/>
  <c r="F70" i="106"/>
  <c r="F69" i="106"/>
  <c r="O68" i="106"/>
  <c r="F68" i="106"/>
  <c r="F67" i="106"/>
  <c r="O66" i="106"/>
  <c r="F66" i="106"/>
  <c r="F65" i="106"/>
  <c r="O64" i="106"/>
  <c r="F64" i="106"/>
  <c r="F63" i="106"/>
  <c r="O62" i="106"/>
  <c r="F62" i="106"/>
  <c r="F61" i="106"/>
  <c r="F60" i="106"/>
  <c r="F59" i="106"/>
  <c r="F58" i="106"/>
  <c r="F57" i="106"/>
  <c r="F56" i="106"/>
  <c r="R55" i="106"/>
  <c r="F55" i="106"/>
  <c r="F54" i="106"/>
  <c r="F53" i="106"/>
  <c r="F52" i="106"/>
  <c r="F51" i="106"/>
  <c r="F50" i="106"/>
  <c r="D49" i="106"/>
  <c r="F49" i="106" s="1"/>
  <c r="D48" i="106"/>
  <c r="F48" i="106" s="1"/>
  <c r="D47" i="106"/>
  <c r="F47" i="106" s="1"/>
  <c r="D46" i="106"/>
  <c r="F46" i="106" s="1"/>
  <c r="D45" i="106"/>
  <c r="F45" i="106" s="1"/>
  <c r="D44" i="106"/>
  <c r="F44" i="106" s="1"/>
  <c r="D43" i="106"/>
  <c r="F43" i="106" s="1"/>
  <c r="D42" i="106"/>
  <c r="F42" i="106" s="1"/>
  <c r="D41" i="106"/>
  <c r="F41" i="106" s="1"/>
  <c r="D40" i="106"/>
  <c r="F40" i="106" s="1"/>
  <c r="D39" i="106"/>
  <c r="F39" i="106" s="1"/>
  <c r="D38" i="106"/>
  <c r="F38" i="106" s="1"/>
  <c r="D37" i="106"/>
  <c r="F37" i="106" s="1"/>
  <c r="D36" i="106"/>
  <c r="F36" i="106" s="1"/>
  <c r="O35" i="106"/>
  <c r="D35" i="106"/>
  <c r="F35" i="106" s="1"/>
  <c r="S34" i="106"/>
  <c r="Q34" i="106"/>
  <c r="S33" i="106"/>
  <c r="Q33" i="106"/>
  <c r="S32" i="106"/>
  <c r="Q32" i="106"/>
  <c r="S31" i="106"/>
  <c r="Q31" i="106"/>
  <c r="P31" i="106"/>
  <c r="R31" i="106" s="1"/>
  <c r="S30" i="106"/>
  <c r="Q30" i="106"/>
  <c r="S29" i="106"/>
  <c r="Q29" i="106"/>
  <c r="P29" i="106"/>
  <c r="R29" i="106" s="1"/>
  <c r="S28" i="106"/>
  <c r="Q28" i="106"/>
  <c r="B28" i="106"/>
  <c r="D32" i="106" s="1"/>
  <c r="F32" i="106" s="1"/>
  <c r="S27" i="106"/>
  <c r="Q27" i="106"/>
  <c r="S26" i="106"/>
  <c r="Q26" i="106"/>
  <c r="D26" i="106"/>
  <c r="F26" i="106" s="1"/>
  <c r="S25" i="106"/>
  <c r="Q25" i="106"/>
  <c r="Q24" i="106"/>
  <c r="P24" i="106"/>
  <c r="N24" i="106"/>
  <c r="F24" i="106"/>
  <c r="E24" i="106"/>
  <c r="H17" i="106"/>
  <c r="Q16" i="106"/>
  <c r="L33" i="44" s="1"/>
  <c r="F16" i="106"/>
  <c r="F18" i="106" s="1"/>
  <c r="E16" i="106"/>
  <c r="P27" i="106" s="1"/>
  <c r="R27" i="106" s="1"/>
  <c r="P15" i="106"/>
  <c r="J15" i="106"/>
  <c r="O16" i="106" s="1"/>
  <c r="N33" i="44" s="1"/>
  <c r="E15" i="106"/>
  <c r="F124" i="105"/>
  <c r="F123" i="105"/>
  <c r="F122" i="105"/>
  <c r="F121" i="105"/>
  <c r="F120" i="105"/>
  <c r="F119" i="105"/>
  <c r="F118" i="105"/>
  <c r="F117" i="105"/>
  <c r="F116" i="105"/>
  <c r="F115" i="105"/>
  <c r="F114" i="105"/>
  <c r="F113" i="105"/>
  <c r="F112" i="105"/>
  <c r="F111" i="105"/>
  <c r="F110" i="105"/>
  <c r="F109" i="105"/>
  <c r="F108" i="105"/>
  <c r="F107" i="105"/>
  <c r="F106" i="105"/>
  <c r="F105" i="105"/>
  <c r="F104" i="105"/>
  <c r="F103" i="105"/>
  <c r="F102" i="105"/>
  <c r="F101" i="105"/>
  <c r="F100" i="105"/>
  <c r="F99" i="105"/>
  <c r="F98" i="105"/>
  <c r="F97" i="105"/>
  <c r="F96" i="105"/>
  <c r="F95" i="105"/>
  <c r="F94" i="105"/>
  <c r="F93" i="105"/>
  <c r="F92" i="105"/>
  <c r="F91" i="105"/>
  <c r="F90" i="105"/>
  <c r="F89" i="105"/>
  <c r="F88" i="105"/>
  <c r="F87" i="105"/>
  <c r="F86" i="105"/>
  <c r="F85" i="105"/>
  <c r="F84" i="105"/>
  <c r="F83" i="105"/>
  <c r="F82" i="105"/>
  <c r="F81" i="105"/>
  <c r="O80" i="105"/>
  <c r="F80" i="105"/>
  <c r="F79" i="105"/>
  <c r="O78" i="105"/>
  <c r="F78" i="105"/>
  <c r="F77" i="105"/>
  <c r="O76" i="105"/>
  <c r="F76" i="105"/>
  <c r="F75" i="105"/>
  <c r="O74" i="105"/>
  <c r="F74" i="105"/>
  <c r="F73" i="105"/>
  <c r="O72" i="105"/>
  <c r="F72" i="105"/>
  <c r="F71" i="105"/>
  <c r="O70" i="105"/>
  <c r="F70" i="105"/>
  <c r="F69" i="105"/>
  <c r="O68" i="105"/>
  <c r="F68" i="105"/>
  <c r="F67" i="105"/>
  <c r="O66" i="105"/>
  <c r="F66" i="105"/>
  <c r="F65" i="105"/>
  <c r="O64" i="105"/>
  <c r="F64" i="105"/>
  <c r="F63" i="105"/>
  <c r="O62" i="105"/>
  <c r="F62" i="105"/>
  <c r="F61" i="105"/>
  <c r="F60" i="105"/>
  <c r="F59" i="105"/>
  <c r="F58" i="105"/>
  <c r="F57" i="105"/>
  <c r="F56" i="105"/>
  <c r="R55" i="105"/>
  <c r="F55" i="105"/>
  <c r="F54" i="105"/>
  <c r="F53" i="105"/>
  <c r="F52" i="105"/>
  <c r="F51" i="105"/>
  <c r="F50" i="105"/>
  <c r="D49" i="105"/>
  <c r="F49" i="105" s="1"/>
  <c r="D48" i="105"/>
  <c r="F48" i="105" s="1"/>
  <c r="D47" i="105"/>
  <c r="F47" i="105" s="1"/>
  <c r="D46" i="105"/>
  <c r="F46" i="105" s="1"/>
  <c r="D45" i="105"/>
  <c r="F45" i="105" s="1"/>
  <c r="D44" i="105"/>
  <c r="F44" i="105" s="1"/>
  <c r="D43" i="105"/>
  <c r="F43" i="105" s="1"/>
  <c r="D42" i="105"/>
  <c r="F42" i="105" s="1"/>
  <c r="D41" i="105"/>
  <c r="F41" i="105" s="1"/>
  <c r="D40" i="105"/>
  <c r="F40" i="105" s="1"/>
  <c r="D39" i="105"/>
  <c r="F39" i="105" s="1"/>
  <c r="D38" i="105"/>
  <c r="F38" i="105" s="1"/>
  <c r="D37" i="105"/>
  <c r="F37" i="105" s="1"/>
  <c r="D36" i="105"/>
  <c r="F36" i="105" s="1"/>
  <c r="O35" i="105"/>
  <c r="D35" i="105"/>
  <c r="F35" i="105" s="1"/>
  <c r="S34" i="105"/>
  <c r="Q34" i="105"/>
  <c r="S33" i="105"/>
  <c r="Q33" i="105"/>
  <c r="S32" i="105"/>
  <c r="Q32" i="105"/>
  <c r="S31" i="105"/>
  <c r="Q31" i="105"/>
  <c r="P31" i="105"/>
  <c r="R31" i="105" s="1"/>
  <c r="S30" i="105"/>
  <c r="Q30" i="105"/>
  <c r="S29" i="105"/>
  <c r="Q29" i="105"/>
  <c r="S28" i="105"/>
  <c r="Q28" i="105"/>
  <c r="B28" i="105"/>
  <c r="D27" i="105" s="1"/>
  <c r="F27" i="105" s="1"/>
  <c r="S27" i="105"/>
  <c r="Q27" i="105"/>
  <c r="S26" i="105"/>
  <c r="Q26" i="105"/>
  <c r="S25" i="105"/>
  <c r="Q25" i="105"/>
  <c r="Q35" i="105" s="1"/>
  <c r="P16" i="105" s="1"/>
  <c r="J17" i="105" s="1"/>
  <c r="N20" i="105" s="1"/>
  <c r="I32" i="44" s="1"/>
  <c r="Q24" i="105"/>
  <c r="P24" i="105"/>
  <c r="N24" i="105"/>
  <c r="F24" i="105"/>
  <c r="E24" i="105"/>
  <c r="H17" i="105"/>
  <c r="Q16" i="105"/>
  <c r="L32" i="44" s="1"/>
  <c r="F16" i="105"/>
  <c r="F18" i="105" s="1"/>
  <c r="E16" i="105"/>
  <c r="P27" i="105" s="1"/>
  <c r="R27" i="105" s="1"/>
  <c r="P15" i="105"/>
  <c r="E15" i="105"/>
  <c r="F124" i="104"/>
  <c r="F123" i="104"/>
  <c r="F122" i="104"/>
  <c r="F121" i="104"/>
  <c r="F120" i="104"/>
  <c r="F119" i="104"/>
  <c r="F118" i="104"/>
  <c r="F117" i="104"/>
  <c r="F116" i="104"/>
  <c r="F115" i="104"/>
  <c r="F114" i="104"/>
  <c r="F113" i="104"/>
  <c r="F112" i="104"/>
  <c r="F111" i="104"/>
  <c r="F110" i="104"/>
  <c r="F109" i="104"/>
  <c r="F108" i="104"/>
  <c r="F107" i="104"/>
  <c r="F106" i="104"/>
  <c r="F105" i="104"/>
  <c r="F104" i="104"/>
  <c r="F103" i="104"/>
  <c r="F102" i="104"/>
  <c r="F101" i="104"/>
  <c r="F100" i="104"/>
  <c r="F99" i="104"/>
  <c r="F98" i="104"/>
  <c r="F97" i="104"/>
  <c r="F96" i="104"/>
  <c r="F95" i="104"/>
  <c r="F94" i="104"/>
  <c r="F93" i="104"/>
  <c r="F92" i="104"/>
  <c r="F91" i="104"/>
  <c r="F90" i="104"/>
  <c r="F89" i="104"/>
  <c r="F88" i="104"/>
  <c r="F87" i="104"/>
  <c r="F86" i="104"/>
  <c r="F85" i="104"/>
  <c r="F84" i="104"/>
  <c r="F83" i="104"/>
  <c r="F82" i="104"/>
  <c r="F81" i="104"/>
  <c r="O80" i="104"/>
  <c r="F80" i="104"/>
  <c r="F79" i="104"/>
  <c r="O78" i="104"/>
  <c r="F78" i="104"/>
  <c r="F77" i="104"/>
  <c r="O76" i="104"/>
  <c r="F76" i="104"/>
  <c r="F75" i="104"/>
  <c r="O74" i="104"/>
  <c r="F74" i="104"/>
  <c r="F73" i="104"/>
  <c r="O72" i="104"/>
  <c r="F72" i="104"/>
  <c r="F71" i="104"/>
  <c r="O70" i="104"/>
  <c r="F70" i="104"/>
  <c r="F69" i="104"/>
  <c r="O68" i="104"/>
  <c r="F68" i="104"/>
  <c r="F67" i="104"/>
  <c r="O66" i="104"/>
  <c r="F66" i="104"/>
  <c r="F65" i="104"/>
  <c r="O64" i="104"/>
  <c r="F64" i="104"/>
  <c r="F63" i="104"/>
  <c r="O62" i="104"/>
  <c r="F62" i="104"/>
  <c r="F61" i="104"/>
  <c r="F60" i="104"/>
  <c r="F59" i="104"/>
  <c r="F58" i="104"/>
  <c r="F57" i="104"/>
  <c r="F56" i="104"/>
  <c r="R55" i="104"/>
  <c r="R57" i="104" s="1"/>
  <c r="F55" i="104"/>
  <c r="F54" i="104"/>
  <c r="F53" i="104"/>
  <c r="F52" i="104"/>
  <c r="F51" i="104"/>
  <c r="F50" i="104"/>
  <c r="D49" i="104"/>
  <c r="F49" i="104" s="1"/>
  <c r="D48" i="104"/>
  <c r="F48" i="104" s="1"/>
  <c r="D47" i="104"/>
  <c r="F47" i="104" s="1"/>
  <c r="D46" i="104"/>
  <c r="F46" i="104" s="1"/>
  <c r="D45" i="104"/>
  <c r="F45" i="104" s="1"/>
  <c r="D44" i="104"/>
  <c r="F44" i="104" s="1"/>
  <c r="D43" i="104"/>
  <c r="F43" i="104" s="1"/>
  <c r="D42" i="104"/>
  <c r="F42" i="104" s="1"/>
  <c r="D41" i="104"/>
  <c r="F41" i="104" s="1"/>
  <c r="D40" i="104"/>
  <c r="F40" i="104" s="1"/>
  <c r="D39" i="104"/>
  <c r="F39" i="104" s="1"/>
  <c r="D38" i="104"/>
  <c r="F38" i="104" s="1"/>
  <c r="D37" i="104"/>
  <c r="F37" i="104" s="1"/>
  <c r="D36" i="104"/>
  <c r="F36" i="104" s="1"/>
  <c r="O35" i="104"/>
  <c r="D35" i="104"/>
  <c r="F35" i="104" s="1"/>
  <c r="S34" i="104"/>
  <c r="Q34" i="104"/>
  <c r="S33" i="104"/>
  <c r="Q33" i="104"/>
  <c r="S32" i="104"/>
  <c r="Q32" i="104"/>
  <c r="D32" i="104"/>
  <c r="F32" i="104" s="1"/>
  <c r="S31" i="104"/>
  <c r="Q31" i="104"/>
  <c r="D31" i="104"/>
  <c r="F31" i="104" s="1"/>
  <c r="S30" i="104"/>
  <c r="Q30" i="104"/>
  <c r="S29" i="104"/>
  <c r="Q29" i="104"/>
  <c r="S28" i="104"/>
  <c r="Q28" i="104"/>
  <c r="B28" i="104"/>
  <c r="D27" i="104" s="1"/>
  <c r="F27" i="104" s="1"/>
  <c r="S27" i="104"/>
  <c r="Q27" i="104"/>
  <c r="S26" i="104"/>
  <c r="Q26" i="104"/>
  <c r="F26" i="104"/>
  <c r="D26" i="104"/>
  <c r="S25" i="104"/>
  <c r="Q25" i="104"/>
  <c r="Q24" i="104"/>
  <c r="P24" i="104"/>
  <c r="N24" i="104"/>
  <c r="F24" i="104"/>
  <c r="E24" i="104"/>
  <c r="H17" i="104"/>
  <c r="F16" i="104"/>
  <c r="E16" i="104"/>
  <c r="P27" i="104" s="1"/>
  <c r="R27" i="104" s="1"/>
  <c r="P15" i="104"/>
  <c r="E15" i="104"/>
  <c r="F123" i="103"/>
  <c r="F122" i="103"/>
  <c r="F121" i="103"/>
  <c r="F120" i="103"/>
  <c r="F119" i="103"/>
  <c r="F118" i="103"/>
  <c r="F117" i="103"/>
  <c r="F116" i="103"/>
  <c r="F115" i="103"/>
  <c r="F114" i="103"/>
  <c r="F113" i="103"/>
  <c r="F112" i="103"/>
  <c r="F111" i="103"/>
  <c r="F110" i="103"/>
  <c r="F109" i="103"/>
  <c r="F108" i="103"/>
  <c r="F107" i="103"/>
  <c r="F106" i="103"/>
  <c r="F105" i="103"/>
  <c r="F104" i="103"/>
  <c r="F103" i="103"/>
  <c r="F102" i="103"/>
  <c r="F101" i="103"/>
  <c r="F100" i="103"/>
  <c r="F99" i="103"/>
  <c r="F98" i="103"/>
  <c r="F97" i="103"/>
  <c r="F96" i="103"/>
  <c r="F95" i="103"/>
  <c r="F94" i="103"/>
  <c r="F93" i="103"/>
  <c r="F92" i="103"/>
  <c r="F91" i="103"/>
  <c r="F90" i="103"/>
  <c r="F89" i="103"/>
  <c r="F88" i="103"/>
  <c r="F87" i="103"/>
  <c r="F86" i="103"/>
  <c r="F85" i="103"/>
  <c r="F84" i="103"/>
  <c r="F83" i="103"/>
  <c r="F82" i="103"/>
  <c r="F81" i="103"/>
  <c r="F80" i="103"/>
  <c r="O80" i="103"/>
  <c r="F79" i="103"/>
  <c r="F78" i="103"/>
  <c r="O78" i="103"/>
  <c r="F77" i="103"/>
  <c r="F76" i="103"/>
  <c r="O76" i="103"/>
  <c r="F75" i="103"/>
  <c r="F74" i="103"/>
  <c r="O74" i="103"/>
  <c r="F73" i="103"/>
  <c r="F72" i="103"/>
  <c r="O72" i="103"/>
  <c r="F71" i="103"/>
  <c r="F70" i="103"/>
  <c r="O70" i="103"/>
  <c r="F69" i="103"/>
  <c r="F68" i="103"/>
  <c r="O68" i="103"/>
  <c r="F67" i="103"/>
  <c r="F66" i="103"/>
  <c r="O66" i="103"/>
  <c r="F65" i="103"/>
  <c r="F64" i="103"/>
  <c r="O64" i="103"/>
  <c r="F63" i="103"/>
  <c r="F62" i="103"/>
  <c r="F61" i="103"/>
  <c r="F60" i="103"/>
  <c r="F59" i="103"/>
  <c r="F58" i="103"/>
  <c r="F57" i="103"/>
  <c r="F56" i="103"/>
  <c r="F55" i="103"/>
  <c r="R55" i="103"/>
  <c r="Q16" i="103" s="1"/>
  <c r="L30" i="44" s="1"/>
  <c r="F54" i="103"/>
  <c r="F53" i="103"/>
  <c r="F50" i="103"/>
  <c r="E16" i="103" s="1"/>
  <c r="P27" i="103" s="1"/>
  <c r="R27" i="103" s="1"/>
  <c r="D49" i="103"/>
  <c r="F49" i="103" s="1"/>
  <c r="D48" i="103"/>
  <c r="F48" i="103" s="1"/>
  <c r="D47" i="103"/>
  <c r="F47" i="103" s="1"/>
  <c r="D46" i="103"/>
  <c r="F46" i="103" s="1"/>
  <c r="D45" i="103"/>
  <c r="F45" i="103" s="1"/>
  <c r="D44" i="103"/>
  <c r="F44" i="103" s="1"/>
  <c r="D43" i="103"/>
  <c r="F43" i="103" s="1"/>
  <c r="D42" i="103"/>
  <c r="F42" i="103" s="1"/>
  <c r="D41" i="103"/>
  <c r="F41" i="103" s="1"/>
  <c r="D40" i="103"/>
  <c r="F40" i="103" s="1"/>
  <c r="D39" i="103"/>
  <c r="F39" i="103" s="1"/>
  <c r="D38" i="103"/>
  <c r="F38" i="103" s="1"/>
  <c r="D37" i="103"/>
  <c r="F37" i="103" s="1"/>
  <c r="D36" i="103"/>
  <c r="F36" i="103" s="1"/>
  <c r="O35" i="103"/>
  <c r="D35" i="103"/>
  <c r="F35" i="103" s="1"/>
  <c r="S34" i="103"/>
  <c r="Q34" i="103"/>
  <c r="D34" i="103"/>
  <c r="F34" i="103" s="1"/>
  <c r="S33" i="103"/>
  <c r="Q33" i="103"/>
  <c r="D33" i="103"/>
  <c r="F33" i="103" s="1"/>
  <c r="S32" i="103"/>
  <c r="Q32" i="103"/>
  <c r="D32" i="103"/>
  <c r="F32" i="103" s="1"/>
  <c r="S31" i="103"/>
  <c r="Q31" i="103"/>
  <c r="D31" i="103"/>
  <c r="F31" i="103" s="1"/>
  <c r="S30" i="103"/>
  <c r="Q30" i="103"/>
  <c r="S29" i="103"/>
  <c r="Q29" i="103"/>
  <c r="S28" i="103"/>
  <c r="Q28" i="103"/>
  <c r="B28" i="103"/>
  <c r="D28" i="103" s="1"/>
  <c r="F28" i="103" s="1"/>
  <c r="S27" i="103"/>
  <c r="Q27" i="103"/>
  <c r="D27" i="103"/>
  <c r="F27" i="103" s="1"/>
  <c r="S26" i="103"/>
  <c r="Q26" i="103"/>
  <c r="F26" i="103"/>
  <c r="D26" i="103"/>
  <c r="Q25" i="103"/>
  <c r="D25" i="103"/>
  <c r="F25" i="103" s="1"/>
  <c r="Q24" i="103"/>
  <c r="P24" i="103"/>
  <c r="N24" i="103"/>
  <c r="F24" i="103"/>
  <c r="E24" i="103"/>
  <c r="H17" i="103"/>
  <c r="F16" i="103"/>
  <c r="J30" i="44" s="1"/>
  <c r="P15" i="103"/>
  <c r="E15" i="103"/>
  <c r="F124" i="102"/>
  <c r="F123" i="102"/>
  <c r="F122" i="102"/>
  <c r="F121" i="102"/>
  <c r="F120" i="102"/>
  <c r="F119" i="102"/>
  <c r="F118" i="102"/>
  <c r="F117" i="102"/>
  <c r="F116" i="102"/>
  <c r="F115" i="102"/>
  <c r="F114" i="102"/>
  <c r="F113" i="102"/>
  <c r="F112" i="102"/>
  <c r="F111" i="102"/>
  <c r="F110" i="102"/>
  <c r="F109" i="102"/>
  <c r="F108" i="102"/>
  <c r="F107" i="102"/>
  <c r="F106" i="102"/>
  <c r="F105" i="102"/>
  <c r="F104" i="102"/>
  <c r="F103" i="102"/>
  <c r="F102" i="102"/>
  <c r="F101" i="102"/>
  <c r="F100" i="102"/>
  <c r="F99" i="102"/>
  <c r="F98" i="102"/>
  <c r="F97" i="102"/>
  <c r="F96" i="102"/>
  <c r="F95" i="102"/>
  <c r="F94" i="102"/>
  <c r="F93" i="102"/>
  <c r="F92" i="102"/>
  <c r="F91" i="102"/>
  <c r="F90" i="102"/>
  <c r="F89" i="102"/>
  <c r="F88" i="102"/>
  <c r="F87" i="102"/>
  <c r="F86" i="102"/>
  <c r="F85" i="102"/>
  <c r="F84" i="102"/>
  <c r="F83" i="102"/>
  <c r="F82" i="102"/>
  <c r="F81" i="102"/>
  <c r="O80" i="102"/>
  <c r="F80" i="102"/>
  <c r="F79" i="102"/>
  <c r="O78" i="102"/>
  <c r="F78" i="102"/>
  <c r="F77" i="102"/>
  <c r="O76" i="102"/>
  <c r="F76" i="102"/>
  <c r="F75" i="102"/>
  <c r="O74" i="102"/>
  <c r="F74" i="102"/>
  <c r="F73" i="102"/>
  <c r="O72" i="102"/>
  <c r="F72" i="102"/>
  <c r="F71" i="102"/>
  <c r="O70" i="102"/>
  <c r="F70" i="102"/>
  <c r="F69" i="102"/>
  <c r="O68" i="102"/>
  <c r="F68" i="102"/>
  <c r="F67" i="102"/>
  <c r="O66" i="102"/>
  <c r="F66" i="102"/>
  <c r="F65" i="102"/>
  <c r="O64" i="102"/>
  <c r="F64" i="102"/>
  <c r="F63" i="102"/>
  <c r="F62" i="102"/>
  <c r="F61" i="102"/>
  <c r="F60" i="102"/>
  <c r="F59" i="102"/>
  <c r="F58" i="102"/>
  <c r="F57" i="102"/>
  <c r="F56" i="102"/>
  <c r="R55" i="102"/>
  <c r="F55" i="102"/>
  <c r="F54" i="102"/>
  <c r="F53" i="102"/>
  <c r="F52" i="102"/>
  <c r="F51" i="102"/>
  <c r="D49" i="102"/>
  <c r="F49" i="102" s="1"/>
  <c r="D48" i="102"/>
  <c r="F48" i="102" s="1"/>
  <c r="D47" i="102"/>
  <c r="F47" i="102" s="1"/>
  <c r="D46" i="102"/>
  <c r="F46" i="102" s="1"/>
  <c r="D45" i="102"/>
  <c r="F45" i="102" s="1"/>
  <c r="D44" i="102"/>
  <c r="F44" i="102" s="1"/>
  <c r="D43" i="102"/>
  <c r="F43" i="102" s="1"/>
  <c r="D42" i="102"/>
  <c r="F42" i="102" s="1"/>
  <c r="D41" i="102"/>
  <c r="F41" i="102" s="1"/>
  <c r="D40" i="102"/>
  <c r="F40" i="102" s="1"/>
  <c r="D39" i="102"/>
  <c r="F39" i="102" s="1"/>
  <c r="D38" i="102"/>
  <c r="F38" i="102" s="1"/>
  <c r="D37" i="102"/>
  <c r="F37" i="102" s="1"/>
  <c r="D36" i="102"/>
  <c r="F36" i="102" s="1"/>
  <c r="O35" i="102"/>
  <c r="D35" i="102"/>
  <c r="F35" i="102" s="1"/>
  <c r="S34" i="102"/>
  <c r="Q34" i="102"/>
  <c r="D34" i="102"/>
  <c r="F34" i="102" s="1"/>
  <c r="S33" i="102"/>
  <c r="Q33" i="102"/>
  <c r="D33" i="102"/>
  <c r="F33" i="102" s="1"/>
  <c r="S32" i="102"/>
  <c r="Q32" i="102"/>
  <c r="D32" i="102"/>
  <c r="F32" i="102" s="1"/>
  <c r="S31" i="102"/>
  <c r="Q31" i="102"/>
  <c r="D31" i="102"/>
  <c r="F31" i="102" s="1"/>
  <c r="S30" i="102"/>
  <c r="Q30" i="102"/>
  <c r="S29" i="102"/>
  <c r="Q29" i="102"/>
  <c r="S28" i="102"/>
  <c r="Q28" i="102"/>
  <c r="D28" i="102"/>
  <c r="F28" i="102" s="1"/>
  <c r="B28" i="102"/>
  <c r="D30" i="102" s="1"/>
  <c r="F30" i="102" s="1"/>
  <c r="S27" i="102"/>
  <c r="Q27" i="102"/>
  <c r="D27" i="102"/>
  <c r="F27" i="102" s="1"/>
  <c r="S26" i="102"/>
  <c r="Q26" i="102"/>
  <c r="F26" i="102"/>
  <c r="D26" i="102"/>
  <c r="Q25" i="102"/>
  <c r="D25" i="102"/>
  <c r="F25" i="102" s="1"/>
  <c r="Q24" i="102"/>
  <c r="P24" i="102"/>
  <c r="N24" i="102"/>
  <c r="F24" i="102"/>
  <c r="E24" i="102"/>
  <c r="H17" i="102"/>
  <c r="F16" i="102"/>
  <c r="J29" i="44" s="1"/>
  <c r="E16" i="102"/>
  <c r="P27" i="102" s="1"/>
  <c r="R27" i="102" s="1"/>
  <c r="P15" i="102"/>
  <c r="E15" i="102"/>
  <c r="F124" i="101"/>
  <c r="F123" i="101"/>
  <c r="F122" i="101"/>
  <c r="F121" i="101"/>
  <c r="F120" i="101"/>
  <c r="F119" i="101"/>
  <c r="F118" i="101"/>
  <c r="F117" i="101"/>
  <c r="F116" i="101"/>
  <c r="F115" i="101"/>
  <c r="F114" i="101"/>
  <c r="F113" i="101"/>
  <c r="F112" i="101"/>
  <c r="F111" i="101"/>
  <c r="F110" i="101"/>
  <c r="F109" i="101"/>
  <c r="F108" i="101"/>
  <c r="F107" i="101"/>
  <c r="F106" i="101"/>
  <c r="F105" i="101"/>
  <c r="F104" i="101"/>
  <c r="F103" i="101"/>
  <c r="F102" i="101"/>
  <c r="F101" i="101"/>
  <c r="F100" i="101"/>
  <c r="F99" i="101"/>
  <c r="F98" i="101"/>
  <c r="F97" i="101"/>
  <c r="F96" i="101"/>
  <c r="F95" i="101"/>
  <c r="F94" i="101"/>
  <c r="F93" i="101"/>
  <c r="F92" i="101"/>
  <c r="F91" i="101"/>
  <c r="F90" i="101"/>
  <c r="F89" i="101"/>
  <c r="F88" i="101"/>
  <c r="F87" i="101"/>
  <c r="F86" i="101"/>
  <c r="F85" i="101"/>
  <c r="F84" i="101"/>
  <c r="F83" i="101"/>
  <c r="F82" i="101"/>
  <c r="F81" i="101"/>
  <c r="O80" i="101"/>
  <c r="F80" i="101"/>
  <c r="F79" i="101"/>
  <c r="O78" i="101"/>
  <c r="F78" i="101"/>
  <c r="F77" i="101"/>
  <c r="O76" i="101"/>
  <c r="F76" i="101"/>
  <c r="F75" i="101"/>
  <c r="O74" i="101"/>
  <c r="F74" i="101"/>
  <c r="F73" i="101"/>
  <c r="O72" i="101"/>
  <c r="F72" i="101"/>
  <c r="F71" i="101"/>
  <c r="O70" i="101"/>
  <c r="F70" i="101"/>
  <c r="F69" i="101"/>
  <c r="F68" i="101"/>
  <c r="F67" i="101"/>
  <c r="F66" i="101"/>
  <c r="F65" i="101"/>
  <c r="F64" i="101"/>
  <c r="F63" i="101"/>
  <c r="F62" i="101"/>
  <c r="F61" i="101"/>
  <c r="F60" i="101"/>
  <c r="F59" i="101"/>
  <c r="F58" i="101"/>
  <c r="F57" i="101"/>
  <c r="F56" i="101"/>
  <c r="R55" i="101"/>
  <c r="Q16" i="101" s="1"/>
  <c r="F55" i="101"/>
  <c r="F54" i="101"/>
  <c r="F53" i="101"/>
  <c r="F52" i="101"/>
  <c r="F51" i="101"/>
  <c r="F50" i="101"/>
  <c r="D49" i="101"/>
  <c r="F49" i="101" s="1"/>
  <c r="D48" i="101"/>
  <c r="F48" i="101" s="1"/>
  <c r="D47" i="101"/>
  <c r="F47" i="101" s="1"/>
  <c r="D46" i="101"/>
  <c r="F46" i="101" s="1"/>
  <c r="D45" i="101"/>
  <c r="F45" i="101" s="1"/>
  <c r="D44" i="101"/>
  <c r="F44" i="101" s="1"/>
  <c r="D43" i="101"/>
  <c r="F43" i="101" s="1"/>
  <c r="D42" i="101"/>
  <c r="F42" i="101" s="1"/>
  <c r="D41" i="101"/>
  <c r="F41" i="101" s="1"/>
  <c r="D40" i="101"/>
  <c r="F40" i="101" s="1"/>
  <c r="D39" i="101"/>
  <c r="F39" i="101" s="1"/>
  <c r="D38" i="101"/>
  <c r="F38" i="101" s="1"/>
  <c r="D37" i="101"/>
  <c r="F37" i="101" s="1"/>
  <c r="D36" i="101"/>
  <c r="F36" i="101" s="1"/>
  <c r="O35" i="101"/>
  <c r="D35" i="101"/>
  <c r="F35" i="101" s="1"/>
  <c r="S34" i="101"/>
  <c r="Q34" i="101"/>
  <c r="S33" i="101"/>
  <c r="Q33" i="101"/>
  <c r="S32" i="101"/>
  <c r="Q32" i="101"/>
  <c r="S31" i="101"/>
  <c r="Q31" i="101"/>
  <c r="S30" i="101"/>
  <c r="Q30" i="101"/>
  <c r="S29" i="101"/>
  <c r="Q29" i="101"/>
  <c r="Q28" i="101"/>
  <c r="B28" i="101"/>
  <c r="D32" i="101" s="1"/>
  <c r="F32" i="101" s="1"/>
  <c r="Q27" i="101"/>
  <c r="D27" i="101"/>
  <c r="F27" i="101" s="1"/>
  <c r="Q26" i="101"/>
  <c r="D26" i="101"/>
  <c r="F26" i="101" s="1"/>
  <c r="Q25" i="101"/>
  <c r="D25" i="101"/>
  <c r="F25" i="101" s="1"/>
  <c r="Q24" i="101"/>
  <c r="P24" i="101"/>
  <c r="N24" i="101"/>
  <c r="F24" i="101"/>
  <c r="E24" i="101"/>
  <c r="H17" i="101"/>
  <c r="F16" i="101"/>
  <c r="J28" i="44" s="1"/>
  <c r="P15" i="101"/>
  <c r="E15" i="101"/>
  <c r="F124" i="100"/>
  <c r="F123" i="100"/>
  <c r="F122" i="100"/>
  <c r="F121" i="100"/>
  <c r="F120" i="100"/>
  <c r="F119" i="100"/>
  <c r="F118" i="100"/>
  <c r="F117" i="100"/>
  <c r="F116" i="100"/>
  <c r="F115" i="100"/>
  <c r="F114" i="100"/>
  <c r="F113" i="100"/>
  <c r="F112" i="100"/>
  <c r="F111" i="100"/>
  <c r="F110" i="100"/>
  <c r="F109" i="100"/>
  <c r="F108" i="100"/>
  <c r="F107" i="100"/>
  <c r="F106" i="100"/>
  <c r="F105" i="100"/>
  <c r="F104" i="100"/>
  <c r="F103" i="100"/>
  <c r="F102" i="100"/>
  <c r="F101" i="100"/>
  <c r="F100" i="100"/>
  <c r="F99" i="100"/>
  <c r="F98" i="100"/>
  <c r="F97" i="100"/>
  <c r="F96" i="100"/>
  <c r="F95" i="100"/>
  <c r="F94" i="100"/>
  <c r="F93" i="100"/>
  <c r="F92" i="100"/>
  <c r="F91" i="100"/>
  <c r="F90" i="100"/>
  <c r="F89" i="100"/>
  <c r="F88" i="100"/>
  <c r="F87" i="100"/>
  <c r="F86" i="100"/>
  <c r="F85" i="100"/>
  <c r="F84" i="100"/>
  <c r="F83" i="100"/>
  <c r="F82" i="100"/>
  <c r="F81" i="100"/>
  <c r="O80" i="100"/>
  <c r="F80" i="100"/>
  <c r="F79" i="100"/>
  <c r="O78" i="100"/>
  <c r="F78" i="100"/>
  <c r="F77" i="100"/>
  <c r="O76" i="100"/>
  <c r="F76" i="100"/>
  <c r="F75" i="100"/>
  <c r="O74" i="100"/>
  <c r="F74" i="100"/>
  <c r="F73" i="100"/>
  <c r="O72" i="100"/>
  <c r="F72" i="100"/>
  <c r="F71" i="100"/>
  <c r="O70" i="100"/>
  <c r="F70" i="100"/>
  <c r="F69" i="100"/>
  <c r="F68" i="100"/>
  <c r="F67" i="100"/>
  <c r="F66" i="100"/>
  <c r="F65" i="100"/>
  <c r="F64" i="100"/>
  <c r="F63" i="100"/>
  <c r="F62" i="100"/>
  <c r="F61" i="100"/>
  <c r="F60" i="100"/>
  <c r="F59" i="100"/>
  <c r="F58" i="100"/>
  <c r="F57" i="100"/>
  <c r="F56" i="100"/>
  <c r="R55" i="100"/>
  <c r="Q16" i="100" s="1"/>
  <c r="L27" i="44" s="1"/>
  <c r="F55" i="100"/>
  <c r="F54" i="100"/>
  <c r="F53" i="100"/>
  <c r="F52" i="100"/>
  <c r="F51" i="100"/>
  <c r="F50" i="100"/>
  <c r="D49" i="100"/>
  <c r="F49" i="100" s="1"/>
  <c r="D48" i="100"/>
  <c r="F48" i="100" s="1"/>
  <c r="D47" i="100"/>
  <c r="F47" i="100" s="1"/>
  <c r="D46" i="100"/>
  <c r="F46" i="100" s="1"/>
  <c r="D45" i="100"/>
  <c r="F45" i="100" s="1"/>
  <c r="D44" i="100"/>
  <c r="F44" i="100" s="1"/>
  <c r="D43" i="100"/>
  <c r="F43" i="100" s="1"/>
  <c r="D42" i="100"/>
  <c r="F42" i="100" s="1"/>
  <c r="D41" i="100"/>
  <c r="F41" i="100" s="1"/>
  <c r="D40" i="100"/>
  <c r="F40" i="100" s="1"/>
  <c r="D39" i="100"/>
  <c r="F39" i="100" s="1"/>
  <c r="D38" i="100"/>
  <c r="F38" i="100" s="1"/>
  <c r="D37" i="100"/>
  <c r="F37" i="100" s="1"/>
  <c r="D36" i="100"/>
  <c r="F36" i="100" s="1"/>
  <c r="O35" i="100"/>
  <c r="D35" i="100"/>
  <c r="F35" i="100" s="1"/>
  <c r="S34" i="100"/>
  <c r="Q34" i="100"/>
  <c r="S33" i="100"/>
  <c r="Q33" i="100"/>
  <c r="S32" i="100"/>
  <c r="Q32" i="100"/>
  <c r="S31" i="100"/>
  <c r="Q31" i="100"/>
  <c r="S30" i="100"/>
  <c r="Q30" i="100"/>
  <c r="S29" i="100"/>
  <c r="Q29" i="100"/>
  <c r="Q28" i="100"/>
  <c r="B28" i="100"/>
  <c r="D27" i="100" s="1"/>
  <c r="F27" i="100" s="1"/>
  <c r="Q27" i="100"/>
  <c r="Q26" i="100"/>
  <c r="Q25" i="100"/>
  <c r="Q24" i="100"/>
  <c r="P24" i="100"/>
  <c r="N24" i="100"/>
  <c r="F24" i="100"/>
  <c r="E24" i="100"/>
  <c r="H17" i="100"/>
  <c r="F16" i="100"/>
  <c r="E16" i="100"/>
  <c r="P27" i="100" s="1"/>
  <c r="R27" i="100" s="1"/>
  <c r="P15" i="100"/>
  <c r="E15" i="100"/>
  <c r="F124" i="99"/>
  <c r="F123" i="99"/>
  <c r="F122" i="99"/>
  <c r="F121" i="99"/>
  <c r="F120" i="99"/>
  <c r="F119" i="99"/>
  <c r="F118" i="99"/>
  <c r="F117" i="99"/>
  <c r="F116" i="99"/>
  <c r="F115" i="99"/>
  <c r="F114" i="99"/>
  <c r="F113" i="99"/>
  <c r="F112" i="99"/>
  <c r="F111" i="99"/>
  <c r="F110" i="99"/>
  <c r="F109" i="99"/>
  <c r="F108" i="99"/>
  <c r="F107" i="99"/>
  <c r="F106" i="99"/>
  <c r="F105" i="99"/>
  <c r="F104" i="99"/>
  <c r="F103" i="99"/>
  <c r="F102" i="99"/>
  <c r="F101" i="99"/>
  <c r="F100" i="99"/>
  <c r="F99" i="99"/>
  <c r="F98" i="99"/>
  <c r="F97" i="99"/>
  <c r="F96" i="99"/>
  <c r="F95" i="99"/>
  <c r="F94" i="99"/>
  <c r="F93" i="99"/>
  <c r="F92" i="99"/>
  <c r="F91" i="99"/>
  <c r="F90" i="99"/>
  <c r="F89" i="99"/>
  <c r="F88" i="99"/>
  <c r="F87" i="99"/>
  <c r="F86" i="99"/>
  <c r="F85" i="99"/>
  <c r="F84" i="99"/>
  <c r="F83" i="99"/>
  <c r="F82" i="99"/>
  <c r="F81" i="99"/>
  <c r="O80" i="99"/>
  <c r="F80" i="99"/>
  <c r="F79" i="99"/>
  <c r="O78" i="99"/>
  <c r="F78" i="99"/>
  <c r="F77" i="99"/>
  <c r="O76" i="99"/>
  <c r="F76" i="99"/>
  <c r="F75" i="99"/>
  <c r="O74" i="99"/>
  <c r="F74" i="99"/>
  <c r="F73" i="99"/>
  <c r="O72" i="99"/>
  <c r="F72" i="99"/>
  <c r="F71" i="99"/>
  <c r="O70" i="99"/>
  <c r="F70" i="99"/>
  <c r="F69" i="99"/>
  <c r="F68" i="99"/>
  <c r="F67" i="99"/>
  <c r="F66" i="99"/>
  <c r="F65" i="99"/>
  <c r="F64" i="99"/>
  <c r="F63" i="99"/>
  <c r="F62" i="99"/>
  <c r="F61" i="99"/>
  <c r="F60" i="99"/>
  <c r="F59" i="99"/>
  <c r="F58" i="99"/>
  <c r="F57" i="99"/>
  <c r="F56" i="99"/>
  <c r="R55" i="99"/>
  <c r="F55" i="99"/>
  <c r="F54" i="99"/>
  <c r="F53" i="99"/>
  <c r="F52" i="99"/>
  <c r="D49" i="99"/>
  <c r="F49" i="99" s="1"/>
  <c r="D48" i="99"/>
  <c r="F48" i="99" s="1"/>
  <c r="D47" i="99"/>
  <c r="F47" i="99" s="1"/>
  <c r="D46" i="99"/>
  <c r="F46" i="99" s="1"/>
  <c r="D45" i="99"/>
  <c r="F45" i="99" s="1"/>
  <c r="D44" i="99"/>
  <c r="F44" i="99" s="1"/>
  <c r="D43" i="99"/>
  <c r="F43" i="99" s="1"/>
  <c r="D42" i="99"/>
  <c r="F42" i="99" s="1"/>
  <c r="D41" i="99"/>
  <c r="F41" i="99" s="1"/>
  <c r="D40" i="99"/>
  <c r="F40" i="99" s="1"/>
  <c r="D39" i="99"/>
  <c r="F39" i="99" s="1"/>
  <c r="D38" i="99"/>
  <c r="F38" i="99" s="1"/>
  <c r="D37" i="99"/>
  <c r="F37" i="99" s="1"/>
  <c r="D36" i="99"/>
  <c r="F36" i="99" s="1"/>
  <c r="O35" i="99"/>
  <c r="D35" i="99"/>
  <c r="F35" i="99" s="1"/>
  <c r="S34" i="99"/>
  <c r="Q34" i="99"/>
  <c r="D34" i="99"/>
  <c r="F34" i="99" s="1"/>
  <c r="S33" i="99"/>
  <c r="Q33" i="99"/>
  <c r="D33" i="99"/>
  <c r="F33" i="99" s="1"/>
  <c r="S32" i="99"/>
  <c r="Q32" i="99"/>
  <c r="D32" i="99"/>
  <c r="F32" i="99" s="1"/>
  <c r="S31" i="99"/>
  <c r="Q31" i="99"/>
  <c r="D31" i="99"/>
  <c r="F31" i="99" s="1"/>
  <c r="S30" i="99"/>
  <c r="Q30" i="99"/>
  <c r="S29" i="99"/>
  <c r="Q29" i="99"/>
  <c r="Q28" i="99"/>
  <c r="D28" i="99"/>
  <c r="F28" i="99" s="1"/>
  <c r="B28" i="99"/>
  <c r="D30" i="99" s="1"/>
  <c r="F30" i="99" s="1"/>
  <c r="Q27" i="99"/>
  <c r="F27" i="99"/>
  <c r="D27" i="99"/>
  <c r="Q26" i="99"/>
  <c r="F26" i="99"/>
  <c r="D26" i="99"/>
  <c r="Q25" i="99"/>
  <c r="F25" i="99"/>
  <c r="D25" i="99"/>
  <c r="Q24" i="99"/>
  <c r="P24" i="99"/>
  <c r="N24" i="99"/>
  <c r="F24" i="99"/>
  <c r="E24" i="99"/>
  <c r="H17" i="99"/>
  <c r="F16" i="99"/>
  <c r="E16" i="99"/>
  <c r="P15" i="99"/>
  <c r="E15" i="99"/>
  <c r="F124" i="98"/>
  <c r="F123" i="98"/>
  <c r="F122" i="98"/>
  <c r="F121" i="98"/>
  <c r="F120" i="98"/>
  <c r="F119" i="98"/>
  <c r="F118" i="98"/>
  <c r="F117" i="98"/>
  <c r="F116" i="98"/>
  <c r="F115" i="98"/>
  <c r="F114" i="98"/>
  <c r="F113" i="98"/>
  <c r="F112" i="98"/>
  <c r="F111" i="98"/>
  <c r="F110" i="98"/>
  <c r="F109" i="98"/>
  <c r="F108" i="98"/>
  <c r="F107" i="98"/>
  <c r="F106" i="98"/>
  <c r="F105" i="98"/>
  <c r="F104" i="98"/>
  <c r="F103" i="98"/>
  <c r="F102" i="98"/>
  <c r="F101" i="98"/>
  <c r="F100" i="98"/>
  <c r="F99" i="98"/>
  <c r="F98" i="98"/>
  <c r="F97" i="98"/>
  <c r="F96" i="98"/>
  <c r="F95" i="98"/>
  <c r="F94" i="98"/>
  <c r="F93" i="98"/>
  <c r="F92" i="98"/>
  <c r="F91" i="98"/>
  <c r="F90" i="98"/>
  <c r="F89" i="98"/>
  <c r="F88" i="98"/>
  <c r="F87" i="98"/>
  <c r="F86" i="98"/>
  <c r="F85" i="98"/>
  <c r="F84" i="98"/>
  <c r="F83" i="98"/>
  <c r="F82" i="98"/>
  <c r="F81" i="98"/>
  <c r="O80" i="98"/>
  <c r="F80" i="98"/>
  <c r="F79" i="98"/>
  <c r="O78" i="98"/>
  <c r="F78" i="98"/>
  <c r="F77" i="98"/>
  <c r="O76" i="98"/>
  <c r="F76" i="98"/>
  <c r="F75" i="98"/>
  <c r="O74" i="98"/>
  <c r="F74" i="98"/>
  <c r="F73" i="98"/>
  <c r="O72" i="98"/>
  <c r="F72" i="98"/>
  <c r="F71" i="98"/>
  <c r="F70" i="98"/>
  <c r="F69" i="98"/>
  <c r="F68" i="98"/>
  <c r="F67" i="98"/>
  <c r="F66" i="98"/>
  <c r="F65" i="98"/>
  <c r="F64" i="98"/>
  <c r="F63" i="98"/>
  <c r="F62" i="98"/>
  <c r="F61" i="98"/>
  <c r="F60" i="98"/>
  <c r="F59" i="98"/>
  <c r="F58" i="98"/>
  <c r="F57" i="98"/>
  <c r="F56" i="98"/>
  <c r="R55" i="98"/>
  <c r="Q16" i="98" s="1"/>
  <c r="L25" i="44" s="1"/>
  <c r="F55" i="98"/>
  <c r="F54" i="98"/>
  <c r="F53" i="98"/>
  <c r="F52" i="98"/>
  <c r="F51" i="98"/>
  <c r="E16" i="98" s="1"/>
  <c r="F50" i="98"/>
  <c r="D49" i="98"/>
  <c r="F49" i="98" s="1"/>
  <c r="D48" i="98"/>
  <c r="F48" i="98" s="1"/>
  <c r="D47" i="98"/>
  <c r="F47" i="98" s="1"/>
  <c r="D46" i="98"/>
  <c r="F46" i="98" s="1"/>
  <c r="D45" i="98"/>
  <c r="F45" i="98" s="1"/>
  <c r="D44" i="98"/>
  <c r="F44" i="98" s="1"/>
  <c r="D43" i="98"/>
  <c r="F43" i="98" s="1"/>
  <c r="F42" i="98"/>
  <c r="D42" i="98"/>
  <c r="D41" i="98"/>
  <c r="F41" i="98" s="1"/>
  <c r="D40" i="98"/>
  <c r="F40" i="98" s="1"/>
  <c r="D39" i="98"/>
  <c r="F39" i="98" s="1"/>
  <c r="D38" i="98"/>
  <c r="F38" i="98" s="1"/>
  <c r="D37" i="98"/>
  <c r="F37" i="98" s="1"/>
  <c r="D36" i="98"/>
  <c r="F36" i="98" s="1"/>
  <c r="O35" i="98"/>
  <c r="F35" i="98"/>
  <c r="D35" i="98"/>
  <c r="S34" i="98"/>
  <c r="S33" i="98"/>
  <c r="Q33" i="98"/>
  <c r="S32" i="98"/>
  <c r="Q32" i="98"/>
  <c r="S31" i="98"/>
  <c r="Q31" i="98"/>
  <c r="S30" i="98"/>
  <c r="Q30" i="98"/>
  <c r="Q29" i="98"/>
  <c r="Q28" i="98"/>
  <c r="B28" i="98"/>
  <c r="Q27" i="98"/>
  <c r="Q26" i="98"/>
  <c r="Q25" i="98"/>
  <c r="Q24" i="98"/>
  <c r="P24" i="98"/>
  <c r="N24" i="98"/>
  <c r="F24" i="98"/>
  <c r="E24" i="98"/>
  <c r="H17" i="98"/>
  <c r="F16" i="98"/>
  <c r="J25" i="44" s="1"/>
  <c r="P15" i="98"/>
  <c r="E15" i="98"/>
  <c r="F123" i="97"/>
  <c r="F122" i="97"/>
  <c r="F121" i="97"/>
  <c r="F120" i="97"/>
  <c r="F119" i="97"/>
  <c r="F118" i="97"/>
  <c r="F117" i="97"/>
  <c r="F116" i="97"/>
  <c r="F115" i="97"/>
  <c r="F114" i="97"/>
  <c r="F113" i="97"/>
  <c r="F112" i="97"/>
  <c r="F111" i="97"/>
  <c r="F110" i="97"/>
  <c r="F109" i="97"/>
  <c r="F108" i="97"/>
  <c r="F107" i="97"/>
  <c r="F106" i="97"/>
  <c r="F105" i="97"/>
  <c r="F104" i="97"/>
  <c r="F103" i="97"/>
  <c r="F102" i="97"/>
  <c r="F101" i="97"/>
  <c r="F100" i="97"/>
  <c r="F99" i="97"/>
  <c r="F98" i="97"/>
  <c r="F97" i="97"/>
  <c r="F96" i="97"/>
  <c r="F95" i="97"/>
  <c r="F94" i="97"/>
  <c r="F93" i="97"/>
  <c r="F92" i="97"/>
  <c r="F91" i="97"/>
  <c r="F90" i="97"/>
  <c r="F89" i="97"/>
  <c r="F88" i="97"/>
  <c r="F87" i="97"/>
  <c r="F86" i="97"/>
  <c r="F85" i="97"/>
  <c r="F84" i="97"/>
  <c r="F83" i="97"/>
  <c r="F82" i="97"/>
  <c r="F81" i="97"/>
  <c r="F80" i="97"/>
  <c r="O80" i="97"/>
  <c r="F79" i="97"/>
  <c r="F78" i="97"/>
  <c r="O78" i="97"/>
  <c r="F77" i="97"/>
  <c r="F76" i="97"/>
  <c r="O76" i="97"/>
  <c r="F75" i="97"/>
  <c r="F74" i="97"/>
  <c r="O74" i="97"/>
  <c r="F73" i="97"/>
  <c r="F72" i="97"/>
  <c r="O72" i="97"/>
  <c r="F71" i="97"/>
  <c r="F70" i="97"/>
  <c r="O70" i="97"/>
  <c r="F69" i="97"/>
  <c r="F68" i="97"/>
  <c r="F67" i="97"/>
  <c r="F66" i="97"/>
  <c r="F65" i="97"/>
  <c r="F64" i="97"/>
  <c r="F63" i="97"/>
  <c r="F62" i="97"/>
  <c r="F61" i="97"/>
  <c r="F60" i="97"/>
  <c r="F59" i="97"/>
  <c r="F58" i="97"/>
  <c r="F57" i="97"/>
  <c r="F56" i="97"/>
  <c r="F55" i="97"/>
  <c r="R55" i="97"/>
  <c r="F54" i="97"/>
  <c r="F53" i="97"/>
  <c r="F52" i="97"/>
  <c r="F51" i="97"/>
  <c r="F50" i="97"/>
  <c r="D49" i="97"/>
  <c r="F49" i="97" s="1"/>
  <c r="D48" i="97"/>
  <c r="F48" i="97" s="1"/>
  <c r="D47" i="97"/>
  <c r="F47" i="97" s="1"/>
  <c r="D46" i="97"/>
  <c r="F46" i="97" s="1"/>
  <c r="D45" i="97"/>
  <c r="F45" i="97" s="1"/>
  <c r="D44" i="97"/>
  <c r="F44" i="97" s="1"/>
  <c r="D43" i="97"/>
  <c r="F43" i="97" s="1"/>
  <c r="D42" i="97"/>
  <c r="F42" i="97" s="1"/>
  <c r="D41" i="97"/>
  <c r="F41" i="97" s="1"/>
  <c r="D40" i="97"/>
  <c r="F40" i="97" s="1"/>
  <c r="D39" i="97"/>
  <c r="F39" i="97" s="1"/>
  <c r="D38" i="97"/>
  <c r="F38" i="97" s="1"/>
  <c r="D37" i="97"/>
  <c r="F37" i="97" s="1"/>
  <c r="D36" i="97"/>
  <c r="F36" i="97" s="1"/>
  <c r="O35" i="97"/>
  <c r="D35" i="97"/>
  <c r="F35" i="97" s="1"/>
  <c r="S34" i="97"/>
  <c r="Q34" i="97"/>
  <c r="S33" i="97"/>
  <c r="Q33" i="97"/>
  <c r="S32" i="97"/>
  <c r="Q32" i="97"/>
  <c r="S31" i="97"/>
  <c r="Q31" i="97"/>
  <c r="S30" i="97"/>
  <c r="Q30" i="97"/>
  <c r="S29" i="97"/>
  <c r="Q29" i="97"/>
  <c r="Q28" i="97"/>
  <c r="B28" i="97"/>
  <c r="D29" i="97" s="1"/>
  <c r="F29" i="97" s="1"/>
  <c r="Q27" i="97"/>
  <c r="Q26" i="97"/>
  <c r="Q25" i="97"/>
  <c r="D25" i="97"/>
  <c r="F25" i="97" s="1"/>
  <c r="Q24" i="97"/>
  <c r="P24" i="97"/>
  <c r="N24" i="97"/>
  <c r="F24" i="97"/>
  <c r="E24" i="97"/>
  <c r="H17" i="97"/>
  <c r="F16" i="97"/>
  <c r="E16" i="97"/>
  <c r="P27" i="97" s="1"/>
  <c r="R27" i="97" s="1"/>
  <c r="P15" i="97"/>
  <c r="E15" i="97"/>
  <c r="F124" i="96"/>
  <c r="F123" i="96"/>
  <c r="F122" i="96"/>
  <c r="F121" i="96"/>
  <c r="F120" i="96"/>
  <c r="F119" i="96"/>
  <c r="F118" i="96"/>
  <c r="F117" i="96"/>
  <c r="F116" i="96"/>
  <c r="F115" i="96"/>
  <c r="F114" i="96"/>
  <c r="F113" i="96"/>
  <c r="F112" i="96"/>
  <c r="F111" i="96"/>
  <c r="F110" i="96"/>
  <c r="F109" i="96"/>
  <c r="F108" i="96"/>
  <c r="F107" i="96"/>
  <c r="F106" i="96"/>
  <c r="F105" i="96"/>
  <c r="F104" i="96"/>
  <c r="F103" i="96"/>
  <c r="F102" i="96"/>
  <c r="F101" i="96"/>
  <c r="F100" i="96"/>
  <c r="F99" i="96"/>
  <c r="F98" i="96"/>
  <c r="F97" i="96"/>
  <c r="F96" i="96"/>
  <c r="F95" i="96"/>
  <c r="F94" i="96"/>
  <c r="F93" i="96"/>
  <c r="F92" i="96"/>
  <c r="F91" i="96"/>
  <c r="F90" i="96"/>
  <c r="F89" i="96"/>
  <c r="F88" i="96"/>
  <c r="F87" i="96"/>
  <c r="F86" i="96"/>
  <c r="F85" i="96"/>
  <c r="F84" i="96"/>
  <c r="F83" i="96"/>
  <c r="F82" i="96"/>
  <c r="F81" i="96"/>
  <c r="O80" i="96"/>
  <c r="F80" i="96"/>
  <c r="F79" i="96"/>
  <c r="O78" i="96"/>
  <c r="F78" i="96"/>
  <c r="F77" i="96"/>
  <c r="O76" i="96"/>
  <c r="F76" i="96"/>
  <c r="F75" i="96"/>
  <c r="O74" i="96"/>
  <c r="F74" i="96"/>
  <c r="F73" i="96"/>
  <c r="O72" i="96"/>
  <c r="F72" i="96"/>
  <c r="F71" i="96"/>
  <c r="O70" i="96"/>
  <c r="F70" i="96"/>
  <c r="F69" i="96"/>
  <c r="O68" i="96"/>
  <c r="F68" i="96"/>
  <c r="F67" i="96"/>
  <c r="O66" i="96"/>
  <c r="F66" i="96"/>
  <c r="F65" i="96"/>
  <c r="O64" i="96"/>
  <c r="F64" i="96"/>
  <c r="F63" i="96"/>
  <c r="F62" i="96"/>
  <c r="F61" i="96"/>
  <c r="F60" i="96"/>
  <c r="F59" i="96"/>
  <c r="F58" i="96"/>
  <c r="F57" i="96"/>
  <c r="F56" i="96"/>
  <c r="R55" i="96"/>
  <c r="Q16" i="96" s="1"/>
  <c r="L23" i="44" s="1"/>
  <c r="F55" i="96"/>
  <c r="F54" i="96"/>
  <c r="F53" i="96"/>
  <c r="F52" i="96"/>
  <c r="D49" i="96"/>
  <c r="F49" i="96" s="1"/>
  <c r="D48" i="96"/>
  <c r="F48" i="96" s="1"/>
  <c r="D47" i="96"/>
  <c r="F47" i="96" s="1"/>
  <c r="D46" i="96"/>
  <c r="F46" i="96" s="1"/>
  <c r="D45" i="96"/>
  <c r="F45" i="96" s="1"/>
  <c r="D44" i="96"/>
  <c r="F44" i="96" s="1"/>
  <c r="D43" i="96"/>
  <c r="F43" i="96" s="1"/>
  <c r="D42" i="96"/>
  <c r="F42" i="96" s="1"/>
  <c r="D41" i="96"/>
  <c r="F41" i="96" s="1"/>
  <c r="D40" i="96"/>
  <c r="F40" i="96" s="1"/>
  <c r="D39" i="96"/>
  <c r="F39" i="96" s="1"/>
  <c r="D38" i="96"/>
  <c r="F38" i="96" s="1"/>
  <c r="D37" i="96"/>
  <c r="F37" i="96" s="1"/>
  <c r="D36" i="96"/>
  <c r="F36" i="96" s="1"/>
  <c r="O35" i="96"/>
  <c r="D35" i="96"/>
  <c r="F35" i="96" s="1"/>
  <c r="S34" i="96"/>
  <c r="Q34" i="96"/>
  <c r="D34" i="96"/>
  <c r="F34" i="96" s="1"/>
  <c r="S33" i="96"/>
  <c r="Q33" i="96"/>
  <c r="D33" i="96"/>
  <c r="F33" i="96" s="1"/>
  <c r="S32" i="96"/>
  <c r="Q32" i="96"/>
  <c r="S31" i="96"/>
  <c r="Q31" i="96"/>
  <c r="S30" i="96"/>
  <c r="Q30" i="96"/>
  <c r="S29" i="96"/>
  <c r="Q29" i="96"/>
  <c r="S28" i="96"/>
  <c r="Q28" i="96"/>
  <c r="B28" i="96"/>
  <c r="D28" i="96" s="1"/>
  <c r="F28" i="96" s="1"/>
  <c r="S27" i="96"/>
  <c r="Q27" i="96"/>
  <c r="D27" i="96"/>
  <c r="F27" i="96" s="1"/>
  <c r="S26" i="96"/>
  <c r="Q26" i="96"/>
  <c r="D26" i="96"/>
  <c r="F26" i="96" s="1"/>
  <c r="Q25" i="96"/>
  <c r="D25" i="96"/>
  <c r="F25" i="96" s="1"/>
  <c r="Q24" i="96"/>
  <c r="P24" i="96"/>
  <c r="N24" i="96"/>
  <c r="F24" i="96"/>
  <c r="E24" i="96"/>
  <c r="H17" i="96"/>
  <c r="F16" i="96"/>
  <c r="E16" i="96"/>
  <c r="P15" i="96"/>
  <c r="E15" i="96"/>
  <c r="F124" i="95"/>
  <c r="F123" i="95"/>
  <c r="F122" i="95"/>
  <c r="F121" i="95"/>
  <c r="F120" i="95"/>
  <c r="F119" i="95"/>
  <c r="F118" i="95"/>
  <c r="F117" i="95"/>
  <c r="F116" i="95"/>
  <c r="F115" i="95"/>
  <c r="F114" i="95"/>
  <c r="F113" i="95"/>
  <c r="F112" i="95"/>
  <c r="F111" i="95"/>
  <c r="F110" i="95"/>
  <c r="F109" i="95"/>
  <c r="F108" i="95"/>
  <c r="F107" i="95"/>
  <c r="F106" i="95"/>
  <c r="F105" i="95"/>
  <c r="F104" i="95"/>
  <c r="F103" i="95"/>
  <c r="F102" i="95"/>
  <c r="F101" i="95"/>
  <c r="F100" i="95"/>
  <c r="F99" i="95"/>
  <c r="F98" i="95"/>
  <c r="F97" i="95"/>
  <c r="F96" i="95"/>
  <c r="F95" i="95"/>
  <c r="F94" i="95"/>
  <c r="F93" i="95"/>
  <c r="F92" i="95"/>
  <c r="F91" i="95"/>
  <c r="F90" i="95"/>
  <c r="F89" i="95"/>
  <c r="F88" i="95"/>
  <c r="F87" i="95"/>
  <c r="F86" i="95"/>
  <c r="F85" i="95"/>
  <c r="F84" i="95"/>
  <c r="F83" i="95"/>
  <c r="F82" i="95"/>
  <c r="F81" i="95"/>
  <c r="O80" i="95"/>
  <c r="F80" i="95"/>
  <c r="F79" i="95"/>
  <c r="O78" i="95"/>
  <c r="F78" i="95"/>
  <c r="F77" i="95"/>
  <c r="O76" i="95"/>
  <c r="F76" i="95"/>
  <c r="F75" i="95"/>
  <c r="O74" i="95"/>
  <c r="F74" i="95"/>
  <c r="F73" i="95"/>
  <c r="O72" i="95"/>
  <c r="F72" i="95"/>
  <c r="F71" i="95"/>
  <c r="O70" i="95"/>
  <c r="F70" i="95"/>
  <c r="F69" i="95"/>
  <c r="O68" i="95"/>
  <c r="F68" i="95"/>
  <c r="F67" i="95"/>
  <c r="F66" i="95"/>
  <c r="F65" i="95"/>
  <c r="F64" i="95"/>
  <c r="F63" i="95"/>
  <c r="F62" i="95"/>
  <c r="F61" i="95"/>
  <c r="F60" i="95"/>
  <c r="F59" i="95"/>
  <c r="F58" i="95"/>
  <c r="F57" i="95"/>
  <c r="F56" i="95"/>
  <c r="R55" i="95"/>
  <c r="Q16" i="95" s="1"/>
  <c r="L22" i="44" s="1"/>
  <c r="F55" i="95"/>
  <c r="F54" i="95"/>
  <c r="F53" i="95"/>
  <c r="F52" i="95"/>
  <c r="F51" i="95"/>
  <c r="F50" i="95"/>
  <c r="D49" i="95"/>
  <c r="F49" i="95" s="1"/>
  <c r="D48" i="95"/>
  <c r="F48" i="95" s="1"/>
  <c r="D47" i="95"/>
  <c r="F47" i="95" s="1"/>
  <c r="D46" i="95"/>
  <c r="F46" i="95" s="1"/>
  <c r="D45" i="95"/>
  <c r="F45" i="95" s="1"/>
  <c r="D44" i="95"/>
  <c r="F44" i="95" s="1"/>
  <c r="D43" i="95"/>
  <c r="F43" i="95" s="1"/>
  <c r="D42" i="95"/>
  <c r="F42" i="95" s="1"/>
  <c r="D41" i="95"/>
  <c r="F41" i="95" s="1"/>
  <c r="D40" i="95"/>
  <c r="F40" i="95" s="1"/>
  <c r="D39" i="95"/>
  <c r="F39" i="95" s="1"/>
  <c r="D38" i="95"/>
  <c r="F38" i="95" s="1"/>
  <c r="D37" i="95"/>
  <c r="F37" i="95" s="1"/>
  <c r="D36" i="95"/>
  <c r="F36" i="95" s="1"/>
  <c r="O35" i="95"/>
  <c r="D35" i="95"/>
  <c r="F35" i="95" s="1"/>
  <c r="S34" i="95"/>
  <c r="Q34" i="95"/>
  <c r="D34" i="95"/>
  <c r="F34" i="95" s="1"/>
  <c r="S33" i="95"/>
  <c r="Q33" i="95"/>
  <c r="D33" i="95"/>
  <c r="F33" i="95" s="1"/>
  <c r="S32" i="95"/>
  <c r="Q32" i="95"/>
  <c r="D32" i="95"/>
  <c r="F32" i="95" s="1"/>
  <c r="S31" i="95"/>
  <c r="Q31" i="95"/>
  <c r="D31" i="95"/>
  <c r="F31" i="95" s="1"/>
  <c r="S30" i="95"/>
  <c r="Q30" i="95"/>
  <c r="S29" i="95"/>
  <c r="Q29" i="95"/>
  <c r="S28" i="95"/>
  <c r="Q28" i="95"/>
  <c r="B28" i="95"/>
  <c r="D28" i="95" s="1"/>
  <c r="F28" i="95" s="1"/>
  <c r="Q27" i="95"/>
  <c r="Q26" i="95"/>
  <c r="D26" i="95"/>
  <c r="F26" i="95" s="1"/>
  <c r="Q25" i="95"/>
  <c r="D25" i="95"/>
  <c r="F25" i="95" s="1"/>
  <c r="Q24" i="95"/>
  <c r="P24" i="95"/>
  <c r="N24" i="95"/>
  <c r="F24" i="95"/>
  <c r="E24" i="95"/>
  <c r="H17" i="95"/>
  <c r="F16" i="95"/>
  <c r="E16" i="95"/>
  <c r="P26" i="95" s="1"/>
  <c r="R26" i="95" s="1"/>
  <c r="P15" i="95"/>
  <c r="E15" i="95"/>
  <c r="F124" i="94"/>
  <c r="F123" i="94"/>
  <c r="F122" i="94"/>
  <c r="F121" i="94"/>
  <c r="F120" i="94"/>
  <c r="F119" i="94"/>
  <c r="F118" i="94"/>
  <c r="F117" i="94"/>
  <c r="F116" i="94"/>
  <c r="F115" i="94"/>
  <c r="F114" i="94"/>
  <c r="F113" i="94"/>
  <c r="F112" i="94"/>
  <c r="F111" i="94"/>
  <c r="F110" i="94"/>
  <c r="F109" i="94"/>
  <c r="F108" i="94"/>
  <c r="F107" i="94"/>
  <c r="F106" i="94"/>
  <c r="F105" i="94"/>
  <c r="F104" i="94"/>
  <c r="F103" i="94"/>
  <c r="F102" i="94"/>
  <c r="F101" i="94"/>
  <c r="F100" i="94"/>
  <c r="F99" i="94"/>
  <c r="F98" i="94"/>
  <c r="F97" i="94"/>
  <c r="F96" i="94"/>
  <c r="F95" i="94"/>
  <c r="F94" i="94"/>
  <c r="F93" i="94"/>
  <c r="F92" i="94"/>
  <c r="F91" i="94"/>
  <c r="F90" i="94"/>
  <c r="F89" i="94"/>
  <c r="F88" i="94"/>
  <c r="F87" i="94"/>
  <c r="F86" i="94"/>
  <c r="F85" i="94"/>
  <c r="F84" i="94"/>
  <c r="F83" i="94"/>
  <c r="F82" i="94"/>
  <c r="F81" i="94"/>
  <c r="O80" i="94"/>
  <c r="F80" i="94"/>
  <c r="F79" i="94"/>
  <c r="O78" i="94"/>
  <c r="F78" i="94"/>
  <c r="F77" i="94"/>
  <c r="O76" i="94"/>
  <c r="F76" i="94"/>
  <c r="F75" i="94"/>
  <c r="O74" i="94"/>
  <c r="F74" i="94"/>
  <c r="F73" i="94"/>
  <c r="O72" i="94"/>
  <c r="F72" i="94"/>
  <c r="F71" i="94"/>
  <c r="O70" i="94"/>
  <c r="F70" i="94"/>
  <c r="F69" i="94"/>
  <c r="O68" i="94"/>
  <c r="F68" i="94"/>
  <c r="F67" i="94"/>
  <c r="F66" i="94"/>
  <c r="F65" i="94"/>
  <c r="F64" i="94"/>
  <c r="F63" i="94"/>
  <c r="F62" i="94"/>
  <c r="F61" i="94"/>
  <c r="F60" i="94"/>
  <c r="F59" i="94"/>
  <c r="F58" i="94"/>
  <c r="F57" i="94"/>
  <c r="F56" i="94"/>
  <c r="R55" i="94"/>
  <c r="Q16" i="94" s="1"/>
  <c r="L21" i="44" s="1"/>
  <c r="F55" i="94"/>
  <c r="F54" i="94"/>
  <c r="F53" i="94"/>
  <c r="F52" i="94"/>
  <c r="F51" i="94"/>
  <c r="F50" i="94"/>
  <c r="D49" i="94"/>
  <c r="F49" i="94" s="1"/>
  <c r="D48" i="94"/>
  <c r="F48" i="94" s="1"/>
  <c r="D47" i="94"/>
  <c r="F47" i="94" s="1"/>
  <c r="D46" i="94"/>
  <c r="F46" i="94" s="1"/>
  <c r="D45" i="94"/>
  <c r="F45" i="94" s="1"/>
  <c r="D44" i="94"/>
  <c r="F44" i="94" s="1"/>
  <c r="D43" i="94"/>
  <c r="F43" i="94" s="1"/>
  <c r="D42" i="94"/>
  <c r="F42" i="94" s="1"/>
  <c r="D41" i="94"/>
  <c r="F41" i="94" s="1"/>
  <c r="D40" i="94"/>
  <c r="F40" i="94" s="1"/>
  <c r="D39" i="94"/>
  <c r="F39" i="94" s="1"/>
  <c r="D38" i="94"/>
  <c r="F38" i="94" s="1"/>
  <c r="D37" i="94"/>
  <c r="F37" i="94" s="1"/>
  <c r="D36" i="94"/>
  <c r="F36" i="94" s="1"/>
  <c r="O35" i="94"/>
  <c r="D35" i="94"/>
  <c r="F35" i="94" s="1"/>
  <c r="S34" i="94"/>
  <c r="Q34" i="94"/>
  <c r="S33" i="94"/>
  <c r="Q33" i="94"/>
  <c r="S32" i="94"/>
  <c r="Q32" i="94"/>
  <c r="D32" i="94"/>
  <c r="F32" i="94" s="1"/>
  <c r="S31" i="94"/>
  <c r="Q31" i="94"/>
  <c r="D31" i="94"/>
  <c r="F31" i="94" s="1"/>
  <c r="S30" i="94"/>
  <c r="Q30" i="94"/>
  <c r="S29" i="94"/>
  <c r="Q29" i="94"/>
  <c r="S28" i="94"/>
  <c r="Q28" i="94"/>
  <c r="B28" i="94"/>
  <c r="D28" i="94" s="1"/>
  <c r="F28" i="94" s="1"/>
  <c r="Q27" i="94"/>
  <c r="D27" i="94"/>
  <c r="F27" i="94" s="1"/>
  <c r="Q26" i="94"/>
  <c r="D26" i="94"/>
  <c r="F26" i="94" s="1"/>
  <c r="Q25" i="94"/>
  <c r="D25" i="94"/>
  <c r="F25" i="94" s="1"/>
  <c r="Q24" i="94"/>
  <c r="P24" i="94"/>
  <c r="N24" i="94"/>
  <c r="F24" i="94"/>
  <c r="E24" i="94"/>
  <c r="H17" i="94"/>
  <c r="F16" i="94"/>
  <c r="E16" i="94"/>
  <c r="P27" i="94" s="1"/>
  <c r="R27" i="94" s="1"/>
  <c r="P15" i="94"/>
  <c r="E15" i="94"/>
  <c r="F124" i="93"/>
  <c r="F123" i="93"/>
  <c r="F122" i="93"/>
  <c r="F121" i="93"/>
  <c r="F120" i="93"/>
  <c r="F119" i="93"/>
  <c r="F118" i="93"/>
  <c r="F117" i="93"/>
  <c r="F116" i="93"/>
  <c r="F115" i="93"/>
  <c r="F114" i="93"/>
  <c r="F113" i="93"/>
  <c r="F112" i="93"/>
  <c r="F111" i="93"/>
  <c r="F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O80" i="93"/>
  <c r="F80" i="93"/>
  <c r="F79" i="93"/>
  <c r="O78" i="93"/>
  <c r="F78" i="93"/>
  <c r="F77" i="93"/>
  <c r="O76" i="93"/>
  <c r="F76" i="93"/>
  <c r="F75" i="93"/>
  <c r="O74" i="93"/>
  <c r="F74" i="93"/>
  <c r="F73" i="93"/>
  <c r="O72" i="93"/>
  <c r="F72" i="93"/>
  <c r="F71" i="93"/>
  <c r="O70" i="93"/>
  <c r="F70" i="93"/>
  <c r="F69" i="93"/>
  <c r="O68" i="93"/>
  <c r="F68" i="93"/>
  <c r="F67" i="93"/>
  <c r="O66" i="93"/>
  <c r="F66" i="93"/>
  <c r="F65" i="93"/>
  <c r="F64" i="93"/>
  <c r="F63" i="93"/>
  <c r="F62" i="93"/>
  <c r="F61" i="93"/>
  <c r="F60" i="93"/>
  <c r="F59" i="93"/>
  <c r="F58" i="93"/>
  <c r="F57" i="93"/>
  <c r="F56" i="93"/>
  <c r="R55" i="93"/>
  <c r="Q16" i="93" s="1"/>
  <c r="F55" i="93"/>
  <c r="F54" i="93"/>
  <c r="F53" i="93"/>
  <c r="F52" i="93"/>
  <c r="F51" i="93"/>
  <c r="F50" i="93"/>
  <c r="D49" i="93"/>
  <c r="F49" i="93" s="1"/>
  <c r="D48" i="93"/>
  <c r="F48" i="93" s="1"/>
  <c r="D47" i="93"/>
  <c r="F47" i="93" s="1"/>
  <c r="D46" i="93"/>
  <c r="F46" i="93" s="1"/>
  <c r="D45" i="93"/>
  <c r="F45" i="93" s="1"/>
  <c r="D44" i="93"/>
  <c r="F44" i="93" s="1"/>
  <c r="D43" i="93"/>
  <c r="F43" i="93" s="1"/>
  <c r="D42" i="93"/>
  <c r="F42" i="93" s="1"/>
  <c r="D41" i="93"/>
  <c r="F41" i="93" s="1"/>
  <c r="D40" i="93"/>
  <c r="F40" i="93" s="1"/>
  <c r="D39" i="93"/>
  <c r="F39" i="93" s="1"/>
  <c r="D38" i="93"/>
  <c r="F38" i="93" s="1"/>
  <c r="D37" i="93"/>
  <c r="F37" i="93" s="1"/>
  <c r="D36" i="93"/>
  <c r="F36" i="93" s="1"/>
  <c r="O35" i="93"/>
  <c r="D35" i="93"/>
  <c r="F35" i="93" s="1"/>
  <c r="S34" i="93"/>
  <c r="Q34" i="93"/>
  <c r="D34" i="93"/>
  <c r="F34" i="93" s="1"/>
  <c r="S33" i="93"/>
  <c r="Q33" i="93"/>
  <c r="D33" i="93"/>
  <c r="F33" i="93" s="1"/>
  <c r="S32" i="93"/>
  <c r="Q32" i="93"/>
  <c r="D32" i="93"/>
  <c r="F32" i="93" s="1"/>
  <c r="S31" i="93"/>
  <c r="Q31" i="93"/>
  <c r="D31" i="93"/>
  <c r="F31" i="93" s="1"/>
  <c r="S30" i="93"/>
  <c r="Q30" i="93"/>
  <c r="S29" i="93"/>
  <c r="Q29" i="93"/>
  <c r="S28" i="93"/>
  <c r="Q28" i="93"/>
  <c r="D28" i="93"/>
  <c r="F28" i="93" s="1"/>
  <c r="B28" i="93"/>
  <c r="D30" i="93" s="1"/>
  <c r="F30" i="93" s="1"/>
  <c r="S27" i="93"/>
  <c r="Q27" i="93"/>
  <c r="F27" i="93"/>
  <c r="D27" i="93"/>
  <c r="Q26" i="93"/>
  <c r="F26" i="93"/>
  <c r="D26" i="93"/>
  <c r="Q25" i="93"/>
  <c r="F25" i="93"/>
  <c r="D25" i="93"/>
  <c r="Q24" i="93"/>
  <c r="P24" i="93"/>
  <c r="N24" i="93"/>
  <c r="F24" i="93"/>
  <c r="E24" i="93"/>
  <c r="H17" i="93"/>
  <c r="F16" i="93"/>
  <c r="E16" i="93"/>
  <c r="P27" i="93" s="1"/>
  <c r="R27" i="93" s="1"/>
  <c r="P15" i="93"/>
  <c r="E15" i="93"/>
  <c r="F124" i="92"/>
  <c r="F123" i="92"/>
  <c r="F122" i="92"/>
  <c r="F121" i="92"/>
  <c r="F120" i="92"/>
  <c r="F119" i="92"/>
  <c r="F118" i="92"/>
  <c r="F117" i="92"/>
  <c r="F116" i="92"/>
  <c r="F115" i="92"/>
  <c r="F114" i="92"/>
  <c r="F113" i="92"/>
  <c r="F112" i="92"/>
  <c r="F111" i="92"/>
  <c r="F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O80" i="92"/>
  <c r="F80" i="92"/>
  <c r="F79" i="92"/>
  <c r="O78" i="92"/>
  <c r="F78" i="92"/>
  <c r="F77" i="92"/>
  <c r="O76" i="92"/>
  <c r="F76" i="92"/>
  <c r="F75" i="92"/>
  <c r="O74" i="92"/>
  <c r="F74" i="92"/>
  <c r="F73" i="92"/>
  <c r="O72" i="92"/>
  <c r="F72" i="92"/>
  <c r="F71" i="92"/>
  <c r="O70" i="92"/>
  <c r="F70" i="92"/>
  <c r="F69" i="92"/>
  <c r="O68" i="92"/>
  <c r="F68" i="92"/>
  <c r="F67" i="92"/>
  <c r="O66" i="92"/>
  <c r="F66" i="92"/>
  <c r="F65" i="92"/>
  <c r="F64" i="92"/>
  <c r="F63" i="92"/>
  <c r="F62" i="92"/>
  <c r="F61" i="92"/>
  <c r="F60" i="92"/>
  <c r="F59" i="92"/>
  <c r="F58" i="92"/>
  <c r="F57" i="92"/>
  <c r="F56" i="92"/>
  <c r="R55" i="92"/>
  <c r="Q16" i="92" s="1"/>
  <c r="F55" i="92"/>
  <c r="F54" i="92"/>
  <c r="F53" i="92"/>
  <c r="F52" i="92"/>
  <c r="E16" i="92" s="1"/>
  <c r="P27" i="92" s="1"/>
  <c r="R27" i="92" s="1"/>
  <c r="F51" i="92"/>
  <c r="F50" i="92"/>
  <c r="D49" i="92"/>
  <c r="F49" i="92" s="1"/>
  <c r="D48" i="92"/>
  <c r="F48" i="92" s="1"/>
  <c r="D47" i="92"/>
  <c r="F47" i="92" s="1"/>
  <c r="D46" i="92"/>
  <c r="F46" i="92" s="1"/>
  <c r="D45" i="92"/>
  <c r="F45" i="92" s="1"/>
  <c r="D44" i="92"/>
  <c r="F44" i="92" s="1"/>
  <c r="D43" i="92"/>
  <c r="F43" i="92" s="1"/>
  <c r="D42" i="92"/>
  <c r="F42" i="92" s="1"/>
  <c r="D41" i="92"/>
  <c r="F41" i="92" s="1"/>
  <c r="D40" i="92"/>
  <c r="F40" i="92" s="1"/>
  <c r="D39" i="92"/>
  <c r="F39" i="92" s="1"/>
  <c r="D38" i="92"/>
  <c r="F38" i="92" s="1"/>
  <c r="D37" i="92"/>
  <c r="F37" i="92" s="1"/>
  <c r="D36" i="92"/>
  <c r="F36" i="92" s="1"/>
  <c r="O35" i="92"/>
  <c r="D35" i="92"/>
  <c r="F35" i="92" s="1"/>
  <c r="S34" i="92"/>
  <c r="Q34" i="92"/>
  <c r="S33" i="92"/>
  <c r="Q33" i="92"/>
  <c r="S32" i="92"/>
  <c r="Q32" i="92"/>
  <c r="S31" i="92"/>
  <c r="Q31" i="92"/>
  <c r="S30" i="92"/>
  <c r="Q30" i="92"/>
  <c r="S29" i="92"/>
  <c r="Q29" i="92"/>
  <c r="S28" i="92"/>
  <c r="Q28" i="92"/>
  <c r="D28" i="92"/>
  <c r="F28" i="92" s="1"/>
  <c r="B28" i="92"/>
  <c r="D34" i="92" s="1"/>
  <c r="F34" i="92" s="1"/>
  <c r="S27" i="92"/>
  <c r="Q27" i="92"/>
  <c r="F27" i="92"/>
  <c r="D27" i="92"/>
  <c r="Q26" i="92"/>
  <c r="F26" i="92"/>
  <c r="D26" i="92"/>
  <c r="Q25" i="92"/>
  <c r="F25" i="92"/>
  <c r="D25" i="92"/>
  <c r="Q24" i="92"/>
  <c r="P24" i="92"/>
  <c r="N24" i="92"/>
  <c r="F24" i="92"/>
  <c r="E24" i="92"/>
  <c r="H17" i="92"/>
  <c r="F16" i="92"/>
  <c r="P15" i="92"/>
  <c r="E15" i="92"/>
  <c r="F124" i="91"/>
  <c r="F123" i="91"/>
  <c r="F122" i="91"/>
  <c r="F121" i="91"/>
  <c r="F120" i="91"/>
  <c r="F119" i="91"/>
  <c r="F118" i="91"/>
  <c r="F117" i="91"/>
  <c r="F116" i="91"/>
  <c r="F115" i="91"/>
  <c r="F114" i="91"/>
  <c r="F113" i="91"/>
  <c r="F112" i="91"/>
  <c r="F111" i="91"/>
  <c r="F110" i="91"/>
  <c r="F109" i="91"/>
  <c r="F108" i="91"/>
  <c r="F107" i="91"/>
  <c r="F106" i="91"/>
  <c r="F105" i="91"/>
  <c r="F104" i="91"/>
  <c r="F103" i="91"/>
  <c r="F102" i="91"/>
  <c r="F101" i="91"/>
  <c r="F100" i="91"/>
  <c r="F99" i="91"/>
  <c r="F98" i="91"/>
  <c r="F97" i="91"/>
  <c r="F96" i="91"/>
  <c r="F95" i="91"/>
  <c r="F94" i="91"/>
  <c r="F93" i="91"/>
  <c r="F92" i="91"/>
  <c r="F91" i="91"/>
  <c r="F90" i="91"/>
  <c r="F89" i="91"/>
  <c r="F88" i="91"/>
  <c r="F87" i="91"/>
  <c r="F86" i="91"/>
  <c r="F85" i="91"/>
  <c r="F84" i="91"/>
  <c r="F83" i="91"/>
  <c r="F82" i="91"/>
  <c r="F81" i="91"/>
  <c r="O80" i="91"/>
  <c r="F80" i="91"/>
  <c r="F79" i="91"/>
  <c r="O78" i="91"/>
  <c r="F78" i="91"/>
  <c r="F77" i="91"/>
  <c r="O76" i="91"/>
  <c r="F76" i="91"/>
  <c r="F75" i="91"/>
  <c r="O74" i="91"/>
  <c r="F74" i="91"/>
  <c r="F73" i="91"/>
  <c r="O72" i="91"/>
  <c r="F72" i="91"/>
  <c r="F71" i="91"/>
  <c r="O70" i="91"/>
  <c r="F70" i="91"/>
  <c r="F69" i="91"/>
  <c r="O68" i="91"/>
  <c r="F68" i="91"/>
  <c r="F67" i="91"/>
  <c r="F66" i="91"/>
  <c r="F65" i="91"/>
  <c r="F64" i="91"/>
  <c r="F63" i="91"/>
  <c r="F62" i="91"/>
  <c r="F61" i="91"/>
  <c r="F60" i="91"/>
  <c r="F59" i="91"/>
  <c r="F58" i="91"/>
  <c r="F57" i="91"/>
  <c r="F56" i="91"/>
  <c r="R55" i="91"/>
  <c r="Q16" i="91" s="1"/>
  <c r="F55" i="91"/>
  <c r="F54" i="91"/>
  <c r="F53" i="91"/>
  <c r="F52" i="91"/>
  <c r="F51" i="91"/>
  <c r="F50" i="91"/>
  <c r="D49" i="91"/>
  <c r="F49" i="91" s="1"/>
  <c r="D48" i="91"/>
  <c r="F48" i="91" s="1"/>
  <c r="D47" i="91"/>
  <c r="F47" i="91" s="1"/>
  <c r="D46" i="91"/>
  <c r="F46" i="91" s="1"/>
  <c r="D45" i="91"/>
  <c r="F45" i="91" s="1"/>
  <c r="D44" i="91"/>
  <c r="F44" i="91" s="1"/>
  <c r="D43" i="91"/>
  <c r="F43" i="91" s="1"/>
  <c r="D42" i="91"/>
  <c r="F42" i="91" s="1"/>
  <c r="D41" i="91"/>
  <c r="F41" i="91" s="1"/>
  <c r="D40" i="91"/>
  <c r="F40" i="91" s="1"/>
  <c r="D39" i="91"/>
  <c r="F39" i="91" s="1"/>
  <c r="D38" i="91"/>
  <c r="F38" i="91" s="1"/>
  <c r="D37" i="91"/>
  <c r="F37" i="91" s="1"/>
  <c r="D36" i="91"/>
  <c r="F36" i="91" s="1"/>
  <c r="O35" i="91"/>
  <c r="D35" i="91"/>
  <c r="F35" i="91" s="1"/>
  <c r="S34" i="91"/>
  <c r="Q34" i="91"/>
  <c r="S33" i="91"/>
  <c r="Q33" i="91"/>
  <c r="S32" i="91"/>
  <c r="Q32" i="91"/>
  <c r="D32" i="91"/>
  <c r="F32" i="91" s="1"/>
  <c r="S31" i="91"/>
  <c r="Q31" i="91"/>
  <c r="D31" i="91"/>
  <c r="F31" i="91" s="1"/>
  <c r="S30" i="91"/>
  <c r="Q30" i="91"/>
  <c r="S29" i="91"/>
  <c r="Q29" i="91"/>
  <c r="S28" i="91"/>
  <c r="Q28" i="91"/>
  <c r="B28" i="91"/>
  <c r="D28" i="91" s="1"/>
  <c r="F28" i="91" s="1"/>
  <c r="Q27" i="91"/>
  <c r="Q26" i="91"/>
  <c r="D26" i="91"/>
  <c r="F26" i="91" s="1"/>
  <c r="Q25" i="91"/>
  <c r="Q24" i="91"/>
  <c r="P24" i="91"/>
  <c r="N24" i="91"/>
  <c r="F24" i="91"/>
  <c r="E24" i="91"/>
  <c r="H17" i="91"/>
  <c r="F16" i="91"/>
  <c r="J18" i="44" s="1"/>
  <c r="E16" i="91"/>
  <c r="P27" i="91" s="1"/>
  <c r="R27" i="91" s="1"/>
  <c r="P15" i="91"/>
  <c r="E15" i="91"/>
  <c r="F124" i="90"/>
  <c r="F123" i="90"/>
  <c r="F122" i="90"/>
  <c r="F121" i="90"/>
  <c r="F120" i="90"/>
  <c r="F119" i="90"/>
  <c r="F118" i="90"/>
  <c r="F117" i="90"/>
  <c r="F116" i="90"/>
  <c r="F115" i="90"/>
  <c r="F114" i="90"/>
  <c r="F113" i="90"/>
  <c r="F112" i="90"/>
  <c r="F111" i="90"/>
  <c r="F110" i="90"/>
  <c r="F109" i="90"/>
  <c r="F108" i="90"/>
  <c r="F107" i="90"/>
  <c r="F106" i="90"/>
  <c r="F105" i="90"/>
  <c r="F104" i="90"/>
  <c r="F103" i="90"/>
  <c r="F102" i="90"/>
  <c r="F101" i="90"/>
  <c r="F100" i="90"/>
  <c r="F99" i="90"/>
  <c r="F98" i="90"/>
  <c r="F97" i="90"/>
  <c r="F96" i="90"/>
  <c r="F95" i="90"/>
  <c r="F94" i="90"/>
  <c r="F93" i="90"/>
  <c r="F92" i="90"/>
  <c r="F91" i="90"/>
  <c r="F90" i="90"/>
  <c r="F89" i="90"/>
  <c r="F88" i="90"/>
  <c r="F87" i="90"/>
  <c r="F86" i="90"/>
  <c r="F85" i="90"/>
  <c r="F84" i="90"/>
  <c r="F83" i="90"/>
  <c r="F82" i="90"/>
  <c r="F81" i="90"/>
  <c r="O80" i="90"/>
  <c r="F80" i="90"/>
  <c r="F79" i="90"/>
  <c r="O78" i="90"/>
  <c r="F78" i="90"/>
  <c r="F77" i="90"/>
  <c r="O76" i="90"/>
  <c r="F76" i="90"/>
  <c r="F75" i="90"/>
  <c r="O74" i="90"/>
  <c r="F74" i="90"/>
  <c r="F73" i="90"/>
  <c r="O72" i="90"/>
  <c r="F72" i="90"/>
  <c r="F71" i="90"/>
  <c r="O70" i="90"/>
  <c r="F70" i="90"/>
  <c r="F69" i="90"/>
  <c r="O68" i="90"/>
  <c r="F68" i="90"/>
  <c r="F67" i="90"/>
  <c r="F66" i="90"/>
  <c r="F65" i="90"/>
  <c r="F64" i="90"/>
  <c r="F63" i="90"/>
  <c r="F62" i="90"/>
  <c r="F61" i="90"/>
  <c r="F60" i="90"/>
  <c r="F59" i="90"/>
  <c r="F58" i="90"/>
  <c r="F57" i="90"/>
  <c r="F56" i="90"/>
  <c r="R55" i="90"/>
  <c r="Q16" i="90" s="1"/>
  <c r="L17" i="44" s="1"/>
  <c r="F55" i="90"/>
  <c r="F54" i="90"/>
  <c r="F53" i="90"/>
  <c r="F52" i="90"/>
  <c r="F51" i="90"/>
  <c r="F50" i="90"/>
  <c r="D49" i="90"/>
  <c r="F49" i="90" s="1"/>
  <c r="D48" i="90"/>
  <c r="F48" i="90" s="1"/>
  <c r="D47" i="90"/>
  <c r="F47" i="90" s="1"/>
  <c r="D46" i="90"/>
  <c r="F46" i="90" s="1"/>
  <c r="D45" i="90"/>
  <c r="F45" i="90" s="1"/>
  <c r="D44" i="90"/>
  <c r="F44" i="90" s="1"/>
  <c r="D43" i="90"/>
  <c r="F43" i="90" s="1"/>
  <c r="D42" i="90"/>
  <c r="F42" i="90" s="1"/>
  <c r="D41" i="90"/>
  <c r="F41" i="90" s="1"/>
  <c r="D40" i="90"/>
  <c r="F40" i="90" s="1"/>
  <c r="D39" i="90"/>
  <c r="F39" i="90" s="1"/>
  <c r="D38" i="90"/>
  <c r="F38" i="90" s="1"/>
  <c r="D37" i="90"/>
  <c r="F37" i="90" s="1"/>
  <c r="D36" i="90"/>
  <c r="F36" i="90" s="1"/>
  <c r="O35" i="90"/>
  <c r="D35" i="90"/>
  <c r="F35" i="90" s="1"/>
  <c r="S34" i="90"/>
  <c r="Q34" i="90"/>
  <c r="S33" i="90"/>
  <c r="Q33" i="90"/>
  <c r="S32" i="90"/>
  <c r="Q32" i="90"/>
  <c r="D32" i="90"/>
  <c r="F32" i="90" s="1"/>
  <c r="S31" i="90"/>
  <c r="Q31" i="90"/>
  <c r="D31" i="90"/>
  <c r="F31" i="90" s="1"/>
  <c r="S30" i="90"/>
  <c r="Q30" i="90"/>
  <c r="S29" i="90"/>
  <c r="Q29" i="90"/>
  <c r="S28" i="90"/>
  <c r="Q28" i="90"/>
  <c r="B28" i="90"/>
  <c r="D30" i="90" s="1"/>
  <c r="F30" i="90" s="1"/>
  <c r="Q27" i="90"/>
  <c r="D27" i="90"/>
  <c r="F27" i="90" s="1"/>
  <c r="Q26" i="90"/>
  <c r="D26" i="90"/>
  <c r="F26" i="90" s="1"/>
  <c r="Q25" i="90"/>
  <c r="D25" i="90"/>
  <c r="F25" i="90" s="1"/>
  <c r="Q24" i="90"/>
  <c r="P24" i="90"/>
  <c r="N24" i="90"/>
  <c r="F24" i="90"/>
  <c r="E24" i="90"/>
  <c r="H17" i="90"/>
  <c r="F16" i="90"/>
  <c r="E16" i="90"/>
  <c r="P27" i="90" s="1"/>
  <c r="R27" i="90" s="1"/>
  <c r="P15" i="90"/>
  <c r="E15" i="90"/>
  <c r="F120" i="89"/>
  <c r="F119" i="89"/>
  <c r="F118" i="89"/>
  <c r="F117" i="89"/>
  <c r="F116" i="89"/>
  <c r="F115" i="89"/>
  <c r="F114" i="89"/>
  <c r="F113" i="89"/>
  <c r="F112" i="89"/>
  <c r="F111" i="89"/>
  <c r="F110" i="89"/>
  <c r="F109" i="89"/>
  <c r="F108" i="89"/>
  <c r="F107" i="89"/>
  <c r="F106" i="89"/>
  <c r="F105" i="89"/>
  <c r="F104" i="89"/>
  <c r="F103" i="89"/>
  <c r="F102" i="89"/>
  <c r="F101" i="89"/>
  <c r="F100" i="89"/>
  <c r="F99" i="89"/>
  <c r="F98" i="89"/>
  <c r="F97" i="89"/>
  <c r="F96" i="89"/>
  <c r="F95" i="89"/>
  <c r="F94" i="89"/>
  <c r="F93" i="89"/>
  <c r="F92" i="89"/>
  <c r="F91" i="89"/>
  <c r="F90" i="89"/>
  <c r="F89" i="89"/>
  <c r="F88" i="89"/>
  <c r="F87" i="89"/>
  <c r="F86" i="89"/>
  <c r="F85" i="89"/>
  <c r="F84" i="89"/>
  <c r="F83" i="89"/>
  <c r="F82" i="89"/>
  <c r="F81" i="89"/>
  <c r="F80" i="89"/>
  <c r="F79" i="89"/>
  <c r="F78" i="89"/>
  <c r="F77" i="89"/>
  <c r="O80" i="89"/>
  <c r="F76" i="89"/>
  <c r="F75" i="89"/>
  <c r="O78" i="89"/>
  <c r="F74" i="89"/>
  <c r="F73" i="89"/>
  <c r="O76" i="89"/>
  <c r="F72" i="89"/>
  <c r="F71" i="89"/>
  <c r="O74" i="89"/>
  <c r="F70" i="89"/>
  <c r="F69" i="89"/>
  <c r="O72" i="89"/>
  <c r="F68" i="89"/>
  <c r="F67" i="89"/>
  <c r="O70" i="89"/>
  <c r="F66" i="89"/>
  <c r="F65" i="89"/>
  <c r="F64" i="89"/>
  <c r="F63" i="89"/>
  <c r="F62" i="89"/>
  <c r="F61" i="89"/>
  <c r="F60" i="89"/>
  <c r="F59" i="89"/>
  <c r="F58" i="89"/>
  <c r="F57" i="89"/>
  <c r="F56" i="89"/>
  <c r="F55" i="89"/>
  <c r="F54" i="89"/>
  <c r="R55" i="89"/>
  <c r="Q16" i="89" s="1"/>
  <c r="D49" i="89"/>
  <c r="F49" i="89" s="1"/>
  <c r="D48" i="89"/>
  <c r="F48" i="89" s="1"/>
  <c r="D47" i="89"/>
  <c r="F47" i="89" s="1"/>
  <c r="D46" i="89"/>
  <c r="F46" i="89" s="1"/>
  <c r="D45" i="89"/>
  <c r="F45" i="89" s="1"/>
  <c r="D44" i="89"/>
  <c r="F44" i="89" s="1"/>
  <c r="D43" i="89"/>
  <c r="F43" i="89" s="1"/>
  <c r="D42" i="89"/>
  <c r="F42" i="89" s="1"/>
  <c r="D41" i="89"/>
  <c r="F41" i="89" s="1"/>
  <c r="D40" i="89"/>
  <c r="F40" i="89" s="1"/>
  <c r="D39" i="89"/>
  <c r="F39" i="89" s="1"/>
  <c r="D38" i="89"/>
  <c r="F38" i="89" s="1"/>
  <c r="D37" i="89"/>
  <c r="F37" i="89" s="1"/>
  <c r="D36" i="89"/>
  <c r="F36" i="89" s="1"/>
  <c r="O35" i="89"/>
  <c r="D35" i="89"/>
  <c r="F35" i="89" s="1"/>
  <c r="S34" i="89"/>
  <c r="Q34" i="89"/>
  <c r="D34" i="89"/>
  <c r="F34" i="89" s="1"/>
  <c r="S33" i="89"/>
  <c r="Q33" i="89"/>
  <c r="S32" i="89"/>
  <c r="Q32" i="89"/>
  <c r="D32" i="89"/>
  <c r="F32" i="89" s="1"/>
  <c r="S31" i="89"/>
  <c r="Q31" i="89"/>
  <c r="D31" i="89"/>
  <c r="F31" i="89" s="1"/>
  <c r="S30" i="89"/>
  <c r="Q30" i="89"/>
  <c r="S29" i="89"/>
  <c r="Q29" i="89"/>
  <c r="Q28" i="89"/>
  <c r="B28" i="89"/>
  <c r="D30" i="89" s="1"/>
  <c r="F30" i="89" s="1"/>
  <c r="Q27" i="89"/>
  <c r="Q26" i="89"/>
  <c r="D26" i="89"/>
  <c r="F26" i="89" s="1"/>
  <c r="Q25" i="89"/>
  <c r="D25" i="89"/>
  <c r="F25" i="89" s="1"/>
  <c r="Q24" i="89"/>
  <c r="P24" i="89"/>
  <c r="N24" i="89"/>
  <c r="F24" i="89"/>
  <c r="E24" i="89"/>
  <c r="H17" i="89"/>
  <c r="F16" i="89"/>
  <c r="J16" i="44" s="1"/>
  <c r="E16" i="89"/>
  <c r="P27" i="89" s="1"/>
  <c r="R27" i="89" s="1"/>
  <c r="P15" i="89"/>
  <c r="E15" i="89"/>
  <c r="N24" i="69"/>
  <c r="F24" i="69"/>
  <c r="E24" i="69"/>
  <c r="P24" i="69"/>
  <c r="E16" i="101" l="1"/>
  <c r="P27" i="101" s="1"/>
  <c r="R27" i="101" s="1"/>
  <c r="D26" i="97"/>
  <c r="F26" i="97" s="1"/>
  <c r="D27" i="97"/>
  <c r="F27" i="97" s="1"/>
  <c r="D33" i="89"/>
  <c r="F33" i="89" s="1"/>
  <c r="J15" i="102"/>
  <c r="O16" i="102" s="1"/>
  <c r="N29" i="44" s="1"/>
  <c r="Q16" i="102"/>
  <c r="L29" i="44" s="1"/>
  <c r="P29" i="102"/>
  <c r="R29" i="102" s="1"/>
  <c r="P26" i="102"/>
  <c r="R26" i="102" s="1"/>
  <c r="J15" i="101"/>
  <c r="O16" i="101" s="1"/>
  <c r="N28" i="44" s="1"/>
  <c r="P31" i="101"/>
  <c r="R31" i="101" s="1"/>
  <c r="P31" i="100"/>
  <c r="R31" i="100" s="1"/>
  <c r="F18" i="100"/>
  <c r="Q35" i="100"/>
  <c r="P16" i="100" s="1"/>
  <c r="J17" i="100" s="1"/>
  <c r="N20" i="100" s="1"/>
  <c r="I27" i="44" s="1"/>
  <c r="R57" i="99"/>
  <c r="P34" i="98"/>
  <c r="R34" i="98" s="1"/>
  <c r="Q35" i="98"/>
  <c r="P16" i="98" s="1"/>
  <c r="Q18" i="98" s="1"/>
  <c r="Q35" i="94"/>
  <c r="P16" i="94" s="1"/>
  <c r="J17" i="94" s="1"/>
  <c r="N20" i="94" s="1"/>
  <c r="I21" i="44" s="1"/>
  <c r="Q35" i="93"/>
  <c r="P16" i="93" s="1"/>
  <c r="J17" i="93" s="1"/>
  <c r="N20" i="93" s="1"/>
  <c r="I20" i="44" s="1"/>
  <c r="J15" i="92"/>
  <c r="O16" i="92" s="1"/>
  <c r="N19" i="44" s="1"/>
  <c r="Q35" i="90"/>
  <c r="P16" i="90" s="1"/>
  <c r="Q18" i="90" s="1"/>
  <c r="J15" i="89"/>
  <c r="O16" i="89" s="1"/>
  <c r="N16" i="44" s="1"/>
  <c r="L16" i="44"/>
  <c r="D27" i="89"/>
  <c r="F27" i="89" s="1"/>
  <c r="D28" i="89"/>
  <c r="F28" i="89" s="1"/>
  <c r="P29" i="89"/>
  <c r="R29" i="89" s="1"/>
  <c r="D28" i="90"/>
  <c r="F28" i="90" s="1"/>
  <c r="P29" i="90"/>
  <c r="R29" i="90" s="1"/>
  <c r="Q35" i="91"/>
  <c r="P16" i="91" s="1"/>
  <c r="J17" i="91" s="1"/>
  <c r="N20" i="91" s="1"/>
  <c r="I18" i="44" s="1"/>
  <c r="P26" i="91"/>
  <c r="R26" i="91" s="1"/>
  <c r="D33" i="91"/>
  <c r="F33" i="91" s="1"/>
  <c r="D34" i="91"/>
  <c r="F34" i="91" s="1"/>
  <c r="D31" i="92"/>
  <c r="F31" i="92" s="1"/>
  <c r="D32" i="92"/>
  <c r="F32" i="92" s="1"/>
  <c r="P33" i="92"/>
  <c r="R33" i="92" s="1"/>
  <c r="R57" i="92"/>
  <c r="L20" i="44"/>
  <c r="P29" i="93"/>
  <c r="R29" i="93" s="1"/>
  <c r="D33" i="94"/>
  <c r="F33" i="94" s="1"/>
  <c r="D34" i="94"/>
  <c r="F34" i="94" s="1"/>
  <c r="J15" i="95"/>
  <c r="O16" i="95" s="1"/>
  <c r="N22" i="44" s="1"/>
  <c r="J22" i="44"/>
  <c r="R57" i="97"/>
  <c r="Q16" i="97"/>
  <c r="L24" i="44" s="1"/>
  <c r="Q35" i="89"/>
  <c r="P16" i="89" s="1"/>
  <c r="J17" i="89" s="1"/>
  <c r="N20" i="89" s="1"/>
  <c r="I16" i="44" s="1"/>
  <c r="P26" i="89"/>
  <c r="R26" i="89" s="1"/>
  <c r="D33" i="90"/>
  <c r="F33" i="90" s="1"/>
  <c r="D34" i="90"/>
  <c r="F34" i="90" s="1"/>
  <c r="F18" i="91"/>
  <c r="P33" i="91"/>
  <c r="R33" i="91" s="1"/>
  <c r="R57" i="91"/>
  <c r="F18" i="92"/>
  <c r="J19" i="44"/>
  <c r="D29" i="92"/>
  <c r="F29" i="92" s="1"/>
  <c r="D30" i="92"/>
  <c r="F30" i="92" s="1"/>
  <c r="P31" i="92"/>
  <c r="R31" i="92" s="1"/>
  <c r="P33" i="94"/>
  <c r="R33" i="94" s="1"/>
  <c r="R57" i="94"/>
  <c r="P27" i="96"/>
  <c r="R27" i="96" s="1"/>
  <c r="P29" i="96"/>
  <c r="R29" i="96" s="1"/>
  <c r="P31" i="96"/>
  <c r="R31" i="96" s="1"/>
  <c r="P33" i="96"/>
  <c r="R33" i="96" s="1"/>
  <c r="F18" i="97"/>
  <c r="J24" i="44"/>
  <c r="D34" i="97"/>
  <c r="F34" i="97" s="1"/>
  <c r="D30" i="97"/>
  <c r="F30" i="97" s="1"/>
  <c r="D31" i="97"/>
  <c r="F31" i="97" s="1"/>
  <c r="D32" i="97"/>
  <c r="F32" i="97" s="1"/>
  <c r="D28" i="97"/>
  <c r="F28" i="97" s="1"/>
  <c r="D33" i="97"/>
  <c r="F33" i="97" s="1"/>
  <c r="D33" i="98"/>
  <c r="F33" i="98" s="1"/>
  <c r="D26" i="98"/>
  <c r="F26" i="98" s="1"/>
  <c r="F18" i="89"/>
  <c r="P33" i="89"/>
  <c r="R33" i="89" s="1"/>
  <c r="R57" i="89"/>
  <c r="F18" i="90"/>
  <c r="J17" i="44"/>
  <c r="P33" i="90"/>
  <c r="R33" i="90" s="1"/>
  <c r="R57" i="90"/>
  <c r="D29" i="91"/>
  <c r="F29" i="91" s="1"/>
  <c r="D30" i="91"/>
  <c r="F30" i="91" s="1"/>
  <c r="P31" i="91"/>
  <c r="R31" i="91" s="1"/>
  <c r="L19" i="44"/>
  <c r="P29" i="92"/>
  <c r="R29" i="92" s="1"/>
  <c r="P33" i="93"/>
  <c r="R33" i="93" s="1"/>
  <c r="R57" i="93"/>
  <c r="F18" i="94"/>
  <c r="J21" i="44"/>
  <c r="D29" i="94"/>
  <c r="F29" i="94" s="1"/>
  <c r="D30" i="94"/>
  <c r="F30" i="94" s="1"/>
  <c r="P31" i="94"/>
  <c r="R31" i="94" s="1"/>
  <c r="Q35" i="95"/>
  <c r="P16" i="95" s="1"/>
  <c r="J17" i="95" s="1"/>
  <c r="N20" i="95" s="1"/>
  <c r="I22" i="44" s="1"/>
  <c r="P27" i="99"/>
  <c r="R27" i="99" s="1"/>
  <c r="P29" i="99"/>
  <c r="R29" i="99" s="1"/>
  <c r="P31" i="99"/>
  <c r="R31" i="99" s="1"/>
  <c r="P33" i="99"/>
  <c r="R33" i="99" s="1"/>
  <c r="D29" i="89"/>
  <c r="F29" i="89" s="1"/>
  <c r="P31" i="89"/>
  <c r="R31" i="89" s="1"/>
  <c r="J15" i="90"/>
  <c r="O16" i="90" s="1"/>
  <c r="N17" i="44" s="1"/>
  <c r="D29" i="90"/>
  <c r="F29" i="90" s="1"/>
  <c r="P31" i="90"/>
  <c r="R31" i="90" s="1"/>
  <c r="J15" i="91"/>
  <c r="O16" i="91" s="1"/>
  <c r="N18" i="44" s="1"/>
  <c r="L18" i="44"/>
  <c r="D25" i="91"/>
  <c r="F25" i="91" s="1"/>
  <c r="D27" i="91"/>
  <c r="F27" i="91" s="1"/>
  <c r="P29" i="91"/>
  <c r="R29" i="91" s="1"/>
  <c r="Q35" i="92"/>
  <c r="P16" i="92" s="1"/>
  <c r="J17" i="92" s="1"/>
  <c r="N20" i="92" s="1"/>
  <c r="I19" i="44" s="1"/>
  <c r="D33" i="92"/>
  <c r="F33" i="92" s="1"/>
  <c r="J15" i="93"/>
  <c r="O16" i="93" s="1"/>
  <c r="N20" i="44" s="1"/>
  <c r="J20" i="44"/>
  <c r="D29" i="93"/>
  <c r="F29" i="93" s="1"/>
  <c r="P31" i="93"/>
  <c r="R31" i="93" s="1"/>
  <c r="J15" i="94"/>
  <c r="O16" i="94" s="1"/>
  <c r="N21" i="44" s="1"/>
  <c r="P29" i="94"/>
  <c r="R29" i="94" s="1"/>
  <c r="P27" i="95"/>
  <c r="R27" i="95" s="1"/>
  <c r="P29" i="95"/>
  <c r="R29" i="95" s="1"/>
  <c r="P31" i="95"/>
  <c r="R31" i="95" s="1"/>
  <c r="P33" i="95"/>
  <c r="R33" i="95" s="1"/>
  <c r="F18" i="95"/>
  <c r="Q35" i="96"/>
  <c r="P16" i="96" s="1"/>
  <c r="J17" i="96" s="1"/>
  <c r="N20" i="96" s="1"/>
  <c r="I23" i="44" s="1"/>
  <c r="D29" i="100"/>
  <c r="F29" i="100" s="1"/>
  <c r="D30" i="100"/>
  <c r="F30" i="100" s="1"/>
  <c r="D29" i="101"/>
  <c r="F29" i="101" s="1"/>
  <c r="D30" i="101"/>
  <c r="F30" i="101" s="1"/>
  <c r="P33" i="104"/>
  <c r="R33" i="104" s="1"/>
  <c r="D29" i="105"/>
  <c r="F29" i="105" s="1"/>
  <c r="D30" i="105"/>
  <c r="F30" i="105" s="1"/>
  <c r="D29" i="106"/>
  <c r="F29" i="106" s="1"/>
  <c r="D30" i="106"/>
  <c r="F30" i="106" s="1"/>
  <c r="J32" i="44"/>
  <c r="O55" i="126"/>
  <c r="M51" i="44" s="1"/>
  <c r="O57" i="124"/>
  <c r="M49" i="44"/>
  <c r="O55" i="115"/>
  <c r="M40" i="44" s="1"/>
  <c r="L42" i="44"/>
  <c r="Q18" i="117"/>
  <c r="R57" i="95"/>
  <c r="F18" i="96"/>
  <c r="D31" i="96"/>
  <c r="F31" i="96" s="1"/>
  <c r="D32" i="96"/>
  <c r="F32" i="96" s="1"/>
  <c r="R57" i="96"/>
  <c r="P27" i="98"/>
  <c r="R27" i="98" s="1"/>
  <c r="R57" i="98"/>
  <c r="F18" i="99"/>
  <c r="D29" i="99"/>
  <c r="F29" i="99" s="1"/>
  <c r="J15" i="100"/>
  <c r="O16" i="100" s="1"/>
  <c r="N27" i="44" s="1"/>
  <c r="D28" i="100"/>
  <c r="F28" i="100" s="1"/>
  <c r="P29" i="100"/>
  <c r="R29" i="100" s="1"/>
  <c r="D28" i="101"/>
  <c r="F28" i="101" s="1"/>
  <c r="Q35" i="102"/>
  <c r="P16" i="102" s="1"/>
  <c r="J17" i="102" s="1"/>
  <c r="N20" i="102" s="1"/>
  <c r="I29" i="44" s="1"/>
  <c r="Q35" i="103"/>
  <c r="P16" i="103" s="1"/>
  <c r="J17" i="103" s="1"/>
  <c r="N20" i="103" s="1"/>
  <c r="I30" i="44" s="1"/>
  <c r="P33" i="103"/>
  <c r="R33" i="103" s="1"/>
  <c r="R57" i="103"/>
  <c r="F18" i="104"/>
  <c r="Q35" i="104"/>
  <c r="P16" i="104" s="1"/>
  <c r="J17" i="104" s="1"/>
  <c r="N20" i="104" s="1"/>
  <c r="I31" i="44" s="1"/>
  <c r="D29" i="104"/>
  <c r="F29" i="104" s="1"/>
  <c r="D30" i="104"/>
  <c r="F30" i="104" s="1"/>
  <c r="P31" i="104"/>
  <c r="R31" i="104" s="1"/>
  <c r="J15" i="105"/>
  <c r="O16" i="105" s="1"/>
  <c r="N32" i="44" s="1"/>
  <c r="D28" i="105"/>
  <c r="F28" i="105" s="1"/>
  <c r="P29" i="105"/>
  <c r="R29" i="105" s="1"/>
  <c r="D25" i="106"/>
  <c r="F25" i="106" s="1"/>
  <c r="D27" i="106"/>
  <c r="F27" i="106" s="1"/>
  <c r="D28" i="106"/>
  <c r="F28" i="106" s="1"/>
  <c r="J33" i="44"/>
  <c r="O57" i="117"/>
  <c r="M42" i="44"/>
  <c r="J17" i="121"/>
  <c r="N20" i="121" s="1"/>
  <c r="I46" i="44" s="1"/>
  <c r="D29" i="95"/>
  <c r="F29" i="95" s="1"/>
  <c r="D30" i="95"/>
  <c r="F30" i="95" s="1"/>
  <c r="J15" i="96"/>
  <c r="O16" i="96" s="1"/>
  <c r="N23" i="44" s="1"/>
  <c r="D29" i="96"/>
  <c r="F29" i="96" s="1"/>
  <c r="D30" i="96"/>
  <c r="F30" i="96" s="1"/>
  <c r="Q35" i="97"/>
  <c r="P16" i="97" s="1"/>
  <c r="J17" i="97" s="1"/>
  <c r="N20" i="97" s="1"/>
  <c r="I24" i="44" s="1"/>
  <c r="J15" i="99"/>
  <c r="O16" i="99" s="1"/>
  <c r="N26" i="44" s="1"/>
  <c r="Q16" i="99"/>
  <c r="L26" i="44" s="1"/>
  <c r="D26" i="100"/>
  <c r="F26" i="100" s="1"/>
  <c r="D33" i="100"/>
  <c r="F33" i="100" s="1"/>
  <c r="D34" i="100"/>
  <c r="F34" i="100" s="1"/>
  <c r="Q35" i="101"/>
  <c r="P16" i="101" s="1"/>
  <c r="J17" i="101" s="1"/>
  <c r="N20" i="101" s="1"/>
  <c r="I28" i="44" s="1"/>
  <c r="D33" i="101"/>
  <c r="F33" i="101" s="1"/>
  <c r="D34" i="101"/>
  <c r="F34" i="101" s="1"/>
  <c r="F18" i="102"/>
  <c r="P33" i="102"/>
  <c r="R33" i="102" s="1"/>
  <c r="R57" i="102"/>
  <c r="F18" i="103"/>
  <c r="D29" i="103"/>
  <c r="F29" i="103" s="1"/>
  <c r="D30" i="103"/>
  <c r="F30" i="103" s="1"/>
  <c r="P31" i="103"/>
  <c r="R31" i="103" s="1"/>
  <c r="J15" i="104"/>
  <c r="O16" i="104" s="1"/>
  <c r="N31" i="44" s="1"/>
  <c r="Q16" i="104"/>
  <c r="L31" i="44" s="1"/>
  <c r="D28" i="104"/>
  <c r="F28" i="104" s="1"/>
  <c r="P29" i="104"/>
  <c r="R29" i="104" s="1"/>
  <c r="D26" i="105"/>
  <c r="F26" i="105" s="1"/>
  <c r="D33" i="105"/>
  <c r="F33" i="105" s="1"/>
  <c r="D34" i="105"/>
  <c r="F34" i="105" s="1"/>
  <c r="Q35" i="106"/>
  <c r="P16" i="106" s="1"/>
  <c r="J17" i="106" s="1"/>
  <c r="N20" i="106" s="1"/>
  <c r="I33" i="44" s="1"/>
  <c r="P26" i="106"/>
  <c r="R26" i="106" s="1"/>
  <c r="D33" i="106"/>
  <c r="F33" i="106" s="1"/>
  <c r="D34" i="106"/>
  <c r="F34" i="106" s="1"/>
  <c r="P33" i="107"/>
  <c r="R33" i="107" s="1"/>
  <c r="R57" i="107"/>
  <c r="J26" i="44"/>
  <c r="O55" i="127"/>
  <c r="M52" i="44" s="1"/>
  <c r="O55" i="121"/>
  <c r="M46" i="44" s="1"/>
  <c r="O55" i="119"/>
  <c r="M44" i="44" s="1"/>
  <c r="O55" i="114"/>
  <c r="M39" i="44" s="1"/>
  <c r="O55" i="110"/>
  <c r="M35" i="44" s="1"/>
  <c r="Q18" i="136"/>
  <c r="L61" i="44"/>
  <c r="Q18" i="132"/>
  <c r="Q18" i="125"/>
  <c r="L50" i="44"/>
  <c r="D27" i="95"/>
  <c r="F27" i="95" s="1"/>
  <c r="F18" i="98"/>
  <c r="P25" i="98"/>
  <c r="R25" i="98" s="1"/>
  <c r="Q35" i="99"/>
  <c r="P16" i="99" s="1"/>
  <c r="J17" i="99" s="1"/>
  <c r="N20" i="99" s="1"/>
  <c r="I26" i="44" s="1"/>
  <c r="D31" i="100"/>
  <c r="F31" i="100" s="1"/>
  <c r="D32" i="100"/>
  <c r="F32" i="100" s="1"/>
  <c r="P33" i="100"/>
  <c r="R33" i="100" s="1"/>
  <c r="R57" i="100"/>
  <c r="D31" i="101"/>
  <c r="F31" i="101" s="1"/>
  <c r="P33" i="101"/>
  <c r="R33" i="101" s="1"/>
  <c r="R57" i="101"/>
  <c r="D29" i="102"/>
  <c r="F29" i="102" s="1"/>
  <c r="P31" i="102"/>
  <c r="R31" i="102" s="1"/>
  <c r="J15" i="103"/>
  <c r="O16" i="103" s="1"/>
  <c r="N30" i="44" s="1"/>
  <c r="P29" i="103"/>
  <c r="R29" i="103" s="1"/>
  <c r="D33" i="104"/>
  <c r="F33" i="104" s="1"/>
  <c r="D34" i="104"/>
  <c r="F34" i="104" s="1"/>
  <c r="D31" i="105"/>
  <c r="F31" i="105" s="1"/>
  <c r="D32" i="105"/>
  <c r="F32" i="105" s="1"/>
  <c r="P33" i="105"/>
  <c r="R33" i="105" s="1"/>
  <c r="R57" i="105"/>
  <c r="D31" i="106"/>
  <c r="F31" i="106" s="1"/>
  <c r="P33" i="106"/>
  <c r="R33" i="106" s="1"/>
  <c r="R57" i="106"/>
  <c r="F18" i="107"/>
  <c r="Q35" i="107"/>
  <c r="P16" i="107" s="1"/>
  <c r="J17" i="107" s="1"/>
  <c r="N20" i="107" s="1"/>
  <c r="I34" i="44" s="1"/>
  <c r="D29" i="107"/>
  <c r="F29" i="107" s="1"/>
  <c r="D30" i="107"/>
  <c r="F30" i="107" s="1"/>
  <c r="P31" i="107"/>
  <c r="R31" i="107" s="1"/>
  <c r="J23" i="44"/>
  <c r="J27" i="44"/>
  <c r="J31" i="44"/>
  <c r="L28" i="44"/>
  <c r="P55" i="124"/>
  <c r="J17" i="128"/>
  <c r="N20" i="128" s="1"/>
  <c r="I53" i="44" s="1"/>
  <c r="O55" i="122"/>
  <c r="M47" i="44" s="1"/>
  <c r="O55" i="111"/>
  <c r="M36" i="44" s="1"/>
  <c r="O55" i="135"/>
  <c r="M60" i="44" s="1"/>
  <c r="O55" i="131"/>
  <c r="M56" i="44" s="1"/>
  <c r="Q18" i="134"/>
  <c r="O62" i="109"/>
  <c r="S25" i="109"/>
  <c r="S26" i="109" s="1"/>
  <c r="R26" i="138"/>
  <c r="O55" i="138" s="1"/>
  <c r="M13" i="44" s="1"/>
  <c r="Q26" i="138"/>
  <c r="R25" i="138"/>
  <c r="R55" i="138" s="1"/>
  <c r="Q25" i="138"/>
  <c r="O64" i="138"/>
  <c r="S25" i="138"/>
  <c r="Q18" i="109"/>
  <c r="L14" i="44"/>
  <c r="O57" i="135"/>
  <c r="P55" i="131"/>
  <c r="O55" i="133"/>
  <c r="M58" i="44" s="1"/>
  <c r="O55" i="137"/>
  <c r="M62" i="44" s="1"/>
  <c r="O55" i="134"/>
  <c r="M59" i="44" s="1"/>
  <c r="O55" i="130"/>
  <c r="M55" i="44" s="1"/>
  <c r="O55" i="136"/>
  <c r="M61" i="44" s="1"/>
  <c r="O55" i="132"/>
  <c r="M57" i="44" s="1"/>
  <c r="O55" i="129"/>
  <c r="M54" i="44" s="1"/>
  <c r="O57" i="127"/>
  <c r="P55" i="127"/>
  <c r="O57" i="121"/>
  <c r="P55" i="121"/>
  <c r="O57" i="119"/>
  <c r="P55" i="119"/>
  <c r="O57" i="114"/>
  <c r="P55" i="114"/>
  <c r="O57" i="112"/>
  <c r="P55" i="112"/>
  <c r="O57" i="122"/>
  <c r="P55" i="122"/>
  <c r="O57" i="111"/>
  <c r="P55" i="111"/>
  <c r="O57" i="110"/>
  <c r="P55" i="110"/>
  <c r="O57" i="126"/>
  <c r="P55" i="126"/>
  <c r="O57" i="116"/>
  <c r="P55" i="116"/>
  <c r="O57" i="115"/>
  <c r="P55" i="115"/>
  <c r="O57" i="128"/>
  <c r="P55" i="128"/>
  <c r="O55" i="125"/>
  <c r="M50" i="44" s="1"/>
  <c r="O55" i="123"/>
  <c r="M48" i="44" s="1"/>
  <c r="J17" i="124"/>
  <c r="N20" i="124" s="1"/>
  <c r="I49" i="44" s="1"/>
  <c r="Q18" i="111"/>
  <c r="O55" i="109"/>
  <c r="M14" i="44" s="1"/>
  <c r="O55" i="120"/>
  <c r="M45" i="44" s="1"/>
  <c r="Q18" i="127"/>
  <c r="O55" i="118"/>
  <c r="M43" i="44" s="1"/>
  <c r="O55" i="113"/>
  <c r="M38" i="44" s="1"/>
  <c r="Q18" i="115"/>
  <c r="P55" i="117"/>
  <c r="D33" i="108"/>
  <c r="F33" i="108" s="1"/>
  <c r="D36" i="108"/>
  <c r="F36" i="108" s="1"/>
  <c r="D27" i="108"/>
  <c r="F27" i="108" s="1"/>
  <c r="D32" i="108"/>
  <c r="F32" i="108" s="1"/>
  <c r="D25" i="108"/>
  <c r="D31" i="108"/>
  <c r="F31" i="108" s="1"/>
  <c r="D35" i="108"/>
  <c r="F35" i="108" s="1"/>
  <c r="D38" i="108"/>
  <c r="F38" i="108" s="1"/>
  <c r="D29" i="108"/>
  <c r="F29" i="108" s="1"/>
  <c r="D26" i="108"/>
  <c r="F26" i="108" s="1"/>
  <c r="D28" i="108"/>
  <c r="F28" i="108" s="1"/>
  <c r="D37" i="108"/>
  <c r="F37" i="108" s="1"/>
  <c r="D30" i="108"/>
  <c r="F30" i="108" s="1"/>
  <c r="D34" i="108"/>
  <c r="F34" i="108" s="1"/>
  <c r="Q18" i="107"/>
  <c r="D25" i="107"/>
  <c r="F25" i="107" s="1"/>
  <c r="P26" i="107"/>
  <c r="R26" i="107" s="1"/>
  <c r="P28" i="107"/>
  <c r="R28" i="107" s="1"/>
  <c r="P30" i="107"/>
  <c r="R30" i="107" s="1"/>
  <c r="P32" i="107"/>
  <c r="R32" i="107" s="1"/>
  <c r="P34" i="107"/>
  <c r="R34" i="107" s="1"/>
  <c r="P25" i="107"/>
  <c r="R25" i="107" s="1"/>
  <c r="P28" i="106"/>
  <c r="R28" i="106" s="1"/>
  <c r="P30" i="106"/>
  <c r="R30" i="106" s="1"/>
  <c r="P32" i="106"/>
  <c r="R32" i="106" s="1"/>
  <c r="P34" i="106"/>
  <c r="R34" i="106" s="1"/>
  <c r="P25" i="106"/>
  <c r="R25" i="106" s="1"/>
  <c r="Q18" i="105"/>
  <c r="D25" i="105"/>
  <c r="F25" i="105" s="1"/>
  <c r="P26" i="105"/>
  <c r="R26" i="105" s="1"/>
  <c r="P28" i="105"/>
  <c r="R28" i="105" s="1"/>
  <c r="P30" i="105"/>
  <c r="R30" i="105" s="1"/>
  <c r="P32" i="105"/>
  <c r="R32" i="105" s="1"/>
  <c r="P34" i="105"/>
  <c r="R34" i="105" s="1"/>
  <c r="P25" i="105"/>
  <c r="R25" i="105" s="1"/>
  <c r="O55" i="105" s="1"/>
  <c r="Q18" i="104"/>
  <c r="D25" i="104"/>
  <c r="F25" i="104" s="1"/>
  <c r="P26" i="104"/>
  <c r="R26" i="104" s="1"/>
  <c r="P28" i="104"/>
  <c r="R28" i="104" s="1"/>
  <c r="P30" i="104"/>
  <c r="R30" i="104" s="1"/>
  <c r="P32" i="104"/>
  <c r="R32" i="104" s="1"/>
  <c r="P34" i="104"/>
  <c r="R34" i="104" s="1"/>
  <c r="P25" i="104"/>
  <c r="R25" i="104" s="1"/>
  <c r="P26" i="103"/>
  <c r="R26" i="103" s="1"/>
  <c r="P28" i="103"/>
  <c r="R28" i="103" s="1"/>
  <c r="P30" i="103"/>
  <c r="R30" i="103" s="1"/>
  <c r="P32" i="103"/>
  <c r="R32" i="103" s="1"/>
  <c r="P34" i="103"/>
  <c r="R34" i="103" s="1"/>
  <c r="P25" i="103"/>
  <c r="R25" i="103" s="1"/>
  <c r="P28" i="102"/>
  <c r="R28" i="102" s="1"/>
  <c r="P30" i="102"/>
  <c r="R30" i="102" s="1"/>
  <c r="P32" i="102"/>
  <c r="R32" i="102" s="1"/>
  <c r="P34" i="102"/>
  <c r="R34" i="102" s="1"/>
  <c r="P25" i="102"/>
  <c r="R25" i="102" s="1"/>
  <c r="P25" i="101"/>
  <c r="R25" i="101" s="1"/>
  <c r="D25" i="100"/>
  <c r="F25" i="100" s="1"/>
  <c r="P26" i="100"/>
  <c r="R26" i="100" s="1"/>
  <c r="O66" i="100" s="1"/>
  <c r="P28" i="100"/>
  <c r="R28" i="100" s="1"/>
  <c r="P30" i="100"/>
  <c r="R30" i="100" s="1"/>
  <c r="P32" i="100"/>
  <c r="R32" i="100" s="1"/>
  <c r="P34" i="100"/>
  <c r="R34" i="100" s="1"/>
  <c r="P25" i="100"/>
  <c r="R25" i="100" s="1"/>
  <c r="P26" i="99"/>
  <c r="R26" i="99" s="1"/>
  <c r="P28" i="99"/>
  <c r="R28" i="99" s="1"/>
  <c r="P30" i="99"/>
  <c r="R30" i="99" s="1"/>
  <c r="P32" i="99"/>
  <c r="R32" i="99" s="1"/>
  <c r="P34" i="99"/>
  <c r="R34" i="99" s="1"/>
  <c r="P25" i="99"/>
  <c r="R25" i="99" s="1"/>
  <c r="J15" i="98"/>
  <c r="O16" i="98" s="1"/>
  <c r="N25" i="44" s="1"/>
  <c r="D28" i="98"/>
  <c r="F28" i="98" s="1"/>
  <c r="P29" i="98"/>
  <c r="R29" i="98" s="1"/>
  <c r="D30" i="98"/>
  <c r="F30" i="98" s="1"/>
  <c r="P31" i="98"/>
  <c r="R31" i="98" s="1"/>
  <c r="D32" i="98"/>
  <c r="F32" i="98" s="1"/>
  <c r="P33" i="98"/>
  <c r="R33" i="98" s="1"/>
  <c r="D34" i="98"/>
  <c r="F34" i="98" s="1"/>
  <c r="D25" i="98"/>
  <c r="F25" i="98" s="1"/>
  <c r="P26" i="98"/>
  <c r="R26" i="98" s="1"/>
  <c r="D27" i="98"/>
  <c r="F27" i="98" s="1"/>
  <c r="P28" i="98"/>
  <c r="R28" i="98" s="1"/>
  <c r="D29" i="98"/>
  <c r="F29" i="98" s="1"/>
  <c r="P30" i="98"/>
  <c r="R30" i="98" s="1"/>
  <c r="D31" i="98"/>
  <c r="F31" i="98" s="1"/>
  <c r="P32" i="98"/>
  <c r="R32" i="98" s="1"/>
  <c r="J15" i="97"/>
  <c r="O16" i="97" s="1"/>
  <c r="N24" i="44" s="1"/>
  <c r="P29" i="97"/>
  <c r="R29" i="97" s="1"/>
  <c r="P31" i="97"/>
  <c r="R31" i="97" s="1"/>
  <c r="P33" i="97"/>
  <c r="R33" i="97" s="1"/>
  <c r="P26" i="97"/>
  <c r="R26" i="97" s="1"/>
  <c r="P28" i="97"/>
  <c r="R28" i="97" s="1"/>
  <c r="P30" i="97"/>
  <c r="R30" i="97" s="1"/>
  <c r="P32" i="97"/>
  <c r="R32" i="97" s="1"/>
  <c r="P34" i="97"/>
  <c r="R34" i="97" s="1"/>
  <c r="P25" i="97"/>
  <c r="R25" i="97" s="1"/>
  <c r="P26" i="96"/>
  <c r="R26" i="96" s="1"/>
  <c r="P28" i="96"/>
  <c r="R28" i="96" s="1"/>
  <c r="P30" i="96"/>
  <c r="R30" i="96" s="1"/>
  <c r="P32" i="96"/>
  <c r="R32" i="96" s="1"/>
  <c r="P34" i="96"/>
  <c r="R34" i="96" s="1"/>
  <c r="P25" i="96"/>
  <c r="R25" i="96" s="1"/>
  <c r="P28" i="95"/>
  <c r="R28" i="95" s="1"/>
  <c r="P30" i="95"/>
  <c r="R30" i="95" s="1"/>
  <c r="P32" i="95"/>
  <c r="R32" i="95" s="1"/>
  <c r="P34" i="95"/>
  <c r="R34" i="95" s="1"/>
  <c r="P25" i="95"/>
  <c r="R25" i="95" s="1"/>
  <c r="O64" i="95" s="1"/>
  <c r="P26" i="94"/>
  <c r="R26" i="94" s="1"/>
  <c r="O66" i="94" s="1"/>
  <c r="P28" i="94"/>
  <c r="R28" i="94" s="1"/>
  <c r="P30" i="94"/>
  <c r="R30" i="94" s="1"/>
  <c r="P32" i="94"/>
  <c r="R32" i="94" s="1"/>
  <c r="P34" i="94"/>
  <c r="R34" i="94" s="1"/>
  <c r="P25" i="94"/>
  <c r="R25" i="94" s="1"/>
  <c r="F18" i="93"/>
  <c r="P26" i="93"/>
  <c r="R26" i="93" s="1"/>
  <c r="P28" i="93"/>
  <c r="R28" i="93" s="1"/>
  <c r="P30" i="93"/>
  <c r="R30" i="93" s="1"/>
  <c r="P32" i="93"/>
  <c r="R32" i="93" s="1"/>
  <c r="P34" i="93"/>
  <c r="R34" i="93" s="1"/>
  <c r="P25" i="93"/>
  <c r="R25" i="93" s="1"/>
  <c r="P26" i="92"/>
  <c r="R26" i="92" s="1"/>
  <c r="P28" i="92"/>
  <c r="R28" i="92" s="1"/>
  <c r="P30" i="92"/>
  <c r="R30" i="92" s="1"/>
  <c r="P32" i="92"/>
  <c r="R32" i="92" s="1"/>
  <c r="P34" i="92"/>
  <c r="R34" i="92" s="1"/>
  <c r="P25" i="92"/>
  <c r="R25" i="92" s="1"/>
  <c r="P28" i="91"/>
  <c r="R28" i="91" s="1"/>
  <c r="P30" i="91"/>
  <c r="R30" i="91" s="1"/>
  <c r="P32" i="91"/>
  <c r="R32" i="91" s="1"/>
  <c r="P34" i="91"/>
  <c r="R34" i="91" s="1"/>
  <c r="P25" i="91"/>
  <c r="R25" i="91" s="1"/>
  <c r="P26" i="90"/>
  <c r="R26" i="90" s="1"/>
  <c r="O66" i="90" s="1"/>
  <c r="P28" i="90"/>
  <c r="R28" i="90" s="1"/>
  <c r="P30" i="90"/>
  <c r="R30" i="90" s="1"/>
  <c r="P32" i="90"/>
  <c r="R32" i="90" s="1"/>
  <c r="P34" i="90"/>
  <c r="R34" i="90" s="1"/>
  <c r="P25" i="90"/>
  <c r="R25" i="90" s="1"/>
  <c r="P28" i="89"/>
  <c r="R28" i="89" s="1"/>
  <c r="P30" i="89"/>
  <c r="R30" i="89" s="1"/>
  <c r="P32" i="89"/>
  <c r="R32" i="89" s="1"/>
  <c r="P34" i="89"/>
  <c r="R34" i="89" s="1"/>
  <c r="P25" i="89"/>
  <c r="R25" i="89" s="1"/>
  <c r="Q24" i="69"/>
  <c r="K34" i="44"/>
  <c r="K33" i="44"/>
  <c r="K32" i="44"/>
  <c r="K31" i="44"/>
  <c r="H15" i="44"/>
  <c r="F124" i="69"/>
  <c r="F123" i="69"/>
  <c r="F122" i="69"/>
  <c r="F121" i="69"/>
  <c r="F120" i="69"/>
  <c r="F119" i="69"/>
  <c r="F118" i="69"/>
  <c r="F117" i="69"/>
  <c r="F116" i="69"/>
  <c r="F115" i="69"/>
  <c r="F114" i="69"/>
  <c r="F113" i="69"/>
  <c r="F112" i="69"/>
  <c r="F111" i="69"/>
  <c r="F110" i="69"/>
  <c r="F109" i="69"/>
  <c r="F108" i="69"/>
  <c r="F107" i="69"/>
  <c r="F106" i="69"/>
  <c r="F105" i="69"/>
  <c r="F104" i="69"/>
  <c r="F103" i="69"/>
  <c r="F102" i="69"/>
  <c r="F101" i="69"/>
  <c r="F100" i="69"/>
  <c r="F99" i="69"/>
  <c r="F98" i="69"/>
  <c r="F97" i="69"/>
  <c r="F96" i="69"/>
  <c r="F95" i="69"/>
  <c r="F94" i="69"/>
  <c r="F93" i="69"/>
  <c r="F92" i="69"/>
  <c r="F91" i="69"/>
  <c r="F90" i="69"/>
  <c r="F89" i="69"/>
  <c r="F88" i="69"/>
  <c r="F87" i="69"/>
  <c r="F86" i="69"/>
  <c r="F85" i="69"/>
  <c r="F84" i="69"/>
  <c r="F83" i="69"/>
  <c r="F82" i="69"/>
  <c r="F81" i="69"/>
  <c r="O80" i="69"/>
  <c r="F80" i="69"/>
  <c r="F79" i="69"/>
  <c r="O78" i="69"/>
  <c r="F78" i="69"/>
  <c r="F77" i="69"/>
  <c r="O76" i="69"/>
  <c r="F76" i="69"/>
  <c r="F75" i="69"/>
  <c r="F74" i="69"/>
  <c r="F73" i="69"/>
  <c r="F72" i="69"/>
  <c r="F71" i="69"/>
  <c r="F70" i="69"/>
  <c r="F69" i="69"/>
  <c r="F68" i="69"/>
  <c r="F67" i="69"/>
  <c r="F66" i="69"/>
  <c r="F65" i="69"/>
  <c r="F64" i="69"/>
  <c r="F63" i="69"/>
  <c r="F62" i="69"/>
  <c r="F61" i="69"/>
  <c r="F60" i="69"/>
  <c r="F59" i="69"/>
  <c r="F57" i="69"/>
  <c r="F56" i="69"/>
  <c r="F55" i="69"/>
  <c r="F54" i="69"/>
  <c r="F53" i="69"/>
  <c r="F52" i="69"/>
  <c r="F51" i="69"/>
  <c r="F50" i="69"/>
  <c r="O35" i="69"/>
  <c r="S34" i="69"/>
  <c r="Q34" i="69"/>
  <c r="S33" i="69"/>
  <c r="Q33" i="69"/>
  <c r="S32" i="69"/>
  <c r="Q32" i="69"/>
  <c r="Q31" i="69"/>
  <c r="Q30" i="69"/>
  <c r="B28" i="69"/>
  <c r="D33" i="69" s="1"/>
  <c r="F33" i="69" s="1"/>
  <c r="H17" i="69"/>
  <c r="P15" i="69"/>
  <c r="E15" i="69"/>
  <c r="P29" i="101" l="1"/>
  <c r="R29" i="101" s="1"/>
  <c r="P34" i="101"/>
  <c r="R34" i="101" s="1"/>
  <c r="P28" i="101"/>
  <c r="R28" i="101" s="1"/>
  <c r="F18" i="101"/>
  <c r="P32" i="101"/>
  <c r="R32" i="101" s="1"/>
  <c r="P30" i="101"/>
  <c r="R30" i="101" s="1"/>
  <c r="P26" i="101"/>
  <c r="R26" i="101" s="1"/>
  <c r="O55" i="101" s="1"/>
  <c r="M28" i="44" s="1"/>
  <c r="O66" i="101"/>
  <c r="O66" i="91"/>
  <c r="O66" i="89"/>
  <c r="O66" i="97"/>
  <c r="O62" i="103"/>
  <c r="S25" i="103"/>
  <c r="Q18" i="103"/>
  <c r="Q18" i="99"/>
  <c r="O68" i="89"/>
  <c r="S25" i="102"/>
  <c r="O62" i="102"/>
  <c r="Q18" i="102"/>
  <c r="O68" i="101"/>
  <c r="O64" i="101"/>
  <c r="O62" i="101"/>
  <c r="S25" i="101"/>
  <c r="S26" i="101" s="1"/>
  <c r="S27" i="101" s="1"/>
  <c r="S28" i="101" s="1"/>
  <c r="O68" i="100"/>
  <c r="O64" i="100"/>
  <c r="Q18" i="100"/>
  <c r="O62" i="100"/>
  <c r="S25" i="100"/>
  <c r="S26" i="100" s="1"/>
  <c r="S27" i="100" s="1"/>
  <c r="S28" i="100" s="1"/>
  <c r="O68" i="99"/>
  <c r="O66" i="99"/>
  <c r="O64" i="99"/>
  <c r="S25" i="99"/>
  <c r="S26" i="99" s="1"/>
  <c r="S27" i="99" s="1"/>
  <c r="S28" i="99" s="1"/>
  <c r="O62" i="99"/>
  <c r="O70" i="98"/>
  <c r="O68" i="98"/>
  <c r="O66" i="98"/>
  <c r="O64" i="98"/>
  <c r="S25" i="98"/>
  <c r="S26" i="98" s="1"/>
  <c r="S27" i="98" s="1"/>
  <c r="S28" i="98" s="1"/>
  <c r="S29" i="98" s="1"/>
  <c r="O62" i="98"/>
  <c r="S28" i="97"/>
  <c r="O68" i="97"/>
  <c r="O64" i="97"/>
  <c r="S25" i="97"/>
  <c r="S26" i="97" s="1"/>
  <c r="S27" i="97" s="1"/>
  <c r="O62" i="97"/>
  <c r="O62" i="96"/>
  <c r="S25" i="96"/>
  <c r="O66" i="95"/>
  <c r="Q18" i="95"/>
  <c r="O62" i="95"/>
  <c r="S25" i="95"/>
  <c r="S26" i="95" s="1"/>
  <c r="S27" i="95" s="1"/>
  <c r="Q18" i="94"/>
  <c r="O64" i="94"/>
  <c r="S25" i="94"/>
  <c r="S26" i="94" s="1"/>
  <c r="S27" i="94" s="1"/>
  <c r="O62" i="94"/>
  <c r="O64" i="93"/>
  <c r="Q18" i="93"/>
  <c r="S25" i="93"/>
  <c r="S26" i="93" s="1"/>
  <c r="O62" i="93"/>
  <c r="O64" i="92"/>
  <c r="S25" i="92"/>
  <c r="S26" i="92" s="1"/>
  <c r="O62" i="92"/>
  <c r="S26" i="91"/>
  <c r="S27" i="91" s="1"/>
  <c r="O64" i="91"/>
  <c r="S25" i="91"/>
  <c r="O62" i="91"/>
  <c r="O64" i="90"/>
  <c r="J17" i="90"/>
  <c r="N20" i="90" s="1"/>
  <c r="I17" i="44" s="1"/>
  <c r="S25" i="90"/>
  <c r="S26" i="90" s="1"/>
  <c r="S27" i="90" s="1"/>
  <c r="O62" i="90"/>
  <c r="O64" i="89"/>
  <c r="O62" i="89"/>
  <c r="S25" i="89"/>
  <c r="S26" i="89" s="1"/>
  <c r="S27" i="89" s="1"/>
  <c r="S28" i="89" s="1"/>
  <c r="J17" i="98"/>
  <c r="N20" i="98" s="1"/>
  <c r="I25" i="44" s="1"/>
  <c r="Q18" i="97"/>
  <c r="Q18" i="96"/>
  <c r="Q18" i="91"/>
  <c r="O55" i="90"/>
  <c r="P55" i="90" s="1"/>
  <c r="O55" i="98"/>
  <c r="M25" i="44" s="1"/>
  <c r="O57" i="105"/>
  <c r="M32" i="44"/>
  <c r="F25" i="108"/>
  <c r="E16" i="108" s="1"/>
  <c r="F16" i="108"/>
  <c r="Q18" i="101"/>
  <c r="Q18" i="92"/>
  <c r="O55" i="94"/>
  <c r="P55" i="94" s="1"/>
  <c r="O57" i="131"/>
  <c r="Q18" i="106"/>
  <c r="Q18" i="89"/>
  <c r="O55" i="93"/>
  <c r="P55" i="93" s="1"/>
  <c r="P55" i="135"/>
  <c r="O62" i="138"/>
  <c r="S26" i="138"/>
  <c r="O57" i="138"/>
  <c r="Q35" i="138"/>
  <c r="P16" i="138" s="1"/>
  <c r="J17" i="138" s="1"/>
  <c r="N20" i="138" s="1"/>
  <c r="I13" i="44" s="1"/>
  <c r="R57" i="138"/>
  <c r="J15" i="138"/>
  <c r="O16" i="138" s="1"/>
  <c r="N13" i="44" s="1"/>
  <c r="Q16" i="138"/>
  <c r="P55" i="138"/>
  <c r="O57" i="132"/>
  <c r="P55" i="132"/>
  <c r="O57" i="130"/>
  <c r="P55" i="130"/>
  <c r="O57" i="136"/>
  <c r="P55" i="136"/>
  <c r="O57" i="134"/>
  <c r="P55" i="134"/>
  <c r="O57" i="137"/>
  <c r="P55" i="137"/>
  <c r="O57" i="129"/>
  <c r="P55" i="129"/>
  <c r="O57" i="133"/>
  <c r="P55" i="133"/>
  <c r="O57" i="118"/>
  <c r="P55" i="118"/>
  <c r="O57" i="125"/>
  <c r="P55" i="125"/>
  <c r="O57" i="113"/>
  <c r="P55" i="113"/>
  <c r="O57" i="120"/>
  <c r="P55" i="120"/>
  <c r="O57" i="123"/>
  <c r="P55" i="123"/>
  <c r="O57" i="109"/>
  <c r="P55" i="109"/>
  <c r="Q30" i="108"/>
  <c r="Q29" i="108"/>
  <c r="Q28" i="108"/>
  <c r="O55" i="107"/>
  <c r="M34" i="44" s="1"/>
  <c r="O55" i="106"/>
  <c r="M33" i="44" s="1"/>
  <c r="P55" i="105"/>
  <c r="O55" i="104"/>
  <c r="M31" i="44" s="1"/>
  <c r="O55" i="103"/>
  <c r="M30" i="44" s="1"/>
  <c r="O55" i="102"/>
  <c r="M29" i="44" s="1"/>
  <c r="O55" i="100"/>
  <c r="M27" i="44" s="1"/>
  <c r="O55" i="99"/>
  <c r="M26" i="44" s="1"/>
  <c r="O55" i="97"/>
  <c r="M24" i="44" s="1"/>
  <c r="O55" i="96"/>
  <c r="M23" i="44" s="1"/>
  <c r="O55" i="95"/>
  <c r="M22" i="44" s="1"/>
  <c r="O55" i="92"/>
  <c r="M19" i="44" s="1"/>
  <c r="O55" i="91"/>
  <c r="M18" i="44" s="1"/>
  <c r="O55" i="89"/>
  <c r="M16" i="44" s="1"/>
  <c r="D40" i="69"/>
  <c r="F40" i="69" s="1"/>
  <c r="D48" i="69"/>
  <c r="F48" i="69" s="1"/>
  <c r="D41" i="69"/>
  <c r="F41" i="69" s="1"/>
  <c r="D45" i="69"/>
  <c r="F45" i="69" s="1"/>
  <c r="D49" i="69"/>
  <c r="F49" i="69" s="1"/>
  <c r="D44" i="69"/>
  <c r="F44" i="69" s="1"/>
  <c r="D38" i="69"/>
  <c r="F38" i="69" s="1"/>
  <c r="D42" i="69"/>
  <c r="F42" i="69" s="1"/>
  <c r="D46" i="69"/>
  <c r="F46" i="69" s="1"/>
  <c r="D39" i="69"/>
  <c r="F39" i="69" s="1"/>
  <c r="D43" i="69"/>
  <c r="F43" i="69" s="1"/>
  <c r="D47" i="69"/>
  <c r="F47" i="69" s="1"/>
  <c r="D25" i="69"/>
  <c r="F25" i="69" s="1"/>
  <c r="E16" i="69" s="1"/>
  <c r="D28" i="69"/>
  <c r="F28" i="69" s="1"/>
  <c r="D32" i="69"/>
  <c r="F32" i="69" s="1"/>
  <c r="D35" i="69"/>
  <c r="F35" i="69" s="1"/>
  <c r="D36" i="69"/>
  <c r="F36" i="69" s="1"/>
  <c r="D26" i="69"/>
  <c r="F26" i="69" s="1"/>
  <c r="D30" i="69"/>
  <c r="F30" i="69" s="1"/>
  <c r="D34" i="69"/>
  <c r="F34" i="69" s="1"/>
  <c r="D37" i="69"/>
  <c r="F37" i="69" s="1"/>
  <c r="D29" i="69"/>
  <c r="F29" i="69" s="1"/>
  <c r="D31" i="69"/>
  <c r="F31" i="69" s="1"/>
  <c r="M17" i="44" l="1"/>
  <c r="O57" i="90"/>
  <c r="P55" i="98"/>
  <c r="O57" i="98"/>
  <c r="F18" i="108"/>
  <c r="O57" i="93"/>
  <c r="M20" i="44"/>
  <c r="O57" i="94"/>
  <c r="M21" i="44"/>
  <c r="P27" i="108"/>
  <c r="P26" i="108"/>
  <c r="P34" i="108"/>
  <c r="R34" i="108" s="1"/>
  <c r="P33" i="108"/>
  <c r="R33" i="108" s="1"/>
  <c r="P28" i="108"/>
  <c r="R28" i="108" s="1"/>
  <c r="P25" i="108"/>
  <c r="P31" i="108"/>
  <c r="R31" i="108" s="1"/>
  <c r="P30" i="108"/>
  <c r="R30" i="108" s="1"/>
  <c r="P29" i="108"/>
  <c r="R29" i="108" s="1"/>
  <c r="P32" i="108"/>
  <c r="R32" i="108" s="1"/>
  <c r="L13" i="44"/>
  <c r="Q18" i="138"/>
  <c r="O57" i="107"/>
  <c r="P55" i="107"/>
  <c r="P55" i="106"/>
  <c r="O57" i="106"/>
  <c r="O57" i="104"/>
  <c r="P55" i="104"/>
  <c r="O57" i="103"/>
  <c r="P55" i="103"/>
  <c r="O57" i="102"/>
  <c r="P55" i="102"/>
  <c r="O57" i="101"/>
  <c r="P55" i="101"/>
  <c r="O57" i="100"/>
  <c r="P55" i="100"/>
  <c r="O57" i="99"/>
  <c r="P55" i="99"/>
  <c r="O57" i="97"/>
  <c r="P55" i="97"/>
  <c r="O57" i="96"/>
  <c r="P55" i="96"/>
  <c r="O57" i="95"/>
  <c r="P55" i="95"/>
  <c r="O57" i="92"/>
  <c r="P55" i="92"/>
  <c r="P55" i="91"/>
  <c r="O57" i="91"/>
  <c r="P55" i="89"/>
  <c r="O57" i="89"/>
  <c r="F16" i="69"/>
  <c r="J15" i="44" s="1"/>
  <c r="J63" i="44" s="1"/>
  <c r="K30" i="44" s="1"/>
  <c r="F27" i="69"/>
  <c r="K28" i="44" l="1"/>
  <c r="K29" i="44"/>
  <c r="K26" i="44"/>
  <c r="K27" i="44"/>
  <c r="K24" i="44"/>
  <c r="K25" i="44"/>
  <c r="K22" i="44"/>
  <c r="K23" i="44"/>
  <c r="K20" i="44"/>
  <c r="K21" i="44"/>
  <c r="K18" i="44"/>
  <c r="K19" i="44"/>
  <c r="K16" i="44"/>
  <c r="K17" i="44"/>
  <c r="Q25" i="108"/>
  <c r="R25" i="108"/>
  <c r="R26" i="108"/>
  <c r="Q26" i="108"/>
  <c r="R27" i="108"/>
  <c r="Q27" i="108"/>
  <c r="P34" i="69"/>
  <c r="R34" i="69" s="1"/>
  <c r="P32" i="69"/>
  <c r="R32" i="69" s="1"/>
  <c r="P30" i="69"/>
  <c r="R30" i="69" s="1"/>
  <c r="P28" i="69"/>
  <c r="P26" i="69"/>
  <c r="P33" i="69"/>
  <c r="R33" i="69" s="1"/>
  <c r="P31" i="69"/>
  <c r="R31" i="69" s="1"/>
  <c r="P29" i="69"/>
  <c r="P27" i="69"/>
  <c r="P25" i="69"/>
  <c r="F18" i="69"/>
  <c r="O72" i="108" l="1"/>
  <c r="S25" i="108"/>
  <c r="S26" i="108" s="1"/>
  <c r="S27" i="108" s="1"/>
  <c r="S28" i="108" s="1"/>
  <c r="S29" i="108" s="1"/>
  <c r="S30" i="108" s="1"/>
  <c r="S31" i="108" s="1"/>
  <c r="R55" i="108"/>
  <c r="O55" i="108"/>
  <c r="O57" i="108" s="1"/>
  <c r="O64" i="108"/>
  <c r="O68" i="108"/>
  <c r="O70" i="108"/>
  <c r="O62" i="108"/>
  <c r="O74" i="108"/>
  <c r="O66" i="108"/>
  <c r="Q35" i="108"/>
  <c r="P16" i="108" s="1"/>
  <c r="J17" i="108" s="1"/>
  <c r="N20" i="108" s="1"/>
  <c r="Q26" i="69"/>
  <c r="R26" i="69"/>
  <c r="R28" i="69"/>
  <c r="Q28" i="69"/>
  <c r="R27" i="69"/>
  <c r="Q27" i="69"/>
  <c r="R29" i="69"/>
  <c r="Q29" i="69"/>
  <c r="R25" i="69"/>
  <c r="R57" i="108" l="1"/>
  <c r="J15" i="108"/>
  <c r="O16" i="108" s="1"/>
  <c r="P55" i="108"/>
  <c r="Q16" i="108"/>
  <c r="Q18" i="108" s="1"/>
  <c r="Q35" i="69"/>
  <c r="P16" i="69" s="1"/>
  <c r="J17" i="69" s="1"/>
  <c r="N20" i="69" s="1"/>
  <c r="I15" i="44" s="1"/>
  <c r="O72" i="69"/>
  <c r="O64" i="69"/>
  <c r="O55" i="69"/>
  <c r="S25" i="69"/>
  <c r="S26" i="69" s="1"/>
  <c r="S27" i="69" s="1"/>
  <c r="S28" i="69" s="1"/>
  <c r="S29" i="69" s="1"/>
  <c r="S30" i="69" s="1"/>
  <c r="S31" i="69" s="1"/>
  <c r="O70" i="69"/>
  <c r="O62" i="69"/>
  <c r="O68" i="69"/>
  <c r="R55" i="69"/>
  <c r="O74" i="69"/>
  <c r="O66" i="69"/>
  <c r="O57" i="69" l="1"/>
  <c r="M15" i="44"/>
  <c r="M63" i="44" s="1"/>
  <c r="R57" i="69"/>
  <c r="J15" i="69"/>
  <c r="O16" i="69" s="1"/>
  <c r="N15" i="44" s="1"/>
  <c r="N63" i="44" s="1"/>
  <c r="P55" i="69"/>
  <c r="Q16" i="69"/>
  <c r="Q18" i="69" l="1"/>
  <c r="L15" i="44"/>
  <c r="L63" i="44" s="1"/>
  <c r="K14" i="44"/>
  <c r="K15" i="44" l="1"/>
  <c r="K13" i="44"/>
  <c r="E10" i="44"/>
  <c r="S10" i="44" l="1"/>
  <c r="L2" i="44"/>
  <c r="L3" i="44"/>
  <c r="L64" i="44" l="1"/>
  <c r="M64" i="44"/>
</calcChain>
</file>

<file path=xl/sharedStrings.xml><?xml version="1.0" encoding="utf-8"?>
<sst xmlns="http://schemas.openxmlformats.org/spreadsheetml/2006/main" count="2798" uniqueCount="98">
  <si>
    <t>x</t>
  </si>
  <si>
    <t>ORDRE posé</t>
  </si>
  <si>
    <t>TP1</t>
  </si>
  <si>
    <t>TP2</t>
  </si>
  <si>
    <t>TP3</t>
  </si>
  <si>
    <t>TP4</t>
  </si>
  <si>
    <t>Total Vente TP5</t>
  </si>
  <si>
    <t>Total Vente TP2</t>
  </si>
  <si>
    <t>Total Vente TP3</t>
  </si>
  <si>
    <t>Total Vente TP4</t>
  </si>
  <si>
    <t>TP5</t>
  </si>
  <si>
    <t>Total Vente TP1</t>
  </si>
  <si>
    <t>Total Vente TP6</t>
  </si>
  <si>
    <t>Total Vente TP7</t>
  </si>
  <si>
    <t>Total Vente TP8</t>
  </si>
  <si>
    <t>Total Vente TP9</t>
  </si>
  <si>
    <t xml:space="preserve">Capital Dispo </t>
  </si>
  <si>
    <t>Fractionnement</t>
  </si>
  <si>
    <t>ACHATS</t>
  </si>
  <si>
    <t>VENTES</t>
  </si>
  <si>
    <t>NOM de l'Actif</t>
  </si>
  <si>
    <t>Rendement théorique</t>
  </si>
  <si>
    <t>Rendement en cours</t>
  </si>
  <si>
    <t>Montant IN</t>
  </si>
  <si>
    <t>Date</t>
  </si>
  <si>
    <t>ACHAT validé</t>
  </si>
  <si>
    <t>VENTE Validée</t>
  </si>
  <si>
    <t>TOTAL VENTE Validée</t>
  </si>
  <si>
    <t>TOTAL VENTE théorique</t>
  </si>
  <si>
    <t>Total Vente TP10</t>
  </si>
  <si>
    <t xml:space="preserve"> </t>
  </si>
  <si>
    <t>Balance</t>
  </si>
  <si>
    <t>Résultat Net</t>
  </si>
  <si>
    <t>% Distribution</t>
  </si>
  <si>
    <t>Total Achats ($)</t>
  </si>
  <si>
    <t>Total Ventes ($)</t>
  </si>
  <si>
    <t>TP6</t>
  </si>
  <si>
    <t>TP7</t>
  </si>
  <si>
    <t>TP8</t>
  </si>
  <si>
    <t>TP9</t>
  </si>
  <si>
    <t>TP10</t>
  </si>
  <si>
    <t>Binance</t>
  </si>
  <si>
    <t>Swissborg</t>
  </si>
  <si>
    <t>Degiro</t>
  </si>
  <si>
    <t>https://www.degiro.fr/parrainage/commencez-a-investir?id=29A9E1A2&amp;utm_source=mgm</t>
  </si>
  <si>
    <t>https://join.swissborg.com/fr/r/jeremyB4BB</t>
  </si>
  <si>
    <t>https://accounts.binance.com/fr/register?ref=35924363</t>
  </si>
  <si>
    <t>Actif</t>
  </si>
  <si>
    <t>Achats</t>
  </si>
  <si>
    <t>Objectif</t>
  </si>
  <si>
    <t>Résultat net</t>
  </si>
  <si>
    <t>% Achats</t>
  </si>
  <si>
    <t>Ventes</t>
  </si>
  <si>
    <t>Profite de mes liens d'affiliation pour bénéficier de cadeaux de premières inscriptions</t>
  </si>
  <si>
    <t>Trading / Rendement / NFT</t>
  </si>
  <si>
    <t>Application idéal pour l'investissement en cryptomonnaies</t>
  </si>
  <si>
    <t>FONCTIONNEMENT</t>
  </si>
  <si>
    <t>PLAN GLOBAL</t>
  </si>
  <si>
    <t>Montant Investi</t>
  </si>
  <si>
    <t>Ventes Réalisées</t>
  </si>
  <si>
    <t>Prix Moyen d'Achat</t>
  </si>
  <si>
    <t>Prix Moyen de Vente</t>
  </si>
  <si>
    <t>J'utilise ces plateformes car je leur fais confiance, mais n'oublie pas "not your keys, not your coins"</t>
  </si>
  <si>
    <t>BTC</t>
  </si>
  <si>
    <t>YUZU</t>
  </si>
  <si>
    <t>https://yuzu.green/</t>
  </si>
  <si>
    <t>jeremy1659</t>
  </si>
  <si>
    <t>Gagne un ticket à gratter swissborg grâce à ce lien</t>
  </si>
  <si>
    <t>Gagne une box surprise grâce à mon code parainnage:</t>
  </si>
  <si>
    <t>Français</t>
  </si>
  <si>
    <t>PSAN</t>
  </si>
  <si>
    <t>suisse</t>
  </si>
  <si>
    <t>Stockage et rendement</t>
  </si>
  <si>
    <t>Application idéal pour l'investissement en bourse</t>
  </si>
  <si>
    <t>Montant IN ($)</t>
  </si>
  <si>
    <t>Montant OUT ($)</t>
  </si>
  <si>
    <t>Achat unique</t>
  </si>
  <si>
    <t>Plan d'Achat</t>
  </si>
  <si>
    <t>Ordre Limite</t>
  </si>
  <si>
    <t>Ordre Market</t>
  </si>
  <si>
    <t>Dollar Cost Average (DCA)</t>
  </si>
  <si>
    <t>Total %</t>
  </si>
  <si>
    <t>https://youtu.be/Z8gF0C6if1Y</t>
  </si>
  <si>
    <t>PROFITS RÉALISÉS :</t>
  </si>
  <si>
    <t>OBJECTIF
(Montant total des ventes)</t>
  </si>
  <si>
    <t>À LIRE avant de s'aventurer dans le Crypto Planner</t>
  </si>
  <si>
    <t>https://account.paymium.com/sign-up?referral=s89f68qqE_dfqyF8aheD</t>
  </si>
  <si>
    <t>Les frais d'échanges sont parmis les plus bas du marché français</t>
  </si>
  <si>
    <t>entre 0,4% et 0,6%</t>
  </si>
  <si>
    <t>Mes OBJECTIFS</t>
  </si>
  <si>
    <t>Vidéo tuto Paymium</t>
  </si>
  <si>
    <t>https://youtu.be/IDh-F6HPe6k</t>
  </si>
  <si>
    <t>Vidéo tuto Yuzu</t>
  </si>
  <si>
    <t>Application idéal pour débuter l'investissement en cryptomonnaies</t>
  </si>
  <si>
    <t>Les meilleurs frais d'échanges du marché crypto</t>
  </si>
  <si>
    <t>Contribue à la décarbonation</t>
  </si>
  <si>
    <t>N°1 mondiale des exchanges de cryptomonnaies</t>
  </si>
  <si>
    <t>SUI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</si>
</sst>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0000"/>
    <numFmt numFmtId="165" formatCode="_-[$$-409]* #,##0.00_ ;_-[$$-409]* \-#,##0.00\ ;_-[$$-409]* &quot;-&quot;??_ ;_-@_ "/>
    <numFmt numFmtId="166" formatCode="_-[$$-409]* #,##0_ ;_-[$$-409]* \-#,##0\ ;_-[$$-409]* &quot;-&quot;??_ ;_-@_ "/>
    <numFmt numFmtId="167" formatCode="[$-40C]d\-mmm\-yy;@"/>
    <numFmt numFmtId="168" formatCode="_-[$$-409]* #,##0.00_ ;_-[$$-409]* \-#,##0.00\ ;_-[$$-409]* &quot;-&quot;????????_ ;_-@_ "/>
  </numFmts>
  <fonts count="16"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b/>
      <sz val="28"/>
      <color theme="1"/>
      <name val="Calibri"/>
      <family val="2"/>
      <scheme val="minor"/>
    </font>
    <font>
      <sz val="11"/>
      <color theme="0" tint="-0.14999847407452621"/>
      <name val="Calibri"/>
      <family val="2"/>
      <scheme val="minor"/>
    </font>
    <font>
      <sz val="16"/>
      <color theme="1"/>
      <name val="Calibri"/>
      <family val="2"/>
      <scheme val="minor"/>
    </font>
    <font>
      <sz val="22"/>
      <color theme="1"/>
      <name val="Calibri"/>
      <family val="2"/>
      <scheme val="minor"/>
    </font>
    <font>
      <sz val="20"/>
      <color theme="1"/>
      <name val="Goudy Stout"/>
      <family val="1"/>
    </font>
    <font>
      <b/>
      <sz val="10"/>
      <color theme="0" tint="-0.14999847407452621"/>
      <name val="Calibri"/>
      <family val="2"/>
      <scheme val="minor"/>
    </font>
    <font>
      <sz val="28"/>
      <color theme="1"/>
      <name val="Calibri"/>
      <family val="2"/>
      <scheme val="minor"/>
    </font>
    <font>
      <u/>
      <sz val="11"/>
      <color theme="10"/>
      <name val="Calibri"/>
      <family val="2"/>
      <scheme val="minor"/>
    </font>
    <font>
      <b/>
      <sz val="18"/>
      <color theme="1"/>
      <name val="Calibri"/>
      <family val="2"/>
      <scheme val="minor"/>
    </font>
    <font>
      <sz val="11"/>
      <color rgb="FF7030A0"/>
      <name val="Calibri"/>
      <family val="2"/>
      <scheme val="minor"/>
    </font>
    <font>
      <sz val="11"/>
      <color theme="0"/>
      <name val="Calibri"/>
      <family val="2"/>
      <scheme val="minor"/>
    </font>
    <font>
      <b/>
      <sz val="48"/>
      <color theme="1"/>
      <name val="Calibri"/>
      <family val="2"/>
      <scheme val="minor"/>
    </font>
  </fonts>
  <fills count="14">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2" tint="-0.249977111117893"/>
        <bgColor indexed="64"/>
      </patternFill>
    </fill>
    <fill>
      <patternFill patternType="solid">
        <fgColor theme="9" tint="0.79998168889431442"/>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9" fontId="2" fillId="0" borderId="0" applyFont="0" applyFill="0" applyBorder="0" applyAlignment="0" applyProtection="0"/>
    <xf numFmtId="0" fontId="11" fillId="0" borderId="0" applyNumberFormat="0" applyFill="0" applyBorder="0" applyAlignment="0" applyProtection="0"/>
  </cellStyleXfs>
  <cellXfs count="169">
    <xf numFmtId="0" fontId="0" fillId="0" borderId="0" xfId="0"/>
    <xf numFmtId="0" fontId="0" fillId="0" borderId="11" xfId="0" applyBorder="1"/>
    <xf numFmtId="0" fontId="0" fillId="0" borderId="10" xfId="0" applyBorder="1"/>
    <xf numFmtId="9" fontId="0" fillId="0" borderId="0" xfId="0" applyNumberFormat="1"/>
    <xf numFmtId="0" fontId="1" fillId="2" borderId="7" xfId="0" applyFont="1" applyFill="1" applyBorder="1"/>
    <xf numFmtId="0" fontId="0" fillId="0" borderId="1" xfId="0" applyBorder="1"/>
    <xf numFmtId="0" fontId="1" fillId="0" borderId="10" xfId="0" applyFont="1" applyBorder="1" applyAlignment="1">
      <alignment horizontal="center"/>
    </xf>
    <xf numFmtId="9" fontId="1" fillId="2" borderId="9" xfId="1" applyFont="1" applyFill="1" applyBorder="1"/>
    <xf numFmtId="0" fontId="0" fillId="5" borderId="7" xfId="0" applyFill="1" applyBorder="1"/>
    <xf numFmtId="166" fontId="0" fillId="5" borderId="9" xfId="0" applyNumberFormat="1" applyFill="1" applyBorder="1"/>
    <xf numFmtId="0" fontId="0" fillId="4" borderId="0" xfId="0" applyFill="1"/>
    <xf numFmtId="0" fontId="0" fillId="3" borderId="4" xfId="0" applyFill="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3" borderId="2"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167" fontId="0" fillId="3" borderId="11" xfId="0" applyNumberFormat="1" applyFill="1" applyBorder="1" applyAlignment="1">
      <alignment horizontal="center"/>
    </xf>
    <xf numFmtId="167" fontId="0" fillId="3" borderId="10" xfId="0" applyNumberFormat="1" applyFill="1" applyBorder="1" applyAlignment="1">
      <alignment horizontal="center"/>
    </xf>
    <xf numFmtId="167" fontId="0" fillId="3" borderId="12" xfId="0" applyNumberFormat="1" applyFill="1" applyBorder="1" applyAlignment="1">
      <alignment horizontal="center"/>
    </xf>
    <xf numFmtId="2" fontId="0" fillId="0" borderId="10" xfId="0" applyNumberFormat="1" applyBorder="1"/>
    <xf numFmtId="2" fontId="0" fillId="0" borderId="11" xfId="0" applyNumberFormat="1" applyBorder="1"/>
    <xf numFmtId="2" fontId="0" fillId="0" borderId="2" xfId="0" applyNumberFormat="1" applyBorder="1"/>
    <xf numFmtId="2" fontId="0" fillId="0" borderId="0" xfId="0" applyNumberFormat="1"/>
    <xf numFmtId="2" fontId="0" fillId="0" borderId="5" xfId="0" applyNumberFormat="1" applyBorder="1"/>
    <xf numFmtId="165" fontId="0" fillId="0" borderId="16" xfId="0" applyNumberFormat="1" applyBorder="1"/>
    <xf numFmtId="165" fontId="0" fillId="0" borderId="17" xfId="0" applyNumberFormat="1" applyBorder="1"/>
    <xf numFmtId="165" fontId="0" fillId="0" borderId="18" xfId="0" applyNumberFormat="1" applyBorder="1"/>
    <xf numFmtId="166" fontId="1" fillId="2" borderId="9" xfId="0" applyNumberFormat="1" applyFont="1" applyFill="1"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0" xfId="0" applyAlignment="1">
      <alignment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8" borderId="0" xfId="0" applyFill="1"/>
    <xf numFmtId="2" fontId="0" fillId="8" borderId="0" xfId="0" applyNumberFormat="1" applyFill="1"/>
    <xf numFmtId="0" fontId="0" fillId="8" borderId="0" xfId="0" applyFill="1" applyAlignment="1">
      <alignment vertical="center"/>
    </xf>
    <xf numFmtId="0" fontId="0" fillId="8" borderId="0" xfId="0" applyFill="1" applyAlignment="1">
      <alignment horizontal="center" vertical="center"/>
    </xf>
    <xf numFmtId="0" fontId="0" fillId="8" borderId="0" xfId="0" applyFill="1" applyAlignment="1">
      <alignment horizontal="center"/>
    </xf>
    <xf numFmtId="2" fontId="1" fillId="8" borderId="0" xfId="0" applyNumberFormat="1" applyFont="1" applyFill="1"/>
    <xf numFmtId="9" fontId="0" fillId="8" borderId="0" xfId="1" applyFont="1" applyFill="1"/>
    <xf numFmtId="9" fontId="1" fillId="8" borderId="0" xfId="1" applyFont="1" applyFill="1" applyBorder="1"/>
    <xf numFmtId="166" fontId="0" fillId="8" borderId="0" xfId="0" applyNumberFormat="1" applyFill="1"/>
    <xf numFmtId="0" fontId="0" fillId="3" borderId="2" xfId="0" applyFill="1" applyBorder="1" applyAlignment="1">
      <alignment horizontal="center" vertical="center"/>
    </xf>
    <xf numFmtId="0" fontId="0" fillId="3" borderId="0" xfId="0" applyFill="1" applyAlignment="1">
      <alignment horizontal="center" vertical="center"/>
    </xf>
    <xf numFmtId="0" fontId="0" fillId="3" borderId="5" xfId="0" applyFill="1" applyBorder="1" applyAlignment="1">
      <alignment horizontal="center" vertical="center"/>
    </xf>
    <xf numFmtId="9" fontId="5" fillId="8" borderId="0" xfId="1" applyFont="1" applyFill="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0" borderId="12" xfId="0" applyBorder="1" applyAlignment="1">
      <alignment horizontal="center" vertical="center"/>
    </xf>
    <xf numFmtId="0" fontId="1" fillId="0" borderId="9" xfId="0" applyFont="1" applyBorder="1" applyAlignment="1">
      <alignment horizontal="center" vertical="center"/>
    </xf>
    <xf numFmtId="0" fontId="0" fillId="8" borderId="0" xfId="0" applyFill="1" applyAlignment="1">
      <alignment horizontal="right"/>
    </xf>
    <xf numFmtId="0" fontId="0" fillId="3" borderId="13" xfId="0" applyFill="1" applyBorder="1"/>
    <xf numFmtId="0" fontId="0" fillId="3" borderId="14" xfId="0" applyFill="1" applyBorder="1"/>
    <xf numFmtId="0" fontId="0" fillId="3" borderId="15" xfId="0" applyFill="1" applyBorder="1"/>
    <xf numFmtId="0" fontId="1" fillId="0" borderId="1" xfId="0" applyFont="1" applyBorder="1" applyAlignment="1">
      <alignment horizontal="center"/>
    </xf>
    <xf numFmtId="165" fontId="0" fillId="3" borderId="3" xfId="0" applyNumberFormat="1" applyFill="1" applyBorder="1"/>
    <xf numFmtId="165" fontId="0" fillId="0" borderId="9" xfId="0" applyNumberFormat="1" applyBorder="1"/>
    <xf numFmtId="0" fontId="0" fillId="9" borderId="0" xfId="0" applyFill="1"/>
    <xf numFmtId="0" fontId="0" fillId="9" borderId="0" xfId="0" applyFill="1" applyAlignment="1">
      <alignment vertical="center"/>
    </xf>
    <xf numFmtId="0" fontId="3" fillId="8" borderId="0" xfId="0" applyFont="1" applyFill="1" applyAlignment="1">
      <alignment horizontal="center" vertical="center" wrapText="1"/>
    </xf>
    <xf numFmtId="164" fontId="3" fillId="8" borderId="0" xfId="0" applyNumberFormat="1" applyFont="1" applyFill="1" applyAlignment="1">
      <alignment horizontal="right"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9" fontId="0" fillId="3" borderId="10" xfId="1" applyFont="1" applyFill="1" applyBorder="1" applyAlignment="1">
      <alignment horizontal="center"/>
    </xf>
    <xf numFmtId="9" fontId="0" fillId="3" borderId="11" xfId="1" applyFont="1" applyFill="1" applyBorder="1" applyAlignment="1">
      <alignment horizontal="center"/>
    </xf>
    <xf numFmtId="9" fontId="0" fillId="3" borderId="12" xfId="1" applyFont="1" applyFill="1" applyBorder="1" applyAlignment="1">
      <alignment horizontal="center"/>
    </xf>
    <xf numFmtId="0" fontId="0" fillId="10" borderId="0" xfId="0" applyFill="1"/>
    <xf numFmtId="165" fontId="1" fillId="0" borderId="6" xfId="0" applyNumberFormat="1" applyFont="1" applyBorder="1" applyAlignment="1">
      <alignment horizontal="center" vertical="center"/>
    </xf>
    <xf numFmtId="0" fontId="6" fillId="3" borderId="1" xfId="0" quotePrefix="1" applyFont="1" applyFill="1" applyBorder="1" applyAlignment="1">
      <alignment horizontal="center" vertical="center"/>
    </xf>
    <xf numFmtId="164" fontId="9" fillId="8" borderId="0" xfId="0" applyNumberFormat="1" applyFont="1" applyFill="1" applyAlignment="1">
      <alignment horizontal="right" vertical="center"/>
    </xf>
    <xf numFmtId="165" fontId="5" fillId="8" borderId="0" xfId="0" applyNumberFormat="1" applyFont="1" applyFill="1"/>
    <xf numFmtId="166" fontId="1" fillId="7" borderId="9" xfId="0" applyNumberFormat="1" applyFont="1" applyFill="1" applyBorder="1" applyAlignment="1">
      <alignment horizontal="center" vertical="center"/>
    </xf>
    <xf numFmtId="0" fontId="0" fillId="0" borderId="24" xfId="0" applyBorder="1" applyAlignment="1">
      <alignment horizontal="center" vertical="center"/>
    </xf>
    <xf numFmtId="0" fontId="12" fillId="4" borderId="0" xfId="0" applyFont="1" applyFill="1"/>
    <xf numFmtId="0" fontId="13" fillId="10" borderId="0" xfId="0" applyFont="1" applyFill="1"/>
    <xf numFmtId="0" fontId="13" fillId="4" borderId="0" xfId="0" applyFont="1" applyFill="1"/>
    <xf numFmtId="0" fontId="3" fillId="4" borderId="0" xfId="0" applyFont="1" applyFill="1"/>
    <xf numFmtId="166" fontId="0" fillId="10" borderId="0" xfId="0" applyNumberFormat="1" applyFill="1"/>
    <xf numFmtId="9" fontId="0" fillId="10" borderId="0" xfId="1" applyFont="1" applyFill="1"/>
    <xf numFmtId="0" fontId="14" fillId="11" borderId="20" xfId="0" applyFont="1" applyFill="1" applyBorder="1"/>
    <xf numFmtId="9" fontId="14" fillId="11" borderId="22" xfId="1" applyFont="1" applyFill="1" applyBorder="1"/>
    <xf numFmtId="2" fontId="14" fillId="11" borderId="23" xfId="0" applyNumberFormat="1" applyFont="1" applyFill="1" applyBorder="1"/>
    <xf numFmtId="2" fontId="14" fillId="11" borderId="29" xfId="0" applyNumberFormat="1" applyFont="1" applyFill="1" applyBorder="1"/>
    <xf numFmtId="2" fontId="14" fillId="11" borderId="21" xfId="0" applyNumberFormat="1" applyFont="1" applyFill="1" applyBorder="1"/>
    <xf numFmtId="9" fontId="14" fillId="11" borderId="19" xfId="1" applyFont="1" applyFill="1" applyBorder="1"/>
    <xf numFmtId="0" fontId="1" fillId="6" borderId="24" xfId="0" applyFont="1" applyFill="1" applyBorder="1" applyAlignment="1">
      <alignment horizontal="center" vertical="center"/>
    </xf>
    <xf numFmtId="0" fontId="1" fillId="6" borderId="25" xfId="0" applyFont="1" applyFill="1" applyBorder="1" applyAlignment="1">
      <alignment horizontal="center" vertical="center"/>
    </xf>
    <xf numFmtId="0" fontId="1" fillId="6" borderId="26" xfId="0" applyFont="1" applyFill="1" applyBorder="1" applyAlignment="1">
      <alignment horizontal="center" vertical="center"/>
    </xf>
    <xf numFmtId="0" fontId="1" fillId="6" borderId="27" xfId="0" applyFont="1" applyFill="1" applyBorder="1" applyAlignment="1">
      <alignment horizontal="center" vertical="center"/>
    </xf>
    <xf numFmtId="0" fontId="1" fillId="6" borderId="28" xfId="0" applyFont="1" applyFill="1" applyBorder="1" applyAlignment="1">
      <alignment horizontal="center" vertical="center"/>
    </xf>
    <xf numFmtId="0" fontId="4" fillId="4" borderId="0" xfId="0" applyFont="1" applyFill="1" applyAlignment="1">
      <alignment horizontal="left" vertical="center"/>
    </xf>
    <xf numFmtId="0" fontId="15" fillId="4" borderId="0" xfId="0" applyFont="1" applyFill="1" applyAlignment="1">
      <alignment horizontal="left" vertical="center"/>
    </xf>
    <xf numFmtId="0" fontId="1" fillId="10" borderId="0" xfId="0" applyFont="1" applyFill="1" applyAlignment="1">
      <alignment horizontal="left" vertical="center"/>
    </xf>
    <xf numFmtId="0" fontId="6" fillId="6" borderId="0" xfId="0" applyFont="1" applyFill="1"/>
    <xf numFmtId="166" fontId="6" fillId="6" borderId="0" xfId="0" applyNumberFormat="1" applyFont="1" applyFill="1"/>
    <xf numFmtId="0" fontId="0" fillId="6" borderId="0" xfId="0" applyFill="1"/>
    <xf numFmtId="168" fontId="0" fillId="6" borderId="0" xfId="0" applyNumberFormat="1" applyFill="1"/>
    <xf numFmtId="0" fontId="0" fillId="3" borderId="31" xfId="0" applyFill="1" applyBorder="1" applyAlignment="1">
      <alignment horizontal="center"/>
    </xf>
    <xf numFmtId="0" fontId="0" fillId="0" borderId="30" xfId="0" applyBorder="1" applyAlignment="1">
      <alignment horizontal="left"/>
    </xf>
    <xf numFmtId="0" fontId="0" fillId="3" borderId="31" xfId="0" applyFill="1" applyBorder="1" applyAlignment="1">
      <alignment horizontal="center" vertical="center"/>
    </xf>
    <xf numFmtId="0" fontId="0" fillId="3" borderId="30" xfId="0" applyFill="1" applyBorder="1" applyAlignment="1">
      <alignment horizontal="center"/>
    </xf>
    <xf numFmtId="167" fontId="0" fillId="3" borderId="30" xfId="0" applyNumberFormat="1" applyFill="1" applyBorder="1" applyAlignment="1">
      <alignment horizontal="center"/>
    </xf>
    <xf numFmtId="0" fontId="0" fillId="8" borderId="30" xfId="0" applyFill="1" applyBorder="1"/>
    <xf numFmtId="0" fontId="1" fillId="12" borderId="7" xfId="0" applyFont="1" applyFill="1" applyBorder="1"/>
    <xf numFmtId="166" fontId="1" fillId="12" borderId="9" xfId="0" applyNumberFormat="1" applyFont="1" applyFill="1" applyBorder="1"/>
    <xf numFmtId="9" fontId="1" fillId="12" borderId="9" xfId="1" applyFont="1" applyFill="1" applyBorder="1"/>
    <xf numFmtId="2" fontId="0" fillId="3" borderId="30" xfId="0" applyNumberFormat="1" applyFill="1" applyBorder="1"/>
    <xf numFmtId="2" fontId="0" fillId="3" borderId="11" xfId="0" applyNumberFormat="1" applyFill="1" applyBorder="1"/>
    <xf numFmtId="2" fontId="0" fillId="3" borderId="12" xfId="0" applyNumberFormat="1" applyFill="1" applyBorder="1"/>
    <xf numFmtId="0" fontId="0" fillId="7" borderId="1" xfId="0" applyFill="1" applyBorder="1" applyAlignment="1">
      <alignment horizontal="center" vertical="center"/>
    </xf>
    <xf numFmtId="0" fontId="14" fillId="11" borderId="32" xfId="0" applyFont="1" applyFill="1" applyBorder="1"/>
    <xf numFmtId="2" fontId="14" fillId="11" borderId="32" xfId="0" applyNumberFormat="1" applyFont="1" applyFill="1" applyBorder="1"/>
    <xf numFmtId="9" fontId="14" fillId="11" borderId="32" xfId="1" applyFont="1" applyFill="1" applyBorder="1"/>
    <xf numFmtId="0" fontId="14" fillId="11" borderId="33" xfId="0" applyFont="1" applyFill="1" applyBorder="1"/>
    <xf numFmtId="2" fontId="14" fillId="11" borderId="34" xfId="0" applyNumberFormat="1" applyFont="1" applyFill="1" applyBorder="1"/>
    <xf numFmtId="2" fontId="14" fillId="11" borderId="22" xfId="0" applyNumberFormat="1" applyFont="1" applyFill="1" applyBorder="1"/>
    <xf numFmtId="2" fontId="14" fillId="11" borderId="19" xfId="0" applyNumberFormat="1" applyFont="1" applyFill="1" applyBorder="1"/>
    <xf numFmtId="0" fontId="14" fillId="11" borderId="35" xfId="0" applyFont="1" applyFill="1" applyBorder="1"/>
    <xf numFmtId="0" fontId="14" fillId="11" borderId="23" xfId="0" applyFont="1" applyFill="1" applyBorder="1"/>
    <xf numFmtId="0" fontId="12" fillId="4" borderId="0" xfId="0" applyFont="1" applyFill="1" applyAlignment="1">
      <alignment horizontal="center" vertical="center"/>
    </xf>
    <xf numFmtId="0" fontId="0" fillId="13" borderId="0" xfId="0" applyFill="1"/>
    <xf numFmtId="0" fontId="11" fillId="13" borderId="0" xfId="2" applyFill="1" applyAlignment="1">
      <alignment vertical="center"/>
    </xf>
    <xf numFmtId="0" fontId="11" fillId="13" borderId="0" xfId="2" applyFill="1"/>
    <xf numFmtId="0" fontId="12" fillId="13" borderId="0" xfId="0" applyFont="1" applyFill="1"/>
    <xf numFmtId="0" fontId="0" fillId="13" borderId="0" xfId="0" applyFill="1" applyAlignment="1">
      <alignment vertical="center"/>
    </xf>
    <xf numFmtId="0" fontId="11" fillId="13" borderId="0" xfId="2" applyFill="1" applyAlignment="1">
      <alignment horizontal="left" vertical="center"/>
    </xf>
    <xf numFmtId="0" fontId="0" fillId="0" borderId="7" xfId="0" applyBorder="1" applyAlignment="1">
      <alignment horizontal="center"/>
    </xf>
    <xf numFmtId="0" fontId="0" fillId="0" borderId="9" xfId="0" applyBorder="1" applyAlignment="1">
      <alignment horizontal="center"/>
    </xf>
    <xf numFmtId="0" fontId="0" fillId="8" borderId="2" xfId="0" applyFill="1" applyBorder="1" applyAlignment="1">
      <alignment horizontal="center"/>
    </xf>
    <xf numFmtId="0" fontId="0" fillId="8" borderId="0" xfId="0" applyFill="1" applyAlignment="1">
      <alignment horizontal="center"/>
    </xf>
    <xf numFmtId="0" fontId="3" fillId="8" borderId="1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0" xfId="0" applyFont="1" applyFill="1" applyAlignment="1">
      <alignment horizontal="center" vertical="center"/>
    </xf>
    <xf numFmtId="165" fontId="4" fillId="8" borderId="2" xfId="0" applyNumberFormat="1" applyFont="1" applyFill="1" applyBorder="1" applyAlignment="1">
      <alignment horizontal="center" vertical="center"/>
    </xf>
    <xf numFmtId="165" fontId="4" fillId="8" borderId="3" xfId="0" applyNumberFormat="1" applyFont="1" applyFill="1" applyBorder="1" applyAlignment="1">
      <alignment horizontal="center" vertical="center"/>
    </xf>
    <xf numFmtId="165" fontId="4" fillId="8" borderId="0" xfId="0" applyNumberFormat="1" applyFont="1" applyFill="1" applyAlignment="1">
      <alignment horizontal="center" vertical="center"/>
    </xf>
    <xf numFmtId="165" fontId="4" fillId="8" borderId="4" xfId="0" applyNumberFormat="1" applyFont="1" applyFill="1" applyBorder="1" applyAlignment="1">
      <alignment horizontal="center" vertical="center"/>
    </xf>
    <xf numFmtId="0" fontId="3" fillId="6" borderId="1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1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2" xfId="0" applyFont="1" applyFill="1" applyBorder="1" applyAlignment="1">
      <alignment horizontal="right" vertical="center"/>
    </xf>
    <xf numFmtId="0" fontId="3" fillId="6" borderId="3" xfId="0" applyFont="1" applyFill="1" applyBorder="1" applyAlignment="1">
      <alignment horizontal="right" vertical="center"/>
    </xf>
    <xf numFmtId="0" fontId="3" fillId="6" borderId="0" xfId="0" applyFont="1" applyFill="1" applyAlignment="1">
      <alignment horizontal="right" vertical="center"/>
    </xf>
    <xf numFmtId="0" fontId="3" fillId="6" borderId="4" xfId="0" applyFont="1" applyFill="1" applyBorder="1" applyAlignment="1">
      <alignment horizontal="right" vertical="center"/>
    </xf>
    <xf numFmtId="0" fontId="3" fillId="6" borderId="5" xfId="0" applyFont="1" applyFill="1" applyBorder="1" applyAlignment="1">
      <alignment horizontal="right" vertical="center"/>
    </xf>
    <xf numFmtId="0" fontId="3" fillId="6" borderId="6" xfId="0" applyFont="1" applyFill="1" applyBorder="1" applyAlignment="1">
      <alignment horizontal="right" vertical="center"/>
    </xf>
    <xf numFmtId="0" fontId="8" fillId="9" borderId="0" xfId="0" applyFont="1" applyFill="1" applyAlignment="1">
      <alignment horizontal="center" vertical="center"/>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0" borderId="8" xfId="0" applyFont="1" applyFill="1" applyBorder="1" applyAlignment="1">
      <alignment horizontal="center" vertical="center" wrapText="1"/>
    </xf>
    <xf numFmtId="166" fontId="10" fillId="6" borderId="8" xfId="0" applyNumberFormat="1" applyFont="1" applyFill="1" applyBorder="1" applyAlignment="1">
      <alignment horizontal="center" vertical="center"/>
    </xf>
    <xf numFmtId="166" fontId="10" fillId="6" borderId="9" xfId="0" applyNumberFormat="1" applyFont="1" applyFill="1" applyBorder="1" applyAlignment="1">
      <alignment horizontal="center" vertical="center"/>
    </xf>
    <xf numFmtId="166" fontId="10" fillId="10" borderId="8" xfId="0" applyNumberFormat="1" applyFont="1" applyFill="1" applyBorder="1" applyAlignment="1">
      <alignment horizontal="center" vertical="center"/>
    </xf>
    <xf numFmtId="166" fontId="10" fillId="10" borderId="9" xfId="0" applyNumberFormat="1" applyFont="1" applyFill="1" applyBorder="1" applyAlignment="1">
      <alignment horizontal="center" vertical="center"/>
    </xf>
  </cellXfs>
  <cellStyles count="3">
    <cellStyle name="Lien hypertexte" xfId="2" builtinId="8"/>
    <cellStyle name="Normal" xfId="0" builtinId="0"/>
    <cellStyle name="Pourcentage" xfId="1" builtinId="5"/>
  </cellStyles>
  <dxfs count="209">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
      <fill>
        <patternFill>
          <bgColor rgb="FF66FA7B"/>
        </patternFill>
      </fill>
    </dxf>
    <dxf>
      <font>
        <color rgb="FF9C0006"/>
      </font>
      <fill>
        <patternFill>
          <bgColor rgb="FFFFC7CE"/>
        </patternFill>
      </fill>
    </dxf>
    <dxf>
      <font>
        <color theme="1" tint="0.24994659260841701"/>
      </font>
    </dxf>
    <dxf>
      <fill>
        <patternFill>
          <bgColor rgb="FF66FA7B"/>
        </patternFill>
      </fill>
    </dxf>
    <dxf>
      <font>
        <color rgb="FF9C0006"/>
      </font>
      <fill>
        <patternFill>
          <bgColor rgb="FFFFC7CE"/>
        </patternFill>
      </fill>
    </dxf>
    <dxf>
      <font>
        <color auto="1"/>
      </font>
      <fill>
        <patternFill>
          <bgColor rgb="FF66FA7B"/>
        </patternFill>
      </fill>
    </dxf>
    <dxf>
      <font>
        <color rgb="FF9C0006"/>
      </font>
      <fill>
        <patternFill>
          <bgColor rgb="FFFFC7CE"/>
        </patternFill>
      </fill>
    </dxf>
    <dxf>
      <font>
        <color rgb="FF9C0006"/>
      </font>
      <fill>
        <patternFill>
          <bgColor rgb="FFFFC7CE"/>
        </patternFill>
      </fill>
    </dxf>
    <dxf>
      <font>
        <color auto="1"/>
      </font>
      <fill>
        <patternFill>
          <bgColor rgb="FF66FA7B"/>
        </patternFill>
      </fill>
    </dxf>
  </dxfs>
  <tableStyles count="0" defaultTableStyle="TableStyleMedium2" defaultPivotStyle="PivotStyleLight16"/>
  <colors>
    <mruColors>
      <color rgb="FFD9D9D9"/>
      <color rgb="FF66FA7B"/>
      <color rgb="FFFFC7CE"/>
      <color rgb="FF9C0006"/>
      <color rgb="FF66FF66"/>
      <color rgb="FFFFCCFF"/>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_rels/chart196.xml.rels><?xml version="1.0" encoding="UTF-8" standalone="yes"?>
<Relationships xmlns="http://schemas.openxmlformats.org/package/2006/relationships"><Relationship Id="rId2" Type="http://schemas.microsoft.com/office/2011/relationships/chartColorStyle" Target="colors196.xml"/><Relationship Id="rId1" Type="http://schemas.microsoft.com/office/2011/relationships/chartStyle" Target="style196.xml"/></Relationships>
</file>

<file path=xl/charts/_rels/chart197.xml.rels><?xml version="1.0" encoding="UTF-8" standalone="yes"?>
<Relationships xmlns="http://schemas.openxmlformats.org/package/2006/relationships"><Relationship Id="rId2" Type="http://schemas.microsoft.com/office/2011/relationships/chartColorStyle" Target="colors197.xml"/><Relationship Id="rId1" Type="http://schemas.microsoft.com/office/2011/relationships/chartStyle" Target="style197.xml"/></Relationships>
</file>

<file path=xl/charts/_rels/chart198.xml.rels><?xml version="1.0" encoding="UTF-8" standalone="yes"?>
<Relationships xmlns="http://schemas.openxmlformats.org/package/2006/relationships"><Relationship Id="rId2" Type="http://schemas.microsoft.com/office/2011/relationships/chartColorStyle" Target="colors198.xml"/><Relationship Id="rId1" Type="http://schemas.microsoft.com/office/2011/relationships/chartStyle" Target="style198.xml"/></Relationships>
</file>

<file path=xl/charts/_rels/chart199.xml.rels><?xml version="1.0" encoding="UTF-8" standalone="yes"?>
<Relationships xmlns="http://schemas.openxmlformats.org/package/2006/relationships"><Relationship Id="rId2" Type="http://schemas.microsoft.com/office/2011/relationships/chartColorStyle" Target="colors199.xml"/><Relationship Id="rId1" Type="http://schemas.microsoft.com/office/2011/relationships/chartStyle" Target="style199.xml"/></Relationships>
</file>

<file path=xl/charts/_rels/chart200.xml.rels><?xml version="1.0" encoding="UTF-8" standalone="yes"?>
<Relationships xmlns="http://schemas.openxmlformats.org/package/2006/relationships"><Relationship Id="rId2" Type="http://schemas.microsoft.com/office/2011/relationships/chartColorStyle" Target="colors200.xml"/><Relationship Id="rId1" Type="http://schemas.microsoft.com/office/2011/relationships/chartStyle" Target="style200.xml"/></Relationships>
</file>

<file path=xl/charts/_rels/chart201.xml.rels><?xml version="1.0" encoding="UTF-8" standalone="yes"?>
<Relationships xmlns="http://schemas.openxmlformats.org/package/2006/relationships"><Relationship Id="rId2" Type="http://schemas.microsoft.com/office/2011/relationships/chartColorStyle" Target="colors201.xml"/><Relationship Id="rId1" Type="http://schemas.microsoft.com/office/2011/relationships/chartStyle" Target="style201.xml"/></Relationships>
</file>

<file path=xl/charts/_rels/chart202.xml.rels><?xml version="1.0" encoding="UTF-8" standalone="yes"?>
<Relationships xmlns="http://schemas.openxmlformats.org/package/2006/relationships"><Relationship Id="rId2" Type="http://schemas.microsoft.com/office/2011/relationships/chartColorStyle" Target="colors202.xml"/><Relationship Id="rId1" Type="http://schemas.microsoft.com/office/2011/relationships/chartStyle" Target="style202.xml"/></Relationships>
</file>

<file path=xl/charts/_rels/chart203.xml.rels><?xml version="1.0" encoding="UTF-8" standalone="yes"?>
<Relationships xmlns="http://schemas.openxmlformats.org/package/2006/relationships"><Relationship Id="rId2" Type="http://schemas.microsoft.com/office/2011/relationships/chartColorStyle" Target="colors203.xml"/><Relationship Id="rId1" Type="http://schemas.microsoft.com/office/2011/relationships/chartStyle" Target="style203.xml"/></Relationships>
</file>

<file path=xl/charts/_rels/chart204.xml.rels><?xml version="1.0" encoding="UTF-8" standalone="yes"?>
<Relationships xmlns="http://schemas.openxmlformats.org/package/2006/relationships"><Relationship Id="rId2" Type="http://schemas.microsoft.com/office/2011/relationships/chartColorStyle" Target="colors204.xml"/><Relationship Id="rId1" Type="http://schemas.microsoft.com/office/2011/relationships/chartStyle" Target="style204.xml"/></Relationships>
</file>

<file path=xl/charts/_rels/chart205.xml.rels><?xml version="1.0" encoding="UTF-8" standalone="yes"?>
<Relationships xmlns="http://schemas.openxmlformats.org/package/2006/relationships"><Relationship Id="rId2" Type="http://schemas.microsoft.com/office/2011/relationships/chartColorStyle" Target="colors205.xml"/><Relationship Id="rId1" Type="http://schemas.microsoft.com/office/2011/relationships/chartStyle" Target="style205.xml"/></Relationships>
</file>

<file path=xl/charts/_rels/chart206.xml.rels><?xml version="1.0" encoding="UTF-8" standalone="yes"?>
<Relationships xmlns="http://schemas.openxmlformats.org/package/2006/relationships"><Relationship Id="rId2" Type="http://schemas.microsoft.com/office/2011/relationships/chartColorStyle" Target="colors206.xml"/><Relationship Id="rId1" Type="http://schemas.microsoft.com/office/2011/relationships/chartStyle" Target="style206.xml"/></Relationships>
</file>

<file path=xl/charts/_rels/chart207.xml.rels><?xml version="1.0" encoding="UTF-8" standalone="yes"?>
<Relationships xmlns="http://schemas.openxmlformats.org/package/2006/relationships"><Relationship Id="rId2" Type="http://schemas.microsoft.com/office/2011/relationships/chartColorStyle" Target="colors207.xml"/><Relationship Id="rId1" Type="http://schemas.microsoft.com/office/2011/relationships/chartStyle" Target="style207.xml"/></Relationships>
</file>

<file path=xl/charts/_rels/chart208.xml.rels><?xml version="1.0" encoding="UTF-8" standalone="yes"?>
<Relationships xmlns="http://schemas.openxmlformats.org/package/2006/relationships"><Relationship Id="rId2" Type="http://schemas.microsoft.com/office/2011/relationships/chartColorStyle" Target="colors208.xml"/><Relationship Id="rId1" Type="http://schemas.microsoft.com/office/2011/relationships/chartStyle" Target="style20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13-468C-BCA4-A9FEBF406B53}"/>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13-468C-BCA4-A9FEBF406B53}"/>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13-468C-BCA4-A9FEBF406B5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(EXEMPLE!$F$16,EXEMPLE!$R$55,EXEMPLE!$O$55)</c:f>
              <c:numCache>
                <c:formatCode>_-[$$-409]* #\ ##0_ ;_-[$$-409]* \-#\ ##0\ ;_-[$$-409]* "-"??_ ;_-@_ </c:formatCode>
                <c:ptCount val="3"/>
                <c:pt idx="0">
                  <c:v>8333.3333333333321</c:v>
                </c:pt>
                <c:pt idx="1">
                  <c:v>15860.057921490692</c:v>
                </c:pt>
                <c:pt idx="2">
                  <c:v>46890.606028755086</c:v>
                </c:pt>
              </c:numCache>
            </c:numRef>
          </c:val>
          <c:extLst>
            <c:ext xmlns:c16="http://schemas.microsoft.com/office/drawing/2014/chart" uri="{C3380CC4-5D6E-409C-BE32-E72D297353CC}">
              <c16:uniqueId val="{00000003-9313-468C-BCA4-A9FEBF406B53}"/>
            </c:ext>
          </c:extLst>
        </c:ser>
        <c:dLbls>
          <c:showLegendKey val="0"/>
          <c:showVal val="0"/>
          <c:showCatName val="0"/>
          <c:showSerName val="0"/>
          <c:showPercent val="0"/>
          <c:showBubbleSize val="0"/>
        </c:dLbls>
        <c:gapWidth val="100"/>
        <c:overlap val="-24"/>
        <c:axId val="1623721184"/>
        <c:axId val="1623722272"/>
      </c:barChart>
      <c:catAx>
        <c:axId val="162372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623722272"/>
        <c:crosses val="autoZero"/>
        <c:auto val="1"/>
        <c:lblAlgn val="ctr"/>
        <c:lblOffset val="100"/>
        <c:noMultiLvlLbl val="0"/>
      </c:catAx>
      <c:valAx>
        <c:axId val="162372227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6237211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EXEMPLE!$P$55</c:f>
              <c:numCache>
                <c:formatCode>0%</c:formatCode>
                <c:ptCount val="1"/>
                <c:pt idx="0">
                  <c:v>0.33823529411764708</c:v>
                </c:pt>
              </c:numCache>
            </c:numRef>
          </c:val>
          <c:extLst>
            <c:ext xmlns:c16="http://schemas.microsoft.com/office/drawing/2014/chart" uri="{C3380CC4-5D6E-409C-BE32-E72D297353CC}">
              <c16:uniqueId val="{00000000-F456-40BF-89E9-C5710BE30132}"/>
            </c:ext>
          </c:extLst>
        </c:ser>
        <c:dLbls>
          <c:dLblPos val="inEnd"/>
          <c:showLegendKey val="0"/>
          <c:showVal val="1"/>
          <c:showCatName val="0"/>
          <c:showSerName val="0"/>
          <c:showPercent val="0"/>
          <c:showBubbleSize val="0"/>
        </c:dLbls>
        <c:gapWidth val="182"/>
        <c:overlap val="-50"/>
        <c:axId val="1734166640"/>
        <c:axId val="1734162288"/>
      </c:barChart>
      <c:catAx>
        <c:axId val="17341666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162288"/>
        <c:crosses val="autoZero"/>
        <c:auto val="1"/>
        <c:lblAlgn val="ctr"/>
        <c:lblOffset val="100"/>
        <c:noMultiLvlLbl val="0"/>
      </c:catAx>
      <c:valAx>
        <c:axId val="173416228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16664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EXEMPLE!$S$24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EXEMPLE!$S$25:$S$34</c:f>
              <c:numCache>
                <c:formatCode>_-[$$-409]* #\ ##0.00_ ;_-[$$-409]* \-#\ ##0.00\ ;_-[$$-409]* "-"??_ ;_-@_ </c:formatCode>
                <c:ptCount val="10"/>
                <c:pt idx="0">
                  <c:v>-5772.0817435273821</c:v>
                </c:pt>
                <c:pt idx="1">
                  <c:v>-748.08824044648009</c:v>
                </c:pt>
                <c:pt idx="2">
                  <c:v>7526.724588157359</c:v>
                </c:pt>
                <c:pt idx="3">
                  <c:v>19840.434154532119</c:v>
                </c:pt>
                <c:pt idx="4">
                  <c:v>28410.776012728951</c:v>
                </c:pt>
                <c:pt idx="5">
                  <c:v>34912.414663774827</c:v>
                </c:pt>
                <c:pt idx="6">
                  <c:v>38557.272695421758</c:v>
                </c:pt>
                <c:pt idx="7">
                  <c:v>#N/A</c:v>
                </c:pt>
                <c:pt idx="8">
                  <c:v>#N/A</c:v>
                </c:pt>
                <c:pt idx="9">
                  <c:v>#N/A</c:v>
                </c:pt>
              </c:numCache>
            </c:numRef>
          </c:yVal>
          <c:smooth val="0"/>
          <c:extLst>
            <c:ext xmlns:c16="http://schemas.microsoft.com/office/drawing/2014/chart" uri="{C3380CC4-5D6E-409C-BE32-E72D297353CC}">
              <c16:uniqueId val="{00000000-8127-4C11-AB09-42CEA427D198}"/>
            </c:ext>
          </c:extLst>
        </c:ser>
        <c:dLbls>
          <c:showLegendKey val="0"/>
          <c:showVal val="0"/>
          <c:showCatName val="0"/>
          <c:showSerName val="0"/>
          <c:showPercent val="0"/>
          <c:showBubbleSize val="0"/>
        </c:dLbls>
        <c:axId val="1734155760"/>
        <c:axId val="1734161200"/>
      </c:scatterChart>
      <c:scatterChart>
        <c:scatterStyle val="smoothMarker"/>
        <c:varyColors val="0"/>
        <c:ser>
          <c:idx val="1"/>
          <c:order val="1"/>
          <c:tx>
            <c:strRef>
              <c:f>EXEMPLE!$O$24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EXEMPLE!$O$25:$O$34</c:f>
              <c:numCache>
                <c:formatCode>0%</c:formatCode>
                <c:ptCount val="10"/>
                <c:pt idx="0">
                  <c:v>0.1</c:v>
                </c:pt>
                <c:pt idx="1">
                  <c:v>0.15</c:v>
                </c:pt>
                <c:pt idx="2">
                  <c:v>0.2</c:v>
                </c:pt>
                <c:pt idx="3">
                  <c:v>0.25</c:v>
                </c:pt>
                <c:pt idx="4">
                  <c:v>0.15</c:v>
                </c:pt>
                <c:pt idx="5">
                  <c:v>0.1</c:v>
                </c:pt>
                <c:pt idx="6">
                  <c:v>0.05</c:v>
                </c:pt>
              </c:numCache>
            </c:numRef>
          </c:yVal>
          <c:smooth val="1"/>
          <c:extLst>
            <c:ext xmlns:c16="http://schemas.microsoft.com/office/drawing/2014/chart" uri="{C3380CC4-5D6E-409C-BE32-E72D297353CC}">
              <c16:uniqueId val="{00000001-8127-4C11-AB09-42CEA427D198}"/>
            </c:ext>
          </c:extLst>
        </c:ser>
        <c:dLbls>
          <c:showLegendKey val="0"/>
          <c:showVal val="0"/>
          <c:showCatName val="0"/>
          <c:showSerName val="0"/>
          <c:showPercent val="0"/>
          <c:showBubbleSize val="0"/>
        </c:dLbls>
        <c:axId val="1734154128"/>
        <c:axId val="1734169360"/>
      </c:scatterChart>
      <c:valAx>
        <c:axId val="173415576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61200"/>
        <c:crosses val="autoZero"/>
        <c:crossBetween val="midCat"/>
      </c:valAx>
      <c:valAx>
        <c:axId val="17341612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4155760"/>
        <c:crosses val="autoZero"/>
        <c:crossBetween val="midCat"/>
      </c:valAx>
      <c:valAx>
        <c:axId val="17341693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4154128"/>
        <c:crosses val="max"/>
        <c:crossBetween val="midCat"/>
      </c:valAx>
      <c:valAx>
        <c:axId val="1734154128"/>
        <c:scaling>
          <c:orientation val="minMax"/>
        </c:scaling>
        <c:delete val="1"/>
        <c:axPos val="b"/>
        <c:majorTickMark val="none"/>
        <c:minorTickMark val="none"/>
        <c:tickLblPos val="nextTo"/>
        <c:crossAx val="173416936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72-4369-BDE6-3C2620F530F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72-4369-BDE6-3C2620F530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(EXEMPLE!$R$57,EXEMPLE!$O$57)</c:f>
              <c:numCache>
                <c:formatCode>0%</c:formatCode>
                <c:ptCount val="2"/>
                <c:pt idx="0">
                  <c:v>0.90320695057888334</c:v>
                </c:pt>
                <c:pt idx="1">
                  <c:v>4.6268727234506111</c:v>
                </c:pt>
              </c:numCache>
            </c:numRef>
          </c:val>
          <c:extLst>
            <c:ext xmlns:c16="http://schemas.microsoft.com/office/drawing/2014/chart" uri="{C3380CC4-5D6E-409C-BE32-E72D297353CC}">
              <c16:uniqueId val="{00000002-8272-4369-BDE6-3C2620F530F5}"/>
            </c:ext>
          </c:extLst>
        </c:ser>
        <c:dLbls>
          <c:showLegendKey val="0"/>
          <c:showVal val="0"/>
          <c:showCatName val="0"/>
          <c:showSerName val="0"/>
          <c:showPercent val="0"/>
          <c:showBubbleSize val="0"/>
        </c:dLbls>
        <c:gapWidth val="150"/>
        <c:shape val="box"/>
        <c:axId val="1734157392"/>
        <c:axId val="1734157936"/>
        <c:axId val="0"/>
      </c:bar3DChart>
      <c:catAx>
        <c:axId val="173415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4157936"/>
        <c:crosses val="autoZero"/>
        <c:auto val="1"/>
        <c:lblAlgn val="ctr"/>
        <c:lblOffset val="100"/>
        <c:noMultiLvlLbl val="0"/>
      </c:catAx>
      <c:valAx>
        <c:axId val="173415793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57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Répartition des achats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manualLayout>
          <c:layoutTarget val="inner"/>
          <c:xMode val="edge"/>
          <c:yMode val="edge"/>
          <c:x val="0.23871541919329051"/>
          <c:y val="0.15846253455043782"/>
          <c:w val="0.522569350167436"/>
          <c:h val="0.80466430910737929"/>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7E-4C3B-A7A4-8B529F6855E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7E-4C3B-A7A4-8B529F6855E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7E-4C3B-A7A4-8B529F6855E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7E-4C3B-A7A4-8B529F6855E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D7E-4C3B-A7A4-8B529F6855E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D7E-4C3B-A7A4-8B529F6855E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D7E-4C3B-A7A4-8B529F6855E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D7E-4C3B-A7A4-8B529F6855E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D7E-4C3B-A7A4-8B529F6855E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D7E-4C3B-A7A4-8B529F6855EE}"/>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D7E-4C3B-A7A4-8B529F6855EE}"/>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D7E-4C3B-A7A4-8B529F6855EE}"/>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FD7E-4C3B-A7A4-8B529F6855EE}"/>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FD7E-4C3B-A7A4-8B529F6855EE}"/>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FD7E-4C3B-A7A4-8B529F6855EE}"/>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FD7E-4C3B-A7A4-8B529F6855EE}"/>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FD7E-4C3B-A7A4-8B529F6855EE}"/>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FD7E-4C3B-A7A4-8B529F6855EE}"/>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D7E-4C3B-A7A4-8B529F6855EE}"/>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D7E-4C3B-A7A4-8B529F6855E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GLOBAL!$H$13:$H$32</c:f>
              <c:strCache>
                <c:ptCount val="20"/>
                <c:pt idx="0">
                  <c:v>0</c:v>
                </c:pt>
                <c:pt idx="1">
                  <c:v>0</c:v>
                </c:pt>
                <c:pt idx="2">
                  <c:v>0</c:v>
                </c:pt>
                <c:pt idx="3">
                  <c:v>SUI</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strCache>
            </c:strRef>
          </c:cat>
          <c:val>
            <c:numRef>
              <c:f>GLOBAL!$K$13:$K$32</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28-FD7E-4C3B-A7A4-8B529F6855E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ACHATS</c:v>
              </c:pt>
              <c:pt idx="1">
                <c:v>VENTES</c:v>
              </c:pt>
              <c:pt idx="2">
                <c:v>OBJECTIF</c:v>
              </c:pt>
            </c:strLit>
          </c:cat>
          <c:val>
            <c:numRef>
              <c:f>(GLOBAL!$J$63,GLOBAL!$L$63,GLOBAL!$M$63)</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0-4ACB-450D-8F82-2BADE19532FC}"/>
            </c:ext>
          </c:extLst>
        </c:ser>
        <c:dLbls>
          <c:showLegendKey val="0"/>
          <c:showVal val="0"/>
          <c:showCatName val="0"/>
          <c:showSerName val="0"/>
          <c:showPercent val="0"/>
          <c:showBubbleSize val="0"/>
        </c:dLbls>
        <c:gapWidth val="100"/>
        <c:overlap val="-24"/>
        <c:axId val="1734159568"/>
        <c:axId val="1734165008"/>
      </c:barChart>
      <c:catAx>
        <c:axId val="1734159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65008"/>
        <c:crosses val="autoZero"/>
        <c:auto val="1"/>
        <c:lblAlgn val="ctr"/>
        <c:lblOffset val="100"/>
        <c:noMultiLvlLbl val="0"/>
      </c:catAx>
      <c:valAx>
        <c:axId val="173416500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595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 en cours</a:t>
            </a:r>
          </a:p>
        </c:rich>
      </c:tx>
      <c:layout>
        <c:manualLayout>
          <c:xMode val="edge"/>
          <c:yMode val="edge"/>
          <c:x val="0.21837227172261361"/>
          <c:y val="9.14143085055544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748466306169561"/>
          <c:y val="0.19362361116777502"/>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GLOBAL!$L$64</c:f>
              <c:numCache>
                <c:formatCode>0%</c:formatCode>
                <c:ptCount val="1"/>
                <c:pt idx="0">
                  <c:v>0</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159-474E-BD8B-796849533D65}"/>
            </c:ext>
          </c:extLst>
        </c:ser>
        <c:dLbls>
          <c:showLegendKey val="0"/>
          <c:showVal val="0"/>
          <c:showCatName val="0"/>
          <c:showSerName val="0"/>
          <c:showPercent val="0"/>
          <c:showBubbleSize val="0"/>
        </c:dLbls>
        <c:gapWidth val="150"/>
        <c:shape val="box"/>
        <c:axId val="1734160112"/>
        <c:axId val="1734163376"/>
        <c:axId val="0"/>
      </c:bar3DChart>
      <c:catAx>
        <c:axId val="173416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63376"/>
        <c:crosses val="autoZero"/>
        <c:auto val="1"/>
        <c:lblAlgn val="ctr"/>
        <c:lblOffset val="100"/>
        <c:noMultiLvlLbl val="0"/>
      </c:catAx>
      <c:valAx>
        <c:axId val="173416337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60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GLOBAL!$M$64</c:f>
              <c:numCache>
                <c:formatCode>0%</c:formatCode>
                <c:ptCount val="1"/>
                <c:pt idx="0">
                  <c:v>0</c:v>
                </c:pt>
              </c:numCache>
            </c:numRef>
          </c:val>
          <c:extLst>
            <c:ext xmlns:c16="http://schemas.microsoft.com/office/drawing/2014/chart" uri="{C3380CC4-5D6E-409C-BE32-E72D297353CC}">
              <c16:uniqueId val="{00000000-901D-461E-838B-A359123A1EAB}"/>
            </c:ext>
          </c:extLst>
        </c:ser>
        <c:dLbls>
          <c:dLblPos val="inEnd"/>
          <c:showLegendKey val="0"/>
          <c:showVal val="1"/>
          <c:showCatName val="0"/>
          <c:showSerName val="0"/>
          <c:showPercent val="0"/>
          <c:showBubbleSize val="0"/>
        </c:dLbls>
        <c:gapWidth val="182"/>
        <c:overlap val="-50"/>
        <c:axId val="1734162832"/>
        <c:axId val="1734164464"/>
      </c:barChart>
      <c:catAx>
        <c:axId val="17341628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164464"/>
        <c:crosses val="autoZero"/>
        <c:auto val="1"/>
        <c:lblAlgn val="ctr"/>
        <c:lblOffset val="100"/>
        <c:noMultiLvlLbl val="0"/>
      </c:catAx>
      <c:valAx>
        <c:axId val="17341644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16283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46B-46D5-84FA-79492C6D4E00}"/>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46B-46D5-84FA-79492C6D4E00}"/>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46B-46D5-84FA-79492C6D4E0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('1'!$F$16,'1'!$R$55,'1'!$O$55)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46B-46D5-84FA-79492C6D4E00}"/>
            </c:ext>
          </c:extLst>
        </c:ser>
        <c:dLbls>
          <c:showLegendKey val="0"/>
          <c:showVal val="0"/>
          <c:showCatName val="0"/>
          <c:showSerName val="0"/>
          <c:showPercent val="0"/>
          <c:showBubbleSize val="0"/>
        </c:dLbls>
        <c:gapWidth val="100"/>
        <c:overlap val="-24"/>
        <c:axId val="1734168272"/>
        <c:axId val="1734610624"/>
      </c:barChart>
      <c:catAx>
        <c:axId val="1734168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10624"/>
        <c:crosses val="autoZero"/>
        <c:auto val="1"/>
        <c:lblAlgn val="ctr"/>
        <c:lblOffset val="100"/>
        <c:noMultiLvlLbl val="0"/>
      </c:catAx>
      <c:valAx>
        <c:axId val="173461062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1682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'1'!$P$55</c:f>
              <c:numCache>
                <c:formatCode>0%</c:formatCode>
                <c:ptCount val="1"/>
                <c:pt idx="0">
                  <c:v>0</c:v>
                </c:pt>
              </c:numCache>
            </c:numRef>
          </c:val>
          <c:extLst>
            <c:ext xmlns:c16="http://schemas.microsoft.com/office/drawing/2014/chart" uri="{C3380CC4-5D6E-409C-BE32-E72D297353CC}">
              <c16:uniqueId val="{00000000-AF59-445F-A3A6-3FF5FDDCB3D1}"/>
            </c:ext>
          </c:extLst>
        </c:ser>
        <c:dLbls>
          <c:dLblPos val="inEnd"/>
          <c:showLegendKey val="0"/>
          <c:showVal val="1"/>
          <c:showCatName val="0"/>
          <c:showSerName val="0"/>
          <c:showPercent val="0"/>
          <c:showBubbleSize val="0"/>
        </c:dLbls>
        <c:gapWidth val="182"/>
        <c:overlap val="-50"/>
        <c:axId val="1734613344"/>
        <c:axId val="1734614432"/>
      </c:barChart>
      <c:catAx>
        <c:axId val="17346133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614432"/>
        <c:crosses val="autoZero"/>
        <c:auto val="1"/>
        <c:lblAlgn val="ctr"/>
        <c:lblOffset val="100"/>
        <c:noMultiLvlLbl val="0"/>
      </c:catAx>
      <c:valAx>
        <c:axId val="173461443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61334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248C-4323-BF73-781C4EE8EDC6}"/>
            </c:ext>
          </c:extLst>
        </c:ser>
        <c:dLbls>
          <c:showLegendKey val="0"/>
          <c:showVal val="0"/>
          <c:showCatName val="0"/>
          <c:showSerName val="0"/>
          <c:showPercent val="0"/>
          <c:showBubbleSize val="0"/>
        </c:dLbls>
        <c:axId val="1734615520"/>
        <c:axId val="1734611712"/>
      </c:scatterChart>
      <c:scatterChart>
        <c:scatterStyle val="smoothMarker"/>
        <c:varyColors val="0"/>
        <c:ser>
          <c:idx val="1"/>
          <c:order val="1"/>
          <c:tx>
            <c:strRef>
              <c:f>'1'!$O$24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'1'!$O$25:$O$34</c:f>
              <c:numCache>
                <c:formatCode>0%</c:formatCode>
                <c:ptCount val="10"/>
              </c:numCache>
            </c:numRef>
          </c:yVal>
          <c:smooth val="1"/>
          <c:extLst>
            <c:ext xmlns:c16="http://schemas.microsoft.com/office/drawing/2014/chart" uri="{C3380CC4-5D6E-409C-BE32-E72D297353CC}">
              <c16:uniqueId val="{00000001-248C-4323-BF73-781C4EE8EDC6}"/>
            </c:ext>
          </c:extLst>
        </c:ser>
        <c:dLbls>
          <c:showLegendKey val="0"/>
          <c:showVal val="0"/>
          <c:showCatName val="0"/>
          <c:showSerName val="0"/>
          <c:showPercent val="0"/>
          <c:showBubbleSize val="0"/>
        </c:dLbls>
        <c:axId val="1734619872"/>
        <c:axId val="1734622592"/>
      </c:scatterChart>
      <c:valAx>
        <c:axId val="173461552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11712"/>
        <c:crosses val="autoZero"/>
        <c:crossBetween val="midCat"/>
      </c:valAx>
      <c:valAx>
        <c:axId val="1734611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4615520"/>
        <c:crosses val="autoZero"/>
        <c:crossBetween val="midCat"/>
      </c:valAx>
      <c:valAx>
        <c:axId val="17346225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4619872"/>
        <c:crosses val="max"/>
        <c:crossBetween val="midCat"/>
      </c:valAx>
      <c:valAx>
        <c:axId val="1734619872"/>
        <c:scaling>
          <c:orientation val="minMax"/>
        </c:scaling>
        <c:delete val="1"/>
        <c:axPos val="b"/>
        <c:majorTickMark val="none"/>
        <c:minorTickMark val="none"/>
        <c:tickLblPos val="nextTo"/>
        <c:crossAx val="173462259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A3D-419F-899A-ECBF9651543E}"/>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A3D-419F-899A-ECBF9651543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('1'!$R$57,'1'!$O$57)</c:f>
              <c:numCache>
                <c:formatCode>0%</c:formatCode>
                <c:ptCount val="2"/>
                <c:pt idx="0">
                  <c:v>0</c:v>
                </c:pt>
                <c:pt idx="1">
                  <c:v>0</c:v>
                </c:pt>
              </c:numCache>
            </c:numRef>
          </c:val>
          <c:extLst>
            <c:ext xmlns:c16="http://schemas.microsoft.com/office/drawing/2014/chart" uri="{C3380CC4-5D6E-409C-BE32-E72D297353CC}">
              <c16:uniqueId val="{00000002-CA3D-419F-899A-ECBF9651543E}"/>
            </c:ext>
          </c:extLst>
        </c:ser>
        <c:dLbls>
          <c:showLegendKey val="0"/>
          <c:showVal val="0"/>
          <c:showCatName val="0"/>
          <c:showSerName val="0"/>
          <c:showPercent val="0"/>
          <c:showBubbleSize val="0"/>
        </c:dLbls>
        <c:gapWidth val="150"/>
        <c:shape val="box"/>
        <c:axId val="1734613888"/>
        <c:axId val="1734624224"/>
        <c:axId val="0"/>
      </c:bar3DChart>
      <c:catAx>
        <c:axId val="173461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4624224"/>
        <c:crosses val="autoZero"/>
        <c:auto val="1"/>
        <c:lblAlgn val="ctr"/>
        <c:lblOffset val="100"/>
        <c:noMultiLvlLbl val="0"/>
      </c:catAx>
      <c:valAx>
        <c:axId val="173462422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138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8A0-4F3F-BB2A-2E6CE015AD7F}"/>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8A0-4F3F-BB2A-2E6CE015AD7F}"/>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8A0-4F3F-BB2A-2E6CE015AD7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('2'!$F$16,'2'!$R$55,'2'!$O$55)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18A0-4F3F-BB2A-2E6CE015AD7F}"/>
            </c:ext>
          </c:extLst>
        </c:ser>
        <c:dLbls>
          <c:showLegendKey val="0"/>
          <c:showVal val="0"/>
          <c:showCatName val="0"/>
          <c:showSerName val="0"/>
          <c:showPercent val="0"/>
          <c:showBubbleSize val="0"/>
        </c:dLbls>
        <c:gapWidth val="100"/>
        <c:overlap val="-24"/>
        <c:axId val="1734617696"/>
        <c:axId val="1734625312"/>
      </c:barChart>
      <c:catAx>
        <c:axId val="1734617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25312"/>
        <c:crosses val="autoZero"/>
        <c:auto val="1"/>
        <c:lblAlgn val="ctr"/>
        <c:lblOffset val="100"/>
        <c:noMultiLvlLbl val="0"/>
      </c:catAx>
      <c:valAx>
        <c:axId val="173462531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176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'2'!$P$55</c:f>
              <c:numCache>
                <c:formatCode>0%</c:formatCode>
                <c:ptCount val="1"/>
                <c:pt idx="0">
                  <c:v>0</c:v>
                </c:pt>
              </c:numCache>
            </c:numRef>
          </c:val>
          <c:extLst>
            <c:ext xmlns:c16="http://schemas.microsoft.com/office/drawing/2014/chart" uri="{C3380CC4-5D6E-409C-BE32-E72D297353CC}">
              <c16:uniqueId val="{00000000-A29D-43A3-9AD9-53C5E1986478}"/>
            </c:ext>
          </c:extLst>
        </c:ser>
        <c:dLbls>
          <c:dLblPos val="inEnd"/>
          <c:showLegendKey val="0"/>
          <c:showVal val="1"/>
          <c:showCatName val="0"/>
          <c:showSerName val="0"/>
          <c:showPercent val="0"/>
          <c:showBubbleSize val="0"/>
        </c:dLbls>
        <c:gapWidth val="182"/>
        <c:overlap val="-50"/>
        <c:axId val="1734612256"/>
        <c:axId val="1734616064"/>
      </c:barChart>
      <c:catAx>
        <c:axId val="17346122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616064"/>
        <c:crosses val="autoZero"/>
        <c:auto val="1"/>
        <c:lblAlgn val="ctr"/>
        <c:lblOffset val="100"/>
        <c:noMultiLvlLbl val="0"/>
      </c:catAx>
      <c:valAx>
        <c:axId val="17346160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461225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9374-4D26-A94B-A390324B1A2E}"/>
            </c:ext>
          </c:extLst>
        </c:ser>
        <c:dLbls>
          <c:showLegendKey val="0"/>
          <c:showVal val="0"/>
          <c:showCatName val="0"/>
          <c:showSerName val="0"/>
          <c:showPercent val="0"/>
          <c:showBubbleSize val="0"/>
        </c:dLbls>
        <c:axId val="1734618240"/>
        <c:axId val="1734618784"/>
      </c:scatterChart>
      <c:scatterChart>
        <c:scatterStyle val="smoothMarker"/>
        <c:varyColors val="0"/>
        <c:ser>
          <c:idx val="1"/>
          <c:order val="1"/>
          <c:tx>
            <c:strRef>
              <c:f>'2'!$O$24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'2'!$O$25:$O$34</c:f>
              <c:numCache>
                <c:formatCode>0%</c:formatCode>
                <c:ptCount val="10"/>
              </c:numCache>
            </c:numRef>
          </c:yVal>
          <c:smooth val="1"/>
          <c:extLst>
            <c:ext xmlns:c16="http://schemas.microsoft.com/office/drawing/2014/chart" uri="{C3380CC4-5D6E-409C-BE32-E72D297353CC}">
              <c16:uniqueId val="{00000001-9374-4D26-A94B-A390324B1A2E}"/>
            </c:ext>
          </c:extLst>
        </c:ser>
        <c:dLbls>
          <c:showLegendKey val="0"/>
          <c:showVal val="0"/>
          <c:showCatName val="0"/>
          <c:showSerName val="0"/>
          <c:showPercent val="0"/>
          <c:showBubbleSize val="0"/>
        </c:dLbls>
        <c:axId val="1734622048"/>
        <c:axId val="1734621504"/>
      </c:scatterChart>
      <c:valAx>
        <c:axId val="173461824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4618784"/>
        <c:crosses val="autoZero"/>
        <c:crossBetween val="midCat"/>
      </c:valAx>
      <c:valAx>
        <c:axId val="17346187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4618240"/>
        <c:crosses val="autoZero"/>
        <c:crossBetween val="midCat"/>
      </c:valAx>
      <c:valAx>
        <c:axId val="17346215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4622048"/>
        <c:crosses val="max"/>
        <c:crossBetween val="midCat"/>
      </c:valAx>
      <c:valAx>
        <c:axId val="1734622048"/>
        <c:scaling>
          <c:orientation val="minMax"/>
        </c:scaling>
        <c:delete val="1"/>
        <c:axPos val="b"/>
        <c:majorTickMark val="none"/>
        <c:minorTickMark val="none"/>
        <c:tickLblPos val="nextTo"/>
        <c:crossAx val="173462150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2A8-46C3-95E1-350CF7F8106D}"/>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2A8-46C3-95E1-350CF7F8106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('2'!$R$57,'2'!$O$57)</c:f>
              <c:numCache>
                <c:formatCode>0%</c:formatCode>
                <c:ptCount val="2"/>
                <c:pt idx="0">
                  <c:v>0</c:v>
                </c:pt>
                <c:pt idx="1">
                  <c:v>0</c:v>
                </c:pt>
              </c:numCache>
            </c:numRef>
          </c:val>
          <c:extLst>
            <c:ext xmlns:c16="http://schemas.microsoft.com/office/drawing/2014/chart" uri="{C3380CC4-5D6E-409C-BE32-E72D297353CC}">
              <c16:uniqueId val="{00000002-52A8-46C3-95E1-350CF7F8106D}"/>
            </c:ext>
          </c:extLst>
        </c:ser>
        <c:dLbls>
          <c:showLegendKey val="0"/>
          <c:showVal val="0"/>
          <c:showCatName val="0"/>
          <c:showSerName val="0"/>
          <c:showPercent val="0"/>
          <c:showBubbleSize val="0"/>
        </c:dLbls>
        <c:gapWidth val="150"/>
        <c:shape val="box"/>
        <c:axId val="1735898256"/>
        <c:axId val="1735903152"/>
        <c:axId val="0"/>
      </c:bar3DChart>
      <c:catAx>
        <c:axId val="173589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5903152"/>
        <c:crosses val="autoZero"/>
        <c:auto val="1"/>
        <c:lblAlgn val="ctr"/>
        <c:lblOffset val="100"/>
        <c:noMultiLvlLbl val="0"/>
      </c:catAx>
      <c:valAx>
        <c:axId val="17359031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982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454-4E49-B6D6-8CCEB17FB2F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54-4E49-B6D6-8CCEB17FB2F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454-4E49-B6D6-8CCEB17FB2F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('3'!$F$16,'3'!$R$55,'3'!$O$55)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A454-4E49-B6D6-8CCEB17FB2F5}"/>
            </c:ext>
          </c:extLst>
        </c:ser>
        <c:dLbls>
          <c:showLegendKey val="0"/>
          <c:showVal val="0"/>
          <c:showCatName val="0"/>
          <c:showSerName val="0"/>
          <c:showPercent val="0"/>
          <c:showBubbleSize val="0"/>
        </c:dLbls>
        <c:gapWidth val="100"/>
        <c:overlap val="-24"/>
        <c:axId val="1735896080"/>
        <c:axId val="1735901520"/>
      </c:barChart>
      <c:catAx>
        <c:axId val="1735896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901520"/>
        <c:crosses val="autoZero"/>
        <c:auto val="1"/>
        <c:lblAlgn val="ctr"/>
        <c:lblOffset val="100"/>
        <c:noMultiLvlLbl val="0"/>
      </c:catAx>
      <c:valAx>
        <c:axId val="173590152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96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'3'!$P$55</c:f>
              <c:numCache>
                <c:formatCode>0%</c:formatCode>
                <c:ptCount val="1"/>
                <c:pt idx="0">
                  <c:v>0</c:v>
                </c:pt>
              </c:numCache>
            </c:numRef>
          </c:val>
          <c:extLst>
            <c:ext xmlns:c16="http://schemas.microsoft.com/office/drawing/2014/chart" uri="{C3380CC4-5D6E-409C-BE32-E72D297353CC}">
              <c16:uniqueId val="{00000000-C167-4EF2-A38C-867B53FB9A2B}"/>
            </c:ext>
          </c:extLst>
        </c:ser>
        <c:dLbls>
          <c:dLblPos val="inEnd"/>
          <c:showLegendKey val="0"/>
          <c:showVal val="1"/>
          <c:showCatName val="0"/>
          <c:showSerName val="0"/>
          <c:showPercent val="0"/>
          <c:showBubbleSize val="0"/>
        </c:dLbls>
        <c:gapWidth val="182"/>
        <c:overlap val="-50"/>
        <c:axId val="1735896624"/>
        <c:axId val="1735899888"/>
      </c:barChart>
      <c:catAx>
        <c:axId val="17358966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5899888"/>
        <c:crosses val="autoZero"/>
        <c:auto val="1"/>
        <c:lblAlgn val="ctr"/>
        <c:lblOffset val="100"/>
        <c:noMultiLvlLbl val="0"/>
      </c:catAx>
      <c:valAx>
        <c:axId val="173589988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589662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90B6-4680-A363-BB2407F2505E}"/>
            </c:ext>
          </c:extLst>
        </c:ser>
        <c:dLbls>
          <c:showLegendKey val="0"/>
          <c:showVal val="0"/>
          <c:showCatName val="0"/>
          <c:showSerName val="0"/>
          <c:showPercent val="0"/>
          <c:showBubbleSize val="0"/>
        </c:dLbls>
        <c:axId val="1735893904"/>
        <c:axId val="1735895536"/>
      </c:scatterChart>
      <c:scatterChart>
        <c:scatterStyle val="smoothMarker"/>
        <c:varyColors val="0"/>
        <c:ser>
          <c:idx val="1"/>
          <c:order val="1"/>
          <c:tx>
            <c:strRef>
              <c:f>'3'!$O$24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'3'!$O$25:$O$34</c:f>
              <c:numCache>
                <c:formatCode>0%</c:formatCode>
                <c:ptCount val="10"/>
              </c:numCache>
            </c:numRef>
          </c:yVal>
          <c:smooth val="1"/>
          <c:extLst>
            <c:ext xmlns:c16="http://schemas.microsoft.com/office/drawing/2014/chart" uri="{C3380CC4-5D6E-409C-BE32-E72D297353CC}">
              <c16:uniqueId val="{00000001-90B6-4680-A363-BB2407F2505E}"/>
            </c:ext>
          </c:extLst>
        </c:ser>
        <c:dLbls>
          <c:showLegendKey val="0"/>
          <c:showVal val="0"/>
          <c:showCatName val="0"/>
          <c:showSerName val="0"/>
          <c:showPercent val="0"/>
          <c:showBubbleSize val="0"/>
        </c:dLbls>
        <c:axId val="1735888464"/>
        <c:axId val="1735887920"/>
      </c:scatterChart>
      <c:valAx>
        <c:axId val="173589390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95536"/>
        <c:crosses val="autoZero"/>
        <c:crossBetween val="midCat"/>
      </c:valAx>
      <c:valAx>
        <c:axId val="17358955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5893904"/>
        <c:crosses val="autoZero"/>
        <c:crossBetween val="midCat"/>
      </c:valAx>
      <c:valAx>
        <c:axId val="173588792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5888464"/>
        <c:crosses val="max"/>
        <c:crossBetween val="midCat"/>
      </c:valAx>
      <c:valAx>
        <c:axId val="1735888464"/>
        <c:scaling>
          <c:orientation val="minMax"/>
        </c:scaling>
        <c:delete val="1"/>
        <c:axPos val="b"/>
        <c:majorTickMark val="none"/>
        <c:minorTickMark val="none"/>
        <c:tickLblPos val="nextTo"/>
        <c:crossAx val="173588792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654-402B-8321-CCE39131F7CD}"/>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654-402B-8321-CCE39131F7C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('3'!$R$57,'3'!$O$57)</c:f>
              <c:numCache>
                <c:formatCode>0%</c:formatCode>
                <c:ptCount val="2"/>
                <c:pt idx="0">
                  <c:v>0</c:v>
                </c:pt>
                <c:pt idx="1">
                  <c:v>0</c:v>
                </c:pt>
              </c:numCache>
            </c:numRef>
          </c:val>
          <c:extLst>
            <c:ext xmlns:c16="http://schemas.microsoft.com/office/drawing/2014/chart" uri="{C3380CC4-5D6E-409C-BE32-E72D297353CC}">
              <c16:uniqueId val="{00000002-2654-402B-8321-CCE39131F7CD}"/>
            </c:ext>
          </c:extLst>
        </c:ser>
        <c:dLbls>
          <c:showLegendKey val="0"/>
          <c:showVal val="0"/>
          <c:showCatName val="0"/>
          <c:showSerName val="0"/>
          <c:showPercent val="0"/>
          <c:showBubbleSize val="0"/>
        </c:dLbls>
        <c:gapWidth val="150"/>
        <c:shape val="box"/>
        <c:axId val="1735889552"/>
        <c:axId val="1735894448"/>
        <c:axId val="0"/>
      </c:bar3DChart>
      <c:catAx>
        <c:axId val="17358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5894448"/>
        <c:crosses val="autoZero"/>
        <c:auto val="1"/>
        <c:lblAlgn val="ctr"/>
        <c:lblOffset val="100"/>
        <c:noMultiLvlLbl val="0"/>
      </c:catAx>
      <c:valAx>
        <c:axId val="17358944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895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A50-4D47-B6DD-4368C0B3EDA2}"/>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A50-4D47-B6DD-4368C0B3EDA2}"/>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A50-4D47-B6DD-4368C0B3EDA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('4'!$F$16,'4'!$R$55,'4'!$O$55)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A50-4D47-B6DD-4368C0B3EDA2}"/>
            </c:ext>
          </c:extLst>
        </c:ser>
        <c:dLbls>
          <c:showLegendKey val="0"/>
          <c:showVal val="0"/>
          <c:showCatName val="0"/>
          <c:showSerName val="0"/>
          <c:showPercent val="0"/>
          <c:showBubbleSize val="0"/>
        </c:dLbls>
        <c:gapWidth val="100"/>
        <c:overlap val="-24"/>
        <c:axId val="1735899344"/>
        <c:axId val="1735890096"/>
      </c:barChart>
      <c:catAx>
        <c:axId val="1735899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90096"/>
        <c:crosses val="autoZero"/>
        <c:auto val="1"/>
        <c:lblAlgn val="ctr"/>
        <c:lblOffset val="100"/>
        <c:noMultiLvlLbl val="0"/>
      </c:catAx>
      <c:valAx>
        <c:axId val="173589009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58993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'4'!$P$55</c:f>
              <c:numCache>
                <c:formatCode>0%</c:formatCode>
                <c:ptCount val="1"/>
                <c:pt idx="0">
                  <c:v>0</c:v>
                </c:pt>
              </c:numCache>
            </c:numRef>
          </c:val>
          <c:extLst>
            <c:ext xmlns:c16="http://schemas.microsoft.com/office/drawing/2014/chart" uri="{C3380CC4-5D6E-409C-BE32-E72D297353CC}">
              <c16:uniqueId val="{00000000-130E-4BCC-86C6-536839EEBCF1}"/>
            </c:ext>
          </c:extLst>
        </c:ser>
        <c:dLbls>
          <c:dLblPos val="inEnd"/>
          <c:showLegendKey val="0"/>
          <c:showVal val="1"/>
          <c:showCatName val="0"/>
          <c:showSerName val="0"/>
          <c:showPercent val="0"/>
          <c:showBubbleSize val="0"/>
        </c:dLbls>
        <c:gapWidth val="182"/>
        <c:overlap val="-50"/>
        <c:axId val="1735891184"/>
        <c:axId val="1736427408"/>
      </c:barChart>
      <c:catAx>
        <c:axId val="17358911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6427408"/>
        <c:crosses val="autoZero"/>
        <c:auto val="1"/>
        <c:lblAlgn val="ctr"/>
        <c:lblOffset val="100"/>
        <c:noMultiLvlLbl val="0"/>
      </c:catAx>
      <c:valAx>
        <c:axId val="173642740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589118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F9DF-4ED4-9939-2ECD8589C4C9}"/>
            </c:ext>
          </c:extLst>
        </c:ser>
        <c:dLbls>
          <c:showLegendKey val="0"/>
          <c:showVal val="0"/>
          <c:showCatName val="0"/>
          <c:showSerName val="0"/>
          <c:showPercent val="0"/>
          <c:showBubbleSize val="0"/>
        </c:dLbls>
        <c:axId val="1736417616"/>
        <c:axId val="1736421968"/>
      </c:scatterChart>
      <c:scatterChart>
        <c:scatterStyle val="smoothMarker"/>
        <c:varyColors val="0"/>
        <c:ser>
          <c:idx val="1"/>
          <c:order val="1"/>
          <c:tx>
            <c:strRef>
              <c:f>'4'!$O$24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'4'!$O$25:$O$34</c:f>
              <c:numCache>
                <c:formatCode>0%</c:formatCode>
                <c:ptCount val="10"/>
              </c:numCache>
            </c:numRef>
          </c:yVal>
          <c:smooth val="1"/>
          <c:extLst>
            <c:ext xmlns:c16="http://schemas.microsoft.com/office/drawing/2014/chart" uri="{C3380CC4-5D6E-409C-BE32-E72D297353CC}">
              <c16:uniqueId val="{00000001-F9DF-4ED4-9939-2ECD8589C4C9}"/>
            </c:ext>
          </c:extLst>
        </c:ser>
        <c:dLbls>
          <c:showLegendKey val="0"/>
          <c:showVal val="0"/>
          <c:showCatName val="0"/>
          <c:showSerName val="0"/>
          <c:showPercent val="0"/>
          <c:showBubbleSize val="0"/>
        </c:dLbls>
        <c:axId val="1736425776"/>
        <c:axId val="1736419792"/>
      </c:scatterChart>
      <c:valAx>
        <c:axId val="173641761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21968"/>
        <c:crosses val="autoZero"/>
        <c:crossBetween val="midCat"/>
      </c:valAx>
      <c:valAx>
        <c:axId val="17364219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6417616"/>
        <c:crosses val="autoZero"/>
        <c:crossBetween val="midCat"/>
      </c:valAx>
      <c:valAx>
        <c:axId val="17364197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6425776"/>
        <c:crosses val="max"/>
        <c:crossBetween val="midCat"/>
      </c:valAx>
      <c:valAx>
        <c:axId val="1736425776"/>
        <c:scaling>
          <c:orientation val="minMax"/>
        </c:scaling>
        <c:delete val="1"/>
        <c:axPos val="b"/>
        <c:majorTickMark val="none"/>
        <c:minorTickMark val="none"/>
        <c:tickLblPos val="nextTo"/>
        <c:crossAx val="173641979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DE2-485F-87C1-32F8365CBDDD}"/>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DE2-485F-87C1-32F8365CBD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('4'!$R$57,'4'!$O$57)</c:f>
              <c:numCache>
                <c:formatCode>0%</c:formatCode>
                <c:ptCount val="2"/>
                <c:pt idx="0">
                  <c:v>0</c:v>
                </c:pt>
                <c:pt idx="1">
                  <c:v>0</c:v>
                </c:pt>
              </c:numCache>
            </c:numRef>
          </c:val>
          <c:extLst>
            <c:ext xmlns:c16="http://schemas.microsoft.com/office/drawing/2014/chart" uri="{C3380CC4-5D6E-409C-BE32-E72D297353CC}">
              <c16:uniqueId val="{00000002-9DE2-485F-87C1-32F8365CBDDD}"/>
            </c:ext>
          </c:extLst>
        </c:ser>
        <c:dLbls>
          <c:showLegendKey val="0"/>
          <c:showVal val="0"/>
          <c:showCatName val="0"/>
          <c:showSerName val="0"/>
          <c:showPercent val="0"/>
          <c:showBubbleSize val="0"/>
        </c:dLbls>
        <c:gapWidth val="150"/>
        <c:shape val="box"/>
        <c:axId val="1736429584"/>
        <c:axId val="1736422512"/>
        <c:axId val="0"/>
      </c:bar3DChart>
      <c:catAx>
        <c:axId val="173642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6422512"/>
        <c:crosses val="autoZero"/>
        <c:auto val="1"/>
        <c:lblAlgn val="ctr"/>
        <c:lblOffset val="100"/>
        <c:noMultiLvlLbl val="0"/>
      </c:catAx>
      <c:valAx>
        <c:axId val="173642251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29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EF1-4523-8845-EDD27DED5218}"/>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EF1-4523-8845-EDD27DED5218}"/>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EF1-4523-8845-EDD27DED521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('5'!$F$16,'5'!$R$55,'5'!$O$55)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EF1-4523-8845-EDD27DED5218}"/>
            </c:ext>
          </c:extLst>
        </c:ser>
        <c:dLbls>
          <c:showLegendKey val="0"/>
          <c:showVal val="0"/>
          <c:showCatName val="0"/>
          <c:showSerName val="0"/>
          <c:showPercent val="0"/>
          <c:showBubbleSize val="0"/>
        </c:dLbls>
        <c:gapWidth val="100"/>
        <c:overlap val="-24"/>
        <c:axId val="1736417072"/>
        <c:axId val="1736419248"/>
      </c:barChart>
      <c:catAx>
        <c:axId val="1736417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19248"/>
        <c:crosses val="autoZero"/>
        <c:auto val="1"/>
        <c:lblAlgn val="ctr"/>
        <c:lblOffset val="100"/>
        <c:noMultiLvlLbl val="0"/>
      </c:catAx>
      <c:valAx>
        <c:axId val="173641924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170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'5'!$P$55</c:f>
              <c:numCache>
                <c:formatCode>0%</c:formatCode>
                <c:ptCount val="1"/>
                <c:pt idx="0">
                  <c:v>0</c:v>
                </c:pt>
              </c:numCache>
            </c:numRef>
          </c:val>
          <c:extLst>
            <c:ext xmlns:c16="http://schemas.microsoft.com/office/drawing/2014/chart" uri="{C3380CC4-5D6E-409C-BE32-E72D297353CC}">
              <c16:uniqueId val="{00000000-A735-419E-A596-DB8C675E7E0A}"/>
            </c:ext>
          </c:extLst>
        </c:ser>
        <c:dLbls>
          <c:dLblPos val="inEnd"/>
          <c:showLegendKey val="0"/>
          <c:showVal val="1"/>
          <c:showCatName val="0"/>
          <c:showSerName val="0"/>
          <c:showPercent val="0"/>
          <c:showBubbleSize val="0"/>
        </c:dLbls>
        <c:gapWidth val="182"/>
        <c:overlap val="-50"/>
        <c:axId val="1736420880"/>
        <c:axId val="1736426864"/>
      </c:barChart>
      <c:catAx>
        <c:axId val="17364208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6426864"/>
        <c:crosses val="autoZero"/>
        <c:auto val="1"/>
        <c:lblAlgn val="ctr"/>
        <c:lblOffset val="100"/>
        <c:noMultiLvlLbl val="0"/>
      </c:catAx>
      <c:valAx>
        <c:axId val="17364268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642088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'5'!$S$24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'5'!$S$25:$S$34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624C-44D7-9ED4-8193CD42A940}"/>
            </c:ext>
          </c:extLst>
        </c:ser>
        <c:dLbls>
          <c:showLegendKey val="0"/>
          <c:showVal val="0"/>
          <c:showCatName val="0"/>
          <c:showSerName val="0"/>
          <c:showPercent val="0"/>
          <c:showBubbleSize val="0"/>
        </c:dLbls>
        <c:axId val="1736424688"/>
        <c:axId val="1736421424"/>
      </c:scatterChart>
      <c:scatterChart>
        <c:scatterStyle val="smoothMarker"/>
        <c:varyColors val="0"/>
        <c:ser>
          <c:idx val="1"/>
          <c:order val="1"/>
          <c:tx>
            <c:strRef>
              <c:f>'5'!$O$24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'5'!$O$25:$O$34</c:f>
              <c:numCache>
                <c:formatCode>0%</c:formatCode>
                <c:ptCount val="10"/>
              </c:numCache>
            </c:numRef>
          </c:yVal>
          <c:smooth val="1"/>
          <c:extLst>
            <c:ext xmlns:c16="http://schemas.microsoft.com/office/drawing/2014/chart" uri="{C3380CC4-5D6E-409C-BE32-E72D297353CC}">
              <c16:uniqueId val="{00000001-624C-44D7-9ED4-8193CD42A940}"/>
            </c:ext>
          </c:extLst>
        </c:ser>
        <c:dLbls>
          <c:showLegendKey val="0"/>
          <c:showVal val="0"/>
          <c:showCatName val="0"/>
          <c:showSerName val="0"/>
          <c:showPercent val="0"/>
          <c:showBubbleSize val="0"/>
        </c:dLbls>
        <c:axId val="1736426320"/>
        <c:axId val="1736425232"/>
      </c:scatterChart>
      <c:valAx>
        <c:axId val="173642468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21424"/>
        <c:crosses val="autoZero"/>
        <c:crossBetween val="midCat"/>
      </c:valAx>
      <c:valAx>
        <c:axId val="1736421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6424688"/>
        <c:crosses val="autoZero"/>
        <c:crossBetween val="midCat"/>
      </c:valAx>
      <c:valAx>
        <c:axId val="17364252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6426320"/>
        <c:crosses val="max"/>
        <c:crossBetween val="midCat"/>
      </c:valAx>
      <c:valAx>
        <c:axId val="1736426320"/>
        <c:scaling>
          <c:orientation val="minMax"/>
        </c:scaling>
        <c:delete val="1"/>
        <c:axPos val="b"/>
        <c:majorTickMark val="none"/>
        <c:minorTickMark val="none"/>
        <c:tickLblPos val="nextTo"/>
        <c:crossAx val="173642523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E02-4E6E-A248-55DA42D3659F}"/>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E02-4E6E-A248-55DA42D365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('5'!$R$57,'5'!$O$57)</c:f>
              <c:numCache>
                <c:formatCode>0%</c:formatCode>
                <c:ptCount val="2"/>
                <c:pt idx="0">
                  <c:v>0</c:v>
                </c:pt>
                <c:pt idx="1">
                  <c:v>0</c:v>
                </c:pt>
              </c:numCache>
            </c:numRef>
          </c:val>
          <c:extLst>
            <c:ext xmlns:c16="http://schemas.microsoft.com/office/drawing/2014/chart" uri="{C3380CC4-5D6E-409C-BE32-E72D297353CC}">
              <c16:uniqueId val="{00000002-7E02-4E6E-A248-55DA42D3659F}"/>
            </c:ext>
          </c:extLst>
        </c:ser>
        <c:dLbls>
          <c:showLegendKey val="0"/>
          <c:showVal val="0"/>
          <c:showCatName val="0"/>
          <c:showSerName val="0"/>
          <c:showPercent val="0"/>
          <c:showBubbleSize val="0"/>
        </c:dLbls>
        <c:gapWidth val="150"/>
        <c:shape val="box"/>
        <c:axId val="1736414352"/>
        <c:axId val="1736414896"/>
        <c:axId val="0"/>
      </c:bar3DChart>
      <c:catAx>
        <c:axId val="173641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6414896"/>
        <c:crosses val="autoZero"/>
        <c:auto val="1"/>
        <c:lblAlgn val="ctr"/>
        <c:lblOffset val="100"/>
        <c:noMultiLvlLbl val="0"/>
      </c:catAx>
      <c:valAx>
        <c:axId val="173641489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143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3EE-4E7F-91C7-F2E56AD6237D}"/>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3EE-4E7F-91C7-F2E56AD6237D}"/>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3EE-4E7F-91C7-F2E56AD6237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('6'!$F$16,'6'!$R$55,'6'!$O$55)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A3EE-4E7F-91C7-F2E56AD6237D}"/>
            </c:ext>
          </c:extLst>
        </c:ser>
        <c:dLbls>
          <c:showLegendKey val="0"/>
          <c:showVal val="0"/>
          <c:showCatName val="0"/>
          <c:showSerName val="0"/>
          <c:showPercent val="0"/>
          <c:showBubbleSize val="0"/>
        </c:dLbls>
        <c:gapWidth val="100"/>
        <c:overlap val="-24"/>
        <c:axId val="1736452608"/>
        <c:axId val="1736449344"/>
      </c:barChart>
      <c:catAx>
        <c:axId val="1736452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49344"/>
        <c:crosses val="autoZero"/>
        <c:auto val="1"/>
        <c:lblAlgn val="ctr"/>
        <c:lblOffset val="100"/>
        <c:noMultiLvlLbl val="0"/>
      </c:catAx>
      <c:valAx>
        <c:axId val="173644934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526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'6'!$P$55</c:f>
              <c:numCache>
                <c:formatCode>0%</c:formatCode>
                <c:ptCount val="1"/>
                <c:pt idx="0">
                  <c:v>0</c:v>
                </c:pt>
              </c:numCache>
            </c:numRef>
          </c:val>
          <c:extLst>
            <c:ext xmlns:c16="http://schemas.microsoft.com/office/drawing/2014/chart" uri="{C3380CC4-5D6E-409C-BE32-E72D297353CC}">
              <c16:uniqueId val="{00000000-0F78-4303-B834-5D15386B78B3}"/>
            </c:ext>
          </c:extLst>
        </c:ser>
        <c:dLbls>
          <c:dLblPos val="inEnd"/>
          <c:showLegendKey val="0"/>
          <c:showVal val="1"/>
          <c:showCatName val="0"/>
          <c:showSerName val="0"/>
          <c:showPercent val="0"/>
          <c:showBubbleSize val="0"/>
        </c:dLbls>
        <c:gapWidth val="182"/>
        <c:overlap val="-50"/>
        <c:axId val="1736451520"/>
        <c:axId val="1736453152"/>
      </c:barChart>
      <c:catAx>
        <c:axId val="17364515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6453152"/>
        <c:crosses val="autoZero"/>
        <c:auto val="1"/>
        <c:lblAlgn val="ctr"/>
        <c:lblOffset val="100"/>
        <c:noMultiLvlLbl val="0"/>
      </c:catAx>
      <c:valAx>
        <c:axId val="173645315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645152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'6'!$S$24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'6'!$S$25:$S$34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6045-4359-BCED-082893CC6FC1}"/>
            </c:ext>
          </c:extLst>
        </c:ser>
        <c:dLbls>
          <c:showLegendKey val="0"/>
          <c:showVal val="0"/>
          <c:showCatName val="0"/>
          <c:showSerName val="0"/>
          <c:showPercent val="0"/>
          <c:showBubbleSize val="0"/>
        </c:dLbls>
        <c:axId val="1736453696"/>
        <c:axId val="1736450432"/>
      </c:scatterChart>
      <c:scatterChart>
        <c:scatterStyle val="smoothMarker"/>
        <c:varyColors val="0"/>
        <c:ser>
          <c:idx val="1"/>
          <c:order val="1"/>
          <c:tx>
            <c:strRef>
              <c:f>'6'!$O$24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'6'!$O$25:$O$34</c:f>
              <c:numCache>
                <c:formatCode>0%</c:formatCode>
                <c:ptCount val="10"/>
              </c:numCache>
            </c:numRef>
          </c:yVal>
          <c:smooth val="1"/>
          <c:extLst>
            <c:ext xmlns:c16="http://schemas.microsoft.com/office/drawing/2014/chart" uri="{C3380CC4-5D6E-409C-BE32-E72D297353CC}">
              <c16:uniqueId val="{00000001-6045-4359-BCED-082893CC6FC1}"/>
            </c:ext>
          </c:extLst>
        </c:ser>
        <c:dLbls>
          <c:showLegendKey val="0"/>
          <c:showVal val="0"/>
          <c:showCatName val="0"/>
          <c:showSerName val="0"/>
          <c:showPercent val="0"/>
          <c:showBubbleSize val="0"/>
        </c:dLbls>
        <c:axId val="1736447712"/>
        <c:axId val="1736454240"/>
      </c:scatterChart>
      <c:valAx>
        <c:axId val="173645369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6450432"/>
        <c:crosses val="autoZero"/>
        <c:crossBetween val="midCat"/>
      </c:valAx>
      <c:valAx>
        <c:axId val="17364504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6453696"/>
        <c:crosses val="autoZero"/>
        <c:crossBetween val="midCat"/>
      </c:valAx>
      <c:valAx>
        <c:axId val="173645424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6447712"/>
        <c:crosses val="max"/>
        <c:crossBetween val="midCat"/>
      </c:valAx>
      <c:valAx>
        <c:axId val="1736447712"/>
        <c:scaling>
          <c:orientation val="minMax"/>
        </c:scaling>
        <c:delete val="1"/>
        <c:axPos val="b"/>
        <c:majorTickMark val="none"/>
        <c:minorTickMark val="none"/>
        <c:tickLblPos val="nextTo"/>
        <c:crossAx val="173645424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D3B-496D-ABB8-99BB0372847C}"/>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D3B-496D-ABB8-99BB0372847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('6'!$R$57,'6'!$O$57)</c:f>
              <c:numCache>
                <c:formatCode>0%</c:formatCode>
                <c:ptCount val="2"/>
                <c:pt idx="0">
                  <c:v>0</c:v>
                </c:pt>
                <c:pt idx="1">
                  <c:v>0</c:v>
                </c:pt>
              </c:numCache>
            </c:numRef>
          </c:val>
          <c:extLst>
            <c:ext xmlns:c16="http://schemas.microsoft.com/office/drawing/2014/chart" uri="{C3380CC4-5D6E-409C-BE32-E72D297353CC}">
              <c16:uniqueId val="{00000002-ED3B-496D-ABB8-99BB0372847C}"/>
            </c:ext>
          </c:extLst>
        </c:ser>
        <c:dLbls>
          <c:showLegendKey val="0"/>
          <c:showVal val="0"/>
          <c:showCatName val="0"/>
          <c:showSerName val="0"/>
          <c:showPercent val="0"/>
          <c:showBubbleSize val="0"/>
        </c:dLbls>
        <c:gapWidth val="150"/>
        <c:shape val="box"/>
        <c:axId val="1733677744"/>
        <c:axId val="1733672848"/>
        <c:axId val="0"/>
      </c:bar3DChart>
      <c:catAx>
        <c:axId val="173367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3672848"/>
        <c:crosses val="autoZero"/>
        <c:auto val="1"/>
        <c:lblAlgn val="ctr"/>
        <c:lblOffset val="100"/>
        <c:noMultiLvlLbl val="0"/>
      </c:catAx>
      <c:valAx>
        <c:axId val="17336728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777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6CA-4C95-A161-C540F21E5E89}"/>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6CA-4C95-A161-C540F21E5E89}"/>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6CA-4C95-A161-C540F21E5E8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('7'!$F$16,'7'!$R$55,'7'!$O$55)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6CA-4C95-A161-C540F21E5E89}"/>
            </c:ext>
          </c:extLst>
        </c:ser>
        <c:dLbls>
          <c:showLegendKey val="0"/>
          <c:showVal val="0"/>
          <c:showCatName val="0"/>
          <c:showSerName val="0"/>
          <c:showPercent val="0"/>
          <c:showBubbleSize val="0"/>
        </c:dLbls>
        <c:gapWidth val="100"/>
        <c:overlap val="-24"/>
        <c:axId val="1733666864"/>
        <c:axId val="1733680464"/>
      </c:barChart>
      <c:catAx>
        <c:axId val="1733666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80464"/>
        <c:crosses val="autoZero"/>
        <c:auto val="1"/>
        <c:lblAlgn val="ctr"/>
        <c:lblOffset val="100"/>
        <c:noMultiLvlLbl val="0"/>
      </c:catAx>
      <c:valAx>
        <c:axId val="173368046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668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'7'!$P$55</c:f>
              <c:numCache>
                <c:formatCode>0%</c:formatCode>
                <c:ptCount val="1"/>
                <c:pt idx="0">
                  <c:v>0</c:v>
                </c:pt>
              </c:numCache>
            </c:numRef>
          </c:val>
          <c:extLst>
            <c:ext xmlns:c16="http://schemas.microsoft.com/office/drawing/2014/chart" uri="{C3380CC4-5D6E-409C-BE32-E72D297353CC}">
              <c16:uniqueId val="{00000000-CE8F-4CC9-A1EE-8E5DB15B6C72}"/>
            </c:ext>
          </c:extLst>
        </c:ser>
        <c:dLbls>
          <c:dLblPos val="inEnd"/>
          <c:showLegendKey val="0"/>
          <c:showVal val="1"/>
          <c:showCatName val="0"/>
          <c:showSerName val="0"/>
          <c:showPercent val="0"/>
          <c:showBubbleSize val="0"/>
        </c:dLbls>
        <c:gapWidth val="182"/>
        <c:overlap val="-50"/>
        <c:axId val="1733676112"/>
        <c:axId val="1733675568"/>
      </c:barChart>
      <c:catAx>
        <c:axId val="17336761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3675568"/>
        <c:crosses val="autoZero"/>
        <c:auto val="1"/>
        <c:lblAlgn val="ctr"/>
        <c:lblOffset val="100"/>
        <c:noMultiLvlLbl val="0"/>
      </c:catAx>
      <c:valAx>
        <c:axId val="173367556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367611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'7'!$S$24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'7'!$S$25:$S$34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CAF5-4FE8-BF76-417E12C12A12}"/>
            </c:ext>
          </c:extLst>
        </c:ser>
        <c:dLbls>
          <c:showLegendKey val="0"/>
          <c:showVal val="0"/>
          <c:showCatName val="0"/>
          <c:showSerName val="0"/>
          <c:showPercent val="0"/>
          <c:showBubbleSize val="0"/>
        </c:dLbls>
        <c:axId val="1733673936"/>
        <c:axId val="1733674480"/>
      </c:scatterChart>
      <c:scatterChart>
        <c:scatterStyle val="smoothMarker"/>
        <c:varyColors val="0"/>
        <c:ser>
          <c:idx val="1"/>
          <c:order val="1"/>
          <c:tx>
            <c:strRef>
              <c:f>'7'!$O$24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'7'!$O$25:$O$34</c:f>
              <c:numCache>
                <c:formatCode>0%</c:formatCode>
                <c:ptCount val="10"/>
              </c:numCache>
            </c:numRef>
          </c:yVal>
          <c:smooth val="1"/>
          <c:extLst>
            <c:ext xmlns:c16="http://schemas.microsoft.com/office/drawing/2014/chart" uri="{C3380CC4-5D6E-409C-BE32-E72D297353CC}">
              <c16:uniqueId val="{00000001-CAF5-4FE8-BF76-417E12C12A12}"/>
            </c:ext>
          </c:extLst>
        </c:ser>
        <c:dLbls>
          <c:showLegendKey val="0"/>
          <c:showVal val="0"/>
          <c:showCatName val="0"/>
          <c:showSerName val="0"/>
          <c:showPercent val="0"/>
          <c:showBubbleSize val="0"/>
        </c:dLbls>
        <c:axId val="1733681552"/>
        <c:axId val="1733676656"/>
      </c:scatterChart>
      <c:valAx>
        <c:axId val="173367393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74480"/>
        <c:crosses val="autoZero"/>
        <c:crossBetween val="midCat"/>
      </c:valAx>
      <c:valAx>
        <c:axId val="17336744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3673936"/>
        <c:crosses val="autoZero"/>
        <c:crossBetween val="midCat"/>
      </c:valAx>
      <c:valAx>
        <c:axId val="17336766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3681552"/>
        <c:crosses val="max"/>
        <c:crossBetween val="midCat"/>
      </c:valAx>
      <c:valAx>
        <c:axId val="1733681552"/>
        <c:scaling>
          <c:orientation val="minMax"/>
        </c:scaling>
        <c:delete val="1"/>
        <c:axPos val="b"/>
        <c:majorTickMark val="none"/>
        <c:minorTickMark val="none"/>
        <c:tickLblPos val="nextTo"/>
        <c:crossAx val="173367665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D0E-46B6-A0AD-5E0D694B86F5}"/>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D0E-46B6-A0AD-5E0D694B8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('7'!$R$57,'7'!$O$57)</c:f>
              <c:numCache>
                <c:formatCode>0%</c:formatCode>
                <c:ptCount val="2"/>
                <c:pt idx="0">
                  <c:v>0</c:v>
                </c:pt>
                <c:pt idx="1">
                  <c:v>0</c:v>
                </c:pt>
              </c:numCache>
            </c:numRef>
          </c:val>
          <c:extLst>
            <c:ext xmlns:c16="http://schemas.microsoft.com/office/drawing/2014/chart" uri="{C3380CC4-5D6E-409C-BE32-E72D297353CC}">
              <c16:uniqueId val="{00000002-FD0E-46B6-A0AD-5E0D694B86F5}"/>
            </c:ext>
          </c:extLst>
        </c:ser>
        <c:dLbls>
          <c:showLegendKey val="0"/>
          <c:showVal val="0"/>
          <c:showCatName val="0"/>
          <c:showSerName val="0"/>
          <c:showPercent val="0"/>
          <c:showBubbleSize val="0"/>
        </c:dLbls>
        <c:gapWidth val="150"/>
        <c:shape val="box"/>
        <c:axId val="1733667408"/>
        <c:axId val="1733677200"/>
        <c:axId val="0"/>
      </c:bar3DChart>
      <c:catAx>
        <c:axId val="173366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3677200"/>
        <c:crosses val="autoZero"/>
        <c:auto val="1"/>
        <c:lblAlgn val="ctr"/>
        <c:lblOffset val="100"/>
        <c:noMultiLvlLbl val="0"/>
      </c:catAx>
      <c:valAx>
        <c:axId val="173367720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67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063-47D3-BCF6-AE40988CE2EF}"/>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063-47D3-BCF6-AE40988CE2EF}"/>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063-47D3-BCF6-AE40988CE2E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('8'!$F$16,'8'!$R$55,'8'!$O$55)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B063-47D3-BCF6-AE40988CE2EF}"/>
            </c:ext>
          </c:extLst>
        </c:ser>
        <c:dLbls>
          <c:showLegendKey val="0"/>
          <c:showVal val="0"/>
          <c:showCatName val="0"/>
          <c:showSerName val="0"/>
          <c:showPercent val="0"/>
          <c:showBubbleSize val="0"/>
        </c:dLbls>
        <c:gapWidth val="100"/>
        <c:overlap val="-24"/>
        <c:axId val="1733670672"/>
        <c:axId val="1733670128"/>
      </c:barChart>
      <c:catAx>
        <c:axId val="173367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70128"/>
        <c:crosses val="autoZero"/>
        <c:auto val="1"/>
        <c:lblAlgn val="ctr"/>
        <c:lblOffset val="100"/>
        <c:noMultiLvlLbl val="0"/>
      </c:catAx>
      <c:valAx>
        <c:axId val="173367012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36706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'8'!$P$55</c:f>
              <c:numCache>
                <c:formatCode>0%</c:formatCode>
                <c:ptCount val="1"/>
                <c:pt idx="0">
                  <c:v>0</c:v>
                </c:pt>
              </c:numCache>
            </c:numRef>
          </c:val>
          <c:extLst>
            <c:ext xmlns:c16="http://schemas.microsoft.com/office/drawing/2014/chart" uri="{C3380CC4-5D6E-409C-BE32-E72D297353CC}">
              <c16:uniqueId val="{00000000-FC43-48E3-9337-D58AEE958522}"/>
            </c:ext>
          </c:extLst>
        </c:ser>
        <c:dLbls>
          <c:dLblPos val="inEnd"/>
          <c:showLegendKey val="0"/>
          <c:showVal val="1"/>
          <c:showCatName val="0"/>
          <c:showSerName val="0"/>
          <c:showPercent val="0"/>
          <c:showBubbleSize val="0"/>
        </c:dLbls>
        <c:gapWidth val="182"/>
        <c:overlap val="-50"/>
        <c:axId val="1733675024"/>
        <c:axId val="1738349056"/>
      </c:barChart>
      <c:catAx>
        <c:axId val="17336750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8349056"/>
        <c:crosses val="autoZero"/>
        <c:auto val="1"/>
        <c:lblAlgn val="ctr"/>
        <c:lblOffset val="100"/>
        <c:noMultiLvlLbl val="0"/>
      </c:catAx>
      <c:valAx>
        <c:axId val="173834905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367502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'8'!$S$24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'8'!$S$25:$S$34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B5B4-4EDC-9453-163062BCD8B4}"/>
            </c:ext>
          </c:extLst>
        </c:ser>
        <c:dLbls>
          <c:showLegendKey val="0"/>
          <c:showVal val="0"/>
          <c:showCatName val="0"/>
          <c:showSerName val="0"/>
          <c:showPercent val="0"/>
          <c:showBubbleSize val="0"/>
        </c:dLbls>
        <c:axId val="1738341440"/>
        <c:axId val="1738344160"/>
      </c:scatterChart>
      <c:scatterChart>
        <c:scatterStyle val="smoothMarker"/>
        <c:varyColors val="0"/>
        <c:ser>
          <c:idx val="1"/>
          <c:order val="1"/>
          <c:tx>
            <c:strRef>
              <c:f>'8'!$O$24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'8'!$O$25:$O$34</c:f>
              <c:numCache>
                <c:formatCode>0%</c:formatCode>
                <c:ptCount val="10"/>
              </c:numCache>
            </c:numRef>
          </c:yVal>
          <c:smooth val="1"/>
          <c:extLst>
            <c:ext xmlns:c16="http://schemas.microsoft.com/office/drawing/2014/chart" uri="{C3380CC4-5D6E-409C-BE32-E72D297353CC}">
              <c16:uniqueId val="{00000001-B5B4-4EDC-9453-163062BCD8B4}"/>
            </c:ext>
          </c:extLst>
        </c:ser>
        <c:dLbls>
          <c:showLegendKey val="0"/>
          <c:showVal val="0"/>
          <c:showCatName val="0"/>
          <c:showSerName val="0"/>
          <c:showPercent val="0"/>
          <c:showBubbleSize val="0"/>
        </c:dLbls>
        <c:axId val="1738346880"/>
        <c:axId val="1738342528"/>
      </c:scatterChart>
      <c:valAx>
        <c:axId val="173834144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44160"/>
        <c:crosses val="autoZero"/>
        <c:crossBetween val="midCat"/>
      </c:valAx>
      <c:valAx>
        <c:axId val="173834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8341440"/>
        <c:crosses val="autoZero"/>
        <c:crossBetween val="midCat"/>
      </c:valAx>
      <c:valAx>
        <c:axId val="173834252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8346880"/>
        <c:crosses val="max"/>
        <c:crossBetween val="midCat"/>
      </c:valAx>
      <c:valAx>
        <c:axId val="1738346880"/>
        <c:scaling>
          <c:orientation val="minMax"/>
        </c:scaling>
        <c:delete val="1"/>
        <c:axPos val="b"/>
        <c:majorTickMark val="none"/>
        <c:minorTickMark val="none"/>
        <c:tickLblPos val="nextTo"/>
        <c:crossAx val="173834252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771-479A-BD1D-4013321967F0}"/>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771-479A-BD1D-4013321967F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('8'!$R$57,'8'!$O$57)</c:f>
              <c:numCache>
                <c:formatCode>0%</c:formatCode>
                <c:ptCount val="2"/>
                <c:pt idx="0">
                  <c:v>0</c:v>
                </c:pt>
                <c:pt idx="1">
                  <c:v>0</c:v>
                </c:pt>
              </c:numCache>
            </c:numRef>
          </c:val>
          <c:extLst>
            <c:ext xmlns:c16="http://schemas.microsoft.com/office/drawing/2014/chart" uri="{C3380CC4-5D6E-409C-BE32-E72D297353CC}">
              <c16:uniqueId val="{00000002-E771-479A-BD1D-4013321967F0}"/>
            </c:ext>
          </c:extLst>
        </c:ser>
        <c:dLbls>
          <c:showLegendKey val="0"/>
          <c:showVal val="0"/>
          <c:showCatName val="0"/>
          <c:showSerName val="0"/>
          <c:showPercent val="0"/>
          <c:showBubbleSize val="0"/>
        </c:dLbls>
        <c:gapWidth val="150"/>
        <c:shape val="box"/>
        <c:axId val="1738347424"/>
        <c:axId val="1738339808"/>
        <c:axId val="0"/>
      </c:bar3DChart>
      <c:catAx>
        <c:axId val="173834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8339808"/>
        <c:crosses val="autoZero"/>
        <c:auto val="1"/>
        <c:lblAlgn val="ctr"/>
        <c:lblOffset val="100"/>
        <c:noMultiLvlLbl val="0"/>
      </c:catAx>
      <c:valAx>
        <c:axId val="173833980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474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CB9-499C-AD3A-E5505701152B}"/>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CB9-499C-AD3A-E5505701152B}"/>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CB9-499C-AD3A-E5505701152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('9'!$F$16,'9'!$R$55,'9'!$O$55)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CB9-499C-AD3A-E5505701152B}"/>
            </c:ext>
          </c:extLst>
        </c:ser>
        <c:dLbls>
          <c:showLegendKey val="0"/>
          <c:showVal val="0"/>
          <c:showCatName val="0"/>
          <c:showSerName val="0"/>
          <c:showPercent val="0"/>
          <c:showBubbleSize val="0"/>
        </c:dLbls>
        <c:gapWidth val="100"/>
        <c:overlap val="-24"/>
        <c:axId val="1738348512"/>
        <c:axId val="1738340352"/>
      </c:barChart>
      <c:catAx>
        <c:axId val="1738348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40352"/>
        <c:crosses val="autoZero"/>
        <c:auto val="1"/>
        <c:lblAlgn val="ctr"/>
        <c:lblOffset val="100"/>
        <c:noMultiLvlLbl val="0"/>
      </c:catAx>
      <c:valAx>
        <c:axId val="173834035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485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'9'!$P$55</c:f>
              <c:numCache>
                <c:formatCode>0%</c:formatCode>
                <c:ptCount val="1"/>
                <c:pt idx="0">
                  <c:v>0</c:v>
                </c:pt>
              </c:numCache>
            </c:numRef>
          </c:val>
          <c:extLst>
            <c:ext xmlns:c16="http://schemas.microsoft.com/office/drawing/2014/chart" uri="{C3380CC4-5D6E-409C-BE32-E72D297353CC}">
              <c16:uniqueId val="{00000000-686A-4F7E-B2F0-4F8957590B69}"/>
            </c:ext>
          </c:extLst>
        </c:ser>
        <c:dLbls>
          <c:dLblPos val="inEnd"/>
          <c:showLegendKey val="0"/>
          <c:showVal val="1"/>
          <c:showCatName val="0"/>
          <c:showSerName val="0"/>
          <c:showPercent val="0"/>
          <c:showBubbleSize val="0"/>
        </c:dLbls>
        <c:gapWidth val="182"/>
        <c:overlap val="-50"/>
        <c:axId val="1738341984"/>
        <c:axId val="1738343072"/>
      </c:barChart>
      <c:catAx>
        <c:axId val="17383419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8343072"/>
        <c:crosses val="autoZero"/>
        <c:auto val="1"/>
        <c:lblAlgn val="ctr"/>
        <c:lblOffset val="100"/>
        <c:noMultiLvlLbl val="0"/>
      </c:catAx>
      <c:valAx>
        <c:axId val="173834307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3834198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'9'!$S$24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'9'!$S$25:$S$34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F308-47FB-B33E-8FA06FDF0D17}"/>
            </c:ext>
          </c:extLst>
        </c:ser>
        <c:dLbls>
          <c:showLegendKey val="0"/>
          <c:showVal val="0"/>
          <c:showCatName val="0"/>
          <c:showSerName val="0"/>
          <c:showPercent val="0"/>
          <c:showBubbleSize val="0"/>
        </c:dLbls>
        <c:axId val="1738349600"/>
        <c:axId val="1738334368"/>
      </c:scatterChart>
      <c:scatterChart>
        <c:scatterStyle val="smoothMarker"/>
        <c:varyColors val="0"/>
        <c:ser>
          <c:idx val="1"/>
          <c:order val="1"/>
          <c:tx>
            <c:strRef>
              <c:f>'9'!$O$24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'9'!$O$25:$O$34</c:f>
              <c:numCache>
                <c:formatCode>0%</c:formatCode>
                <c:ptCount val="10"/>
              </c:numCache>
            </c:numRef>
          </c:yVal>
          <c:smooth val="1"/>
          <c:extLst>
            <c:ext xmlns:c16="http://schemas.microsoft.com/office/drawing/2014/chart" uri="{C3380CC4-5D6E-409C-BE32-E72D297353CC}">
              <c16:uniqueId val="{00000001-F308-47FB-B33E-8FA06FDF0D17}"/>
            </c:ext>
          </c:extLst>
        </c:ser>
        <c:dLbls>
          <c:showLegendKey val="0"/>
          <c:showVal val="0"/>
          <c:showCatName val="0"/>
          <c:showSerName val="0"/>
          <c:showPercent val="0"/>
          <c:showBubbleSize val="0"/>
        </c:dLbls>
        <c:axId val="1738343616"/>
        <c:axId val="1738335456"/>
      </c:scatterChart>
      <c:valAx>
        <c:axId val="173834960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34368"/>
        <c:crosses val="autoZero"/>
        <c:crossBetween val="midCat"/>
      </c:valAx>
      <c:valAx>
        <c:axId val="17383343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38349600"/>
        <c:crosses val="autoZero"/>
        <c:crossBetween val="midCat"/>
      </c:valAx>
      <c:valAx>
        <c:axId val="17383354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38343616"/>
        <c:crosses val="max"/>
        <c:crossBetween val="midCat"/>
      </c:valAx>
      <c:valAx>
        <c:axId val="1738343616"/>
        <c:scaling>
          <c:orientation val="minMax"/>
        </c:scaling>
        <c:delete val="1"/>
        <c:axPos val="b"/>
        <c:majorTickMark val="none"/>
        <c:minorTickMark val="none"/>
        <c:tickLblPos val="nextTo"/>
        <c:crossAx val="173833545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4B-429D-85BE-2351FB97E27E}"/>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4B-429D-85BE-2351FB97E27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('9'!$R$57,'9'!$O$57)</c:f>
              <c:numCache>
                <c:formatCode>0%</c:formatCode>
                <c:ptCount val="2"/>
                <c:pt idx="0">
                  <c:v>0</c:v>
                </c:pt>
                <c:pt idx="1">
                  <c:v>0</c:v>
                </c:pt>
              </c:numCache>
            </c:numRef>
          </c:val>
          <c:extLst>
            <c:ext xmlns:c16="http://schemas.microsoft.com/office/drawing/2014/chart" uri="{C3380CC4-5D6E-409C-BE32-E72D297353CC}">
              <c16:uniqueId val="{00000002-884B-429D-85BE-2351FB97E27E}"/>
            </c:ext>
          </c:extLst>
        </c:ser>
        <c:dLbls>
          <c:showLegendKey val="0"/>
          <c:showVal val="0"/>
          <c:showCatName val="0"/>
          <c:showSerName val="0"/>
          <c:showPercent val="0"/>
          <c:showBubbleSize val="0"/>
        </c:dLbls>
        <c:gapWidth val="150"/>
        <c:shape val="box"/>
        <c:axId val="1738338176"/>
        <c:axId val="1738339264"/>
        <c:axId val="0"/>
      </c:bar3DChart>
      <c:catAx>
        <c:axId val="173833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38339264"/>
        <c:crosses val="autoZero"/>
        <c:auto val="1"/>
        <c:lblAlgn val="ctr"/>
        <c:lblOffset val="100"/>
        <c:noMultiLvlLbl val="0"/>
      </c:catAx>
      <c:valAx>
        <c:axId val="173833926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383381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37B-430D-8AD3-20783F4E059D}"/>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37B-430D-8AD3-20783F4E059D}"/>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437B-430D-8AD3-20783F4E059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('10'!$F$16,'10'!$R$55,'10'!$O$55)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437B-430D-8AD3-20783F4E059D}"/>
            </c:ext>
          </c:extLst>
        </c:ser>
        <c:dLbls>
          <c:showLegendKey val="0"/>
          <c:showVal val="0"/>
          <c:showCatName val="0"/>
          <c:showSerName val="0"/>
          <c:showPercent val="0"/>
          <c:showBubbleSize val="0"/>
        </c:dLbls>
        <c:gapWidth val="100"/>
        <c:overlap val="-24"/>
        <c:axId val="1740028800"/>
        <c:axId val="1740026624"/>
      </c:barChart>
      <c:catAx>
        <c:axId val="1740028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26624"/>
        <c:crosses val="autoZero"/>
        <c:auto val="1"/>
        <c:lblAlgn val="ctr"/>
        <c:lblOffset val="100"/>
        <c:noMultiLvlLbl val="0"/>
      </c:catAx>
      <c:valAx>
        <c:axId val="174002662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288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'10'!$P$55</c:f>
              <c:numCache>
                <c:formatCode>0%</c:formatCode>
                <c:ptCount val="1"/>
                <c:pt idx="0">
                  <c:v>0</c:v>
                </c:pt>
              </c:numCache>
            </c:numRef>
          </c:val>
          <c:extLst>
            <c:ext xmlns:c16="http://schemas.microsoft.com/office/drawing/2014/chart" uri="{C3380CC4-5D6E-409C-BE32-E72D297353CC}">
              <c16:uniqueId val="{00000000-ADFB-4FCB-BE20-80509DDFF238}"/>
            </c:ext>
          </c:extLst>
        </c:ser>
        <c:dLbls>
          <c:dLblPos val="inEnd"/>
          <c:showLegendKey val="0"/>
          <c:showVal val="1"/>
          <c:showCatName val="0"/>
          <c:showSerName val="0"/>
          <c:showPercent val="0"/>
          <c:showBubbleSize val="0"/>
        </c:dLbls>
        <c:gapWidth val="182"/>
        <c:overlap val="-50"/>
        <c:axId val="1740022816"/>
        <c:axId val="1740023360"/>
      </c:barChart>
      <c:catAx>
        <c:axId val="17400228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0023360"/>
        <c:crosses val="autoZero"/>
        <c:auto val="1"/>
        <c:lblAlgn val="ctr"/>
        <c:lblOffset val="100"/>
        <c:noMultiLvlLbl val="0"/>
      </c:catAx>
      <c:valAx>
        <c:axId val="174002336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002281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'10'!$S$24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'10'!$S$25:$S$34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DCC9-4BDA-93F6-BCB0FCDDCC4B}"/>
            </c:ext>
          </c:extLst>
        </c:ser>
        <c:dLbls>
          <c:showLegendKey val="0"/>
          <c:showVal val="0"/>
          <c:showCatName val="0"/>
          <c:showSerName val="0"/>
          <c:showPercent val="0"/>
          <c:showBubbleSize val="0"/>
        </c:dLbls>
        <c:axId val="1740014112"/>
        <c:axId val="1740026080"/>
      </c:scatterChart>
      <c:scatterChart>
        <c:scatterStyle val="smoothMarker"/>
        <c:varyColors val="0"/>
        <c:ser>
          <c:idx val="1"/>
          <c:order val="1"/>
          <c:tx>
            <c:strRef>
              <c:f>'10'!$O$24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'10'!$O$25:$O$34</c:f>
              <c:numCache>
                <c:formatCode>0%</c:formatCode>
                <c:ptCount val="10"/>
              </c:numCache>
            </c:numRef>
          </c:yVal>
          <c:smooth val="1"/>
          <c:extLst>
            <c:ext xmlns:c16="http://schemas.microsoft.com/office/drawing/2014/chart" uri="{C3380CC4-5D6E-409C-BE32-E72D297353CC}">
              <c16:uniqueId val="{00000001-DCC9-4BDA-93F6-BCB0FCDDCC4B}"/>
            </c:ext>
          </c:extLst>
        </c:ser>
        <c:dLbls>
          <c:showLegendKey val="0"/>
          <c:showVal val="0"/>
          <c:showCatName val="0"/>
          <c:showSerName val="0"/>
          <c:showPercent val="0"/>
          <c:showBubbleSize val="0"/>
        </c:dLbls>
        <c:axId val="1740014656"/>
        <c:axId val="1740023904"/>
      </c:scatterChart>
      <c:valAx>
        <c:axId val="174001411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26080"/>
        <c:crosses val="autoZero"/>
        <c:crossBetween val="midCat"/>
      </c:valAx>
      <c:valAx>
        <c:axId val="17400260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0014112"/>
        <c:crosses val="autoZero"/>
        <c:crossBetween val="midCat"/>
      </c:valAx>
      <c:valAx>
        <c:axId val="17400239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0014656"/>
        <c:crosses val="max"/>
        <c:crossBetween val="midCat"/>
      </c:valAx>
      <c:valAx>
        <c:axId val="1740014656"/>
        <c:scaling>
          <c:orientation val="minMax"/>
        </c:scaling>
        <c:delete val="1"/>
        <c:axPos val="b"/>
        <c:majorTickMark val="none"/>
        <c:minorTickMark val="none"/>
        <c:tickLblPos val="nextTo"/>
        <c:crossAx val="174002390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D52-4870-8CE2-777DF6B38B80}"/>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D52-4870-8CE2-777DF6B38B8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('10'!$R$57,'10'!$O$57)</c:f>
              <c:numCache>
                <c:formatCode>0%</c:formatCode>
                <c:ptCount val="2"/>
                <c:pt idx="0">
                  <c:v>0</c:v>
                </c:pt>
                <c:pt idx="1">
                  <c:v>0</c:v>
                </c:pt>
              </c:numCache>
            </c:numRef>
          </c:val>
          <c:extLst>
            <c:ext xmlns:c16="http://schemas.microsoft.com/office/drawing/2014/chart" uri="{C3380CC4-5D6E-409C-BE32-E72D297353CC}">
              <c16:uniqueId val="{00000002-5D52-4870-8CE2-777DF6B38B80}"/>
            </c:ext>
          </c:extLst>
        </c:ser>
        <c:dLbls>
          <c:showLegendKey val="0"/>
          <c:showVal val="0"/>
          <c:showCatName val="0"/>
          <c:showSerName val="0"/>
          <c:showPercent val="0"/>
          <c:showBubbleSize val="0"/>
        </c:dLbls>
        <c:gapWidth val="150"/>
        <c:shape val="box"/>
        <c:axId val="1740027712"/>
        <c:axId val="1740024992"/>
        <c:axId val="0"/>
      </c:bar3DChart>
      <c:catAx>
        <c:axId val="17400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0024992"/>
        <c:crosses val="autoZero"/>
        <c:auto val="1"/>
        <c:lblAlgn val="ctr"/>
        <c:lblOffset val="100"/>
        <c:noMultiLvlLbl val="0"/>
      </c:catAx>
      <c:valAx>
        <c:axId val="174002499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277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583-49C4-97A2-C5D9BF4069D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583-49C4-97A2-C5D9BF4069D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583-49C4-97A2-C5D9BF4069D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('11'!$F$16,'11'!$R$55,'11'!$O$55)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7583-49C4-97A2-C5D9BF4069D5}"/>
            </c:ext>
          </c:extLst>
        </c:ser>
        <c:dLbls>
          <c:showLegendKey val="0"/>
          <c:showVal val="0"/>
          <c:showCatName val="0"/>
          <c:showSerName val="0"/>
          <c:showPercent val="0"/>
          <c:showBubbleSize val="0"/>
        </c:dLbls>
        <c:gapWidth val="100"/>
        <c:overlap val="-24"/>
        <c:axId val="1740015200"/>
        <c:axId val="1740019008"/>
      </c:barChart>
      <c:catAx>
        <c:axId val="1740015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19008"/>
        <c:crosses val="autoZero"/>
        <c:auto val="1"/>
        <c:lblAlgn val="ctr"/>
        <c:lblOffset val="100"/>
        <c:noMultiLvlLbl val="0"/>
      </c:catAx>
      <c:valAx>
        <c:axId val="174001900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0015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'11'!$P$55</c:f>
              <c:numCache>
                <c:formatCode>0%</c:formatCode>
                <c:ptCount val="1"/>
                <c:pt idx="0">
                  <c:v>0</c:v>
                </c:pt>
              </c:numCache>
            </c:numRef>
          </c:val>
          <c:extLst>
            <c:ext xmlns:c16="http://schemas.microsoft.com/office/drawing/2014/chart" uri="{C3380CC4-5D6E-409C-BE32-E72D297353CC}">
              <c16:uniqueId val="{00000000-A36A-42E1-BEF1-5ADB0B186836}"/>
            </c:ext>
          </c:extLst>
        </c:ser>
        <c:dLbls>
          <c:dLblPos val="inEnd"/>
          <c:showLegendKey val="0"/>
          <c:showVal val="1"/>
          <c:showCatName val="0"/>
          <c:showSerName val="0"/>
          <c:showPercent val="0"/>
          <c:showBubbleSize val="0"/>
        </c:dLbls>
        <c:gapWidth val="182"/>
        <c:overlap val="-50"/>
        <c:axId val="1740016832"/>
        <c:axId val="1740017376"/>
      </c:barChart>
      <c:catAx>
        <c:axId val="17400168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0017376"/>
        <c:crosses val="autoZero"/>
        <c:auto val="1"/>
        <c:lblAlgn val="ctr"/>
        <c:lblOffset val="100"/>
        <c:noMultiLvlLbl val="0"/>
      </c:catAx>
      <c:valAx>
        <c:axId val="174001737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001683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'11'!$S$24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'11'!$S$25:$S$34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D489-4530-9A1F-60297D5D0773}"/>
            </c:ext>
          </c:extLst>
        </c:ser>
        <c:dLbls>
          <c:showLegendKey val="0"/>
          <c:showVal val="0"/>
          <c:showCatName val="0"/>
          <c:showSerName val="0"/>
          <c:showPercent val="0"/>
          <c:showBubbleSize val="0"/>
        </c:dLbls>
        <c:axId val="1740021184"/>
        <c:axId val="1741713232"/>
      </c:scatterChart>
      <c:scatterChart>
        <c:scatterStyle val="smoothMarker"/>
        <c:varyColors val="0"/>
        <c:ser>
          <c:idx val="1"/>
          <c:order val="1"/>
          <c:tx>
            <c:strRef>
              <c:f>'11'!$O$24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'11'!$O$25:$O$34</c:f>
              <c:numCache>
                <c:formatCode>0%</c:formatCode>
                <c:ptCount val="10"/>
              </c:numCache>
            </c:numRef>
          </c:yVal>
          <c:smooth val="1"/>
          <c:extLst>
            <c:ext xmlns:c16="http://schemas.microsoft.com/office/drawing/2014/chart" uri="{C3380CC4-5D6E-409C-BE32-E72D297353CC}">
              <c16:uniqueId val="{00000001-D489-4530-9A1F-60297D5D0773}"/>
            </c:ext>
          </c:extLst>
        </c:ser>
        <c:dLbls>
          <c:showLegendKey val="0"/>
          <c:showVal val="0"/>
          <c:showCatName val="0"/>
          <c:showSerName val="0"/>
          <c:showPercent val="0"/>
          <c:showBubbleSize val="0"/>
        </c:dLbls>
        <c:axId val="1741690384"/>
        <c:axId val="1741693104"/>
      </c:scatterChart>
      <c:valAx>
        <c:axId val="174002118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13232"/>
        <c:crosses val="autoZero"/>
        <c:crossBetween val="midCat"/>
      </c:valAx>
      <c:valAx>
        <c:axId val="17417132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0021184"/>
        <c:crosses val="autoZero"/>
        <c:crossBetween val="midCat"/>
      </c:valAx>
      <c:valAx>
        <c:axId val="17416931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690384"/>
        <c:crosses val="max"/>
        <c:crossBetween val="midCat"/>
      </c:valAx>
      <c:valAx>
        <c:axId val="1741690384"/>
        <c:scaling>
          <c:orientation val="minMax"/>
        </c:scaling>
        <c:delete val="1"/>
        <c:axPos val="b"/>
        <c:majorTickMark val="none"/>
        <c:minorTickMark val="none"/>
        <c:tickLblPos val="nextTo"/>
        <c:crossAx val="174169310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D6-4850-AE91-B1102910F04F}"/>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D6-4850-AE91-B1102910F04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('11'!$R$57,'11'!$O$57)</c:f>
              <c:numCache>
                <c:formatCode>0%</c:formatCode>
                <c:ptCount val="2"/>
                <c:pt idx="0">
                  <c:v>0</c:v>
                </c:pt>
                <c:pt idx="1">
                  <c:v>0</c:v>
                </c:pt>
              </c:numCache>
            </c:numRef>
          </c:val>
          <c:extLst>
            <c:ext xmlns:c16="http://schemas.microsoft.com/office/drawing/2014/chart" uri="{C3380CC4-5D6E-409C-BE32-E72D297353CC}">
              <c16:uniqueId val="{00000002-D8D6-4850-AE91-B1102910F04F}"/>
            </c:ext>
          </c:extLst>
        </c:ser>
        <c:dLbls>
          <c:showLegendKey val="0"/>
          <c:showVal val="0"/>
          <c:showCatName val="0"/>
          <c:showSerName val="0"/>
          <c:showPercent val="0"/>
          <c:showBubbleSize val="0"/>
        </c:dLbls>
        <c:gapWidth val="150"/>
        <c:shape val="box"/>
        <c:axId val="1741689296"/>
        <c:axId val="1741706704"/>
        <c:axId val="0"/>
      </c:bar3DChart>
      <c:catAx>
        <c:axId val="1741689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06704"/>
        <c:crosses val="autoZero"/>
        <c:auto val="1"/>
        <c:lblAlgn val="ctr"/>
        <c:lblOffset val="100"/>
        <c:noMultiLvlLbl val="0"/>
      </c:catAx>
      <c:valAx>
        <c:axId val="174170670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89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5FA-4CD3-8D62-7ECE699083CE}"/>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5FA-4CD3-8D62-7ECE699083CE}"/>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5FA-4CD3-8D62-7ECE699083C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('12'!$F$16,'12'!$R$55,'12'!$O$55)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A5FA-4CD3-8D62-7ECE699083CE}"/>
            </c:ext>
          </c:extLst>
        </c:ser>
        <c:dLbls>
          <c:showLegendKey val="0"/>
          <c:showVal val="0"/>
          <c:showCatName val="0"/>
          <c:showSerName val="0"/>
          <c:showPercent val="0"/>
          <c:showBubbleSize val="0"/>
        </c:dLbls>
        <c:gapWidth val="100"/>
        <c:overlap val="-24"/>
        <c:axId val="1741697456"/>
        <c:axId val="1741714320"/>
      </c:barChart>
      <c:catAx>
        <c:axId val="1741697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14320"/>
        <c:crosses val="autoZero"/>
        <c:auto val="1"/>
        <c:lblAlgn val="ctr"/>
        <c:lblOffset val="100"/>
        <c:noMultiLvlLbl val="0"/>
      </c:catAx>
      <c:valAx>
        <c:axId val="174171432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974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'12'!$P$55</c:f>
              <c:numCache>
                <c:formatCode>0%</c:formatCode>
                <c:ptCount val="1"/>
                <c:pt idx="0">
                  <c:v>0</c:v>
                </c:pt>
              </c:numCache>
            </c:numRef>
          </c:val>
          <c:extLst>
            <c:ext xmlns:c16="http://schemas.microsoft.com/office/drawing/2014/chart" uri="{C3380CC4-5D6E-409C-BE32-E72D297353CC}">
              <c16:uniqueId val="{00000000-E0D0-48DE-A716-AABBDE4A21A4}"/>
            </c:ext>
          </c:extLst>
        </c:ser>
        <c:dLbls>
          <c:dLblPos val="inEnd"/>
          <c:showLegendKey val="0"/>
          <c:showVal val="1"/>
          <c:showCatName val="0"/>
          <c:showSerName val="0"/>
          <c:showPercent val="0"/>
          <c:showBubbleSize val="0"/>
        </c:dLbls>
        <c:gapWidth val="182"/>
        <c:overlap val="-50"/>
        <c:axId val="1741694192"/>
        <c:axId val="1741688208"/>
      </c:barChart>
      <c:catAx>
        <c:axId val="1741694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688208"/>
        <c:crosses val="autoZero"/>
        <c:auto val="1"/>
        <c:lblAlgn val="ctr"/>
        <c:lblOffset val="100"/>
        <c:noMultiLvlLbl val="0"/>
      </c:catAx>
      <c:valAx>
        <c:axId val="174168820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69419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'12'!$S$24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'12'!$S$25:$S$34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D5D9-4169-AA94-98646F984724}"/>
            </c:ext>
          </c:extLst>
        </c:ser>
        <c:dLbls>
          <c:showLegendKey val="0"/>
          <c:showVal val="0"/>
          <c:showCatName val="0"/>
          <c:showSerName val="0"/>
          <c:showPercent val="0"/>
          <c:showBubbleSize val="0"/>
        </c:dLbls>
        <c:axId val="1741688752"/>
        <c:axId val="1741709424"/>
      </c:scatterChart>
      <c:scatterChart>
        <c:scatterStyle val="smoothMarker"/>
        <c:varyColors val="0"/>
        <c:ser>
          <c:idx val="1"/>
          <c:order val="1"/>
          <c:tx>
            <c:strRef>
              <c:f>'12'!$O$24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'12'!$O$25:$O$34</c:f>
              <c:numCache>
                <c:formatCode>0%</c:formatCode>
                <c:ptCount val="10"/>
              </c:numCache>
            </c:numRef>
          </c:yVal>
          <c:smooth val="1"/>
          <c:extLst>
            <c:ext xmlns:c16="http://schemas.microsoft.com/office/drawing/2014/chart" uri="{C3380CC4-5D6E-409C-BE32-E72D297353CC}">
              <c16:uniqueId val="{00000001-D5D9-4169-AA94-98646F984724}"/>
            </c:ext>
          </c:extLst>
        </c:ser>
        <c:dLbls>
          <c:showLegendKey val="0"/>
          <c:showVal val="0"/>
          <c:showCatName val="0"/>
          <c:showSerName val="0"/>
          <c:showPercent val="0"/>
          <c:showBubbleSize val="0"/>
        </c:dLbls>
        <c:axId val="1741692016"/>
        <c:axId val="1741711056"/>
      </c:scatterChart>
      <c:valAx>
        <c:axId val="174168875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09424"/>
        <c:crosses val="autoZero"/>
        <c:crossBetween val="midCat"/>
      </c:valAx>
      <c:valAx>
        <c:axId val="1741709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688752"/>
        <c:crosses val="autoZero"/>
        <c:crossBetween val="midCat"/>
      </c:valAx>
      <c:valAx>
        <c:axId val="17417110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692016"/>
        <c:crosses val="max"/>
        <c:crossBetween val="midCat"/>
      </c:valAx>
      <c:valAx>
        <c:axId val="1741692016"/>
        <c:scaling>
          <c:orientation val="minMax"/>
        </c:scaling>
        <c:delete val="1"/>
        <c:axPos val="b"/>
        <c:majorTickMark val="none"/>
        <c:minorTickMark val="none"/>
        <c:tickLblPos val="nextTo"/>
        <c:crossAx val="174171105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351-4FA5-9FB1-5D55301A6B0B}"/>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351-4FA5-9FB1-5D55301A6B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('12'!$R$57,'12'!$O$57)</c:f>
              <c:numCache>
                <c:formatCode>0%</c:formatCode>
                <c:ptCount val="2"/>
                <c:pt idx="0">
                  <c:v>0</c:v>
                </c:pt>
                <c:pt idx="1">
                  <c:v>0</c:v>
                </c:pt>
              </c:numCache>
            </c:numRef>
          </c:val>
          <c:extLst>
            <c:ext xmlns:c16="http://schemas.microsoft.com/office/drawing/2014/chart" uri="{C3380CC4-5D6E-409C-BE32-E72D297353CC}">
              <c16:uniqueId val="{00000002-6351-4FA5-9FB1-5D55301A6B0B}"/>
            </c:ext>
          </c:extLst>
        </c:ser>
        <c:dLbls>
          <c:showLegendKey val="0"/>
          <c:showVal val="0"/>
          <c:showCatName val="0"/>
          <c:showSerName val="0"/>
          <c:showPercent val="0"/>
          <c:showBubbleSize val="0"/>
        </c:dLbls>
        <c:gapWidth val="150"/>
        <c:shape val="box"/>
        <c:axId val="1741694736"/>
        <c:axId val="1741717040"/>
        <c:axId val="0"/>
      </c:bar3DChart>
      <c:catAx>
        <c:axId val="174169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17040"/>
        <c:crosses val="autoZero"/>
        <c:auto val="1"/>
        <c:lblAlgn val="ctr"/>
        <c:lblOffset val="100"/>
        <c:noMultiLvlLbl val="0"/>
      </c:catAx>
      <c:valAx>
        <c:axId val="174171704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947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FD0-4375-9D4F-0FF5184ADFC0}"/>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FD0-4375-9D4F-0FF5184ADFC0}"/>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FD0-4375-9D4F-0FF5184ADFC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('13'!$F$16,'13'!$R$55,'13'!$O$55)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AFD0-4375-9D4F-0FF5184ADFC0}"/>
            </c:ext>
          </c:extLst>
        </c:ser>
        <c:dLbls>
          <c:showLegendKey val="0"/>
          <c:showVal val="0"/>
          <c:showCatName val="0"/>
          <c:showSerName val="0"/>
          <c:showPercent val="0"/>
          <c:showBubbleSize val="0"/>
        </c:dLbls>
        <c:gapWidth val="100"/>
        <c:overlap val="-24"/>
        <c:axId val="1741702352"/>
        <c:axId val="1741685488"/>
      </c:barChart>
      <c:catAx>
        <c:axId val="1741702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85488"/>
        <c:crosses val="autoZero"/>
        <c:auto val="1"/>
        <c:lblAlgn val="ctr"/>
        <c:lblOffset val="100"/>
        <c:noMultiLvlLbl val="0"/>
      </c:catAx>
      <c:valAx>
        <c:axId val="174168548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023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'13'!$P$55</c:f>
              <c:numCache>
                <c:formatCode>0%</c:formatCode>
                <c:ptCount val="1"/>
                <c:pt idx="0">
                  <c:v>0</c:v>
                </c:pt>
              </c:numCache>
            </c:numRef>
          </c:val>
          <c:extLst>
            <c:ext xmlns:c16="http://schemas.microsoft.com/office/drawing/2014/chart" uri="{C3380CC4-5D6E-409C-BE32-E72D297353CC}">
              <c16:uniqueId val="{00000000-1166-49E3-8573-47714B0BAEF1}"/>
            </c:ext>
          </c:extLst>
        </c:ser>
        <c:dLbls>
          <c:dLblPos val="inEnd"/>
          <c:showLegendKey val="0"/>
          <c:showVal val="1"/>
          <c:showCatName val="0"/>
          <c:showSerName val="0"/>
          <c:showPercent val="0"/>
          <c:showBubbleSize val="0"/>
        </c:dLbls>
        <c:gapWidth val="182"/>
        <c:overlap val="-50"/>
        <c:axId val="1741706160"/>
        <c:axId val="1741698000"/>
      </c:barChart>
      <c:catAx>
        <c:axId val="17417061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698000"/>
        <c:crosses val="autoZero"/>
        <c:auto val="1"/>
        <c:lblAlgn val="ctr"/>
        <c:lblOffset val="100"/>
        <c:noMultiLvlLbl val="0"/>
      </c:catAx>
      <c:valAx>
        <c:axId val="174169800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0616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'13'!$S$24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'13'!$S$25:$S$34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95E9-402C-9081-5AC8D4C42F47}"/>
            </c:ext>
          </c:extLst>
        </c:ser>
        <c:dLbls>
          <c:showLegendKey val="0"/>
          <c:showVal val="0"/>
          <c:showCatName val="0"/>
          <c:showSerName val="0"/>
          <c:showPercent val="0"/>
          <c:showBubbleSize val="0"/>
        </c:dLbls>
        <c:axId val="1741696368"/>
        <c:axId val="1741710512"/>
      </c:scatterChart>
      <c:scatterChart>
        <c:scatterStyle val="smoothMarker"/>
        <c:varyColors val="0"/>
        <c:ser>
          <c:idx val="1"/>
          <c:order val="1"/>
          <c:tx>
            <c:strRef>
              <c:f>'13'!$O$24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'13'!$O$25:$O$34</c:f>
              <c:numCache>
                <c:formatCode>0%</c:formatCode>
                <c:ptCount val="10"/>
              </c:numCache>
            </c:numRef>
          </c:yVal>
          <c:smooth val="1"/>
          <c:extLst>
            <c:ext xmlns:c16="http://schemas.microsoft.com/office/drawing/2014/chart" uri="{C3380CC4-5D6E-409C-BE32-E72D297353CC}">
              <c16:uniqueId val="{00000001-95E9-402C-9081-5AC8D4C42F47}"/>
            </c:ext>
          </c:extLst>
        </c:ser>
        <c:dLbls>
          <c:showLegendKey val="0"/>
          <c:showVal val="0"/>
          <c:showCatName val="0"/>
          <c:showSerName val="0"/>
          <c:showPercent val="0"/>
          <c:showBubbleSize val="0"/>
        </c:dLbls>
        <c:axId val="1741715408"/>
        <c:axId val="1741716496"/>
      </c:scatterChart>
      <c:valAx>
        <c:axId val="174169636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10512"/>
        <c:crosses val="autoZero"/>
        <c:crossBetween val="midCat"/>
      </c:valAx>
      <c:valAx>
        <c:axId val="17417105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696368"/>
        <c:crosses val="autoZero"/>
        <c:crossBetween val="midCat"/>
      </c:valAx>
      <c:valAx>
        <c:axId val="17417164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15408"/>
        <c:crosses val="max"/>
        <c:crossBetween val="midCat"/>
      </c:valAx>
      <c:valAx>
        <c:axId val="1741715408"/>
        <c:scaling>
          <c:orientation val="minMax"/>
        </c:scaling>
        <c:delete val="1"/>
        <c:axPos val="b"/>
        <c:majorTickMark val="none"/>
        <c:minorTickMark val="none"/>
        <c:tickLblPos val="nextTo"/>
        <c:crossAx val="174171649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CD3-4DA9-BEB4-140E4406093E}"/>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CD3-4DA9-BEB4-140E4406093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('13'!$R$57,'13'!$O$57)</c:f>
              <c:numCache>
                <c:formatCode>0%</c:formatCode>
                <c:ptCount val="2"/>
                <c:pt idx="0">
                  <c:v>0</c:v>
                </c:pt>
                <c:pt idx="1">
                  <c:v>0</c:v>
                </c:pt>
              </c:numCache>
            </c:numRef>
          </c:val>
          <c:extLst>
            <c:ext xmlns:c16="http://schemas.microsoft.com/office/drawing/2014/chart" uri="{C3380CC4-5D6E-409C-BE32-E72D297353CC}">
              <c16:uniqueId val="{00000002-ECD3-4DA9-BEB4-140E4406093E}"/>
            </c:ext>
          </c:extLst>
        </c:ser>
        <c:dLbls>
          <c:showLegendKey val="0"/>
          <c:showVal val="0"/>
          <c:showCatName val="0"/>
          <c:showSerName val="0"/>
          <c:showPercent val="0"/>
          <c:showBubbleSize val="0"/>
        </c:dLbls>
        <c:gapWidth val="150"/>
        <c:shape val="box"/>
        <c:axId val="1741698544"/>
        <c:axId val="1741700176"/>
        <c:axId val="0"/>
      </c:bar3DChart>
      <c:catAx>
        <c:axId val="174169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00176"/>
        <c:crosses val="autoZero"/>
        <c:auto val="1"/>
        <c:lblAlgn val="ctr"/>
        <c:lblOffset val="100"/>
        <c:noMultiLvlLbl val="0"/>
      </c:catAx>
      <c:valAx>
        <c:axId val="174170017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985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022-4260-8937-1B16F1A5FE33}"/>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022-4260-8937-1B16F1A5FE33}"/>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022-4260-8937-1B16F1A5FE3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('14'!$F$16,'14'!$R$55,'14'!$O$55)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022-4260-8937-1B16F1A5FE33}"/>
            </c:ext>
          </c:extLst>
        </c:ser>
        <c:dLbls>
          <c:showLegendKey val="0"/>
          <c:showVal val="0"/>
          <c:showCatName val="0"/>
          <c:showSerName val="0"/>
          <c:showPercent val="0"/>
          <c:showBubbleSize val="0"/>
        </c:dLbls>
        <c:gapWidth val="100"/>
        <c:overlap val="-24"/>
        <c:axId val="1741702896"/>
        <c:axId val="1741687120"/>
      </c:barChart>
      <c:catAx>
        <c:axId val="1741702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87120"/>
        <c:crosses val="autoZero"/>
        <c:auto val="1"/>
        <c:lblAlgn val="ctr"/>
        <c:lblOffset val="100"/>
        <c:noMultiLvlLbl val="0"/>
      </c:catAx>
      <c:valAx>
        <c:axId val="174168712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028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'14'!$P$55</c:f>
              <c:numCache>
                <c:formatCode>0%</c:formatCode>
                <c:ptCount val="1"/>
                <c:pt idx="0">
                  <c:v>0</c:v>
                </c:pt>
              </c:numCache>
            </c:numRef>
          </c:val>
          <c:extLst>
            <c:ext xmlns:c16="http://schemas.microsoft.com/office/drawing/2014/chart" uri="{C3380CC4-5D6E-409C-BE32-E72D297353CC}">
              <c16:uniqueId val="{00000000-4DC7-465C-8F4E-7C52AFF8BE69}"/>
            </c:ext>
          </c:extLst>
        </c:ser>
        <c:dLbls>
          <c:dLblPos val="inEnd"/>
          <c:showLegendKey val="0"/>
          <c:showVal val="1"/>
          <c:showCatName val="0"/>
          <c:showSerName val="0"/>
          <c:showPercent val="0"/>
          <c:showBubbleSize val="0"/>
        </c:dLbls>
        <c:gapWidth val="182"/>
        <c:overlap val="-50"/>
        <c:axId val="1741704528"/>
        <c:axId val="1741715952"/>
      </c:barChart>
      <c:catAx>
        <c:axId val="17417045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15952"/>
        <c:crosses val="autoZero"/>
        <c:auto val="1"/>
        <c:lblAlgn val="ctr"/>
        <c:lblOffset val="100"/>
        <c:noMultiLvlLbl val="0"/>
      </c:catAx>
      <c:valAx>
        <c:axId val="174171595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0452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'14'!$S$24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'14'!$S$25:$S$34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975B-4229-88F7-86B6F27418D8}"/>
            </c:ext>
          </c:extLst>
        </c:ser>
        <c:dLbls>
          <c:showLegendKey val="0"/>
          <c:showVal val="0"/>
          <c:showCatName val="0"/>
          <c:showSerName val="0"/>
          <c:showPercent val="0"/>
          <c:showBubbleSize val="0"/>
        </c:dLbls>
        <c:axId val="1741707248"/>
        <c:axId val="1741690928"/>
      </c:scatterChart>
      <c:scatterChart>
        <c:scatterStyle val="smoothMarker"/>
        <c:varyColors val="0"/>
        <c:ser>
          <c:idx val="1"/>
          <c:order val="1"/>
          <c:tx>
            <c:strRef>
              <c:f>'14'!$O$24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'14'!$O$25:$O$34</c:f>
              <c:numCache>
                <c:formatCode>0%</c:formatCode>
                <c:ptCount val="10"/>
              </c:numCache>
            </c:numRef>
          </c:yVal>
          <c:smooth val="1"/>
          <c:extLst>
            <c:ext xmlns:c16="http://schemas.microsoft.com/office/drawing/2014/chart" uri="{C3380CC4-5D6E-409C-BE32-E72D297353CC}">
              <c16:uniqueId val="{00000001-975B-4229-88F7-86B6F27418D8}"/>
            </c:ext>
          </c:extLst>
        </c:ser>
        <c:dLbls>
          <c:showLegendKey val="0"/>
          <c:showVal val="0"/>
          <c:showCatName val="0"/>
          <c:showSerName val="0"/>
          <c:showPercent val="0"/>
          <c:showBubbleSize val="0"/>
        </c:dLbls>
        <c:axId val="1741708880"/>
        <c:axId val="1741707792"/>
      </c:scatterChart>
      <c:valAx>
        <c:axId val="174170724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90928"/>
        <c:crosses val="autoZero"/>
        <c:crossBetween val="midCat"/>
      </c:valAx>
      <c:valAx>
        <c:axId val="17416909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707248"/>
        <c:crosses val="autoZero"/>
        <c:crossBetween val="midCat"/>
      </c:valAx>
      <c:valAx>
        <c:axId val="17417077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08880"/>
        <c:crosses val="max"/>
        <c:crossBetween val="midCat"/>
      </c:valAx>
      <c:valAx>
        <c:axId val="1741708880"/>
        <c:scaling>
          <c:orientation val="minMax"/>
        </c:scaling>
        <c:delete val="1"/>
        <c:axPos val="b"/>
        <c:majorTickMark val="none"/>
        <c:minorTickMark val="none"/>
        <c:tickLblPos val="nextTo"/>
        <c:crossAx val="174170779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3E0-4D9C-BE03-EC2D44BE5375}"/>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3E0-4D9C-BE03-EC2D44BE53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('14'!$R$57,'14'!$O$57)</c:f>
              <c:numCache>
                <c:formatCode>0%</c:formatCode>
                <c:ptCount val="2"/>
                <c:pt idx="0">
                  <c:v>0</c:v>
                </c:pt>
                <c:pt idx="1">
                  <c:v>0</c:v>
                </c:pt>
              </c:numCache>
            </c:numRef>
          </c:val>
          <c:extLst>
            <c:ext xmlns:c16="http://schemas.microsoft.com/office/drawing/2014/chart" uri="{C3380CC4-5D6E-409C-BE32-E72D297353CC}">
              <c16:uniqueId val="{00000002-93E0-4D9C-BE03-EC2D44BE5375}"/>
            </c:ext>
          </c:extLst>
        </c:ser>
        <c:dLbls>
          <c:showLegendKey val="0"/>
          <c:showVal val="0"/>
          <c:showCatName val="0"/>
          <c:showSerName val="0"/>
          <c:showPercent val="0"/>
          <c:showBubbleSize val="0"/>
        </c:dLbls>
        <c:gapWidth val="150"/>
        <c:shape val="box"/>
        <c:axId val="1741691472"/>
        <c:axId val="1744673952"/>
        <c:axId val="0"/>
      </c:bar3DChart>
      <c:catAx>
        <c:axId val="174169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4673952"/>
        <c:crosses val="autoZero"/>
        <c:auto val="1"/>
        <c:lblAlgn val="ctr"/>
        <c:lblOffset val="100"/>
        <c:noMultiLvlLbl val="0"/>
      </c:catAx>
      <c:valAx>
        <c:axId val="17446739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6914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0BB-4C00-995E-B82AEDB5811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0BB-4C00-995E-B82AEDB5811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0BB-4C00-995E-B82AEDB5811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('15'!$F$16,'15'!$R$55,'15'!$O$55)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0BB-4C00-995E-B82AEDB58115}"/>
            </c:ext>
          </c:extLst>
        </c:ser>
        <c:dLbls>
          <c:showLegendKey val="0"/>
          <c:showVal val="0"/>
          <c:showCatName val="0"/>
          <c:showSerName val="0"/>
          <c:showPercent val="0"/>
          <c:showBubbleSize val="0"/>
        </c:dLbls>
        <c:gapWidth val="100"/>
        <c:overlap val="-24"/>
        <c:axId val="1744681024"/>
        <c:axId val="1744667424"/>
      </c:barChart>
      <c:catAx>
        <c:axId val="174468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67424"/>
        <c:crosses val="autoZero"/>
        <c:auto val="1"/>
        <c:lblAlgn val="ctr"/>
        <c:lblOffset val="100"/>
        <c:noMultiLvlLbl val="0"/>
      </c:catAx>
      <c:valAx>
        <c:axId val="174466742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81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val>
            <c:numRef>
              <c:f>'15'!$P$55</c:f>
              <c:numCache>
                <c:formatCode>0%</c:formatCode>
                <c:ptCount val="1"/>
                <c:pt idx="0">
                  <c:v>0</c:v>
                </c:pt>
              </c:numCache>
            </c:numRef>
          </c:val>
          <c:extLst>
            <c:ext xmlns:c16="http://schemas.microsoft.com/office/drawing/2014/chart" uri="{C3380CC4-5D6E-409C-BE32-E72D297353CC}">
              <c16:uniqueId val="{00000000-DD02-4B5D-9AED-698B3627CFA7}"/>
            </c:ext>
          </c:extLst>
        </c:ser>
        <c:dLbls>
          <c:dLblPos val="inEnd"/>
          <c:showLegendKey val="0"/>
          <c:showVal val="1"/>
          <c:showCatName val="0"/>
          <c:showSerName val="0"/>
          <c:showPercent val="0"/>
          <c:showBubbleSize val="0"/>
        </c:dLbls>
        <c:gapWidth val="182"/>
        <c:overlap val="-50"/>
        <c:axId val="1744669056"/>
        <c:axId val="1744672320"/>
      </c:barChart>
      <c:catAx>
        <c:axId val="17446690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4672320"/>
        <c:crosses val="autoZero"/>
        <c:auto val="1"/>
        <c:lblAlgn val="ctr"/>
        <c:lblOffset val="100"/>
        <c:noMultiLvlLbl val="0"/>
      </c:catAx>
      <c:valAx>
        <c:axId val="174467232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466905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'15'!$S$24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'15'!$S$25:$S$34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4452-4EA1-93A3-6F53E1489BD2}"/>
            </c:ext>
          </c:extLst>
        </c:ser>
        <c:dLbls>
          <c:showLegendKey val="0"/>
          <c:showVal val="0"/>
          <c:showCatName val="0"/>
          <c:showSerName val="0"/>
          <c:showPercent val="0"/>
          <c:showBubbleSize val="0"/>
        </c:dLbls>
        <c:axId val="1741734336"/>
        <c:axId val="1741742496"/>
      </c:scatterChart>
      <c:scatterChart>
        <c:scatterStyle val="smoothMarker"/>
        <c:varyColors val="0"/>
        <c:ser>
          <c:idx val="1"/>
          <c:order val="1"/>
          <c:tx>
            <c:strRef>
              <c:f>'15'!$O$24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'15'!$O$25:$O$34</c:f>
              <c:numCache>
                <c:formatCode>0%</c:formatCode>
                <c:ptCount val="10"/>
              </c:numCache>
            </c:numRef>
          </c:yVal>
          <c:smooth val="1"/>
          <c:extLst>
            <c:ext xmlns:c16="http://schemas.microsoft.com/office/drawing/2014/chart" uri="{C3380CC4-5D6E-409C-BE32-E72D297353CC}">
              <c16:uniqueId val="{00000001-4452-4EA1-93A3-6F53E1489BD2}"/>
            </c:ext>
          </c:extLst>
        </c:ser>
        <c:dLbls>
          <c:showLegendKey val="0"/>
          <c:showVal val="0"/>
          <c:showCatName val="0"/>
          <c:showSerName val="0"/>
          <c:showPercent val="0"/>
          <c:showBubbleSize val="0"/>
        </c:dLbls>
        <c:axId val="1741722912"/>
        <c:axId val="1741741408"/>
      </c:scatterChart>
      <c:valAx>
        <c:axId val="174173433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42496"/>
        <c:crosses val="autoZero"/>
        <c:crossBetween val="midCat"/>
      </c:valAx>
      <c:valAx>
        <c:axId val="17417424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734336"/>
        <c:crosses val="autoZero"/>
        <c:crossBetween val="midCat"/>
      </c:valAx>
      <c:valAx>
        <c:axId val="17417414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22912"/>
        <c:crosses val="max"/>
        <c:crossBetween val="midCat"/>
      </c:valAx>
      <c:valAx>
        <c:axId val="1741722912"/>
        <c:scaling>
          <c:orientation val="minMax"/>
        </c:scaling>
        <c:delete val="1"/>
        <c:axPos val="b"/>
        <c:majorTickMark val="none"/>
        <c:minorTickMark val="none"/>
        <c:tickLblPos val="nextTo"/>
        <c:crossAx val="174174140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706-46FC-9110-9424AA0117D1}"/>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706-46FC-9110-9424AA0117D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('15'!$R$57,'15'!$O$57)</c:f>
              <c:numCache>
                <c:formatCode>0%</c:formatCode>
                <c:ptCount val="2"/>
                <c:pt idx="0">
                  <c:v>0</c:v>
                </c:pt>
                <c:pt idx="1">
                  <c:v>0</c:v>
                </c:pt>
              </c:numCache>
            </c:numRef>
          </c:val>
          <c:extLst>
            <c:ext xmlns:c16="http://schemas.microsoft.com/office/drawing/2014/chart" uri="{C3380CC4-5D6E-409C-BE32-E72D297353CC}">
              <c16:uniqueId val="{00000002-A706-46FC-9110-9424AA0117D1}"/>
            </c:ext>
          </c:extLst>
        </c:ser>
        <c:dLbls>
          <c:showLegendKey val="0"/>
          <c:showVal val="0"/>
          <c:showCatName val="0"/>
          <c:showSerName val="0"/>
          <c:showPercent val="0"/>
          <c:showBubbleSize val="0"/>
        </c:dLbls>
        <c:gapWidth val="150"/>
        <c:shape val="box"/>
        <c:axId val="1741748480"/>
        <c:axId val="1741750656"/>
        <c:axId val="0"/>
      </c:bar3DChart>
      <c:catAx>
        <c:axId val="174174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50656"/>
        <c:crosses val="autoZero"/>
        <c:auto val="1"/>
        <c:lblAlgn val="ctr"/>
        <c:lblOffset val="100"/>
        <c:noMultiLvlLbl val="0"/>
      </c:catAx>
      <c:valAx>
        <c:axId val="174175065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484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1E-49A1-B9E7-B5BAECB11442}"/>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1E-49A1-B9E7-B5BAECB11442}"/>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1E-49A1-B9E7-B5BAECB1144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('16'!$F$16,'16'!$R$55,'16'!$O$55)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41E-49A1-B9E7-B5BAECB11442}"/>
            </c:ext>
          </c:extLst>
        </c:ser>
        <c:dLbls>
          <c:showLegendKey val="0"/>
          <c:showVal val="0"/>
          <c:showCatName val="0"/>
          <c:showSerName val="0"/>
          <c:showPercent val="0"/>
          <c:showBubbleSize val="0"/>
        </c:dLbls>
        <c:gapWidth val="100"/>
        <c:overlap val="-24"/>
        <c:axId val="1744675584"/>
        <c:axId val="1744670144"/>
      </c:barChart>
      <c:catAx>
        <c:axId val="174467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70144"/>
        <c:crosses val="autoZero"/>
        <c:auto val="1"/>
        <c:lblAlgn val="ctr"/>
        <c:lblOffset val="100"/>
        <c:noMultiLvlLbl val="0"/>
      </c:catAx>
      <c:valAx>
        <c:axId val="174467014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75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'16'!$P$55</c:f>
              <c:numCache>
                <c:formatCode>0%</c:formatCode>
                <c:ptCount val="1"/>
                <c:pt idx="0">
                  <c:v>0</c:v>
                </c:pt>
              </c:numCache>
            </c:numRef>
          </c:val>
          <c:extLst>
            <c:ext xmlns:c16="http://schemas.microsoft.com/office/drawing/2014/chart" uri="{C3380CC4-5D6E-409C-BE32-E72D297353CC}">
              <c16:uniqueId val="{00000000-DB6A-4972-AD41-B0DC9C07E653}"/>
            </c:ext>
          </c:extLst>
        </c:ser>
        <c:dLbls>
          <c:dLblPos val="inEnd"/>
          <c:showLegendKey val="0"/>
          <c:showVal val="1"/>
          <c:showCatName val="0"/>
          <c:showSerName val="0"/>
          <c:showPercent val="0"/>
          <c:showBubbleSize val="0"/>
        </c:dLbls>
        <c:gapWidth val="182"/>
        <c:overlap val="-50"/>
        <c:axId val="1744674496"/>
        <c:axId val="1744682112"/>
      </c:barChart>
      <c:catAx>
        <c:axId val="17446744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4682112"/>
        <c:crosses val="autoZero"/>
        <c:auto val="1"/>
        <c:lblAlgn val="ctr"/>
        <c:lblOffset val="100"/>
        <c:noMultiLvlLbl val="0"/>
      </c:catAx>
      <c:valAx>
        <c:axId val="174468211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467449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'16'!$S$24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'16'!$S$25:$S$34</c:f>
              <c:numCache>
                <c:formatCode>_-[$$-409]* #\ ##0.00_ ;_-[$$-409]* \-#\ ##0.00\ ;_-[$$-409]* "-"??_ ;_-@_ </c:formatCode>
                <c:ptCount val="10"/>
                <c:pt idx="0">
                  <c:v>0</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ADD6-4630-8372-AB70E609AAEE}"/>
            </c:ext>
          </c:extLst>
        </c:ser>
        <c:dLbls>
          <c:showLegendKey val="0"/>
          <c:showVal val="0"/>
          <c:showCatName val="0"/>
          <c:showSerName val="0"/>
          <c:showPercent val="0"/>
          <c:showBubbleSize val="0"/>
        </c:dLbls>
        <c:axId val="1744670688"/>
        <c:axId val="1744679392"/>
      </c:scatterChart>
      <c:scatterChart>
        <c:scatterStyle val="smoothMarker"/>
        <c:varyColors val="0"/>
        <c:ser>
          <c:idx val="1"/>
          <c:order val="1"/>
          <c:tx>
            <c:strRef>
              <c:f>'16'!$O$24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'16'!$O$25:$O$34</c:f>
              <c:numCache>
                <c:formatCode>0%</c:formatCode>
                <c:ptCount val="10"/>
                <c:pt idx="0">
                  <c:v>1</c:v>
                </c:pt>
              </c:numCache>
            </c:numRef>
          </c:yVal>
          <c:smooth val="1"/>
          <c:extLst>
            <c:ext xmlns:c16="http://schemas.microsoft.com/office/drawing/2014/chart" uri="{C3380CC4-5D6E-409C-BE32-E72D297353CC}">
              <c16:uniqueId val="{00000001-ADD6-4630-8372-AB70E609AAEE}"/>
            </c:ext>
          </c:extLst>
        </c:ser>
        <c:dLbls>
          <c:showLegendKey val="0"/>
          <c:showVal val="0"/>
          <c:showCatName val="0"/>
          <c:showSerName val="0"/>
          <c:showPercent val="0"/>
          <c:showBubbleSize val="0"/>
        </c:dLbls>
        <c:axId val="1744678304"/>
        <c:axId val="1744677760"/>
      </c:scatterChart>
      <c:valAx>
        <c:axId val="174467068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79392"/>
        <c:crosses val="autoZero"/>
        <c:crossBetween val="midCat"/>
      </c:valAx>
      <c:valAx>
        <c:axId val="1744679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4670688"/>
        <c:crosses val="autoZero"/>
        <c:crossBetween val="midCat"/>
      </c:valAx>
      <c:valAx>
        <c:axId val="17446777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4678304"/>
        <c:crosses val="max"/>
        <c:crossBetween val="midCat"/>
      </c:valAx>
      <c:valAx>
        <c:axId val="1744678304"/>
        <c:scaling>
          <c:orientation val="minMax"/>
        </c:scaling>
        <c:delete val="1"/>
        <c:axPos val="b"/>
        <c:majorTickMark val="none"/>
        <c:minorTickMark val="none"/>
        <c:tickLblPos val="nextTo"/>
        <c:crossAx val="174467776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4E-4E8F-91CE-28D8BDCAB56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4E-4E8F-91CE-28D8BDCAB5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('16'!$R$57,'16'!$O$57)</c:f>
              <c:numCache>
                <c:formatCode>0%</c:formatCode>
                <c:ptCount val="2"/>
                <c:pt idx="0">
                  <c:v>0</c:v>
                </c:pt>
                <c:pt idx="1">
                  <c:v>0</c:v>
                </c:pt>
              </c:numCache>
            </c:numRef>
          </c:val>
          <c:extLst>
            <c:ext xmlns:c16="http://schemas.microsoft.com/office/drawing/2014/chart" uri="{C3380CC4-5D6E-409C-BE32-E72D297353CC}">
              <c16:uniqueId val="{00000002-494E-4E8F-91CE-28D8BDCAB56C}"/>
            </c:ext>
          </c:extLst>
        </c:ser>
        <c:dLbls>
          <c:showLegendKey val="0"/>
          <c:showVal val="0"/>
          <c:showCatName val="0"/>
          <c:showSerName val="0"/>
          <c:showPercent val="0"/>
          <c:showBubbleSize val="0"/>
        </c:dLbls>
        <c:gapWidth val="150"/>
        <c:shape val="box"/>
        <c:axId val="1744679936"/>
        <c:axId val="1744666880"/>
        <c:axId val="0"/>
      </c:bar3DChart>
      <c:catAx>
        <c:axId val="174467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4666880"/>
        <c:crosses val="autoZero"/>
        <c:auto val="1"/>
        <c:lblAlgn val="ctr"/>
        <c:lblOffset val="100"/>
        <c:noMultiLvlLbl val="0"/>
      </c:catAx>
      <c:valAx>
        <c:axId val="174466688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46799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52-48E8-801E-34ABFF0C8B38}"/>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52-48E8-801E-34ABFF0C8B38}"/>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52-48E8-801E-34ABFF0C8B3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('17'!$F$16,'17'!$R$55,'17'!$O$55)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2F52-48E8-801E-34ABFF0C8B38}"/>
            </c:ext>
          </c:extLst>
        </c:ser>
        <c:dLbls>
          <c:showLegendKey val="0"/>
          <c:showVal val="0"/>
          <c:showCatName val="0"/>
          <c:showSerName val="0"/>
          <c:showPercent val="0"/>
          <c:showBubbleSize val="0"/>
        </c:dLbls>
        <c:gapWidth val="100"/>
        <c:overlap val="-24"/>
        <c:axId val="1741752288"/>
        <c:axId val="1741750112"/>
      </c:barChart>
      <c:catAx>
        <c:axId val="1741752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50112"/>
        <c:crosses val="autoZero"/>
        <c:auto val="1"/>
        <c:lblAlgn val="ctr"/>
        <c:lblOffset val="100"/>
        <c:noMultiLvlLbl val="0"/>
      </c:catAx>
      <c:valAx>
        <c:axId val="174175011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522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'17'!$P$55</c:f>
              <c:numCache>
                <c:formatCode>0%</c:formatCode>
                <c:ptCount val="1"/>
                <c:pt idx="0">
                  <c:v>0</c:v>
                </c:pt>
              </c:numCache>
            </c:numRef>
          </c:val>
          <c:extLst>
            <c:ext xmlns:c16="http://schemas.microsoft.com/office/drawing/2014/chart" uri="{C3380CC4-5D6E-409C-BE32-E72D297353CC}">
              <c16:uniqueId val="{00000000-530F-46A7-8BCB-91EDCC55EC71}"/>
            </c:ext>
          </c:extLst>
        </c:ser>
        <c:dLbls>
          <c:dLblPos val="inEnd"/>
          <c:showLegendKey val="0"/>
          <c:showVal val="1"/>
          <c:showCatName val="0"/>
          <c:showSerName val="0"/>
          <c:showPercent val="0"/>
          <c:showBubbleSize val="0"/>
        </c:dLbls>
        <c:gapWidth val="182"/>
        <c:overlap val="-50"/>
        <c:axId val="1741751200"/>
        <c:axId val="1741729440"/>
      </c:barChart>
      <c:catAx>
        <c:axId val="17417512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29440"/>
        <c:crosses val="autoZero"/>
        <c:auto val="1"/>
        <c:lblAlgn val="ctr"/>
        <c:lblOffset val="100"/>
        <c:noMultiLvlLbl val="0"/>
      </c:catAx>
      <c:valAx>
        <c:axId val="174172944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5120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'17'!$S$24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'17'!$S$25:$S$34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7681-42DA-8E99-20480CCC9205}"/>
            </c:ext>
          </c:extLst>
        </c:ser>
        <c:dLbls>
          <c:showLegendKey val="0"/>
          <c:showVal val="0"/>
          <c:showCatName val="0"/>
          <c:showSerName val="0"/>
          <c:showPercent val="0"/>
          <c:showBubbleSize val="0"/>
        </c:dLbls>
        <c:axId val="1741740864"/>
        <c:axId val="1741752832"/>
      </c:scatterChart>
      <c:scatterChart>
        <c:scatterStyle val="smoothMarker"/>
        <c:varyColors val="0"/>
        <c:ser>
          <c:idx val="1"/>
          <c:order val="1"/>
          <c:tx>
            <c:strRef>
              <c:f>'17'!$O$24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'17'!$O$25:$O$34</c:f>
              <c:numCache>
                <c:formatCode>0%</c:formatCode>
                <c:ptCount val="10"/>
              </c:numCache>
            </c:numRef>
          </c:yVal>
          <c:smooth val="1"/>
          <c:extLst>
            <c:ext xmlns:c16="http://schemas.microsoft.com/office/drawing/2014/chart" uri="{C3380CC4-5D6E-409C-BE32-E72D297353CC}">
              <c16:uniqueId val="{00000001-7681-42DA-8E99-20480CCC9205}"/>
            </c:ext>
          </c:extLst>
        </c:ser>
        <c:dLbls>
          <c:showLegendKey val="0"/>
          <c:showVal val="0"/>
          <c:showCatName val="0"/>
          <c:showSerName val="0"/>
          <c:showPercent val="0"/>
          <c:showBubbleSize val="0"/>
        </c:dLbls>
        <c:axId val="1741746848"/>
        <c:axId val="1741733248"/>
      </c:scatterChart>
      <c:valAx>
        <c:axId val="174174086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52832"/>
        <c:crosses val="autoZero"/>
        <c:crossBetween val="midCat"/>
      </c:valAx>
      <c:valAx>
        <c:axId val="17417528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740864"/>
        <c:crosses val="autoZero"/>
        <c:crossBetween val="midCat"/>
      </c:valAx>
      <c:valAx>
        <c:axId val="174173324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46848"/>
        <c:crosses val="max"/>
        <c:crossBetween val="midCat"/>
      </c:valAx>
      <c:valAx>
        <c:axId val="1741746848"/>
        <c:scaling>
          <c:orientation val="minMax"/>
        </c:scaling>
        <c:delete val="1"/>
        <c:axPos val="b"/>
        <c:majorTickMark val="none"/>
        <c:minorTickMark val="none"/>
        <c:tickLblPos val="nextTo"/>
        <c:crossAx val="174173324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AE-4B95-9DF8-AE335CE5754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AE-4B95-9DF8-AE335CE575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('17'!$R$57,'17'!$O$57)</c:f>
              <c:numCache>
                <c:formatCode>0%</c:formatCode>
                <c:ptCount val="2"/>
                <c:pt idx="0">
                  <c:v>0</c:v>
                </c:pt>
                <c:pt idx="1">
                  <c:v>0</c:v>
                </c:pt>
              </c:numCache>
            </c:numRef>
          </c:val>
          <c:extLst>
            <c:ext xmlns:c16="http://schemas.microsoft.com/office/drawing/2014/chart" uri="{C3380CC4-5D6E-409C-BE32-E72D297353CC}">
              <c16:uniqueId val="{00000002-24AE-4B95-9DF8-AE335CE5754A}"/>
            </c:ext>
          </c:extLst>
        </c:ser>
        <c:dLbls>
          <c:showLegendKey val="0"/>
          <c:showVal val="0"/>
          <c:showCatName val="0"/>
          <c:showSerName val="0"/>
          <c:showPercent val="0"/>
          <c:showBubbleSize val="0"/>
        </c:dLbls>
        <c:gapWidth val="150"/>
        <c:shape val="box"/>
        <c:axId val="1741721280"/>
        <c:axId val="1741741952"/>
        <c:axId val="0"/>
      </c:bar3DChart>
      <c:catAx>
        <c:axId val="174172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41952"/>
        <c:crosses val="autoZero"/>
        <c:auto val="1"/>
        <c:lblAlgn val="ctr"/>
        <c:lblOffset val="100"/>
        <c:noMultiLvlLbl val="0"/>
      </c:catAx>
      <c:valAx>
        <c:axId val="17417419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212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EE-48DA-8F04-3E9FC01E1DFB}"/>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EE-48DA-8F04-3E9FC01E1DFB}"/>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EE-48DA-8F04-3E9FC01E1DF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('18'!$F$16,'18'!$R$55,'18'!$O$55)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15EE-48DA-8F04-3E9FC01E1DFB}"/>
            </c:ext>
          </c:extLst>
        </c:ser>
        <c:dLbls>
          <c:showLegendKey val="0"/>
          <c:showVal val="0"/>
          <c:showCatName val="0"/>
          <c:showSerName val="0"/>
          <c:showPercent val="0"/>
          <c:showBubbleSize val="0"/>
        </c:dLbls>
        <c:gapWidth val="100"/>
        <c:overlap val="-24"/>
        <c:axId val="1741753376"/>
        <c:axId val="1741728896"/>
      </c:barChart>
      <c:catAx>
        <c:axId val="1741753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28896"/>
        <c:crosses val="autoZero"/>
        <c:auto val="1"/>
        <c:lblAlgn val="ctr"/>
        <c:lblOffset val="100"/>
        <c:noMultiLvlLbl val="0"/>
      </c:catAx>
      <c:valAx>
        <c:axId val="174172889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533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'18'!$P$55</c:f>
              <c:numCache>
                <c:formatCode>0%</c:formatCode>
                <c:ptCount val="1"/>
                <c:pt idx="0">
                  <c:v>0</c:v>
                </c:pt>
              </c:numCache>
            </c:numRef>
          </c:val>
          <c:extLst>
            <c:ext xmlns:c16="http://schemas.microsoft.com/office/drawing/2014/chart" uri="{C3380CC4-5D6E-409C-BE32-E72D297353CC}">
              <c16:uniqueId val="{00000000-D2BD-47E7-8026-7C63CEF95E52}"/>
            </c:ext>
          </c:extLst>
        </c:ser>
        <c:dLbls>
          <c:dLblPos val="inEnd"/>
          <c:showLegendKey val="0"/>
          <c:showVal val="1"/>
          <c:showCatName val="0"/>
          <c:showSerName val="0"/>
          <c:showPercent val="0"/>
          <c:showBubbleSize val="0"/>
        </c:dLbls>
        <c:gapWidth val="182"/>
        <c:overlap val="-50"/>
        <c:axId val="1741737056"/>
        <c:axId val="1741732160"/>
      </c:barChart>
      <c:catAx>
        <c:axId val="17417370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32160"/>
        <c:crosses val="autoZero"/>
        <c:auto val="1"/>
        <c:lblAlgn val="ctr"/>
        <c:lblOffset val="100"/>
        <c:noMultiLvlLbl val="0"/>
      </c:catAx>
      <c:valAx>
        <c:axId val="174173216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3705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'18'!$S$24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'18'!$S$25:$S$34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EFE5-4B4D-9D40-FEC3AE479E80}"/>
            </c:ext>
          </c:extLst>
        </c:ser>
        <c:dLbls>
          <c:showLegendKey val="0"/>
          <c:showVal val="0"/>
          <c:showCatName val="0"/>
          <c:showSerName val="0"/>
          <c:showPercent val="0"/>
          <c:showBubbleSize val="0"/>
        </c:dLbls>
        <c:axId val="1741744128"/>
        <c:axId val="1741727808"/>
      </c:scatterChart>
      <c:scatterChart>
        <c:scatterStyle val="smoothMarker"/>
        <c:varyColors val="0"/>
        <c:ser>
          <c:idx val="1"/>
          <c:order val="1"/>
          <c:tx>
            <c:strRef>
              <c:f>'18'!$O$24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'18'!$O$25:$O$34</c:f>
              <c:numCache>
                <c:formatCode>0%</c:formatCode>
                <c:ptCount val="10"/>
              </c:numCache>
            </c:numRef>
          </c:yVal>
          <c:smooth val="1"/>
          <c:extLst>
            <c:ext xmlns:c16="http://schemas.microsoft.com/office/drawing/2014/chart" uri="{C3380CC4-5D6E-409C-BE32-E72D297353CC}">
              <c16:uniqueId val="{00000001-EFE5-4B4D-9D40-FEC3AE479E80}"/>
            </c:ext>
          </c:extLst>
        </c:ser>
        <c:dLbls>
          <c:showLegendKey val="0"/>
          <c:showVal val="0"/>
          <c:showCatName val="0"/>
          <c:showSerName val="0"/>
          <c:showPercent val="0"/>
          <c:showBubbleSize val="0"/>
        </c:dLbls>
        <c:axId val="1741734880"/>
        <c:axId val="1741749024"/>
      </c:scatterChart>
      <c:valAx>
        <c:axId val="174174412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27808"/>
        <c:crosses val="autoZero"/>
        <c:crossBetween val="midCat"/>
      </c:valAx>
      <c:valAx>
        <c:axId val="17417278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744128"/>
        <c:crosses val="autoZero"/>
        <c:crossBetween val="midCat"/>
      </c:valAx>
      <c:valAx>
        <c:axId val="17417490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34880"/>
        <c:crosses val="max"/>
        <c:crossBetween val="midCat"/>
      </c:valAx>
      <c:valAx>
        <c:axId val="1741734880"/>
        <c:scaling>
          <c:orientation val="minMax"/>
        </c:scaling>
        <c:delete val="1"/>
        <c:axPos val="b"/>
        <c:majorTickMark val="none"/>
        <c:minorTickMark val="none"/>
        <c:tickLblPos val="nextTo"/>
        <c:crossAx val="174174902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27-4A52-98CF-9F83779EBAA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27-4A52-98CF-9F83779EBAA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('18'!$R$57,'18'!$O$57)</c:f>
              <c:numCache>
                <c:formatCode>0%</c:formatCode>
                <c:ptCount val="2"/>
                <c:pt idx="0">
                  <c:v>0</c:v>
                </c:pt>
                <c:pt idx="1">
                  <c:v>0</c:v>
                </c:pt>
              </c:numCache>
            </c:numRef>
          </c:val>
          <c:extLst>
            <c:ext xmlns:c16="http://schemas.microsoft.com/office/drawing/2014/chart" uri="{C3380CC4-5D6E-409C-BE32-E72D297353CC}">
              <c16:uniqueId val="{00000002-3727-4A52-98CF-9F83779EBAA0}"/>
            </c:ext>
          </c:extLst>
        </c:ser>
        <c:dLbls>
          <c:showLegendKey val="0"/>
          <c:showVal val="0"/>
          <c:showCatName val="0"/>
          <c:showSerName val="0"/>
          <c:showPercent val="0"/>
          <c:showBubbleSize val="0"/>
        </c:dLbls>
        <c:gapWidth val="150"/>
        <c:shape val="box"/>
        <c:axId val="1741735968"/>
        <c:axId val="1741724544"/>
        <c:axId val="0"/>
      </c:bar3DChart>
      <c:catAx>
        <c:axId val="174173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1724544"/>
        <c:crosses val="autoZero"/>
        <c:auto val="1"/>
        <c:lblAlgn val="ctr"/>
        <c:lblOffset val="100"/>
        <c:noMultiLvlLbl val="0"/>
      </c:catAx>
      <c:valAx>
        <c:axId val="17417245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359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AF-47B8-8302-C58A7F7E7350}"/>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AF-47B8-8302-C58A7F7E7350}"/>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AF-47B8-8302-C58A7F7E735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('19'!$F$16,'19'!$R$55,'19'!$O$55)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DAF-47B8-8302-C58A7F7E7350}"/>
            </c:ext>
          </c:extLst>
        </c:ser>
        <c:dLbls>
          <c:showLegendKey val="0"/>
          <c:showVal val="0"/>
          <c:showCatName val="0"/>
          <c:showSerName val="0"/>
          <c:showPercent val="0"/>
          <c:showBubbleSize val="0"/>
        </c:dLbls>
        <c:gapWidth val="100"/>
        <c:overlap val="-24"/>
        <c:axId val="1741743040"/>
        <c:axId val="1741737600"/>
      </c:barChart>
      <c:catAx>
        <c:axId val="174174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37600"/>
        <c:crosses val="autoZero"/>
        <c:auto val="1"/>
        <c:lblAlgn val="ctr"/>
        <c:lblOffset val="100"/>
        <c:noMultiLvlLbl val="0"/>
      </c:catAx>
      <c:valAx>
        <c:axId val="174173760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430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'19'!$P$55</c:f>
              <c:numCache>
                <c:formatCode>0%</c:formatCode>
                <c:ptCount val="1"/>
                <c:pt idx="0">
                  <c:v>0</c:v>
                </c:pt>
              </c:numCache>
            </c:numRef>
          </c:val>
          <c:extLst>
            <c:ext xmlns:c16="http://schemas.microsoft.com/office/drawing/2014/chart" uri="{C3380CC4-5D6E-409C-BE32-E72D297353CC}">
              <c16:uniqueId val="{00000000-D0F5-409F-929C-0D5285069684}"/>
            </c:ext>
          </c:extLst>
        </c:ser>
        <c:dLbls>
          <c:dLblPos val="inEnd"/>
          <c:showLegendKey val="0"/>
          <c:showVal val="1"/>
          <c:showCatName val="0"/>
          <c:showSerName val="0"/>
          <c:showPercent val="0"/>
          <c:showBubbleSize val="0"/>
        </c:dLbls>
        <c:gapWidth val="182"/>
        <c:overlap val="-50"/>
        <c:axId val="1741723456"/>
        <c:axId val="1741738688"/>
      </c:barChart>
      <c:catAx>
        <c:axId val="17417234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38688"/>
        <c:crosses val="autoZero"/>
        <c:auto val="1"/>
        <c:lblAlgn val="ctr"/>
        <c:lblOffset val="100"/>
        <c:noMultiLvlLbl val="0"/>
      </c:catAx>
      <c:valAx>
        <c:axId val="174173868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172345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'19'!$S$24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'19'!$S$25:$S$34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6E72-441F-ACCB-5966170EF7DA}"/>
            </c:ext>
          </c:extLst>
        </c:ser>
        <c:dLbls>
          <c:showLegendKey val="0"/>
          <c:showVal val="0"/>
          <c:showCatName val="0"/>
          <c:showSerName val="0"/>
          <c:showPercent val="0"/>
          <c:showBubbleSize val="0"/>
        </c:dLbls>
        <c:axId val="1741740320"/>
        <c:axId val="1741725088"/>
      </c:scatterChart>
      <c:scatterChart>
        <c:scatterStyle val="smoothMarker"/>
        <c:varyColors val="0"/>
        <c:ser>
          <c:idx val="1"/>
          <c:order val="1"/>
          <c:tx>
            <c:strRef>
              <c:f>'19'!$O$24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'19'!$O$25:$O$34</c:f>
              <c:numCache>
                <c:formatCode>0%</c:formatCode>
                <c:ptCount val="10"/>
              </c:numCache>
            </c:numRef>
          </c:yVal>
          <c:smooth val="1"/>
          <c:extLst>
            <c:ext xmlns:c16="http://schemas.microsoft.com/office/drawing/2014/chart" uri="{C3380CC4-5D6E-409C-BE32-E72D297353CC}">
              <c16:uniqueId val="{00000001-6E72-441F-ACCB-5966170EF7DA}"/>
            </c:ext>
          </c:extLst>
        </c:ser>
        <c:dLbls>
          <c:showLegendKey val="0"/>
          <c:showVal val="0"/>
          <c:showCatName val="0"/>
          <c:showSerName val="0"/>
          <c:showPercent val="0"/>
          <c:showBubbleSize val="0"/>
        </c:dLbls>
        <c:axId val="1741745760"/>
        <c:axId val="1741745216"/>
      </c:scatterChart>
      <c:valAx>
        <c:axId val="174174032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1725088"/>
        <c:crosses val="autoZero"/>
        <c:crossBetween val="midCat"/>
      </c:valAx>
      <c:valAx>
        <c:axId val="17417250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1740320"/>
        <c:crosses val="autoZero"/>
        <c:crossBetween val="midCat"/>
      </c:valAx>
      <c:valAx>
        <c:axId val="17417452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1745760"/>
        <c:crosses val="max"/>
        <c:crossBetween val="midCat"/>
      </c:valAx>
      <c:valAx>
        <c:axId val="1741745760"/>
        <c:scaling>
          <c:orientation val="minMax"/>
        </c:scaling>
        <c:delete val="1"/>
        <c:axPos val="b"/>
        <c:majorTickMark val="none"/>
        <c:minorTickMark val="none"/>
        <c:tickLblPos val="nextTo"/>
        <c:crossAx val="174174521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76-4262-865A-9684FCB0845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76-4262-865A-9684FCB084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('19'!$R$57,'19'!$O$57)</c:f>
              <c:numCache>
                <c:formatCode>0%</c:formatCode>
                <c:ptCount val="2"/>
                <c:pt idx="0">
                  <c:v>0</c:v>
                </c:pt>
                <c:pt idx="1">
                  <c:v>0</c:v>
                </c:pt>
              </c:numCache>
            </c:numRef>
          </c:val>
          <c:extLst>
            <c:ext xmlns:c16="http://schemas.microsoft.com/office/drawing/2014/chart" uri="{C3380CC4-5D6E-409C-BE32-E72D297353CC}">
              <c16:uniqueId val="{00000002-3676-4262-865A-9684FCB0845D}"/>
            </c:ext>
          </c:extLst>
        </c:ser>
        <c:dLbls>
          <c:showLegendKey val="0"/>
          <c:showVal val="0"/>
          <c:showCatName val="0"/>
          <c:showSerName val="0"/>
          <c:showPercent val="0"/>
          <c:showBubbleSize val="0"/>
        </c:dLbls>
        <c:gapWidth val="150"/>
        <c:shape val="box"/>
        <c:axId val="1747574368"/>
        <c:axId val="1747570016"/>
        <c:axId val="0"/>
      </c:bar3DChart>
      <c:catAx>
        <c:axId val="174757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7570016"/>
        <c:crosses val="autoZero"/>
        <c:auto val="1"/>
        <c:lblAlgn val="ctr"/>
        <c:lblOffset val="100"/>
        <c:noMultiLvlLbl val="0"/>
      </c:catAx>
      <c:valAx>
        <c:axId val="174757001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74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39-42A0-8628-10C279167C2E}"/>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39-42A0-8628-10C279167C2E}"/>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39-42A0-8628-10C279167C2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('20'!$F$16,'20'!$R$55,'20'!$O$55)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439-42A0-8628-10C279167C2E}"/>
            </c:ext>
          </c:extLst>
        </c:ser>
        <c:dLbls>
          <c:showLegendKey val="0"/>
          <c:showVal val="0"/>
          <c:showCatName val="0"/>
          <c:showSerName val="0"/>
          <c:showPercent val="0"/>
          <c:showBubbleSize val="0"/>
        </c:dLbls>
        <c:gapWidth val="100"/>
        <c:overlap val="-24"/>
        <c:axId val="1747545536"/>
        <c:axId val="1747556416"/>
      </c:barChart>
      <c:catAx>
        <c:axId val="1747545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56416"/>
        <c:crosses val="autoZero"/>
        <c:auto val="1"/>
        <c:lblAlgn val="ctr"/>
        <c:lblOffset val="100"/>
        <c:noMultiLvlLbl val="0"/>
      </c:catAx>
      <c:valAx>
        <c:axId val="174755641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455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'20'!$P$55</c:f>
              <c:numCache>
                <c:formatCode>0%</c:formatCode>
                <c:ptCount val="1"/>
                <c:pt idx="0">
                  <c:v>0</c:v>
                </c:pt>
              </c:numCache>
            </c:numRef>
          </c:val>
          <c:extLst>
            <c:ext xmlns:c16="http://schemas.microsoft.com/office/drawing/2014/chart" uri="{C3380CC4-5D6E-409C-BE32-E72D297353CC}">
              <c16:uniqueId val="{00000000-23C8-4BD7-B7B4-BF2AF00348FC}"/>
            </c:ext>
          </c:extLst>
        </c:ser>
        <c:dLbls>
          <c:dLblPos val="inEnd"/>
          <c:showLegendKey val="0"/>
          <c:showVal val="1"/>
          <c:showCatName val="0"/>
          <c:showSerName val="0"/>
          <c:showPercent val="0"/>
          <c:showBubbleSize val="0"/>
        </c:dLbls>
        <c:gapWidth val="182"/>
        <c:overlap val="-50"/>
        <c:axId val="1747566208"/>
        <c:axId val="1747552064"/>
      </c:barChart>
      <c:catAx>
        <c:axId val="17475662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52064"/>
        <c:crosses val="autoZero"/>
        <c:auto val="1"/>
        <c:lblAlgn val="ctr"/>
        <c:lblOffset val="100"/>
        <c:noMultiLvlLbl val="0"/>
      </c:catAx>
      <c:valAx>
        <c:axId val="17475520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6620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'20'!$S$24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'20'!$S$25:$S$34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D427-4329-99DD-5A0D02AACAD8}"/>
            </c:ext>
          </c:extLst>
        </c:ser>
        <c:dLbls>
          <c:showLegendKey val="0"/>
          <c:showVal val="0"/>
          <c:showCatName val="0"/>
          <c:showSerName val="0"/>
          <c:showPercent val="0"/>
          <c:showBubbleSize val="0"/>
        </c:dLbls>
        <c:axId val="1747563488"/>
        <c:axId val="1747564032"/>
      </c:scatterChart>
      <c:scatterChart>
        <c:scatterStyle val="smoothMarker"/>
        <c:varyColors val="0"/>
        <c:ser>
          <c:idx val="1"/>
          <c:order val="1"/>
          <c:tx>
            <c:strRef>
              <c:f>'20'!$O$24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'20'!$O$25:$O$34</c:f>
              <c:numCache>
                <c:formatCode>0%</c:formatCode>
                <c:ptCount val="10"/>
              </c:numCache>
            </c:numRef>
          </c:yVal>
          <c:smooth val="1"/>
          <c:extLst>
            <c:ext xmlns:c16="http://schemas.microsoft.com/office/drawing/2014/chart" uri="{C3380CC4-5D6E-409C-BE32-E72D297353CC}">
              <c16:uniqueId val="{00000001-D427-4329-99DD-5A0D02AACAD8}"/>
            </c:ext>
          </c:extLst>
        </c:ser>
        <c:dLbls>
          <c:showLegendKey val="0"/>
          <c:showVal val="0"/>
          <c:showCatName val="0"/>
          <c:showSerName val="0"/>
          <c:showPercent val="0"/>
          <c:showBubbleSize val="0"/>
        </c:dLbls>
        <c:axId val="1747568928"/>
        <c:axId val="1747560768"/>
      </c:scatterChart>
      <c:valAx>
        <c:axId val="174756348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64032"/>
        <c:crosses val="autoZero"/>
        <c:crossBetween val="midCat"/>
      </c:valAx>
      <c:valAx>
        <c:axId val="17475640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7563488"/>
        <c:crosses val="autoZero"/>
        <c:crossBetween val="midCat"/>
      </c:valAx>
      <c:valAx>
        <c:axId val="174756076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7568928"/>
        <c:crosses val="max"/>
        <c:crossBetween val="midCat"/>
      </c:valAx>
      <c:valAx>
        <c:axId val="1747568928"/>
        <c:scaling>
          <c:orientation val="minMax"/>
        </c:scaling>
        <c:delete val="1"/>
        <c:axPos val="b"/>
        <c:majorTickMark val="none"/>
        <c:minorTickMark val="none"/>
        <c:tickLblPos val="nextTo"/>
        <c:crossAx val="174756076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3F-4BE7-AB5A-F61A0B0F56A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3F-4BE7-AB5A-F61A0B0F56A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('20'!$R$57,'20'!$O$57)</c:f>
              <c:numCache>
                <c:formatCode>0%</c:formatCode>
                <c:ptCount val="2"/>
                <c:pt idx="0">
                  <c:v>0</c:v>
                </c:pt>
                <c:pt idx="1">
                  <c:v>0</c:v>
                </c:pt>
              </c:numCache>
            </c:numRef>
          </c:val>
          <c:extLst>
            <c:ext xmlns:c16="http://schemas.microsoft.com/office/drawing/2014/chart" uri="{C3380CC4-5D6E-409C-BE32-E72D297353CC}">
              <c16:uniqueId val="{00000002-413F-4BE7-AB5A-F61A0B0F56AF}"/>
            </c:ext>
          </c:extLst>
        </c:ser>
        <c:dLbls>
          <c:showLegendKey val="0"/>
          <c:showVal val="0"/>
          <c:showCatName val="0"/>
          <c:showSerName val="0"/>
          <c:showPercent val="0"/>
          <c:showBubbleSize val="0"/>
        </c:dLbls>
        <c:gapWidth val="150"/>
        <c:shape val="box"/>
        <c:axId val="1747554240"/>
        <c:axId val="1747566752"/>
        <c:axId val="0"/>
      </c:bar3DChart>
      <c:catAx>
        <c:axId val="174755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7566752"/>
        <c:crosses val="autoZero"/>
        <c:auto val="1"/>
        <c:lblAlgn val="ctr"/>
        <c:lblOffset val="100"/>
        <c:noMultiLvlLbl val="0"/>
      </c:catAx>
      <c:valAx>
        <c:axId val="17475667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542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AB-4260-A4D4-A1E67CB9253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AB-4260-A4D4-A1E67CB9253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AB-4260-A4D4-A1E67CB9253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('21'!$F$16,'21'!$R$55,'21'!$O$55)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FAB-4260-A4D4-A1E67CB92535}"/>
            </c:ext>
          </c:extLst>
        </c:ser>
        <c:dLbls>
          <c:showLegendKey val="0"/>
          <c:showVal val="0"/>
          <c:showCatName val="0"/>
          <c:showSerName val="0"/>
          <c:showPercent val="0"/>
          <c:showBubbleSize val="0"/>
        </c:dLbls>
        <c:gapWidth val="100"/>
        <c:overlap val="-24"/>
        <c:axId val="1747567296"/>
        <c:axId val="1747567840"/>
      </c:barChart>
      <c:catAx>
        <c:axId val="1747567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67840"/>
        <c:crosses val="autoZero"/>
        <c:auto val="1"/>
        <c:lblAlgn val="ctr"/>
        <c:lblOffset val="100"/>
        <c:noMultiLvlLbl val="0"/>
      </c:catAx>
      <c:valAx>
        <c:axId val="174756784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67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'21'!$P$55</c:f>
              <c:numCache>
                <c:formatCode>0%</c:formatCode>
                <c:ptCount val="1"/>
                <c:pt idx="0">
                  <c:v>0</c:v>
                </c:pt>
              </c:numCache>
            </c:numRef>
          </c:val>
          <c:extLst>
            <c:ext xmlns:c16="http://schemas.microsoft.com/office/drawing/2014/chart" uri="{C3380CC4-5D6E-409C-BE32-E72D297353CC}">
              <c16:uniqueId val="{00000000-4CF0-4D5A-A7F6-0772A71CCAED}"/>
            </c:ext>
          </c:extLst>
        </c:ser>
        <c:dLbls>
          <c:dLblPos val="inEnd"/>
          <c:showLegendKey val="0"/>
          <c:showVal val="1"/>
          <c:showCatName val="0"/>
          <c:showSerName val="0"/>
          <c:showPercent val="0"/>
          <c:showBubbleSize val="0"/>
        </c:dLbls>
        <c:gapWidth val="182"/>
        <c:overlap val="-50"/>
        <c:axId val="1747546624"/>
        <c:axId val="1747542816"/>
      </c:barChart>
      <c:catAx>
        <c:axId val="17475466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42816"/>
        <c:crosses val="autoZero"/>
        <c:auto val="1"/>
        <c:lblAlgn val="ctr"/>
        <c:lblOffset val="100"/>
        <c:noMultiLvlLbl val="0"/>
      </c:catAx>
      <c:valAx>
        <c:axId val="174754281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4662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'21'!$S$24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'21'!$S$25:$S$34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A15D-4A32-96BE-E9BCC56D483B}"/>
            </c:ext>
          </c:extLst>
        </c:ser>
        <c:dLbls>
          <c:showLegendKey val="0"/>
          <c:showVal val="0"/>
          <c:showCatName val="0"/>
          <c:showSerName val="0"/>
          <c:showPercent val="0"/>
          <c:showBubbleSize val="0"/>
        </c:dLbls>
        <c:axId val="1747556960"/>
        <c:axId val="1747547168"/>
      </c:scatterChart>
      <c:scatterChart>
        <c:scatterStyle val="smoothMarker"/>
        <c:varyColors val="0"/>
        <c:ser>
          <c:idx val="1"/>
          <c:order val="1"/>
          <c:tx>
            <c:strRef>
              <c:f>'21'!$O$24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'21'!$O$25:$O$34</c:f>
              <c:numCache>
                <c:formatCode>0%</c:formatCode>
                <c:ptCount val="10"/>
              </c:numCache>
            </c:numRef>
          </c:yVal>
          <c:smooth val="1"/>
          <c:extLst>
            <c:ext xmlns:c16="http://schemas.microsoft.com/office/drawing/2014/chart" uri="{C3380CC4-5D6E-409C-BE32-E72D297353CC}">
              <c16:uniqueId val="{00000001-A15D-4A32-96BE-E9BCC56D483B}"/>
            </c:ext>
          </c:extLst>
        </c:ser>
        <c:dLbls>
          <c:showLegendKey val="0"/>
          <c:showVal val="0"/>
          <c:showCatName val="0"/>
          <c:showSerName val="0"/>
          <c:showPercent val="0"/>
          <c:showBubbleSize val="0"/>
        </c:dLbls>
        <c:axId val="1747571648"/>
        <c:axId val="1747555872"/>
      </c:scatterChart>
      <c:valAx>
        <c:axId val="174755696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47168"/>
        <c:crosses val="autoZero"/>
        <c:crossBetween val="midCat"/>
      </c:valAx>
      <c:valAx>
        <c:axId val="17475471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7556960"/>
        <c:crosses val="autoZero"/>
        <c:crossBetween val="midCat"/>
      </c:valAx>
      <c:valAx>
        <c:axId val="17475558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7571648"/>
        <c:crosses val="max"/>
        <c:crossBetween val="midCat"/>
      </c:valAx>
      <c:valAx>
        <c:axId val="1747571648"/>
        <c:scaling>
          <c:orientation val="minMax"/>
        </c:scaling>
        <c:delete val="1"/>
        <c:axPos val="b"/>
        <c:majorTickMark val="none"/>
        <c:minorTickMark val="none"/>
        <c:tickLblPos val="nextTo"/>
        <c:crossAx val="174755587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20-420D-87E2-404467C712E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20-420D-87E2-404467C712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('21'!$R$57,'21'!$O$57)</c:f>
              <c:numCache>
                <c:formatCode>0%</c:formatCode>
                <c:ptCount val="2"/>
                <c:pt idx="0">
                  <c:v>0</c:v>
                </c:pt>
                <c:pt idx="1">
                  <c:v>0</c:v>
                </c:pt>
              </c:numCache>
            </c:numRef>
          </c:val>
          <c:extLst>
            <c:ext xmlns:c16="http://schemas.microsoft.com/office/drawing/2014/chart" uri="{C3380CC4-5D6E-409C-BE32-E72D297353CC}">
              <c16:uniqueId val="{00000002-FD20-420D-87E2-404467C712E7}"/>
            </c:ext>
          </c:extLst>
        </c:ser>
        <c:dLbls>
          <c:showLegendKey val="0"/>
          <c:showVal val="0"/>
          <c:showCatName val="0"/>
          <c:showSerName val="0"/>
          <c:showPercent val="0"/>
          <c:showBubbleSize val="0"/>
        </c:dLbls>
        <c:gapWidth val="150"/>
        <c:shape val="box"/>
        <c:axId val="1747561856"/>
        <c:axId val="1747558048"/>
        <c:axId val="0"/>
      </c:bar3DChart>
      <c:catAx>
        <c:axId val="174756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7558048"/>
        <c:crosses val="autoZero"/>
        <c:auto val="1"/>
        <c:lblAlgn val="ctr"/>
        <c:lblOffset val="100"/>
        <c:noMultiLvlLbl val="0"/>
      </c:catAx>
      <c:valAx>
        <c:axId val="17475580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618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05-4388-8205-834695D6D542}"/>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05-4388-8205-834695D6D542}"/>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05-4388-8205-834695D6D54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('22'!$F$16,'22'!$R$55,'22'!$O$55)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205-4388-8205-834695D6D542}"/>
            </c:ext>
          </c:extLst>
        </c:ser>
        <c:dLbls>
          <c:showLegendKey val="0"/>
          <c:showVal val="0"/>
          <c:showCatName val="0"/>
          <c:showSerName val="0"/>
          <c:showPercent val="0"/>
          <c:showBubbleSize val="0"/>
        </c:dLbls>
        <c:gapWidth val="100"/>
        <c:overlap val="-24"/>
        <c:axId val="1747544448"/>
        <c:axId val="1747572192"/>
      </c:barChart>
      <c:catAx>
        <c:axId val="1747544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72192"/>
        <c:crosses val="autoZero"/>
        <c:auto val="1"/>
        <c:lblAlgn val="ctr"/>
        <c:lblOffset val="100"/>
        <c:noMultiLvlLbl val="0"/>
      </c:catAx>
      <c:valAx>
        <c:axId val="174757219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44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'22'!$P$55</c:f>
              <c:numCache>
                <c:formatCode>0%</c:formatCode>
                <c:ptCount val="1"/>
                <c:pt idx="0">
                  <c:v>0</c:v>
                </c:pt>
              </c:numCache>
            </c:numRef>
          </c:val>
          <c:extLst>
            <c:ext xmlns:c16="http://schemas.microsoft.com/office/drawing/2014/chart" uri="{C3380CC4-5D6E-409C-BE32-E72D297353CC}">
              <c16:uniqueId val="{00000000-AC9D-49C5-A7D2-CF7EB1E0C8B9}"/>
            </c:ext>
          </c:extLst>
        </c:ser>
        <c:dLbls>
          <c:dLblPos val="inEnd"/>
          <c:showLegendKey val="0"/>
          <c:showVal val="1"/>
          <c:showCatName val="0"/>
          <c:showSerName val="0"/>
          <c:showPercent val="0"/>
          <c:showBubbleSize val="0"/>
        </c:dLbls>
        <c:gapWidth val="182"/>
        <c:overlap val="-50"/>
        <c:axId val="1747544992"/>
        <c:axId val="1747554784"/>
      </c:barChart>
      <c:catAx>
        <c:axId val="17475449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54784"/>
        <c:crosses val="autoZero"/>
        <c:auto val="1"/>
        <c:lblAlgn val="ctr"/>
        <c:lblOffset val="100"/>
        <c:noMultiLvlLbl val="0"/>
      </c:catAx>
      <c:valAx>
        <c:axId val="174755478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754499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'22'!$S$24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'22'!$S$25:$S$34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45BF-48CA-BE46-E74DDB65418D}"/>
            </c:ext>
          </c:extLst>
        </c:ser>
        <c:dLbls>
          <c:showLegendKey val="0"/>
          <c:showVal val="0"/>
          <c:showCatName val="0"/>
          <c:showSerName val="0"/>
          <c:showPercent val="0"/>
          <c:showBubbleSize val="0"/>
        </c:dLbls>
        <c:axId val="1747559136"/>
        <c:axId val="1747547712"/>
      </c:scatterChart>
      <c:scatterChart>
        <c:scatterStyle val="smoothMarker"/>
        <c:varyColors val="0"/>
        <c:ser>
          <c:idx val="1"/>
          <c:order val="1"/>
          <c:tx>
            <c:strRef>
              <c:f>'22'!$O$24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'22'!$O$25:$O$34</c:f>
              <c:numCache>
                <c:formatCode>0%</c:formatCode>
                <c:ptCount val="10"/>
              </c:numCache>
            </c:numRef>
          </c:yVal>
          <c:smooth val="1"/>
          <c:extLst>
            <c:ext xmlns:c16="http://schemas.microsoft.com/office/drawing/2014/chart" uri="{C3380CC4-5D6E-409C-BE32-E72D297353CC}">
              <c16:uniqueId val="{00000001-45BF-48CA-BE46-E74DDB65418D}"/>
            </c:ext>
          </c:extLst>
        </c:ser>
        <c:dLbls>
          <c:showLegendKey val="0"/>
          <c:showVal val="0"/>
          <c:showCatName val="0"/>
          <c:showSerName val="0"/>
          <c:showPercent val="0"/>
          <c:showBubbleSize val="0"/>
        </c:dLbls>
        <c:axId val="1747560224"/>
        <c:axId val="1747559680"/>
      </c:scatterChart>
      <c:valAx>
        <c:axId val="174755913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47712"/>
        <c:crosses val="autoZero"/>
        <c:crossBetween val="midCat"/>
      </c:valAx>
      <c:valAx>
        <c:axId val="1747547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7559136"/>
        <c:crosses val="autoZero"/>
        <c:crossBetween val="midCat"/>
      </c:valAx>
      <c:valAx>
        <c:axId val="174755968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7560224"/>
        <c:crosses val="max"/>
        <c:crossBetween val="midCat"/>
      </c:valAx>
      <c:valAx>
        <c:axId val="1747560224"/>
        <c:scaling>
          <c:orientation val="minMax"/>
        </c:scaling>
        <c:delete val="1"/>
        <c:axPos val="b"/>
        <c:majorTickMark val="none"/>
        <c:minorTickMark val="none"/>
        <c:tickLblPos val="nextTo"/>
        <c:crossAx val="174755968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EF-4F59-926A-2217E9FEDF5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F-4F59-926A-2217E9FEDF5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('22'!$R$57,'22'!$O$57)</c:f>
              <c:numCache>
                <c:formatCode>0%</c:formatCode>
                <c:ptCount val="2"/>
                <c:pt idx="0">
                  <c:v>0</c:v>
                </c:pt>
                <c:pt idx="1">
                  <c:v>0</c:v>
                </c:pt>
              </c:numCache>
            </c:numRef>
          </c:val>
          <c:extLst>
            <c:ext xmlns:c16="http://schemas.microsoft.com/office/drawing/2014/chart" uri="{C3380CC4-5D6E-409C-BE32-E72D297353CC}">
              <c16:uniqueId val="{00000002-ADEF-4F59-926A-2217E9FEDF5A}"/>
            </c:ext>
          </c:extLst>
        </c:ser>
        <c:dLbls>
          <c:showLegendKey val="0"/>
          <c:showVal val="0"/>
          <c:showCatName val="0"/>
          <c:showSerName val="0"/>
          <c:showPercent val="0"/>
          <c:showBubbleSize val="0"/>
        </c:dLbls>
        <c:gapWidth val="150"/>
        <c:shape val="box"/>
        <c:axId val="1747548256"/>
        <c:axId val="1747548800"/>
        <c:axId val="0"/>
      </c:bar3DChart>
      <c:catAx>
        <c:axId val="174754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7548800"/>
        <c:crosses val="autoZero"/>
        <c:auto val="1"/>
        <c:lblAlgn val="ctr"/>
        <c:lblOffset val="100"/>
        <c:noMultiLvlLbl val="0"/>
      </c:catAx>
      <c:valAx>
        <c:axId val="174754880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482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C5-4AE3-A76F-41F5A71BBC47}"/>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C5-4AE3-A76F-41F5A71BBC47}"/>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C5-4AE3-A76F-41F5A71BBC4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('23'!$F$16,'23'!$R$55,'23'!$O$55)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DC5-4AE3-A76F-41F5A71BBC47}"/>
            </c:ext>
          </c:extLst>
        </c:ser>
        <c:dLbls>
          <c:showLegendKey val="0"/>
          <c:showVal val="0"/>
          <c:showCatName val="0"/>
          <c:showSerName val="0"/>
          <c:showPercent val="0"/>
          <c:showBubbleSize val="0"/>
        </c:dLbls>
        <c:gapWidth val="100"/>
        <c:overlap val="-24"/>
        <c:axId val="1747571104"/>
        <c:axId val="1747572736"/>
      </c:barChart>
      <c:catAx>
        <c:axId val="1747571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72736"/>
        <c:crosses val="autoZero"/>
        <c:auto val="1"/>
        <c:lblAlgn val="ctr"/>
        <c:lblOffset val="100"/>
        <c:noMultiLvlLbl val="0"/>
      </c:catAx>
      <c:valAx>
        <c:axId val="174757273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75711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'23'!$P$55</c:f>
              <c:numCache>
                <c:formatCode>0%</c:formatCode>
                <c:ptCount val="1"/>
                <c:pt idx="0">
                  <c:v>0</c:v>
                </c:pt>
              </c:numCache>
            </c:numRef>
          </c:val>
          <c:extLst>
            <c:ext xmlns:c16="http://schemas.microsoft.com/office/drawing/2014/chart" uri="{C3380CC4-5D6E-409C-BE32-E72D297353CC}">
              <c16:uniqueId val="{00000000-B2EF-401A-99D2-95CD495799F9}"/>
            </c:ext>
          </c:extLst>
        </c:ser>
        <c:dLbls>
          <c:dLblPos val="inEnd"/>
          <c:showLegendKey val="0"/>
          <c:showVal val="1"/>
          <c:showCatName val="0"/>
          <c:showSerName val="0"/>
          <c:showPercent val="0"/>
          <c:showBubbleSize val="0"/>
        </c:dLbls>
        <c:gapWidth val="182"/>
        <c:overlap val="-50"/>
        <c:axId val="1748053264"/>
        <c:axId val="1748048912"/>
      </c:barChart>
      <c:catAx>
        <c:axId val="174805326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48912"/>
        <c:crosses val="autoZero"/>
        <c:auto val="1"/>
        <c:lblAlgn val="ctr"/>
        <c:lblOffset val="100"/>
        <c:noMultiLvlLbl val="0"/>
      </c:catAx>
      <c:valAx>
        <c:axId val="174804891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5326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'23'!$S$24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'23'!$S$25:$S$34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C3E0-491C-93F9-FC19C236A5C6}"/>
            </c:ext>
          </c:extLst>
        </c:ser>
        <c:dLbls>
          <c:showLegendKey val="0"/>
          <c:showVal val="0"/>
          <c:showCatName val="0"/>
          <c:showSerName val="0"/>
          <c:showPercent val="0"/>
          <c:showBubbleSize val="0"/>
        </c:dLbls>
        <c:axId val="1748067408"/>
        <c:axId val="1748050000"/>
      </c:scatterChart>
      <c:scatterChart>
        <c:scatterStyle val="smoothMarker"/>
        <c:varyColors val="0"/>
        <c:ser>
          <c:idx val="1"/>
          <c:order val="1"/>
          <c:tx>
            <c:strRef>
              <c:f>'23'!$O$24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'23'!$O$25:$O$34</c:f>
              <c:numCache>
                <c:formatCode>0%</c:formatCode>
                <c:ptCount val="10"/>
              </c:numCache>
            </c:numRef>
          </c:yVal>
          <c:smooth val="1"/>
          <c:extLst>
            <c:ext xmlns:c16="http://schemas.microsoft.com/office/drawing/2014/chart" uri="{C3380CC4-5D6E-409C-BE32-E72D297353CC}">
              <c16:uniqueId val="{00000001-C3E0-491C-93F9-FC19C236A5C6}"/>
            </c:ext>
          </c:extLst>
        </c:ser>
        <c:dLbls>
          <c:showLegendKey val="0"/>
          <c:showVal val="0"/>
          <c:showCatName val="0"/>
          <c:showSerName val="0"/>
          <c:showPercent val="0"/>
          <c:showBubbleSize val="0"/>
        </c:dLbls>
        <c:axId val="1748052176"/>
        <c:axId val="1748056528"/>
      </c:scatterChart>
      <c:valAx>
        <c:axId val="174806740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50000"/>
        <c:crosses val="autoZero"/>
        <c:crossBetween val="midCat"/>
      </c:valAx>
      <c:valAx>
        <c:axId val="17480500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8067408"/>
        <c:crosses val="autoZero"/>
        <c:crossBetween val="midCat"/>
      </c:valAx>
      <c:valAx>
        <c:axId val="174805652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8052176"/>
        <c:crosses val="max"/>
        <c:crossBetween val="midCat"/>
      </c:valAx>
      <c:valAx>
        <c:axId val="1748052176"/>
        <c:scaling>
          <c:orientation val="minMax"/>
        </c:scaling>
        <c:delete val="1"/>
        <c:axPos val="b"/>
        <c:majorTickMark val="none"/>
        <c:minorTickMark val="none"/>
        <c:tickLblPos val="nextTo"/>
        <c:crossAx val="174805652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BE-4411-B605-9BE3DA04F53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BE-4411-B605-9BE3DA04F5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('23'!$R$57,'23'!$O$57)</c:f>
              <c:numCache>
                <c:formatCode>0%</c:formatCode>
                <c:ptCount val="2"/>
                <c:pt idx="0">
                  <c:v>0</c:v>
                </c:pt>
                <c:pt idx="1">
                  <c:v>0</c:v>
                </c:pt>
              </c:numCache>
            </c:numRef>
          </c:val>
          <c:extLst>
            <c:ext xmlns:c16="http://schemas.microsoft.com/office/drawing/2014/chart" uri="{C3380CC4-5D6E-409C-BE32-E72D297353CC}">
              <c16:uniqueId val="{00000002-AABE-4411-B605-9BE3DA04F53C}"/>
            </c:ext>
          </c:extLst>
        </c:ser>
        <c:dLbls>
          <c:showLegendKey val="0"/>
          <c:showVal val="0"/>
          <c:showCatName val="0"/>
          <c:showSerName val="0"/>
          <c:showPercent val="0"/>
          <c:showBubbleSize val="0"/>
        </c:dLbls>
        <c:gapWidth val="150"/>
        <c:shape val="box"/>
        <c:axId val="1748046192"/>
        <c:axId val="1748045104"/>
        <c:axId val="0"/>
      </c:bar3DChart>
      <c:catAx>
        <c:axId val="174804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8045104"/>
        <c:crosses val="autoZero"/>
        <c:auto val="1"/>
        <c:lblAlgn val="ctr"/>
        <c:lblOffset val="100"/>
        <c:noMultiLvlLbl val="0"/>
      </c:catAx>
      <c:valAx>
        <c:axId val="174804510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461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03-4578-B5B3-42DEEC125358}"/>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03-4578-B5B3-42DEEC125358}"/>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03-4578-B5B3-42DEEC12535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('24'!$F$16,'24'!$R$55,'24'!$O$55)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103-4578-B5B3-42DEEC125358}"/>
            </c:ext>
          </c:extLst>
        </c:ser>
        <c:dLbls>
          <c:showLegendKey val="0"/>
          <c:showVal val="0"/>
          <c:showCatName val="0"/>
          <c:showSerName val="0"/>
          <c:showPercent val="0"/>
          <c:showBubbleSize val="0"/>
        </c:dLbls>
        <c:gapWidth val="100"/>
        <c:overlap val="-24"/>
        <c:axId val="1748053808"/>
        <c:axId val="1748057616"/>
      </c:barChart>
      <c:catAx>
        <c:axId val="1748053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57616"/>
        <c:crosses val="autoZero"/>
        <c:auto val="1"/>
        <c:lblAlgn val="ctr"/>
        <c:lblOffset val="100"/>
        <c:noMultiLvlLbl val="0"/>
      </c:catAx>
      <c:valAx>
        <c:axId val="174805761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538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'24'!$P$55</c:f>
              <c:numCache>
                <c:formatCode>0%</c:formatCode>
                <c:ptCount val="1"/>
                <c:pt idx="0">
                  <c:v>0</c:v>
                </c:pt>
              </c:numCache>
            </c:numRef>
          </c:val>
          <c:extLst>
            <c:ext xmlns:c16="http://schemas.microsoft.com/office/drawing/2014/chart" uri="{C3380CC4-5D6E-409C-BE32-E72D297353CC}">
              <c16:uniqueId val="{00000000-D18A-42C7-9DCA-32E8B75F3BD3}"/>
            </c:ext>
          </c:extLst>
        </c:ser>
        <c:dLbls>
          <c:dLblPos val="inEnd"/>
          <c:showLegendKey val="0"/>
          <c:showVal val="1"/>
          <c:showCatName val="0"/>
          <c:showSerName val="0"/>
          <c:showPercent val="0"/>
          <c:showBubbleSize val="0"/>
        </c:dLbls>
        <c:gapWidth val="182"/>
        <c:overlap val="-50"/>
        <c:axId val="1748058160"/>
        <c:axId val="1748054352"/>
      </c:barChart>
      <c:catAx>
        <c:axId val="17480581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54352"/>
        <c:crosses val="autoZero"/>
        <c:auto val="1"/>
        <c:lblAlgn val="ctr"/>
        <c:lblOffset val="100"/>
        <c:noMultiLvlLbl val="0"/>
      </c:catAx>
      <c:valAx>
        <c:axId val="174805435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5816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'24'!$S$24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'24'!$S$25:$S$34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AC4F-40A7-BCEC-0ACE911778C2}"/>
            </c:ext>
          </c:extLst>
        </c:ser>
        <c:dLbls>
          <c:showLegendKey val="0"/>
          <c:showVal val="0"/>
          <c:showCatName val="0"/>
          <c:showSerName val="0"/>
          <c:showPercent val="0"/>
          <c:showBubbleSize val="0"/>
        </c:dLbls>
        <c:axId val="1748038032"/>
        <c:axId val="1748059248"/>
      </c:scatterChart>
      <c:scatterChart>
        <c:scatterStyle val="smoothMarker"/>
        <c:varyColors val="0"/>
        <c:ser>
          <c:idx val="1"/>
          <c:order val="1"/>
          <c:tx>
            <c:strRef>
              <c:f>'24'!$O$24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'24'!$O$25:$O$34</c:f>
              <c:numCache>
                <c:formatCode>0%</c:formatCode>
                <c:ptCount val="10"/>
              </c:numCache>
            </c:numRef>
          </c:yVal>
          <c:smooth val="1"/>
          <c:extLst>
            <c:ext xmlns:c16="http://schemas.microsoft.com/office/drawing/2014/chart" uri="{C3380CC4-5D6E-409C-BE32-E72D297353CC}">
              <c16:uniqueId val="{00000001-AC4F-40A7-BCEC-0ACE911778C2}"/>
            </c:ext>
          </c:extLst>
        </c:ser>
        <c:dLbls>
          <c:showLegendKey val="0"/>
          <c:showVal val="0"/>
          <c:showCatName val="0"/>
          <c:showSerName val="0"/>
          <c:showPercent val="0"/>
          <c:showBubbleSize val="0"/>
        </c:dLbls>
        <c:axId val="1748060336"/>
        <c:axId val="1748059792"/>
      </c:scatterChart>
      <c:valAx>
        <c:axId val="174803803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59248"/>
        <c:crosses val="autoZero"/>
        <c:crossBetween val="midCat"/>
      </c:valAx>
      <c:valAx>
        <c:axId val="1748059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8038032"/>
        <c:crosses val="autoZero"/>
        <c:crossBetween val="midCat"/>
      </c:valAx>
      <c:valAx>
        <c:axId val="17480597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8060336"/>
        <c:crosses val="max"/>
        <c:crossBetween val="midCat"/>
      </c:valAx>
      <c:valAx>
        <c:axId val="1748060336"/>
        <c:scaling>
          <c:orientation val="minMax"/>
        </c:scaling>
        <c:delete val="1"/>
        <c:axPos val="b"/>
        <c:majorTickMark val="none"/>
        <c:minorTickMark val="none"/>
        <c:tickLblPos val="nextTo"/>
        <c:crossAx val="174805979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A3-4E66-8F99-309343B9288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A3-4E66-8F99-309343B928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('24'!$R$57,'24'!$O$57)</c:f>
              <c:numCache>
                <c:formatCode>0%</c:formatCode>
                <c:ptCount val="2"/>
                <c:pt idx="0">
                  <c:v>0</c:v>
                </c:pt>
                <c:pt idx="1">
                  <c:v>0</c:v>
                </c:pt>
              </c:numCache>
            </c:numRef>
          </c:val>
          <c:extLst>
            <c:ext xmlns:c16="http://schemas.microsoft.com/office/drawing/2014/chart" uri="{C3380CC4-5D6E-409C-BE32-E72D297353CC}">
              <c16:uniqueId val="{00000002-DAA3-4E66-8F99-309343B9288B}"/>
            </c:ext>
          </c:extLst>
        </c:ser>
        <c:dLbls>
          <c:showLegendKey val="0"/>
          <c:showVal val="0"/>
          <c:showCatName val="0"/>
          <c:showSerName val="0"/>
          <c:showPercent val="0"/>
          <c:showBubbleSize val="0"/>
        </c:dLbls>
        <c:gapWidth val="150"/>
        <c:shape val="box"/>
        <c:axId val="1748061424"/>
        <c:axId val="1748061968"/>
        <c:axId val="0"/>
      </c:bar3DChart>
      <c:catAx>
        <c:axId val="174806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8061968"/>
        <c:crosses val="autoZero"/>
        <c:auto val="1"/>
        <c:lblAlgn val="ctr"/>
        <c:lblOffset val="100"/>
        <c:noMultiLvlLbl val="0"/>
      </c:catAx>
      <c:valAx>
        <c:axId val="174806196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614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DB-4E4E-A71F-5D5ACFA37863}"/>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DB-4E4E-A71F-5D5ACFA37863}"/>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DB-4E4E-A71F-5D5ACFA3786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('25'!$F$16,'25'!$R$55,'25'!$O$55)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2DB-4E4E-A71F-5D5ACFA37863}"/>
            </c:ext>
          </c:extLst>
        </c:ser>
        <c:dLbls>
          <c:showLegendKey val="0"/>
          <c:showVal val="0"/>
          <c:showCatName val="0"/>
          <c:showSerName val="0"/>
          <c:showPercent val="0"/>
          <c:showBubbleSize val="0"/>
        </c:dLbls>
        <c:gapWidth val="100"/>
        <c:overlap val="-24"/>
        <c:axId val="1748063056"/>
        <c:axId val="1748046736"/>
      </c:barChart>
      <c:catAx>
        <c:axId val="1748063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46736"/>
        <c:crosses val="autoZero"/>
        <c:auto val="1"/>
        <c:lblAlgn val="ctr"/>
        <c:lblOffset val="100"/>
        <c:noMultiLvlLbl val="0"/>
      </c:catAx>
      <c:valAx>
        <c:axId val="174804673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630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'25'!$P$55</c:f>
              <c:numCache>
                <c:formatCode>0%</c:formatCode>
                <c:ptCount val="1"/>
                <c:pt idx="0">
                  <c:v>0</c:v>
                </c:pt>
              </c:numCache>
            </c:numRef>
          </c:val>
          <c:extLst>
            <c:ext xmlns:c16="http://schemas.microsoft.com/office/drawing/2014/chart" uri="{C3380CC4-5D6E-409C-BE32-E72D297353CC}">
              <c16:uniqueId val="{00000000-61B0-4F20-8370-10919B700E84}"/>
            </c:ext>
          </c:extLst>
        </c:ser>
        <c:dLbls>
          <c:dLblPos val="inEnd"/>
          <c:showLegendKey val="0"/>
          <c:showVal val="1"/>
          <c:showCatName val="0"/>
          <c:showSerName val="0"/>
          <c:showPercent val="0"/>
          <c:showBubbleSize val="0"/>
        </c:dLbls>
        <c:gapWidth val="182"/>
        <c:overlap val="-50"/>
        <c:axId val="1748069040"/>
        <c:axId val="1748039664"/>
      </c:barChart>
      <c:catAx>
        <c:axId val="17480690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39664"/>
        <c:crosses val="autoZero"/>
        <c:auto val="1"/>
        <c:lblAlgn val="ctr"/>
        <c:lblOffset val="100"/>
        <c:noMultiLvlLbl val="0"/>
      </c:catAx>
      <c:valAx>
        <c:axId val="17480396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6904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'25'!$S$24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'25'!$S$25:$S$34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809A-4E97-BC27-DABCA5189570}"/>
            </c:ext>
          </c:extLst>
        </c:ser>
        <c:dLbls>
          <c:showLegendKey val="0"/>
          <c:showVal val="0"/>
          <c:showCatName val="0"/>
          <c:showSerName val="0"/>
          <c:showPercent val="0"/>
          <c:showBubbleSize val="0"/>
        </c:dLbls>
        <c:axId val="1748064144"/>
        <c:axId val="1748036944"/>
      </c:scatterChart>
      <c:scatterChart>
        <c:scatterStyle val="smoothMarker"/>
        <c:varyColors val="0"/>
        <c:ser>
          <c:idx val="1"/>
          <c:order val="1"/>
          <c:tx>
            <c:strRef>
              <c:f>'25'!$O$24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'25'!$O$25:$O$34</c:f>
              <c:numCache>
                <c:formatCode>0%</c:formatCode>
                <c:ptCount val="10"/>
              </c:numCache>
            </c:numRef>
          </c:yVal>
          <c:smooth val="1"/>
          <c:extLst>
            <c:ext xmlns:c16="http://schemas.microsoft.com/office/drawing/2014/chart" uri="{C3380CC4-5D6E-409C-BE32-E72D297353CC}">
              <c16:uniqueId val="{00000001-809A-4E97-BC27-DABCA5189570}"/>
            </c:ext>
          </c:extLst>
        </c:ser>
        <c:dLbls>
          <c:showLegendKey val="0"/>
          <c:showVal val="0"/>
          <c:showCatName val="0"/>
          <c:showSerName val="0"/>
          <c:showPercent val="0"/>
          <c:showBubbleSize val="0"/>
        </c:dLbls>
        <c:axId val="1748043472"/>
        <c:axId val="1748038576"/>
      </c:scatterChart>
      <c:valAx>
        <c:axId val="174806414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36944"/>
        <c:crosses val="autoZero"/>
        <c:crossBetween val="midCat"/>
      </c:valAx>
      <c:valAx>
        <c:axId val="17480369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48064144"/>
        <c:crosses val="autoZero"/>
        <c:crossBetween val="midCat"/>
      </c:valAx>
      <c:valAx>
        <c:axId val="17480385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48043472"/>
        <c:crosses val="max"/>
        <c:crossBetween val="midCat"/>
      </c:valAx>
      <c:valAx>
        <c:axId val="1748043472"/>
        <c:scaling>
          <c:orientation val="minMax"/>
        </c:scaling>
        <c:delete val="1"/>
        <c:axPos val="b"/>
        <c:majorTickMark val="none"/>
        <c:minorTickMark val="none"/>
        <c:tickLblPos val="nextTo"/>
        <c:crossAx val="174803857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E0-43F0-9157-A82157F6DCE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E0-43F0-9157-A82157F6DCE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('25'!$R$57,'25'!$O$57)</c:f>
              <c:numCache>
                <c:formatCode>0%</c:formatCode>
                <c:ptCount val="2"/>
                <c:pt idx="0">
                  <c:v>0</c:v>
                </c:pt>
                <c:pt idx="1">
                  <c:v>0</c:v>
                </c:pt>
              </c:numCache>
            </c:numRef>
          </c:val>
          <c:extLst>
            <c:ext xmlns:c16="http://schemas.microsoft.com/office/drawing/2014/chart" uri="{C3380CC4-5D6E-409C-BE32-E72D297353CC}">
              <c16:uniqueId val="{00000002-C3E0-43F0-9157-A82157F6DCE0}"/>
            </c:ext>
          </c:extLst>
        </c:ser>
        <c:dLbls>
          <c:showLegendKey val="0"/>
          <c:showVal val="0"/>
          <c:showCatName val="0"/>
          <c:showSerName val="0"/>
          <c:showPercent val="0"/>
          <c:showBubbleSize val="0"/>
        </c:dLbls>
        <c:gapWidth val="150"/>
        <c:shape val="box"/>
        <c:axId val="1748041296"/>
        <c:axId val="1748041840"/>
        <c:axId val="0"/>
      </c:bar3DChart>
      <c:catAx>
        <c:axId val="174804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48041840"/>
        <c:crosses val="autoZero"/>
        <c:auto val="1"/>
        <c:lblAlgn val="ctr"/>
        <c:lblOffset val="100"/>
        <c:noMultiLvlLbl val="0"/>
      </c:catAx>
      <c:valAx>
        <c:axId val="174804184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41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8E-4513-BC6E-89DC3B8F0EBE}"/>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8E-4513-BC6E-89DC3B8F0EBE}"/>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8E-4513-BC6E-89DC3B8F0EB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('26'!$F$16,'26'!$R$55,'26'!$O$55)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D98E-4513-BC6E-89DC3B8F0EBE}"/>
            </c:ext>
          </c:extLst>
        </c:ser>
        <c:dLbls>
          <c:showLegendKey val="0"/>
          <c:showVal val="0"/>
          <c:showCatName val="0"/>
          <c:showSerName val="0"/>
          <c:showPercent val="0"/>
          <c:showBubbleSize val="0"/>
        </c:dLbls>
        <c:gapWidth val="100"/>
        <c:overlap val="-24"/>
        <c:axId val="1748047280"/>
        <c:axId val="1748065776"/>
      </c:barChart>
      <c:catAx>
        <c:axId val="1748047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65776"/>
        <c:crosses val="autoZero"/>
        <c:auto val="1"/>
        <c:lblAlgn val="ctr"/>
        <c:lblOffset val="100"/>
        <c:noMultiLvlLbl val="0"/>
      </c:catAx>
      <c:valAx>
        <c:axId val="174806577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480472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'26'!$P$55</c:f>
              <c:numCache>
                <c:formatCode>0%</c:formatCode>
                <c:ptCount val="1"/>
                <c:pt idx="0">
                  <c:v>0</c:v>
                </c:pt>
              </c:numCache>
            </c:numRef>
          </c:val>
          <c:extLst>
            <c:ext xmlns:c16="http://schemas.microsoft.com/office/drawing/2014/chart" uri="{C3380CC4-5D6E-409C-BE32-E72D297353CC}">
              <c16:uniqueId val="{00000000-52A0-431A-B3A7-355789832A7A}"/>
            </c:ext>
          </c:extLst>
        </c:ser>
        <c:dLbls>
          <c:dLblPos val="inEnd"/>
          <c:showLegendKey val="0"/>
          <c:showVal val="1"/>
          <c:showCatName val="0"/>
          <c:showSerName val="0"/>
          <c:showPercent val="0"/>
          <c:showBubbleSize val="0"/>
        </c:dLbls>
        <c:gapWidth val="182"/>
        <c:overlap val="-50"/>
        <c:axId val="1748066320"/>
        <c:axId val="1748045648"/>
      </c:barChart>
      <c:catAx>
        <c:axId val="17480663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45648"/>
        <c:crosses val="autoZero"/>
        <c:auto val="1"/>
        <c:lblAlgn val="ctr"/>
        <c:lblOffset val="100"/>
        <c:noMultiLvlLbl val="0"/>
      </c:catAx>
      <c:valAx>
        <c:axId val="174804564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4806632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'26'!$S$24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'26'!$S$25:$S$34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E73A-46FB-AC5A-1FED0FBDC532}"/>
            </c:ext>
          </c:extLst>
        </c:ser>
        <c:dLbls>
          <c:showLegendKey val="0"/>
          <c:showVal val="0"/>
          <c:showCatName val="0"/>
          <c:showSerName val="0"/>
          <c:showPercent val="0"/>
          <c:showBubbleSize val="0"/>
        </c:dLbls>
        <c:axId val="1751670864"/>
        <c:axId val="1751657808"/>
      </c:scatterChart>
      <c:scatterChart>
        <c:scatterStyle val="smoothMarker"/>
        <c:varyColors val="0"/>
        <c:ser>
          <c:idx val="1"/>
          <c:order val="1"/>
          <c:tx>
            <c:strRef>
              <c:f>'26'!$O$24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'26'!$O$25:$O$34</c:f>
              <c:numCache>
                <c:formatCode>0%</c:formatCode>
                <c:ptCount val="10"/>
              </c:numCache>
            </c:numRef>
          </c:yVal>
          <c:smooth val="1"/>
          <c:extLst>
            <c:ext xmlns:c16="http://schemas.microsoft.com/office/drawing/2014/chart" uri="{C3380CC4-5D6E-409C-BE32-E72D297353CC}">
              <c16:uniqueId val="{00000001-E73A-46FB-AC5A-1FED0FBDC532}"/>
            </c:ext>
          </c:extLst>
        </c:ser>
        <c:dLbls>
          <c:showLegendKey val="0"/>
          <c:showVal val="0"/>
          <c:showCatName val="0"/>
          <c:showSerName val="0"/>
          <c:showPercent val="0"/>
          <c:showBubbleSize val="0"/>
        </c:dLbls>
        <c:axId val="1751656176"/>
        <c:axId val="1751661616"/>
      </c:scatterChart>
      <c:valAx>
        <c:axId val="175167086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57808"/>
        <c:crosses val="autoZero"/>
        <c:crossBetween val="midCat"/>
      </c:valAx>
      <c:valAx>
        <c:axId val="17516578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70864"/>
        <c:crosses val="autoZero"/>
        <c:crossBetween val="midCat"/>
      </c:valAx>
      <c:valAx>
        <c:axId val="17516616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56176"/>
        <c:crosses val="max"/>
        <c:crossBetween val="midCat"/>
      </c:valAx>
      <c:valAx>
        <c:axId val="1751656176"/>
        <c:scaling>
          <c:orientation val="minMax"/>
        </c:scaling>
        <c:delete val="1"/>
        <c:axPos val="b"/>
        <c:majorTickMark val="none"/>
        <c:minorTickMark val="none"/>
        <c:tickLblPos val="nextTo"/>
        <c:crossAx val="175166161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AB-484D-B30D-16FA9B0886E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AB-484D-B30D-16FA9B0886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('26'!$R$57,'26'!$O$57)</c:f>
              <c:numCache>
                <c:formatCode>0%</c:formatCode>
                <c:ptCount val="2"/>
                <c:pt idx="0">
                  <c:v>0</c:v>
                </c:pt>
                <c:pt idx="1">
                  <c:v>0</c:v>
                </c:pt>
              </c:numCache>
            </c:numRef>
          </c:val>
          <c:extLst>
            <c:ext xmlns:c16="http://schemas.microsoft.com/office/drawing/2014/chart" uri="{C3380CC4-5D6E-409C-BE32-E72D297353CC}">
              <c16:uniqueId val="{00000002-64AB-484D-B30D-16FA9B0886EF}"/>
            </c:ext>
          </c:extLst>
        </c:ser>
        <c:dLbls>
          <c:showLegendKey val="0"/>
          <c:showVal val="0"/>
          <c:showCatName val="0"/>
          <c:showSerName val="0"/>
          <c:showPercent val="0"/>
          <c:showBubbleSize val="0"/>
        </c:dLbls>
        <c:gapWidth val="150"/>
        <c:shape val="box"/>
        <c:axId val="1751679024"/>
        <c:axId val="1751660528"/>
        <c:axId val="0"/>
      </c:bar3DChart>
      <c:catAx>
        <c:axId val="1751679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60528"/>
        <c:crosses val="autoZero"/>
        <c:auto val="1"/>
        <c:lblAlgn val="ctr"/>
        <c:lblOffset val="100"/>
        <c:noMultiLvlLbl val="0"/>
      </c:catAx>
      <c:valAx>
        <c:axId val="17516605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79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A-4C70-BEBA-9B43A2E8270E}"/>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6A-4C70-BEBA-9B43A2E8270E}"/>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A-4C70-BEBA-9B43A2E8270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('27'!$F$16,'27'!$R$55,'27'!$O$55)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B66A-4C70-BEBA-9B43A2E8270E}"/>
            </c:ext>
          </c:extLst>
        </c:ser>
        <c:dLbls>
          <c:showLegendKey val="0"/>
          <c:showVal val="0"/>
          <c:showCatName val="0"/>
          <c:showSerName val="0"/>
          <c:showPercent val="0"/>
          <c:showBubbleSize val="0"/>
        </c:dLbls>
        <c:gapWidth val="100"/>
        <c:overlap val="-24"/>
        <c:axId val="1751679568"/>
        <c:axId val="1751666512"/>
      </c:barChart>
      <c:catAx>
        <c:axId val="1751679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66512"/>
        <c:crosses val="autoZero"/>
        <c:auto val="1"/>
        <c:lblAlgn val="ctr"/>
        <c:lblOffset val="100"/>
        <c:noMultiLvlLbl val="0"/>
      </c:catAx>
      <c:valAx>
        <c:axId val="175166651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795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'27'!$P$55</c:f>
              <c:numCache>
                <c:formatCode>0%</c:formatCode>
                <c:ptCount val="1"/>
                <c:pt idx="0">
                  <c:v>0</c:v>
                </c:pt>
              </c:numCache>
            </c:numRef>
          </c:val>
          <c:extLst>
            <c:ext xmlns:c16="http://schemas.microsoft.com/office/drawing/2014/chart" uri="{C3380CC4-5D6E-409C-BE32-E72D297353CC}">
              <c16:uniqueId val="{00000000-4DF0-4388-BFE7-5E755BBBB4AB}"/>
            </c:ext>
          </c:extLst>
        </c:ser>
        <c:dLbls>
          <c:dLblPos val="inEnd"/>
          <c:showLegendKey val="0"/>
          <c:showVal val="1"/>
          <c:showCatName val="0"/>
          <c:showSerName val="0"/>
          <c:showPercent val="0"/>
          <c:showBubbleSize val="0"/>
        </c:dLbls>
        <c:gapWidth val="182"/>
        <c:overlap val="-50"/>
        <c:axId val="1751656720"/>
        <c:axId val="1751672496"/>
      </c:barChart>
      <c:catAx>
        <c:axId val="17516567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72496"/>
        <c:crosses val="autoZero"/>
        <c:auto val="1"/>
        <c:lblAlgn val="ctr"/>
        <c:lblOffset val="100"/>
        <c:noMultiLvlLbl val="0"/>
      </c:catAx>
      <c:valAx>
        <c:axId val="175167249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5672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'27'!$S$24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'27'!$S$25:$S$34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4348-4B59-8FD8-DA3D1A824E3E}"/>
            </c:ext>
          </c:extLst>
        </c:ser>
        <c:dLbls>
          <c:showLegendKey val="0"/>
          <c:showVal val="0"/>
          <c:showCatName val="0"/>
          <c:showSerName val="0"/>
          <c:showPercent val="0"/>
          <c:showBubbleSize val="0"/>
        </c:dLbls>
        <c:axId val="1751650192"/>
        <c:axId val="1751661072"/>
      </c:scatterChart>
      <c:scatterChart>
        <c:scatterStyle val="smoothMarker"/>
        <c:varyColors val="0"/>
        <c:ser>
          <c:idx val="1"/>
          <c:order val="1"/>
          <c:tx>
            <c:strRef>
              <c:f>'27'!$O$24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'27'!$O$25:$O$34</c:f>
              <c:numCache>
                <c:formatCode>0%</c:formatCode>
                <c:ptCount val="10"/>
              </c:numCache>
            </c:numRef>
          </c:yVal>
          <c:smooth val="1"/>
          <c:extLst>
            <c:ext xmlns:c16="http://schemas.microsoft.com/office/drawing/2014/chart" uri="{C3380CC4-5D6E-409C-BE32-E72D297353CC}">
              <c16:uniqueId val="{00000001-4348-4B59-8FD8-DA3D1A824E3E}"/>
            </c:ext>
          </c:extLst>
        </c:ser>
        <c:dLbls>
          <c:showLegendKey val="0"/>
          <c:showVal val="0"/>
          <c:showCatName val="0"/>
          <c:showSerName val="0"/>
          <c:showPercent val="0"/>
          <c:showBubbleSize val="0"/>
        </c:dLbls>
        <c:axId val="1751667056"/>
        <c:axId val="1751669776"/>
      </c:scatterChart>
      <c:valAx>
        <c:axId val="175165019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61072"/>
        <c:crosses val="autoZero"/>
        <c:crossBetween val="midCat"/>
      </c:valAx>
      <c:valAx>
        <c:axId val="1751661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50192"/>
        <c:crosses val="autoZero"/>
        <c:crossBetween val="midCat"/>
      </c:valAx>
      <c:valAx>
        <c:axId val="17516697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67056"/>
        <c:crosses val="max"/>
        <c:crossBetween val="midCat"/>
      </c:valAx>
      <c:valAx>
        <c:axId val="1751667056"/>
        <c:scaling>
          <c:orientation val="minMax"/>
        </c:scaling>
        <c:delete val="1"/>
        <c:axPos val="b"/>
        <c:majorTickMark val="none"/>
        <c:minorTickMark val="none"/>
        <c:tickLblPos val="nextTo"/>
        <c:crossAx val="175166977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9C-4DF9-A87C-E99B0AE2E08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9C-4DF9-A87C-E99B0AE2E0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('27'!$R$57,'27'!$O$57)</c:f>
              <c:numCache>
                <c:formatCode>0%</c:formatCode>
                <c:ptCount val="2"/>
                <c:pt idx="0">
                  <c:v>0</c:v>
                </c:pt>
                <c:pt idx="1">
                  <c:v>0</c:v>
                </c:pt>
              </c:numCache>
            </c:numRef>
          </c:val>
          <c:extLst>
            <c:ext xmlns:c16="http://schemas.microsoft.com/office/drawing/2014/chart" uri="{C3380CC4-5D6E-409C-BE32-E72D297353CC}">
              <c16:uniqueId val="{00000002-039C-4DF9-A87C-E99B0AE2E08B}"/>
            </c:ext>
          </c:extLst>
        </c:ser>
        <c:dLbls>
          <c:showLegendKey val="0"/>
          <c:showVal val="0"/>
          <c:showCatName val="0"/>
          <c:showSerName val="0"/>
          <c:showPercent val="0"/>
          <c:showBubbleSize val="0"/>
        </c:dLbls>
        <c:gapWidth val="150"/>
        <c:shape val="box"/>
        <c:axId val="1751662160"/>
        <c:axId val="1751655632"/>
        <c:axId val="0"/>
      </c:bar3DChart>
      <c:catAx>
        <c:axId val="1751662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55632"/>
        <c:crosses val="autoZero"/>
        <c:auto val="1"/>
        <c:lblAlgn val="ctr"/>
        <c:lblOffset val="100"/>
        <c:noMultiLvlLbl val="0"/>
      </c:catAx>
      <c:valAx>
        <c:axId val="17516556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621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4A9-82A4-D3E54BB6A9E1}"/>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4A9-82A4-D3E54BB6A9E1}"/>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4A9-82A4-D3E54BB6A9E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('28'!$F$16,'28'!$R$55,'28'!$O$55)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2BD1-44A9-82A4-D3E54BB6A9E1}"/>
            </c:ext>
          </c:extLst>
        </c:ser>
        <c:dLbls>
          <c:showLegendKey val="0"/>
          <c:showVal val="0"/>
          <c:showCatName val="0"/>
          <c:showSerName val="0"/>
          <c:showPercent val="0"/>
          <c:showBubbleSize val="0"/>
        </c:dLbls>
        <c:gapWidth val="100"/>
        <c:overlap val="-24"/>
        <c:axId val="1751674672"/>
        <c:axId val="1751658352"/>
      </c:barChart>
      <c:catAx>
        <c:axId val="1751674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58352"/>
        <c:crosses val="autoZero"/>
        <c:auto val="1"/>
        <c:lblAlgn val="ctr"/>
        <c:lblOffset val="100"/>
        <c:noMultiLvlLbl val="0"/>
      </c:catAx>
      <c:valAx>
        <c:axId val="175165835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746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'28'!$P$55</c:f>
              <c:numCache>
                <c:formatCode>0%</c:formatCode>
                <c:ptCount val="1"/>
                <c:pt idx="0">
                  <c:v>0</c:v>
                </c:pt>
              </c:numCache>
            </c:numRef>
          </c:val>
          <c:extLst>
            <c:ext xmlns:c16="http://schemas.microsoft.com/office/drawing/2014/chart" uri="{C3380CC4-5D6E-409C-BE32-E72D297353CC}">
              <c16:uniqueId val="{00000000-3AD4-43AB-A76D-17990787ABE0}"/>
            </c:ext>
          </c:extLst>
        </c:ser>
        <c:dLbls>
          <c:dLblPos val="inEnd"/>
          <c:showLegendKey val="0"/>
          <c:showVal val="1"/>
          <c:showCatName val="0"/>
          <c:showSerName val="0"/>
          <c:showPercent val="0"/>
          <c:showBubbleSize val="0"/>
        </c:dLbls>
        <c:gapWidth val="182"/>
        <c:overlap val="-50"/>
        <c:axId val="1751662704"/>
        <c:axId val="1751663248"/>
      </c:barChart>
      <c:catAx>
        <c:axId val="17516627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63248"/>
        <c:crosses val="autoZero"/>
        <c:auto val="1"/>
        <c:lblAlgn val="ctr"/>
        <c:lblOffset val="100"/>
        <c:noMultiLvlLbl val="0"/>
      </c:catAx>
      <c:valAx>
        <c:axId val="175166324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6270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'28'!$S$24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'28'!$S$25:$S$34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BF85-485D-9781-12F31BB850AB}"/>
            </c:ext>
          </c:extLst>
        </c:ser>
        <c:dLbls>
          <c:showLegendKey val="0"/>
          <c:showVal val="0"/>
          <c:showCatName val="0"/>
          <c:showSerName val="0"/>
          <c:showPercent val="0"/>
          <c:showBubbleSize val="0"/>
        </c:dLbls>
        <c:axId val="1751670320"/>
        <c:axId val="1751652912"/>
      </c:scatterChart>
      <c:scatterChart>
        <c:scatterStyle val="smoothMarker"/>
        <c:varyColors val="0"/>
        <c:ser>
          <c:idx val="1"/>
          <c:order val="1"/>
          <c:tx>
            <c:strRef>
              <c:f>'28'!$O$24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'28'!$O$25:$O$34</c:f>
              <c:numCache>
                <c:formatCode>0%</c:formatCode>
                <c:ptCount val="10"/>
              </c:numCache>
            </c:numRef>
          </c:yVal>
          <c:smooth val="1"/>
          <c:extLst>
            <c:ext xmlns:c16="http://schemas.microsoft.com/office/drawing/2014/chart" uri="{C3380CC4-5D6E-409C-BE32-E72D297353CC}">
              <c16:uniqueId val="{00000001-BF85-485D-9781-12F31BB850AB}"/>
            </c:ext>
          </c:extLst>
        </c:ser>
        <c:dLbls>
          <c:showLegendKey val="0"/>
          <c:showVal val="0"/>
          <c:showCatName val="0"/>
          <c:showSerName val="0"/>
          <c:showPercent val="0"/>
          <c:showBubbleSize val="0"/>
        </c:dLbls>
        <c:axId val="1751658896"/>
        <c:axId val="1751653456"/>
      </c:scatterChart>
      <c:valAx>
        <c:axId val="175167032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52912"/>
        <c:crosses val="autoZero"/>
        <c:crossBetween val="midCat"/>
      </c:valAx>
      <c:valAx>
        <c:axId val="1751652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70320"/>
        <c:crosses val="autoZero"/>
        <c:crossBetween val="midCat"/>
      </c:valAx>
      <c:valAx>
        <c:axId val="17516534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58896"/>
        <c:crosses val="max"/>
        <c:crossBetween val="midCat"/>
      </c:valAx>
      <c:valAx>
        <c:axId val="1751658896"/>
        <c:scaling>
          <c:orientation val="minMax"/>
        </c:scaling>
        <c:delete val="1"/>
        <c:axPos val="b"/>
        <c:majorTickMark val="none"/>
        <c:minorTickMark val="none"/>
        <c:tickLblPos val="nextTo"/>
        <c:crossAx val="175165345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05-4CA9-8588-A3847FB2B60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05-4CA9-8588-A3847FB2B60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('28'!$R$57,'28'!$O$57)</c:f>
              <c:numCache>
                <c:formatCode>0%</c:formatCode>
                <c:ptCount val="2"/>
                <c:pt idx="0">
                  <c:v>0</c:v>
                </c:pt>
                <c:pt idx="1">
                  <c:v>0</c:v>
                </c:pt>
              </c:numCache>
            </c:numRef>
          </c:val>
          <c:extLst>
            <c:ext xmlns:c16="http://schemas.microsoft.com/office/drawing/2014/chart" uri="{C3380CC4-5D6E-409C-BE32-E72D297353CC}">
              <c16:uniqueId val="{00000002-4705-4CA9-8588-A3847FB2B607}"/>
            </c:ext>
          </c:extLst>
        </c:ser>
        <c:dLbls>
          <c:showLegendKey val="0"/>
          <c:showVal val="0"/>
          <c:showCatName val="0"/>
          <c:showSerName val="0"/>
          <c:showPercent val="0"/>
          <c:showBubbleSize val="0"/>
        </c:dLbls>
        <c:gapWidth val="150"/>
        <c:shape val="box"/>
        <c:axId val="1751659440"/>
        <c:axId val="1751668144"/>
        <c:axId val="0"/>
      </c:bar3DChart>
      <c:catAx>
        <c:axId val="175165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68144"/>
        <c:crosses val="autoZero"/>
        <c:auto val="1"/>
        <c:lblAlgn val="ctr"/>
        <c:lblOffset val="100"/>
        <c:noMultiLvlLbl val="0"/>
      </c:catAx>
      <c:valAx>
        <c:axId val="17516681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594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E9-4606-957E-567843934D2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E9-4606-957E-567843934D2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E9-4606-957E-567843934D2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('29'!$F$16,'29'!$R$55,'29'!$O$55)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0E9-4606-957E-567843934D25}"/>
            </c:ext>
          </c:extLst>
        </c:ser>
        <c:dLbls>
          <c:showLegendKey val="0"/>
          <c:showVal val="0"/>
          <c:showCatName val="0"/>
          <c:showSerName val="0"/>
          <c:showPercent val="0"/>
          <c:showBubbleSize val="0"/>
        </c:dLbls>
        <c:gapWidth val="100"/>
        <c:overlap val="-24"/>
        <c:axId val="1751649648"/>
        <c:axId val="1751665968"/>
      </c:barChart>
      <c:catAx>
        <c:axId val="1751649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65968"/>
        <c:crosses val="autoZero"/>
        <c:auto val="1"/>
        <c:lblAlgn val="ctr"/>
        <c:lblOffset val="100"/>
        <c:noMultiLvlLbl val="0"/>
      </c:catAx>
      <c:valAx>
        <c:axId val="175166596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496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'29'!$P$55</c:f>
              <c:numCache>
                <c:formatCode>0%</c:formatCode>
                <c:ptCount val="1"/>
                <c:pt idx="0">
                  <c:v>0</c:v>
                </c:pt>
              </c:numCache>
            </c:numRef>
          </c:val>
          <c:extLst>
            <c:ext xmlns:c16="http://schemas.microsoft.com/office/drawing/2014/chart" uri="{C3380CC4-5D6E-409C-BE32-E72D297353CC}">
              <c16:uniqueId val="{00000000-4BE0-4522-BF5F-7271641D79EE}"/>
            </c:ext>
          </c:extLst>
        </c:ser>
        <c:dLbls>
          <c:dLblPos val="inEnd"/>
          <c:showLegendKey val="0"/>
          <c:showVal val="1"/>
          <c:showCatName val="0"/>
          <c:showSerName val="0"/>
          <c:showPercent val="0"/>
          <c:showBubbleSize val="0"/>
        </c:dLbls>
        <c:gapWidth val="182"/>
        <c:overlap val="-50"/>
        <c:axId val="1751675216"/>
        <c:axId val="1751676304"/>
      </c:barChart>
      <c:catAx>
        <c:axId val="17516752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76304"/>
        <c:crosses val="autoZero"/>
        <c:auto val="1"/>
        <c:lblAlgn val="ctr"/>
        <c:lblOffset val="100"/>
        <c:noMultiLvlLbl val="0"/>
      </c:catAx>
      <c:valAx>
        <c:axId val="175167630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7521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'29'!$S$24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'29'!$S$25:$S$34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78DC-437C-ACDA-10141EF18410}"/>
            </c:ext>
          </c:extLst>
        </c:ser>
        <c:dLbls>
          <c:showLegendKey val="0"/>
          <c:showVal val="0"/>
          <c:showCatName val="0"/>
          <c:showSerName val="0"/>
          <c:showPercent val="0"/>
          <c:showBubbleSize val="0"/>
        </c:dLbls>
        <c:axId val="1751676848"/>
        <c:axId val="1751677936"/>
      </c:scatterChart>
      <c:scatterChart>
        <c:scatterStyle val="smoothMarker"/>
        <c:varyColors val="0"/>
        <c:ser>
          <c:idx val="1"/>
          <c:order val="1"/>
          <c:tx>
            <c:strRef>
              <c:f>'29'!$O$24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'29'!$O$25:$O$34</c:f>
              <c:numCache>
                <c:formatCode>0%</c:formatCode>
                <c:ptCount val="10"/>
              </c:numCache>
            </c:numRef>
          </c:yVal>
          <c:smooth val="1"/>
          <c:extLst>
            <c:ext xmlns:c16="http://schemas.microsoft.com/office/drawing/2014/chart" uri="{C3380CC4-5D6E-409C-BE32-E72D297353CC}">
              <c16:uniqueId val="{00000001-78DC-437C-ACDA-10141EF18410}"/>
            </c:ext>
          </c:extLst>
        </c:ser>
        <c:dLbls>
          <c:showLegendKey val="0"/>
          <c:showVal val="0"/>
          <c:showCatName val="0"/>
          <c:showSerName val="0"/>
          <c:showPercent val="0"/>
          <c:showBubbleSize val="0"/>
        </c:dLbls>
        <c:axId val="1751652368"/>
        <c:axId val="1751654544"/>
      </c:scatterChart>
      <c:valAx>
        <c:axId val="175167684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77936"/>
        <c:crosses val="autoZero"/>
        <c:crossBetween val="midCat"/>
      </c:valAx>
      <c:valAx>
        <c:axId val="1751677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76848"/>
        <c:crosses val="autoZero"/>
        <c:crossBetween val="midCat"/>
      </c:valAx>
      <c:valAx>
        <c:axId val="17516545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52368"/>
        <c:crosses val="max"/>
        <c:crossBetween val="midCat"/>
      </c:valAx>
      <c:valAx>
        <c:axId val="1751652368"/>
        <c:scaling>
          <c:orientation val="minMax"/>
        </c:scaling>
        <c:delete val="1"/>
        <c:axPos val="b"/>
        <c:majorTickMark val="none"/>
        <c:minorTickMark val="none"/>
        <c:tickLblPos val="nextTo"/>
        <c:crossAx val="175165454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CE-4DEC-8407-97FD6A53014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CE-4DEC-8407-97FD6A5301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('29'!$R$57,'29'!$O$57)</c:f>
              <c:numCache>
                <c:formatCode>0%</c:formatCode>
                <c:ptCount val="2"/>
                <c:pt idx="0">
                  <c:v>0</c:v>
                </c:pt>
                <c:pt idx="1">
                  <c:v>0</c:v>
                </c:pt>
              </c:numCache>
            </c:numRef>
          </c:val>
          <c:extLst>
            <c:ext xmlns:c16="http://schemas.microsoft.com/office/drawing/2014/chart" uri="{C3380CC4-5D6E-409C-BE32-E72D297353CC}">
              <c16:uniqueId val="{00000002-C6CE-4DEC-8407-97FD6A530145}"/>
            </c:ext>
          </c:extLst>
        </c:ser>
        <c:dLbls>
          <c:showLegendKey val="0"/>
          <c:showVal val="0"/>
          <c:showCatName val="0"/>
          <c:showSerName val="0"/>
          <c:showPercent val="0"/>
          <c:showBubbleSize val="0"/>
        </c:dLbls>
        <c:gapWidth val="150"/>
        <c:shape val="box"/>
        <c:axId val="1751680656"/>
        <c:axId val="1751647472"/>
        <c:axId val="0"/>
      </c:bar3DChart>
      <c:catAx>
        <c:axId val="175168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47472"/>
        <c:crosses val="autoZero"/>
        <c:auto val="1"/>
        <c:lblAlgn val="ctr"/>
        <c:lblOffset val="100"/>
        <c:noMultiLvlLbl val="0"/>
      </c:catAx>
      <c:valAx>
        <c:axId val="175164747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806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09-4403-A510-220BAA70F49C}"/>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09-4403-A510-220BAA70F49C}"/>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09-4403-A510-220BAA70F4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('30'!$F$16,'30'!$R$55,'30'!$O$55)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609-4403-A510-220BAA70F49C}"/>
            </c:ext>
          </c:extLst>
        </c:ser>
        <c:dLbls>
          <c:showLegendKey val="0"/>
          <c:showVal val="0"/>
          <c:showCatName val="0"/>
          <c:showSerName val="0"/>
          <c:showPercent val="0"/>
          <c:showBubbleSize val="0"/>
        </c:dLbls>
        <c:gapWidth val="100"/>
        <c:overlap val="-24"/>
        <c:axId val="1751704048"/>
        <c:axId val="1751682832"/>
      </c:barChart>
      <c:catAx>
        <c:axId val="1751704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82832"/>
        <c:crosses val="autoZero"/>
        <c:auto val="1"/>
        <c:lblAlgn val="ctr"/>
        <c:lblOffset val="100"/>
        <c:noMultiLvlLbl val="0"/>
      </c:catAx>
      <c:valAx>
        <c:axId val="175168283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40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'30'!$P$55</c:f>
              <c:numCache>
                <c:formatCode>0%</c:formatCode>
                <c:ptCount val="1"/>
                <c:pt idx="0">
                  <c:v>0</c:v>
                </c:pt>
              </c:numCache>
            </c:numRef>
          </c:val>
          <c:extLst>
            <c:ext xmlns:c16="http://schemas.microsoft.com/office/drawing/2014/chart" uri="{C3380CC4-5D6E-409C-BE32-E72D297353CC}">
              <c16:uniqueId val="{00000000-3B4E-4944-A805-F2E9204112B4}"/>
            </c:ext>
          </c:extLst>
        </c:ser>
        <c:dLbls>
          <c:dLblPos val="inEnd"/>
          <c:showLegendKey val="0"/>
          <c:showVal val="1"/>
          <c:showCatName val="0"/>
          <c:showSerName val="0"/>
          <c:showPercent val="0"/>
          <c:showBubbleSize val="0"/>
        </c:dLbls>
        <c:gapWidth val="182"/>
        <c:overlap val="-50"/>
        <c:axId val="1751698608"/>
        <c:axId val="1751688816"/>
      </c:barChart>
      <c:catAx>
        <c:axId val="17516986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88816"/>
        <c:crosses val="autoZero"/>
        <c:auto val="1"/>
        <c:lblAlgn val="ctr"/>
        <c:lblOffset val="100"/>
        <c:noMultiLvlLbl val="0"/>
      </c:catAx>
      <c:valAx>
        <c:axId val="175168881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9860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'30'!$S$24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'30'!$S$25:$S$34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AD3E-4C25-97C3-AA140585C228}"/>
            </c:ext>
          </c:extLst>
        </c:ser>
        <c:dLbls>
          <c:showLegendKey val="0"/>
          <c:showVal val="0"/>
          <c:showCatName val="0"/>
          <c:showSerName val="0"/>
          <c:showPercent val="0"/>
          <c:showBubbleSize val="0"/>
        </c:dLbls>
        <c:axId val="1751699152"/>
        <c:axId val="1751700784"/>
      </c:scatterChart>
      <c:scatterChart>
        <c:scatterStyle val="smoothMarker"/>
        <c:varyColors val="0"/>
        <c:ser>
          <c:idx val="1"/>
          <c:order val="1"/>
          <c:tx>
            <c:strRef>
              <c:f>'30'!$O$24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'30'!$O$25:$O$34</c:f>
              <c:numCache>
                <c:formatCode>0%</c:formatCode>
                <c:ptCount val="10"/>
              </c:numCache>
            </c:numRef>
          </c:yVal>
          <c:smooth val="1"/>
          <c:extLst>
            <c:ext xmlns:c16="http://schemas.microsoft.com/office/drawing/2014/chart" uri="{C3380CC4-5D6E-409C-BE32-E72D297353CC}">
              <c16:uniqueId val="{00000001-AD3E-4C25-97C3-AA140585C228}"/>
            </c:ext>
          </c:extLst>
        </c:ser>
        <c:dLbls>
          <c:showLegendKey val="0"/>
          <c:showVal val="0"/>
          <c:showCatName val="0"/>
          <c:showSerName val="0"/>
          <c:showPercent val="0"/>
          <c:showBubbleSize val="0"/>
        </c:dLbls>
        <c:axId val="1751686640"/>
        <c:axId val="1751704592"/>
      </c:scatterChart>
      <c:valAx>
        <c:axId val="175169915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0784"/>
        <c:crosses val="autoZero"/>
        <c:crossBetween val="midCat"/>
      </c:valAx>
      <c:valAx>
        <c:axId val="17517007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99152"/>
        <c:crosses val="autoZero"/>
        <c:crossBetween val="midCat"/>
      </c:valAx>
      <c:valAx>
        <c:axId val="17517045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86640"/>
        <c:crosses val="max"/>
        <c:crossBetween val="midCat"/>
      </c:valAx>
      <c:valAx>
        <c:axId val="1751686640"/>
        <c:scaling>
          <c:orientation val="minMax"/>
        </c:scaling>
        <c:delete val="1"/>
        <c:axPos val="b"/>
        <c:majorTickMark val="none"/>
        <c:minorTickMark val="none"/>
        <c:tickLblPos val="nextTo"/>
        <c:crossAx val="175170459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F7-487B-92B8-6F766CA3CF7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F7-487B-92B8-6F766CA3CF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('30'!$R$57,'30'!$O$57)</c:f>
              <c:numCache>
                <c:formatCode>0%</c:formatCode>
                <c:ptCount val="2"/>
                <c:pt idx="0">
                  <c:v>0</c:v>
                </c:pt>
                <c:pt idx="1">
                  <c:v>0</c:v>
                </c:pt>
              </c:numCache>
            </c:numRef>
          </c:val>
          <c:extLst>
            <c:ext xmlns:c16="http://schemas.microsoft.com/office/drawing/2014/chart" uri="{C3380CC4-5D6E-409C-BE32-E72D297353CC}">
              <c16:uniqueId val="{00000002-6EF7-487B-92B8-6F766CA3CF7B}"/>
            </c:ext>
          </c:extLst>
        </c:ser>
        <c:dLbls>
          <c:showLegendKey val="0"/>
          <c:showVal val="0"/>
          <c:showCatName val="0"/>
          <c:showSerName val="0"/>
          <c:showPercent val="0"/>
          <c:showBubbleSize val="0"/>
        </c:dLbls>
        <c:gapWidth val="150"/>
        <c:shape val="box"/>
        <c:axId val="1751689360"/>
        <c:axId val="1751708944"/>
        <c:axId val="0"/>
      </c:bar3DChart>
      <c:catAx>
        <c:axId val="175168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708944"/>
        <c:crosses val="autoZero"/>
        <c:auto val="1"/>
        <c:lblAlgn val="ctr"/>
        <c:lblOffset val="100"/>
        <c:noMultiLvlLbl val="0"/>
      </c:catAx>
      <c:valAx>
        <c:axId val="17517089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893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19-4B88-9A14-3F49A2C572B1}"/>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19-4B88-9A14-3F49A2C572B1}"/>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19-4B88-9A14-3F49A2C572B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('31'!$F$16,'31'!$R$55,'31'!$O$55)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919-4B88-9A14-3F49A2C572B1}"/>
            </c:ext>
          </c:extLst>
        </c:ser>
        <c:dLbls>
          <c:showLegendKey val="0"/>
          <c:showVal val="0"/>
          <c:showCatName val="0"/>
          <c:showSerName val="0"/>
          <c:showPercent val="0"/>
          <c:showBubbleSize val="0"/>
        </c:dLbls>
        <c:gapWidth val="100"/>
        <c:overlap val="-24"/>
        <c:axId val="1751681200"/>
        <c:axId val="1751701328"/>
      </c:barChart>
      <c:catAx>
        <c:axId val="175168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1328"/>
        <c:crosses val="autoZero"/>
        <c:auto val="1"/>
        <c:lblAlgn val="ctr"/>
        <c:lblOffset val="100"/>
        <c:noMultiLvlLbl val="0"/>
      </c:catAx>
      <c:valAx>
        <c:axId val="1751701328"/>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81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'31'!$P$55</c:f>
              <c:numCache>
                <c:formatCode>0%</c:formatCode>
                <c:ptCount val="1"/>
                <c:pt idx="0">
                  <c:v>0</c:v>
                </c:pt>
              </c:numCache>
            </c:numRef>
          </c:val>
          <c:extLst>
            <c:ext xmlns:c16="http://schemas.microsoft.com/office/drawing/2014/chart" uri="{C3380CC4-5D6E-409C-BE32-E72D297353CC}">
              <c16:uniqueId val="{00000000-3D46-45B1-9D52-7022186BB911}"/>
            </c:ext>
          </c:extLst>
        </c:ser>
        <c:dLbls>
          <c:dLblPos val="inEnd"/>
          <c:showLegendKey val="0"/>
          <c:showVal val="1"/>
          <c:showCatName val="0"/>
          <c:showSerName val="0"/>
          <c:showPercent val="0"/>
          <c:showBubbleSize val="0"/>
        </c:dLbls>
        <c:gapWidth val="182"/>
        <c:overlap val="-50"/>
        <c:axId val="1751681744"/>
        <c:axId val="1751684464"/>
      </c:barChart>
      <c:catAx>
        <c:axId val="17516817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84464"/>
        <c:crosses val="autoZero"/>
        <c:auto val="1"/>
        <c:lblAlgn val="ctr"/>
        <c:lblOffset val="100"/>
        <c:noMultiLvlLbl val="0"/>
      </c:catAx>
      <c:valAx>
        <c:axId val="17516844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8174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'31'!$S$24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'31'!$S$25:$S$34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0BCD-46E6-8629-016B1754CC91}"/>
            </c:ext>
          </c:extLst>
        </c:ser>
        <c:dLbls>
          <c:showLegendKey val="0"/>
          <c:showVal val="0"/>
          <c:showCatName val="0"/>
          <c:showSerName val="0"/>
          <c:showPercent val="0"/>
          <c:showBubbleSize val="0"/>
        </c:dLbls>
        <c:axId val="1751688272"/>
        <c:axId val="1751693712"/>
      </c:scatterChart>
      <c:scatterChart>
        <c:scatterStyle val="smoothMarker"/>
        <c:varyColors val="0"/>
        <c:ser>
          <c:idx val="1"/>
          <c:order val="1"/>
          <c:tx>
            <c:strRef>
              <c:f>'31'!$O$24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'31'!$O$25:$O$34</c:f>
              <c:numCache>
                <c:formatCode>0%</c:formatCode>
                <c:ptCount val="10"/>
              </c:numCache>
            </c:numRef>
          </c:yVal>
          <c:smooth val="1"/>
          <c:extLst>
            <c:ext xmlns:c16="http://schemas.microsoft.com/office/drawing/2014/chart" uri="{C3380CC4-5D6E-409C-BE32-E72D297353CC}">
              <c16:uniqueId val="{00000001-0BCD-46E6-8629-016B1754CC91}"/>
            </c:ext>
          </c:extLst>
        </c:ser>
        <c:dLbls>
          <c:showLegendKey val="0"/>
          <c:showVal val="0"/>
          <c:showCatName val="0"/>
          <c:showSerName val="0"/>
          <c:showPercent val="0"/>
          <c:showBubbleSize val="0"/>
        </c:dLbls>
        <c:axId val="1751699696"/>
        <c:axId val="1751711120"/>
      </c:scatterChart>
      <c:valAx>
        <c:axId val="175168827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93712"/>
        <c:crosses val="autoZero"/>
        <c:crossBetween val="midCat"/>
      </c:valAx>
      <c:valAx>
        <c:axId val="1751693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688272"/>
        <c:crosses val="autoZero"/>
        <c:crossBetween val="midCat"/>
      </c:valAx>
      <c:valAx>
        <c:axId val="175171112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99696"/>
        <c:crosses val="max"/>
        <c:crossBetween val="midCat"/>
      </c:valAx>
      <c:valAx>
        <c:axId val="1751699696"/>
        <c:scaling>
          <c:orientation val="minMax"/>
        </c:scaling>
        <c:delete val="1"/>
        <c:axPos val="b"/>
        <c:majorTickMark val="none"/>
        <c:minorTickMark val="none"/>
        <c:tickLblPos val="nextTo"/>
        <c:crossAx val="175171112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57-407E-8C10-E3CE4FA57CC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57-407E-8C10-E3CE4FA57CC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('31'!$R$57,'31'!$O$57)</c:f>
              <c:numCache>
                <c:formatCode>0%</c:formatCode>
                <c:ptCount val="2"/>
                <c:pt idx="0">
                  <c:v>0</c:v>
                </c:pt>
                <c:pt idx="1">
                  <c:v>0</c:v>
                </c:pt>
              </c:numCache>
            </c:numRef>
          </c:val>
          <c:extLst>
            <c:ext xmlns:c16="http://schemas.microsoft.com/office/drawing/2014/chart" uri="{C3380CC4-5D6E-409C-BE32-E72D297353CC}">
              <c16:uniqueId val="{00000002-C457-407E-8C10-E3CE4FA57CCB}"/>
            </c:ext>
          </c:extLst>
        </c:ser>
        <c:dLbls>
          <c:showLegendKey val="0"/>
          <c:showVal val="0"/>
          <c:showCatName val="0"/>
          <c:showSerName val="0"/>
          <c:showPercent val="0"/>
          <c:showBubbleSize val="0"/>
        </c:dLbls>
        <c:gapWidth val="150"/>
        <c:shape val="box"/>
        <c:axId val="1751706768"/>
        <c:axId val="1751682288"/>
        <c:axId val="0"/>
      </c:bar3DChart>
      <c:catAx>
        <c:axId val="1751706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82288"/>
        <c:crosses val="autoZero"/>
        <c:auto val="1"/>
        <c:lblAlgn val="ctr"/>
        <c:lblOffset val="100"/>
        <c:noMultiLvlLbl val="0"/>
      </c:catAx>
      <c:valAx>
        <c:axId val="175168228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67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D0-4E18-B380-400AE5D0AC04}"/>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D0-4E18-B380-400AE5D0AC04}"/>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D0-4E18-B380-400AE5D0AC0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('32'!$F$16,'32'!$R$55,'32'!$O$55)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75D0-4E18-B380-400AE5D0AC04}"/>
            </c:ext>
          </c:extLst>
        </c:ser>
        <c:dLbls>
          <c:showLegendKey val="0"/>
          <c:showVal val="0"/>
          <c:showCatName val="0"/>
          <c:showSerName val="0"/>
          <c:showPercent val="0"/>
          <c:showBubbleSize val="0"/>
        </c:dLbls>
        <c:gapWidth val="100"/>
        <c:overlap val="-24"/>
        <c:axId val="1751707312"/>
        <c:axId val="1751702416"/>
      </c:barChart>
      <c:catAx>
        <c:axId val="1751707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2416"/>
        <c:crosses val="autoZero"/>
        <c:auto val="1"/>
        <c:lblAlgn val="ctr"/>
        <c:lblOffset val="100"/>
        <c:noMultiLvlLbl val="0"/>
      </c:catAx>
      <c:valAx>
        <c:axId val="175170241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73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'32'!$P$55</c:f>
              <c:numCache>
                <c:formatCode>0%</c:formatCode>
                <c:ptCount val="1"/>
                <c:pt idx="0">
                  <c:v>0</c:v>
                </c:pt>
              </c:numCache>
            </c:numRef>
          </c:val>
          <c:extLst>
            <c:ext xmlns:c16="http://schemas.microsoft.com/office/drawing/2014/chart" uri="{C3380CC4-5D6E-409C-BE32-E72D297353CC}">
              <c16:uniqueId val="{00000000-310D-45C1-BC91-E2E065AE22F6}"/>
            </c:ext>
          </c:extLst>
        </c:ser>
        <c:dLbls>
          <c:dLblPos val="inEnd"/>
          <c:showLegendKey val="0"/>
          <c:showVal val="1"/>
          <c:showCatName val="0"/>
          <c:showSerName val="0"/>
          <c:showPercent val="0"/>
          <c:showBubbleSize val="0"/>
        </c:dLbls>
        <c:gapWidth val="182"/>
        <c:overlap val="-50"/>
        <c:axId val="1751691536"/>
        <c:axId val="1751692080"/>
      </c:barChart>
      <c:catAx>
        <c:axId val="175169153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92080"/>
        <c:crosses val="autoZero"/>
        <c:auto val="1"/>
        <c:lblAlgn val="ctr"/>
        <c:lblOffset val="100"/>
        <c:noMultiLvlLbl val="0"/>
      </c:catAx>
      <c:valAx>
        <c:axId val="175169208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169153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'32'!$S$24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'32'!$S$25:$S$34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22F6-4C93-86B0-B1F0671CBEA0}"/>
            </c:ext>
          </c:extLst>
        </c:ser>
        <c:dLbls>
          <c:showLegendKey val="0"/>
          <c:showVal val="0"/>
          <c:showCatName val="0"/>
          <c:showSerName val="0"/>
          <c:showPercent val="0"/>
          <c:showBubbleSize val="0"/>
        </c:dLbls>
        <c:axId val="1751706224"/>
        <c:axId val="1751703504"/>
      </c:scatterChart>
      <c:scatterChart>
        <c:scatterStyle val="smoothMarker"/>
        <c:varyColors val="0"/>
        <c:ser>
          <c:idx val="1"/>
          <c:order val="1"/>
          <c:tx>
            <c:strRef>
              <c:f>'32'!$O$24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'32'!$O$25:$O$34</c:f>
              <c:numCache>
                <c:formatCode>0%</c:formatCode>
                <c:ptCount val="10"/>
              </c:numCache>
            </c:numRef>
          </c:yVal>
          <c:smooth val="1"/>
          <c:extLst>
            <c:ext xmlns:c16="http://schemas.microsoft.com/office/drawing/2014/chart" uri="{C3380CC4-5D6E-409C-BE32-E72D297353CC}">
              <c16:uniqueId val="{00000001-22F6-4C93-86B0-B1F0671CBEA0}"/>
            </c:ext>
          </c:extLst>
        </c:ser>
        <c:dLbls>
          <c:showLegendKey val="0"/>
          <c:showVal val="0"/>
          <c:showCatName val="0"/>
          <c:showSerName val="0"/>
          <c:showPercent val="0"/>
          <c:showBubbleSize val="0"/>
        </c:dLbls>
        <c:axId val="1751693168"/>
        <c:axId val="1751708400"/>
      </c:scatterChart>
      <c:valAx>
        <c:axId val="175170622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03504"/>
        <c:crosses val="autoZero"/>
        <c:crossBetween val="midCat"/>
      </c:valAx>
      <c:valAx>
        <c:axId val="17517035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1706224"/>
        <c:crosses val="autoZero"/>
        <c:crossBetween val="midCat"/>
      </c:valAx>
      <c:valAx>
        <c:axId val="17517084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1693168"/>
        <c:crosses val="max"/>
        <c:crossBetween val="midCat"/>
      </c:valAx>
      <c:valAx>
        <c:axId val="1751693168"/>
        <c:scaling>
          <c:orientation val="minMax"/>
        </c:scaling>
        <c:delete val="1"/>
        <c:axPos val="b"/>
        <c:majorTickMark val="none"/>
        <c:minorTickMark val="none"/>
        <c:tickLblPos val="nextTo"/>
        <c:crossAx val="175170840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F8-4698-825D-F9ED353AA7C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F8-4698-825D-F9ED353AA7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('32'!$R$57,'32'!$O$57)</c:f>
              <c:numCache>
                <c:formatCode>0%</c:formatCode>
                <c:ptCount val="2"/>
                <c:pt idx="0">
                  <c:v>0</c:v>
                </c:pt>
                <c:pt idx="1">
                  <c:v>0</c:v>
                </c:pt>
              </c:numCache>
            </c:numRef>
          </c:val>
          <c:extLst>
            <c:ext xmlns:c16="http://schemas.microsoft.com/office/drawing/2014/chart" uri="{C3380CC4-5D6E-409C-BE32-E72D297353CC}">
              <c16:uniqueId val="{00000002-54F8-4698-825D-F9ED353AA7CA}"/>
            </c:ext>
          </c:extLst>
        </c:ser>
        <c:dLbls>
          <c:showLegendKey val="0"/>
          <c:showVal val="0"/>
          <c:showCatName val="0"/>
          <c:showSerName val="0"/>
          <c:showPercent val="0"/>
          <c:showBubbleSize val="0"/>
        </c:dLbls>
        <c:gapWidth val="150"/>
        <c:shape val="box"/>
        <c:axId val="1751694256"/>
        <c:axId val="1751694800"/>
        <c:axId val="0"/>
      </c:bar3DChart>
      <c:catAx>
        <c:axId val="175169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1694800"/>
        <c:crosses val="autoZero"/>
        <c:auto val="1"/>
        <c:lblAlgn val="ctr"/>
        <c:lblOffset val="100"/>
        <c:noMultiLvlLbl val="0"/>
      </c:catAx>
      <c:valAx>
        <c:axId val="175169480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942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A5-4C99-A11D-0BDB157B02F2}"/>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A5-4C99-A11D-0BDB157B02F2}"/>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A5-4C99-A11D-0BDB157B02F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('33'!$F$16,'33'!$R$55,'33'!$O$55)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68A5-4C99-A11D-0BDB157B02F2}"/>
            </c:ext>
          </c:extLst>
        </c:ser>
        <c:dLbls>
          <c:showLegendKey val="0"/>
          <c:showVal val="0"/>
          <c:showCatName val="0"/>
          <c:showSerName val="0"/>
          <c:showPercent val="0"/>
          <c:showBubbleSize val="0"/>
        </c:dLbls>
        <c:gapWidth val="100"/>
        <c:overlap val="-24"/>
        <c:axId val="1751710576"/>
        <c:axId val="1751686096"/>
      </c:barChart>
      <c:catAx>
        <c:axId val="1751710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686096"/>
        <c:crosses val="autoZero"/>
        <c:auto val="1"/>
        <c:lblAlgn val="ctr"/>
        <c:lblOffset val="100"/>
        <c:noMultiLvlLbl val="0"/>
      </c:catAx>
      <c:valAx>
        <c:axId val="175168609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17105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'33'!$P$55</c:f>
              <c:numCache>
                <c:formatCode>0%</c:formatCode>
                <c:ptCount val="1"/>
                <c:pt idx="0">
                  <c:v>0</c:v>
                </c:pt>
              </c:numCache>
            </c:numRef>
          </c:val>
          <c:extLst>
            <c:ext xmlns:c16="http://schemas.microsoft.com/office/drawing/2014/chart" uri="{C3380CC4-5D6E-409C-BE32-E72D297353CC}">
              <c16:uniqueId val="{00000000-F5C2-474D-AD0C-6A7BED3A051E}"/>
            </c:ext>
          </c:extLst>
        </c:ser>
        <c:dLbls>
          <c:dLblPos val="inEnd"/>
          <c:showLegendKey val="0"/>
          <c:showVal val="1"/>
          <c:showCatName val="0"/>
          <c:showSerName val="0"/>
          <c:showPercent val="0"/>
          <c:showBubbleSize val="0"/>
        </c:dLbls>
        <c:gapWidth val="182"/>
        <c:overlap val="-50"/>
        <c:axId val="1755846032"/>
        <c:axId val="1755834064"/>
      </c:barChart>
      <c:catAx>
        <c:axId val="17558460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34064"/>
        <c:crosses val="autoZero"/>
        <c:auto val="1"/>
        <c:lblAlgn val="ctr"/>
        <c:lblOffset val="100"/>
        <c:noMultiLvlLbl val="0"/>
      </c:catAx>
      <c:valAx>
        <c:axId val="17558340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4603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'33'!$S$24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'33'!$S$25:$S$34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65D7-49D4-B067-A71CE715047B}"/>
            </c:ext>
          </c:extLst>
        </c:ser>
        <c:dLbls>
          <c:showLegendKey val="0"/>
          <c:showVal val="0"/>
          <c:showCatName val="0"/>
          <c:showSerName val="0"/>
          <c:showPercent val="0"/>
          <c:showBubbleSize val="0"/>
        </c:dLbls>
        <c:axId val="1755865616"/>
        <c:axId val="1755861264"/>
      </c:scatterChart>
      <c:scatterChart>
        <c:scatterStyle val="smoothMarker"/>
        <c:varyColors val="0"/>
        <c:ser>
          <c:idx val="1"/>
          <c:order val="1"/>
          <c:tx>
            <c:strRef>
              <c:f>'33'!$O$24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'33'!$O$25:$O$34</c:f>
              <c:numCache>
                <c:formatCode>0%</c:formatCode>
                <c:ptCount val="10"/>
              </c:numCache>
            </c:numRef>
          </c:yVal>
          <c:smooth val="1"/>
          <c:extLst>
            <c:ext xmlns:c16="http://schemas.microsoft.com/office/drawing/2014/chart" uri="{C3380CC4-5D6E-409C-BE32-E72D297353CC}">
              <c16:uniqueId val="{00000001-65D7-49D4-B067-A71CE715047B}"/>
            </c:ext>
          </c:extLst>
        </c:ser>
        <c:dLbls>
          <c:showLegendKey val="0"/>
          <c:showVal val="0"/>
          <c:showCatName val="0"/>
          <c:showSerName val="0"/>
          <c:showPercent val="0"/>
          <c:showBubbleSize val="0"/>
        </c:dLbls>
        <c:axId val="1755846576"/>
        <c:axId val="1755847664"/>
      </c:scatterChart>
      <c:valAx>
        <c:axId val="175586561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61264"/>
        <c:crosses val="autoZero"/>
        <c:crossBetween val="midCat"/>
      </c:valAx>
      <c:valAx>
        <c:axId val="17558612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65616"/>
        <c:crosses val="autoZero"/>
        <c:crossBetween val="midCat"/>
      </c:valAx>
      <c:valAx>
        <c:axId val="17558476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46576"/>
        <c:crosses val="max"/>
        <c:crossBetween val="midCat"/>
      </c:valAx>
      <c:valAx>
        <c:axId val="1755846576"/>
        <c:scaling>
          <c:orientation val="minMax"/>
        </c:scaling>
        <c:delete val="1"/>
        <c:axPos val="b"/>
        <c:majorTickMark val="none"/>
        <c:minorTickMark val="none"/>
        <c:tickLblPos val="nextTo"/>
        <c:crossAx val="175584766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F7-4E57-B3B9-0B518D6A08F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F7-4E57-B3B9-0B518D6A08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('33'!$R$57,'33'!$O$57)</c:f>
              <c:numCache>
                <c:formatCode>0%</c:formatCode>
                <c:ptCount val="2"/>
                <c:pt idx="0">
                  <c:v>0</c:v>
                </c:pt>
                <c:pt idx="1">
                  <c:v>0</c:v>
                </c:pt>
              </c:numCache>
            </c:numRef>
          </c:val>
          <c:extLst>
            <c:ext xmlns:c16="http://schemas.microsoft.com/office/drawing/2014/chart" uri="{C3380CC4-5D6E-409C-BE32-E72D297353CC}">
              <c16:uniqueId val="{00000002-EAF7-4E57-B3B9-0B518D6A08F2}"/>
            </c:ext>
          </c:extLst>
        </c:ser>
        <c:dLbls>
          <c:showLegendKey val="0"/>
          <c:showVal val="0"/>
          <c:showCatName val="0"/>
          <c:showSerName val="0"/>
          <c:showPercent val="0"/>
          <c:showBubbleSize val="0"/>
        </c:dLbls>
        <c:gapWidth val="150"/>
        <c:shape val="box"/>
        <c:axId val="1755832432"/>
        <c:axId val="1755858544"/>
        <c:axId val="0"/>
      </c:bar3DChart>
      <c:catAx>
        <c:axId val="175583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58544"/>
        <c:crosses val="autoZero"/>
        <c:auto val="1"/>
        <c:lblAlgn val="ctr"/>
        <c:lblOffset val="100"/>
        <c:noMultiLvlLbl val="0"/>
      </c:catAx>
      <c:valAx>
        <c:axId val="17558585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24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C3-43E3-9FFE-94D9B1191AA9}"/>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C3-43E3-9FFE-94D9B1191AA9}"/>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C3-43E3-9FFE-94D9B1191AA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('34'!$F$16,'34'!$R$55,'34'!$O$55)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AC3-43E3-9FFE-94D9B1191AA9}"/>
            </c:ext>
          </c:extLst>
        </c:ser>
        <c:dLbls>
          <c:showLegendKey val="0"/>
          <c:showVal val="0"/>
          <c:showCatName val="0"/>
          <c:showSerName val="0"/>
          <c:showPercent val="0"/>
          <c:showBubbleSize val="0"/>
        </c:dLbls>
        <c:gapWidth val="100"/>
        <c:overlap val="-24"/>
        <c:axId val="1755854736"/>
        <c:axId val="1755832976"/>
      </c:barChart>
      <c:catAx>
        <c:axId val="1755854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2976"/>
        <c:crosses val="autoZero"/>
        <c:auto val="1"/>
        <c:lblAlgn val="ctr"/>
        <c:lblOffset val="100"/>
        <c:noMultiLvlLbl val="0"/>
      </c:catAx>
      <c:valAx>
        <c:axId val="175583297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547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'34'!$P$55</c:f>
              <c:numCache>
                <c:formatCode>0%</c:formatCode>
                <c:ptCount val="1"/>
                <c:pt idx="0">
                  <c:v>0</c:v>
                </c:pt>
              </c:numCache>
            </c:numRef>
          </c:val>
          <c:extLst>
            <c:ext xmlns:c16="http://schemas.microsoft.com/office/drawing/2014/chart" uri="{C3380CC4-5D6E-409C-BE32-E72D297353CC}">
              <c16:uniqueId val="{00000000-5CA4-4265-AC53-76381636DF7C}"/>
            </c:ext>
          </c:extLst>
        </c:ser>
        <c:dLbls>
          <c:dLblPos val="inEnd"/>
          <c:showLegendKey val="0"/>
          <c:showVal val="1"/>
          <c:showCatName val="0"/>
          <c:showSerName val="0"/>
          <c:showPercent val="0"/>
          <c:showBubbleSize val="0"/>
        </c:dLbls>
        <c:gapWidth val="182"/>
        <c:overlap val="-50"/>
        <c:axId val="1755850928"/>
        <c:axId val="1755863440"/>
      </c:barChart>
      <c:catAx>
        <c:axId val="17558509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63440"/>
        <c:crosses val="autoZero"/>
        <c:auto val="1"/>
        <c:lblAlgn val="ctr"/>
        <c:lblOffset val="100"/>
        <c:noMultiLvlLbl val="0"/>
      </c:catAx>
      <c:valAx>
        <c:axId val="175586344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5092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'34'!$S$24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'34'!$S$25:$S$34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39CD-4C93-A893-EE75E292F424}"/>
            </c:ext>
          </c:extLst>
        </c:ser>
        <c:dLbls>
          <c:showLegendKey val="0"/>
          <c:showVal val="0"/>
          <c:showCatName val="0"/>
          <c:showSerName val="0"/>
          <c:showPercent val="0"/>
          <c:showBubbleSize val="0"/>
        </c:dLbls>
        <c:axId val="1755842224"/>
        <c:axId val="1755839504"/>
      </c:scatterChart>
      <c:scatterChart>
        <c:scatterStyle val="smoothMarker"/>
        <c:varyColors val="0"/>
        <c:ser>
          <c:idx val="1"/>
          <c:order val="1"/>
          <c:tx>
            <c:strRef>
              <c:f>'34'!$O$24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'34'!$O$25:$O$34</c:f>
              <c:numCache>
                <c:formatCode>0%</c:formatCode>
                <c:ptCount val="10"/>
              </c:numCache>
            </c:numRef>
          </c:yVal>
          <c:smooth val="1"/>
          <c:extLst>
            <c:ext xmlns:c16="http://schemas.microsoft.com/office/drawing/2014/chart" uri="{C3380CC4-5D6E-409C-BE32-E72D297353CC}">
              <c16:uniqueId val="{00000001-39CD-4C93-A893-EE75E292F424}"/>
            </c:ext>
          </c:extLst>
        </c:ser>
        <c:dLbls>
          <c:showLegendKey val="0"/>
          <c:showVal val="0"/>
          <c:showCatName val="0"/>
          <c:showSerName val="0"/>
          <c:showPercent val="0"/>
          <c:showBubbleSize val="0"/>
        </c:dLbls>
        <c:axId val="1755838416"/>
        <c:axId val="1755861808"/>
      </c:scatterChart>
      <c:valAx>
        <c:axId val="175584222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9504"/>
        <c:crosses val="autoZero"/>
        <c:crossBetween val="midCat"/>
      </c:valAx>
      <c:valAx>
        <c:axId val="17558395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42224"/>
        <c:crosses val="autoZero"/>
        <c:crossBetween val="midCat"/>
      </c:valAx>
      <c:valAx>
        <c:axId val="17558618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38416"/>
        <c:crosses val="max"/>
        <c:crossBetween val="midCat"/>
      </c:valAx>
      <c:valAx>
        <c:axId val="1755838416"/>
        <c:scaling>
          <c:orientation val="minMax"/>
        </c:scaling>
        <c:delete val="1"/>
        <c:axPos val="b"/>
        <c:majorTickMark val="none"/>
        <c:minorTickMark val="none"/>
        <c:tickLblPos val="nextTo"/>
        <c:crossAx val="175586180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DA-421A-A492-37BE577C1A3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DA-421A-A492-37BE577C1A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('34'!$R$57,'34'!$O$57)</c:f>
              <c:numCache>
                <c:formatCode>0%</c:formatCode>
                <c:ptCount val="2"/>
                <c:pt idx="0">
                  <c:v>0</c:v>
                </c:pt>
                <c:pt idx="1">
                  <c:v>0</c:v>
                </c:pt>
              </c:numCache>
            </c:numRef>
          </c:val>
          <c:extLst>
            <c:ext xmlns:c16="http://schemas.microsoft.com/office/drawing/2014/chart" uri="{C3380CC4-5D6E-409C-BE32-E72D297353CC}">
              <c16:uniqueId val="{00000002-54DA-421A-A492-37BE577C1A3C}"/>
            </c:ext>
          </c:extLst>
        </c:ser>
        <c:dLbls>
          <c:showLegendKey val="0"/>
          <c:showVal val="0"/>
          <c:showCatName val="0"/>
          <c:showSerName val="0"/>
          <c:showPercent val="0"/>
          <c:showBubbleSize val="0"/>
        </c:dLbls>
        <c:gapWidth val="150"/>
        <c:shape val="box"/>
        <c:axId val="1755859088"/>
        <c:axId val="1755838960"/>
        <c:axId val="0"/>
      </c:bar3DChart>
      <c:catAx>
        <c:axId val="175585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38960"/>
        <c:crosses val="autoZero"/>
        <c:auto val="1"/>
        <c:lblAlgn val="ctr"/>
        <c:lblOffset val="100"/>
        <c:noMultiLvlLbl val="0"/>
      </c:catAx>
      <c:valAx>
        <c:axId val="175583896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590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56-481D-BBEA-E80A99582279}"/>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56-481D-BBEA-E80A99582279}"/>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56-481D-BBEA-E80A9958227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('35'!$F$16,'35'!$R$55,'35'!$O$55)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8056-481D-BBEA-E80A99582279}"/>
            </c:ext>
          </c:extLst>
        </c:ser>
        <c:dLbls>
          <c:showLegendKey val="0"/>
          <c:showVal val="0"/>
          <c:showCatName val="0"/>
          <c:showSerName val="0"/>
          <c:showPercent val="0"/>
          <c:showBubbleSize val="0"/>
        </c:dLbls>
        <c:gapWidth val="100"/>
        <c:overlap val="-24"/>
        <c:axId val="1755835152"/>
        <c:axId val="1755833520"/>
      </c:barChart>
      <c:catAx>
        <c:axId val="1755835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3520"/>
        <c:crosses val="autoZero"/>
        <c:auto val="1"/>
        <c:lblAlgn val="ctr"/>
        <c:lblOffset val="100"/>
        <c:noMultiLvlLbl val="0"/>
      </c:catAx>
      <c:valAx>
        <c:axId val="175583352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51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'35'!$P$55</c:f>
              <c:numCache>
                <c:formatCode>0%</c:formatCode>
                <c:ptCount val="1"/>
                <c:pt idx="0">
                  <c:v>0</c:v>
                </c:pt>
              </c:numCache>
            </c:numRef>
          </c:val>
          <c:extLst>
            <c:ext xmlns:c16="http://schemas.microsoft.com/office/drawing/2014/chart" uri="{C3380CC4-5D6E-409C-BE32-E72D297353CC}">
              <c16:uniqueId val="{00000000-367F-42EB-A0C5-F9573C6E82CB}"/>
            </c:ext>
          </c:extLst>
        </c:ser>
        <c:dLbls>
          <c:dLblPos val="inEnd"/>
          <c:showLegendKey val="0"/>
          <c:showVal val="1"/>
          <c:showCatName val="0"/>
          <c:showSerName val="0"/>
          <c:showPercent val="0"/>
          <c:showBubbleSize val="0"/>
        </c:dLbls>
        <c:gapWidth val="182"/>
        <c:overlap val="-50"/>
        <c:axId val="1755866704"/>
        <c:axId val="1755840592"/>
      </c:barChart>
      <c:catAx>
        <c:axId val="17558667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40592"/>
        <c:crosses val="autoZero"/>
        <c:auto val="1"/>
        <c:lblAlgn val="ctr"/>
        <c:lblOffset val="100"/>
        <c:noMultiLvlLbl val="0"/>
      </c:catAx>
      <c:valAx>
        <c:axId val="175584059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6670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'35'!$S$24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'35'!$S$25:$S$34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0CAF-4C52-A09B-A64802AFE03E}"/>
            </c:ext>
          </c:extLst>
        </c:ser>
        <c:dLbls>
          <c:showLegendKey val="0"/>
          <c:showVal val="0"/>
          <c:showCatName val="0"/>
          <c:showSerName val="0"/>
          <c:showPercent val="0"/>
          <c:showBubbleSize val="0"/>
        </c:dLbls>
        <c:axId val="1755859632"/>
        <c:axId val="1755835696"/>
      </c:scatterChart>
      <c:scatterChart>
        <c:scatterStyle val="smoothMarker"/>
        <c:varyColors val="0"/>
        <c:ser>
          <c:idx val="1"/>
          <c:order val="1"/>
          <c:tx>
            <c:strRef>
              <c:f>'35'!$O$24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'35'!$O$25:$O$34</c:f>
              <c:numCache>
                <c:formatCode>0%</c:formatCode>
                <c:ptCount val="10"/>
              </c:numCache>
            </c:numRef>
          </c:yVal>
          <c:smooth val="1"/>
          <c:extLst>
            <c:ext xmlns:c16="http://schemas.microsoft.com/office/drawing/2014/chart" uri="{C3380CC4-5D6E-409C-BE32-E72D297353CC}">
              <c16:uniqueId val="{00000001-0CAF-4C52-A09B-A64802AFE03E}"/>
            </c:ext>
          </c:extLst>
        </c:ser>
        <c:dLbls>
          <c:showLegendKey val="0"/>
          <c:showVal val="0"/>
          <c:showCatName val="0"/>
          <c:showSerName val="0"/>
          <c:showPercent val="0"/>
          <c:showBubbleSize val="0"/>
        </c:dLbls>
        <c:axId val="1755836240"/>
        <c:axId val="1755841136"/>
      </c:scatterChart>
      <c:valAx>
        <c:axId val="175585963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5696"/>
        <c:crosses val="autoZero"/>
        <c:crossBetween val="midCat"/>
      </c:valAx>
      <c:valAx>
        <c:axId val="17558356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59632"/>
        <c:crosses val="autoZero"/>
        <c:crossBetween val="midCat"/>
      </c:valAx>
      <c:valAx>
        <c:axId val="175584113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36240"/>
        <c:crosses val="max"/>
        <c:crossBetween val="midCat"/>
      </c:valAx>
      <c:valAx>
        <c:axId val="1755836240"/>
        <c:scaling>
          <c:orientation val="minMax"/>
        </c:scaling>
        <c:delete val="1"/>
        <c:axPos val="b"/>
        <c:majorTickMark val="none"/>
        <c:minorTickMark val="none"/>
        <c:tickLblPos val="nextTo"/>
        <c:crossAx val="1755841136"/>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09-472F-900F-23E59BFA644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09-472F-900F-23E59BFA644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('35'!$R$57,'35'!$O$57)</c:f>
              <c:numCache>
                <c:formatCode>0%</c:formatCode>
                <c:ptCount val="2"/>
                <c:pt idx="0">
                  <c:v>0</c:v>
                </c:pt>
                <c:pt idx="1">
                  <c:v>0</c:v>
                </c:pt>
              </c:numCache>
            </c:numRef>
          </c:val>
          <c:extLst>
            <c:ext xmlns:c16="http://schemas.microsoft.com/office/drawing/2014/chart" uri="{C3380CC4-5D6E-409C-BE32-E72D297353CC}">
              <c16:uniqueId val="{00000002-2809-472F-900F-23E59BFA644F}"/>
            </c:ext>
          </c:extLst>
        </c:ser>
        <c:dLbls>
          <c:showLegendKey val="0"/>
          <c:showVal val="0"/>
          <c:showCatName val="0"/>
          <c:showSerName val="0"/>
          <c:showPercent val="0"/>
          <c:showBubbleSize val="0"/>
        </c:dLbls>
        <c:gapWidth val="150"/>
        <c:shape val="box"/>
        <c:axId val="1755842768"/>
        <c:axId val="1755843312"/>
        <c:axId val="0"/>
      </c:bar3DChart>
      <c:catAx>
        <c:axId val="175584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43312"/>
        <c:crosses val="autoZero"/>
        <c:auto val="1"/>
        <c:lblAlgn val="ctr"/>
        <c:lblOffset val="100"/>
        <c:noMultiLvlLbl val="0"/>
      </c:catAx>
      <c:valAx>
        <c:axId val="175584331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427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60-44A1-83E8-8B332F9123C7}"/>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60-44A1-83E8-8B332F9123C7}"/>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60-44A1-83E8-8B332F9123C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('36'!$F$16,'36'!$R$55,'36'!$O$55)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460-44A1-83E8-8B332F9123C7}"/>
            </c:ext>
          </c:extLst>
        </c:ser>
        <c:dLbls>
          <c:showLegendKey val="0"/>
          <c:showVal val="0"/>
          <c:showCatName val="0"/>
          <c:showSerName val="0"/>
          <c:showPercent val="0"/>
          <c:showBubbleSize val="0"/>
        </c:dLbls>
        <c:gapWidth val="100"/>
        <c:overlap val="-24"/>
        <c:axId val="1755836784"/>
        <c:axId val="1755837872"/>
      </c:barChart>
      <c:catAx>
        <c:axId val="175583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7872"/>
        <c:crosses val="autoZero"/>
        <c:auto val="1"/>
        <c:lblAlgn val="ctr"/>
        <c:lblOffset val="100"/>
        <c:noMultiLvlLbl val="0"/>
      </c:catAx>
      <c:valAx>
        <c:axId val="175583787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367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'36'!$P$55</c:f>
              <c:numCache>
                <c:formatCode>0%</c:formatCode>
                <c:ptCount val="1"/>
                <c:pt idx="0">
                  <c:v>0</c:v>
                </c:pt>
              </c:numCache>
            </c:numRef>
          </c:val>
          <c:extLst>
            <c:ext xmlns:c16="http://schemas.microsoft.com/office/drawing/2014/chart" uri="{C3380CC4-5D6E-409C-BE32-E72D297353CC}">
              <c16:uniqueId val="{00000000-877E-466D-B350-28C48988F7B4}"/>
            </c:ext>
          </c:extLst>
        </c:ser>
        <c:dLbls>
          <c:dLblPos val="inEnd"/>
          <c:showLegendKey val="0"/>
          <c:showVal val="1"/>
          <c:showCatName val="0"/>
          <c:showSerName val="0"/>
          <c:showPercent val="0"/>
          <c:showBubbleSize val="0"/>
        </c:dLbls>
        <c:gapWidth val="182"/>
        <c:overlap val="-50"/>
        <c:axId val="1755852016"/>
        <c:axId val="1755851472"/>
      </c:barChart>
      <c:catAx>
        <c:axId val="17558520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51472"/>
        <c:crosses val="autoZero"/>
        <c:auto val="1"/>
        <c:lblAlgn val="ctr"/>
        <c:lblOffset val="100"/>
        <c:noMultiLvlLbl val="0"/>
      </c:catAx>
      <c:valAx>
        <c:axId val="175585147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5201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'36'!$S$24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'36'!$S$25:$S$34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11F3-415D-8FC4-D01106F00470}"/>
            </c:ext>
          </c:extLst>
        </c:ser>
        <c:dLbls>
          <c:showLegendKey val="0"/>
          <c:showVal val="0"/>
          <c:showCatName val="0"/>
          <c:showSerName val="0"/>
          <c:showPercent val="0"/>
          <c:showBubbleSize val="0"/>
        </c:dLbls>
        <c:axId val="1755852560"/>
        <c:axId val="1755856912"/>
      </c:scatterChart>
      <c:scatterChart>
        <c:scatterStyle val="smoothMarker"/>
        <c:varyColors val="0"/>
        <c:ser>
          <c:idx val="1"/>
          <c:order val="1"/>
          <c:tx>
            <c:strRef>
              <c:f>'36'!$O$24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'36'!$O$25:$O$34</c:f>
              <c:numCache>
                <c:formatCode>0%</c:formatCode>
                <c:ptCount val="10"/>
              </c:numCache>
            </c:numRef>
          </c:yVal>
          <c:smooth val="1"/>
          <c:extLst>
            <c:ext xmlns:c16="http://schemas.microsoft.com/office/drawing/2014/chart" uri="{C3380CC4-5D6E-409C-BE32-E72D297353CC}">
              <c16:uniqueId val="{00000001-11F3-415D-8FC4-D01106F00470}"/>
            </c:ext>
          </c:extLst>
        </c:ser>
        <c:dLbls>
          <c:showLegendKey val="0"/>
          <c:showVal val="0"/>
          <c:showCatName val="0"/>
          <c:showSerName val="0"/>
          <c:showPercent val="0"/>
          <c:showBubbleSize val="0"/>
        </c:dLbls>
        <c:axId val="1755862352"/>
        <c:axId val="1755860720"/>
      </c:scatterChart>
      <c:valAx>
        <c:axId val="175585256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56912"/>
        <c:crosses val="autoZero"/>
        <c:crossBetween val="midCat"/>
      </c:valAx>
      <c:valAx>
        <c:axId val="1755856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52560"/>
        <c:crosses val="autoZero"/>
        <c:crossBetween val="midCat"/>
      </c:valAx>
      <c:valAx>
        <c:axId val="175586072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62352"/>
        <c:crosses val="max"/>
        <c:crossBetween val="midCat"/>
      </c:valAx>
      <c:valAx>
        <c:axId val="1755862352"/>
        <c:scaling>
          <c:orientation val="minMax"/>
        </c:scaling>
        <c:delete val="1"/>
        <c:axPos val="b"/>
        <c:majorTickMark val="none"/>
        <c:minorTickMark val="none"/>
        <c:tickLblPos val="nextTo"/>
        <c:crossAx val="175586072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CF-4B18-AB9B-79EF2471E0E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CF-4B18-AB9B-79EF2471E0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('36'!$R$57,'36'!$O$57)</c:f>
              <c:numCache>
                <c:formatCode>0%</c:formatCode>
                <c:ptCount val="2"/>
                <c:pt idx="0">
                  <c:v>0</c:v>
                </c:pt>
                <c:pt idx="1">
                  <c:v>0</c:v>
                </c:pt>
              </c:numCache>
            </c:numRef>
          </c:val>
          <c:extLst>
            <c:ext xmlns:c16="http://schemas.microsoft.com/office/drawing/2014/chart" uri="{C3380CC4-5D6E-409C-BE32-E72D297353CC}">
              <c16:uniqueId val="{00000002-CECF-4B18-AB9B-79EF2471E0EB}"/>
            </c:ext>
          </c:extLst>
        </c:ser>
        <c:dLbls>
          <c:showLegendKey val="0"/>
          <c:showVal val="0"/>
          <c:showCatName val="0"/>
          <c:showSerName val="0"/>
          <c:showPercent val="0"/>
          <c:showBubbleSize val="0"/>
        </c:dLbls>
        <c:gapWidth val="150"/>
        <c:shape val="box"/>
        <c:axId val="1755885200"/>
        <c:axId val="1755889008"/>
        <c:axId val="0"/>
      </c:bar3DChart>
      <c:catAx>
        <c:axId val="175588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89008"/>
        <c:crosses val="autoZero"/>
        <c:auto val="1"/>
        <c:lblAlgn val="ctr"/>
        <c:lblOffset val="100"/>
        <c:noMultiLvlLbl val="0"/>
      </c:catAx>
      <c:valAx>
        <c:axId val="175588900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85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10-4417-998C-2EBD4AD459F0}"/>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10-4417-998C-2EBD4AD459F0}"/>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10-4417-998C-2EBD4AD459F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('37'!$F$16,'37'!$R$55,'37'!$O$55)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E210-4417-998C-2EBD4AD459F0}"/>
            </c:ext>
          </c:extLst>
        </c:ser>
        <c:dLbls>
          <c:showLegendKey val="0"/>
          <c:showVal val="0"/>
          <c:showCatName val="0"/>
          <c:showSerName val="0"/>
          <c:showPercent val="0"/>
          <c:showBubbleSize val="0"/>
        </c:dLbls>
        <c:gapWidth val="100"/>
        <c:overlap val="-24"/>
        <c:axId val="1755884656"/>
        <c:axId val="1755892816"/>
      </c:barChart>
      <c:catAx>
        <c:axId val="1755884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92816"/>
        <c:crosses val="autoZero"/>
        <c:auto val="1"/>
        <c:lblAlgn val="ctr"/>
        <c:lblOffset val="100"/>
        <c:noMultiLvlLbl val="0"/>
      </c:catAx>
      <c:valAx>
        <c:axId val="175589281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846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'37'!$P$55</c:f>
              <c:numCache>
                <c:formatCode>0%</c:formatCode>
                <c:ptCount val="1"/>
                <c:pt idx="0">
                  <c:v>0</c:v>
                </c:pt>
              </c:numCache>
            </c:numRef>
          </c:val>
          <c:extLst>
            <c:ext xmlns:c16="http://schemas.microsoft.com/office/drawing/2014/chart" uri="{C3380CC4-5D6E-409C-BE32-E72D297353CC}">
              <c16:uniqueId val="{00000000-421A-4F87-81C6-F5727FC04B37}"/>
            </c:ext>
          </c:extLst>
        </c:ser>
        <c:dLbls>
          <c:dLblPos val="inEnd"/>
          <c:showLegendKey val="0"/>
          <c:showVal val="1"/>
          <c:showCatName val="0"/>
          <c:showSerName val="0"/>
          <c:showPercent val="0"/>
          <c:showBubbleSize val="0"/>
        </c:dLbls>
        <c:gapWidth val="182"/>
        <c:overlap val="-50"/>
        <c:axId val="1755880848"/>
        <c:axId val="1755877584"/>
      </c:barChart>
      <c:catAx>
        <c:axId val="17558808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77584"/>
        <c:crosses val="autoZero"/>
        <c:auto val="1"/>
        <c:lblAlgn val="ctr"/>
        <c:lblOffset val="100"/>
        <c:noMultiLvlLbl val="0"/>
      </c:catAx>
      <c:valAx>
        <c:axId val="175587758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8084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'37'!$S$24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'37'!$S$25:$S$34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3683-4ED7-8AB3-632DBF0DA610}"/>
            </c:ext>
          </c:extLst>
        </c:ser>
        <c:dLbls>
          <c:showLegendKey val="0"/>
          <c:showVal val="0"/>
          <c:showCatName val="0"/>
          <c:showSerName val="0"/>
          <c:showPercent val="0"/>
          <c:showBubbleSize val="0"/>
        </c:dLbls>
        <c:axId val="1755890640"/>
        <c:axId val="1755867248"/>
      </c:scatterChart>
      <c:scatterChart>
        <c:scatterStyle val="smoothMarker"/>
        <c:varyColors val="0"/>
        <c:ser>
          <c:idx val="1"/>
          <c:order val="1"/>
          <c:tx>
            <c:strRef>
              <c:f>'37'!$O$24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'37'!$O$25:$O$34</c:f>
              <c:numCache>
                <c:formatCode>0%</c:formatCode>
                <c:ptCount val="10"/>
              </c:numCache>
            </c:numRef>
          </c:yVal>
          <c:smooth val="1"/>
          <c:extLst>
            <c:ext xmlns:c16="http://schemas.microsoft.com/office/drawing/2014/chart" uri="{C3380CC4-5D6E-409C-BE32-E72D297353CC}">
              <c16:uniqueId val="{00000001-3683-4ED7-8AB3-632DBF0DA610}"/>
            </c:ext>
          </c:extLst>
        </c:ser>
        <c:dLbls>
          <c:showLegendKey val="0"/>
          <c:showVal val="0"/>
          <c:showCatName val="0"/>
          <c:showSerName val="0"/>
          <c:showPercent val="0"/>
          <c:showBubbleSize val="0"/>
        </c:dLbls>
        <c:axId val="1755895536"/>
        <c:axId val="1755869968"/>
      </c:scatterChart>
      <c:valAx>
        <c:axId val="175589064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67248"/>
        <c:crosses val="autoZero"/>
        <c:crossBetween val="midCat"/>
      </c:valAx>
      <c:valAx>
        <c:axId val="1755867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90640"/>
        <c:crosses val="autoZero"/>
        <c:crossBetween val="midCat"/>
      </c:valAx>
      <c:valAx>
        <c:axId val="175586996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95536"/>
        <c:crosses val="max"/>
        <c:crossBetween val="midCat"/>
      </c:valAx>
      <c:valAx>
        <c:axId val="1755895536"/>
        <c:scaling>
          <c:orientation val="minMax"/>
        </c:scaling>
        <c:delete val="1"/>
        <c:axPos val="b"/>
        <c:majorTickMark val="none"/>
        <c:minorTickMark val="none"/>
        <c:tickLblPos val="nextTo"/>
        <c:crossAx val="175586996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40-4175-93F5-2F67DF02F73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40-4175-93F5-2F67DF02F7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('37'!$R$57,'37'!$O$57)</c:f>
              <c:numCache>
                <c:formatCode>0%</c:formatCode>
                <c:ptCount val="2"/>
                <c:pt idx="0">
                  <c:v>0</c:v>
                </c:pt>
                <c:pt idx="1">
                  <c:v>0</c:v>
                </c:pt>
              </c:numCache>
            </c:numRef>
          </c:val>
          <c:extLst>
            <c:ext xmlns:c16="http://schemas.microsoft.com/office/drawing/2014/chart" uri="{C3380CC4-5D6E-409C-BE32-E72D297353CC}">
              <c16:uniqueId val="{00000002-FC40-4175-93F5-2F67DF02F735}"/>
            </c:ext>
          </c:extLst>
        </c:ser>
        <c:dLbls>
          <c:showLegendKey val="0"/>
          <c:showVal val="0"/>
          <c:showCatName val="0"/>
          <c:showSerName val="0"/>
          <c:showPercent val="0"/>
          <c:showBubbleSize val="0"/>
        </c:dLbls>
        <c:gapWidth val="150"/>
        <c:shape val="box"/>
        <c:axId val="1755868880"/>
        <c:axId val="1755893360"/>
        <c:axId val="0"/>
      </c:bar3DChart>
      <c:catAx>
        <c:axId val="175586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93360"/>
        <c:crosses val="autoZero"/>
        <c:auto val="1"/>
        <c:lblAlgn val="ctr"/>
        <c:lblOffset val="100"/>
        <c:noMultiLvlLbl val="0"/>
      </c:catAx>
      <c:valAx>
        <c:axId val="175589336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688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47-4948-A275-29BE38A8B226}"/>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47-4948-A275-29BE38A8B226}"/>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47-4948-A275-29BE38A8B22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('38'!$F$16,'38'!$R$55,'38'!$O$55)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6B47-4948-A275-29BE38A8B226}"/>
            </c:ext>
          </c:extLst>
        </c:ser>
        <c:dLbls>
          <c:showLegendKey val="0"/>
          <c:showVal val="0"/>
          <c:showCatName val="0"/>
          <c:showSerName val="0"/>
          <c:showPercent val="0"/>
          <c:showBubbleSize val="0"/>
        </c:dLbls>
        <c:gapWidth val="100"/>
        <c:overlap val="-24"/>
        <c:axId val="1755870512"/>
        <c:axId val="1755873232"/>
      </c:barChart>
      <c:catAx>
        <c:axId val="1755870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73232"/>
        <c:crosses val="autoZero"/>
        <c:auto val="1"/>
        <c:lblAlgn val="ctr"/>
        <c:lblOffset val="100"/>
        <c:noMultiLvlLbl val="0"/>
      </c:catAx>
      <c:valAx>
        <c:axId val="175587323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705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'38'!$P$55</c:f>
              <c:numCache>
                <c:formatCode>0%</c:formatCode>
                <c:ptCount val="1"/>
                <c:pt idx="0">
                  <c:v>0</c:v>
                </c:pt>
              </c:numCache>
            </c:numRef>
          </c:val>
          <c:extLst>
            <c:ext xmlns:c16="http://schemas.microsoft.com/office/drawing/2014/chart" uri="{C3380CC4-5D6E-409C-BE32-E72D297353CC}">
              <c16:uniqueId val="{00000000-DAA9-46C0-B337-8516DED66010}"/>
            </c:ext>
          </c:extLst>
        </c:ser>
        <c:dLbls>
          <c:dLblPos val="inEnd"/>
          <c:showLegendKey val="0"/>
          <c:showVal val="1"/>
          <c:showCatName val="0"/>
          <c:showSerName val="0"/>
          <c:showPercent val="0"/>
          <c:showBubbleSize val="0"/>
        </c:dLbls>
        <c:gapWidth val="182"/>
        <c:overlap val="-50"/>
        <c:axId val="1755882480"/>
        <c:axId val="1755886288"/>
      </c:barChart>
      <c:catAx>
        <c:axId val="17558824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86288"/>
        <c:crosses val="autoZero"/>
        <c:auto val="1"/>
        <c:lblAlgn val="ctr"/>
        <c:lblOffset val="100"/>
        <c:noMultiLvlLbl val="0"/>
      </c:catAx>
      <c:valAx>
        <c:axId val="175588628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8248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'38'!$S$24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'38'!$S$25:$S$34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08A1-4CDB-A525-BE91BC0976F4}"/>
            </c:ext>
          </c:extLst>
        </c:ser>
        <c:dLbls>
          <c:showLegendKey val="0"/>
          <c:showVal val="0"/>
          <c:showCatName val="0"/>
          <c:showSerName val="0"/>
          <c:showPercent val="0"/>
          <c:showBubbleSize val="0"/>
        </c:dLbls>
        <c:axId val="1755886832"/>
        <c:axId val="1755869424"/>
      </c:scatterChart>
      <c:scatterChart>
        <c:scatterStyle val="smoothMarker"/>
        <c:varyColors val="0"/>
        <c:ser>
          <c:idx val="1"/>
          <c:order val="1"/>
          <c:tx>
            <c:strRef>
              <c:f>'38'!$O$24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'38'!$O$25:$O$34</c:f>
              <c:numCache>
                <c:formatCode>0%</c:formatCode>
                <c:ptCount val="10"/>
              </c:numCache>
            </c:numRef>
          </c:yVal>
          <c:smooth val="1"/>
          <c:extLst>
            <c:ext xmlns:c16="http://schemas.microsoft.com/office/drawing/2014/chart" uri="{C3380CC4-5D6E-409C-BE32-E72D297353CC}">
              <c16:uniqueId val="{00000001-08A1-4CDB-A525-BE91BC0976F4}"/>
            </c:ext>
          </c:extLst>
        </c:ser>
        <c:dLbls>
          <c:showLegendKey val="0"/>
          <c:showVal val="0"/>
          <c:showCatName val="0"/>
          <c:showSerName val="0"/>
          <c:showPercent val="0"/>
          <c:showBubbleSize val="0"/>
        </c:dLbls>
        <c:axId val="1755874864"/>
        <c:axId val="1755888464"/>
      </c:scatterChart>
      <c:valAx>
        <c:axId val="175588683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69424"/>
        <c:crosses val="autoZero"/>
        <c:crossBetween val="midCat"/>
      </c:valAx>
      <c:valAx>
        <c:axId val="1755869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86832"/>
        <c:crosses val="autoZero"/>
        <c:crossBetween val="midCat"/>
      </c:valAx>
      <c:valAx>
        <c:axId val="17558884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74864"/>
        <c:crosses val="max"/>
        <c:crossBetween val="midCat"/>
      </c:valAx>
      <c:valAx>
        <c:axId val="1755874864"/>
        <c:scaling>
          <c:orientation val="minMax"/>
        </c:scaling>
        <c:delete val="1"/>
        <c:axPos val="b"/>
        <c:majorTickMark val="none"/>
        <c:minorTickMark val="none"/>
        <c:tickLblPos val="nextTo"/>
        <c:crossAx val="175588846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1A-4180-A0FF-F3B1DBFEB76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1A-4180-A0FF-F3B1DBFEB76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('38'!$R$57,'38'!$O$57)</c:f>
              <c:numCache>
                <c:formatCode>0%</c:formatCode>
                <c:ptCount val="2"/>
                <c:pt idx="0">
                  <c:v>0</c:v>
                </c:pt>
                <c:pt idx="1">
                  <c:v>0</c:v>
                </c:pt>
              </c:numCache>
            </c:numRef>
          </c:val>
          <c:extLst>
            <c:ext xmlns:c16="http://schemas.microsoft.com/office/drawing/2014/chart" uri="{C3380CC4-5D6E-409C-BE32-E72D297353CC}">
              <c16:uniqueId val="{00000002-2C1A-4180-A0FF-F3B1DBFEB76F}"/>
            </c:ext>
          </c:extLst>
        </c:ser>
        <c:dLbls>
          <c:showLegendKey val="0"/>
          <c:showVal val="0"/>
          <c:showCatName val="0"/>
          <c:showSerName val="0"/>
          <c:showPercent val="0"/>
          <c:showBubbleSize val="0"/>
        </c:dLbls>
        <c:gapWidth val="150"/>
        <c:shape val="box"/>
        <c:axId val="1755871056"/>
        <c:axId val="1755876496"/>
        <c:axId val="0"/>
      </c:bar3DChart>
      <c:catAx>
        <c:axId val="1755871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5876496"/>
        <c:crosses val="autoZero"/>
        <c:auto val="1"/>
        <c:lblAlgn val="ctr"/>
        <c:lblOffset val="100"/>
        <c:noMultiLvlLbl val="0"/>
      </c:catAx>
      <c:valAx>
        <c:axId val="175587649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710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D3-455A-AA3F-7DD109A0B8E5}"/>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D3-455A-AA3F-7DD109A0B8E5}"/>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D3-455A-AA3F-7DD109A0B8E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('39'!$F$16,'39'!$R$55,'39'!$O$55)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0BD3-455A-AA3F-7DD109A0B8E5}"/>
            </c:ext>
          </c:extLst>
        </c:ser>
        <c:dLbls>
          <c:showLegendKey val="0"/>
          <c:showVal val="0"/>
          <c:showCatName val="0"/>
          <c:showSerName val="0"/>
          <c:showPercent val="0"/>
          <c:showBubbleSize val="0"/>
        </c:dLbls>
        <c:gapWidth val="100"/>
        <c:overlap val="-24"/>
        <c:axId val="1755883568"/>
        <c:axId val="1755873776"/>
      </c:barChart>
      <c:catAx>
        <c:axId val="1755883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73776"/>
        <c:crosses val="autoZero"/>
        <c:auto val="1"/>
        <c:lblAlgn val="ctr"/>
        <c:lblOffset val="100"/>
        <c:noMultiLvlLbl val="0"/>
      </c:catAx>
      <c:valAx>
        <c:axId val="175587377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835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'39'!$P$55</c:f>
              <c:numCache>
                <c:formatCode>0%</c:formatCode>
                <c:ptCount val="1"/>
                <c:pt idx="0">
                  <c:v>0</c:v>
                </c:pt>
              </c:numCache>
            </c:numRef>
          </c:val>
          <c:extLst>
            <c:ext xmlns:c16="http://schemas.microsoft.com/office/drawing/2014/chart" uri="{C3380CC4-5D6E-409C-BE32-E72D297353CC}">
              <c16:uniqueId val="{00000000-C1EA-45EC-B0B9-0B84678A8C69}"/>
            </c:ext>
          </c:extLst>
        </c:ser>
        <c:dLbls>
          <c:dLblPos val="inEnd"/>
          <c:showLegendKey val="0"/>
          <c:showVal val="1"/>
          <c:showCatName val="0"/>
          <c:showSerName val="0"/>
          <c:showPercent val="0"/>
          <c:showBubbleSize val="0"/>
        </c:dLbls>
        <c:gapWidth val="182"/>
        <c:overlap val="-50"/>
        <c:axId val="1755887920"/>
        <c:axId val="1755879216"/>
      </c:barChart>
      <c:catAx>
        <c:axId val="17558879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79216"/>
        <c:crosses val="autoZero"/>
        <c:auto val="1"/>
        <c:lblAlgn val="ctr"/>
        <c:lblOffset val="100"/>
        <c:noMultiLvlLbl val="0"/>
      </c:catAx>
      <c:valAx>
        <c:axId val="175587921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588792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'39'!$S$24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'39'!$S$25:$S$34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12FE-43B8-842C-21BCA1D39896}"/>
            </c:ext>
          </c:extLst>
        </c:ser>
        <c:dLbls>
          <c:showLegendKey val="0"/>
          <c:showVal val="0"/>
          <c:showCatName val="0"/>
          <c:showSerName val="0"/>
          <c:showPercent val="0"/>
          <c:showBubbleSize val="0"/>
        </c:dLbls>
        <c:axId val="1755891728"/>
        <c:axId val="1755892272"/>
      </c:scatterChart>
      <c:scatterChart>
        <c:scatterStyle val="smoothMarker"/>
        <c:varyColors val="0"/>
        <c:ser>
          <c:idx val="1"/>
          <c:order val="1"/>
          <c:tx>
            <c:strRef>
              <c:f>'39'!$O$24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'39'!$O$25:$O$34</c:f>
              <c:numCache>
                <c:formatCode>0%</c:formatCode>
                <c:ptCount val="10"/>
              </c:numCache>
            </c:numRef>
          </c:yVal>
          <c:smooth val="1"/>
          <c:extLst>
            <c:ext xmlns:c16="http://schemas.microsoft.com/office/drawing/2014/chart" uri="{C3380CC4-5D6E-409C-BE32-E72D297353CC}">
              <c16:uniqueId val="{00000001-12FE-43B8-842C-21BCA1D39896}"/>
            </c:ext>
          </c:extLst>
        </c:ser>
        <c:dLbls>
          <c:showLegendKey val="0"/>
          <c:showVal val="0"/>
          <c:showCatName val="0"/>
          <c:showSerName val="0"/>
          <c:showPercent val="0"/>
          <c:showBubbleSize val="0"/>
        </c:dLbls>
        <c:axId val="1755878128"/>
        <c:axId val="1755875408"/>
      </c:scatterChart>
      <c:valAx>
        <c:axId val="175589172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5892272"/>
        <c:crosses val="autoZero"/>
        <c:crossBetween val="midCat"/>
      </c:valAx>
      <c:valAx>
        <c:axId val="17558922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5891728"/>
        <c:crosses val="autoZero"/>
        <c:crossBetween val="midCat"/>
      </c:valAx>
      <c:valAx>
        <c:axId val="17558754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5878128"/>
        <c:crosses val="max"/>
        <c:crossBetween val="midCat"/>
      </c:valAx>
      <c:valAx>
        <c:axId val="1755878128"/>
        <c:scaling>
          <c:orientation val="minMax"/>
        </c:scaling>
        <c:delete val="1"/>
        <c:axPos val="b"/>
        <c:majorTickMark val="none"/>
        <c:minorTickMark val="none"/>
        <c:tickLblPos val="nextTo"/>
        <c:crossAx val="1755875408"/>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EC-4214-B276-D6DCC9751E3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EC-4214-B276-D6DCC9751E3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('39'!$R$57,'39'!$O$57)</c:f>
              <c:numCache>
                <c:formatCode>0%</c:formatCode>
                <c:ptCount val="2"/>
                <c:pt idx="0">
                  <c:v>0</c:v>
                </c:pt>
                <c:pt idx="1">
                  <c:v>0</c:v>
                </c:pt>
              </c:numCache>
            </c:numRef>
          </c:val>
          <c:extLst>
            <c:ext xmlns:c16="http://schemas.microsoft.com/office/drawing/2014/chart" uri="{C3380CC4-5D6E-409C-BE32-E72D297353CC}">
              <c16:uniqueId val="{00000002-6FEC-4214-B276-D6DCC9751E30}"/>
            </c:ext>
          </c:extLst>
        </c:ser>
        <c:dLbls>
          <c:showLegendKey val="0"/>
          <c:showVal val="0"/>
          <c:showCatName val="0"/>
          <c:showSerName val="0"/>
          <c:showPercent val="0"/>
          <c:showBubbleSize val="0"/>
        </c:dLbls>
        <c:gapWidth val="150"/>
        <c:shape val="box"/>
        <c:axId val="1758749328"/>
        <c:axId val="1758762928"/>
        <c:axId val="0"/>
      </c:bar3DChart>
      <c:catAx>
        <c:axId val="175874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62928"/>
        <c:crosses val="autoZero"/>
        <c:auto val="1"/>
        <c:lblAlgn val="ctr"/>
        <c:lblOffset val="100"/>
        <c:noMultiLvlLbl val="0"/>
      </c:catAx>
      <c:valAx>
        <c:axId val="17587629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493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44-463B-88A6-390AA1ABB09C}"/>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44-463B-88A6-390AA1ABB09C}"/>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44-463B-88A6-390AA1ABB0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('40'!$F$16,'40'!$R$55,'40'!$O$55)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0144-463B-88A6-390AA1ABB09C}"/>
            </c:ext>
          </c:extLst>
        </c:ser>
        <c:dLbls>
          <c:showLegendKey val="0"/>
          <c:showVal val="0"/>
          <c:showCatName val="0"/>
          <c:showSerName val="0"/>
          <c:showPercent val="0"/>
          <c:showBubbleSize val="0"/>
        </c:dLbls>
        <c:gapWidth val="100"/>
        <c:overlap val="-24"/>
        <c:axId val="1758749872"/>
        <c:axId val="1758734096"/>
      </c:barChart>
      <c:catAx>
        <c:axId val="175874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34096"/>
        <c:crosses val="autoZero"/>
        <c:auto val="1"/>
        <c:lblAlgn val="ctr"/>
        <c:lblOffset val="100"/>
        <c:noMultiLvlLbl val="0"/>
      </c:catAx>
      <c:valAx>
        <c:axId val="175873409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498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'40'!$P$55</c:f>
              <c:numCache>
                <c:formatCode>0%</c:formatCode>
                <c:ptCount val="1"/>
                <c:pt idx="0">
                  <c:v>0</c:v>
                </c:pt>
              </c:numCache>
            </c:numRef>
          </c:val>
          <c:extLst>
            <c:ext xmlns:c16="http://schemas.microsoft.com/office/drawing/2014/chart" uri="{C3380CC4-5D6E-409C-BE32-E72D297353CC}">
              <c16:uniqueId val="{00000000-9164-42B4-803C-4B041FADBCB2}"/>
            </c:ext>
          </c:extLst>
        </c:ser>
        <c:dLbls>
          <c:dLblPos val="inEnd"/>
          <c:showLegendKey val="0"/>
          <c:showVal val="1"/>
          <c:showCatName val="0"/>
          <c:showSerName val="0"/>
          <c:showPercent val="0"/>
          <c:showBubbleSize val="0"/>
        </c:dLbls>
        <c:gapWidth val="182"/>
        <c:overlap val="-50"/>
        <c:axId val="1758736272"/>
        <c:axId val="1758752048"/>
      </c:barChart>
      <c:catAx>
        <c:axId val="1758736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52048"/>
        <c:crosses val="autoZero"/>
        <c:auto val="1"/>
        <c:lblAlgn val="ctr"/>
        <c:lblOffset val="100"/>
        <c:noMultiLvlLbl val="0"/>
      </c:catAx>
      <c:valAx>
        <c:axId val="175875204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3627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'40'!$S$24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'40'!$S$25:$S$34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E69B-4DEB-A580-A917898688DA}"/>
            </c:ext>
          </c:extLst>
        </c:ser>
        <c:dLbls>
          <c:showLegendKey val="0"/>
          <c:showVal val="0"/>
          <c:showCatName val="0"/>
          <c:showSerName val="0"/>
          <c:showPercent val="0"/>
          <c:showBubbleSize val="0"/>
        </c:dLbls>
        <c:axId val="1758746064"/>
        <c:axId val="1758757488"/>
      </c:scatterChart>
      <c:scatterChart>
        <c:scatterStyle val="smoothMarker"/>
        <c:varyColors val="0"/>
        <c:ser>
          <c:idx val="1"/>
          <c:order val="1"/>
          <c:tx>
            <c:strRef>
              <c:f>'40'!$O$24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'40'!$O$25:$O$34</c:f>
              <c:numCache>
                <c:formatCode>0%</c:formatCode>
                <c:ptCount val="10"/>
              </c:numCache>
            </c:numRef>
          </c:yVal>
          <c:smooth val="1"/>
          <c:extLst>
            <c:ext xmlns:c16="http://schemas.microsoft.com/office/drawing/2014/chart" uri="{C3380CC4-5D6E-409C-BE32-E72D297353CC}">
              <c16:uniqueId val="{00000001-E69B-4DEB-A580-A917898688DA}"/>
            </c:ext>
          </c:extLst>
        </c:ser>
        <c:dLbls>
          <c:showLegendKey val="0"/>
          <c:showVal val="0"/>
          <c:showCatName val="0"/>
          <c:showSerName val="0"/>
          <c:showPercent val="0"/>
          <c:showBubbleSize val="0"/>
        </c:dLbls>
        <c:axId val="1758750416"/>
        <c:axId val="1758740624"/>
      </c:scatterChart>
      <c:valAx>
        <c:axId val="1758746064"/>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57488"/>
        <c:crosses val="autoZero"/>
        <c:crossBetween val="midCat"/>
      </c:valAx>
      <c:valAx>
        <c:axId val="17587574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46064"/>
        <c:crosses val="autoZero"/>
        <c:crossBetween val="midCat"/>
      </c:valAx>
      <c:valAx>
        <c:axId val="17587406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50416"/>
        <c:crosses val="max"/>
        <c:crossBetween val="midCat"/>
      </c:valAx>
      <c:valAx>
        <c:axId val="1758750416"/>
        <c:scaling>
          <c:orientation val="minMax"/>
        </c:scaling>
        <c:delete val="1"/>
        <c:axPos val="b"/>
        <c:majorTickMark val="none"/>
        <c:minorTickMark val="none"/>
        <c:tickLblPos val="nextTo"/>
        <c:crossAx val="175874062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33-4AA9-AE6D-186A5A7F888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33-4AA9-AE6D-186A5A7F88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('40'!$R$57,'40'!$O$57)</c:f>
              <c:numCache>
                <c:formatCode>0%</c:formatCode>
                <c:ptCount val="2"/>
                <c:pt idx="0">
                  <c:v>0</c:v>
                </c:pt>
                <c:pt idx="1">
                  <c:v>0</c:v>
                </c:pt>
              </c:numCache>
            </c:numRef>
          </c:val>
          <c:extLst>
            <c:ext xmlns:c16="http://schemas.microsoft.com/office/drawing/2014/chart" uri="{C3380CC4-5D6E-409C-BE32-E72D297353CC}">
              <c16:uniqueId val="{00000002-8833-4AA9-AE6D-186A5A7F888B}"/>
            </c:ext>
          </c:extLst>
        </c:ser>
        <c:dLbls>
          <c:showLegendKey val="0"/>
          <c:showVal val="0"/>
          <c:showCatName val="0"/>
          <c:showSerName val="0"/>
          <c:showPercent val="0"/>
          <c:showBubbleSize val="0"/>
        </c:dLbls>
        <c:gapWidth val="150"/>
        <c:shape val="box"/>
        <c:axId val="1758764560"/>
        <c:axId val="1758747696"/>
        <c:axId val="0"/>
      </c:bar3DChart>
      <c:catAx>
        <c:axId val="175876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47696"/>
        <c:crosses val="autoZero"/>
        <c:auto val="1"/>
        <c:lblAlgn val="ctr"/>
        <c:lblOffset val="100"/>
        <c:noMultiLvlLbl val="0"/>
      </c:catAx>
      <c:valAx>
        <c:axId val="175874769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645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30-4C90-B050-1E38C4EC70C0}"/>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30-4C90-B050-1E38C4EC70C0}"/>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30-4C90-B050-1E38C4EC70C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('41'!$F$16,'41'!$R$55,'41'!$O$55)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230-4C90-B050-1E38C4EC70C0}"/>
            </c:ext>
          </c:extLst>
        </c:ser>
        <c:dLbls>
          <c:showLegendKey val="0"/>
          <c:showVal val="0"/>
          <c:showCatName val="0"/>
          <c:showSerName val="0"/>
          <c:showPercent val="0"/>
          <c:showBubbleSize val="0"/>
        </c:dLbls>
        <c:gapWidth val="100"/>
        <c:overlap val="-24"/>
        <c:axId val="1758760208"/>
        <c:axId val="1758748784"/>
      </c:barChart>
      <c:catAx>
        <c:axId val="175876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48784"/>
        <c:crosses val="autoZero"/>
        <c:auto val="1"/>
        <c:lblAlgn val="ctr"/>
        <c:lblOffset val="100"/>
        <c:noMultiLvlLbl val="0"/>
      </c:catAx>
      <c:valAx>
        <c:axId val="175874878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602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'41'!$P$55</c:f>
              <c:numCache>
                <c:formatCode>0%</c:formatCode>
                <c:ptCount val="1"/>
                <c:pt idx="0">
                  <c:v>0</c:v>
                </c:pt>
              </c:numCache>
            </c:numRef>
          </c:val>
          <c:extLst>
            <c:ext xmlns:c16="http://schemas.microsoft.com/office/drawing/2014/chart" uri="{C3380CC4-5D6E-409C-BE32-E72D297353CC}">
              <c16:uniqueId val="{00000000-E418-4A97-9567-847AFE07445F}"/>
            </c:ext>
          </c:extLst>
        </c:ser>
        <c:dLbls>
          <c:dLblPos val="inEnd"/>
          <c:showLegendKey val="0"/>
          <c:showVal val="1"/>
          <c:showCatName val="0"/>
          <c:showSerName val="0"/>
          <c:showPercent val="0"/>
          <c:showBubbleSize val="0"/>
        </c:dLbls>
        <c:gapWidth val="182"/>
        <c:overlap val="-50"/>
        <c:axId val="1758764016"/>
        <c:axId val="1758747152"/>
      </c:barChart>
      <c:catAx>
        <c:axId val="17587640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47152"/>
        <c:crosses val="autoZero"/>
        <c:auto val="1"/>
        <c:lblAlgn val="ctr"/>
        <c:lblOffset val="100"/>
        <c:noMultiLvlLbl val="0"/>
      </c:catAx>
      <c:valAx>
        <c:axId val="175874715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6401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'41'!$S$24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'41'!$S$25:$S$34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C313-4CA2-8997-B8D2B5BA52C4}"/>
            </c:ext>
          </c:extLst>
        </c:ser>
        <c:dLbls>
          <c:showLegendKey val="0"/>
          <c:showVal val="0"/>
          <c:showCatName val="0"/>
          <c:showSerName val="0"/>
          <c:showPercent val="0"/>
          <c:showBubbleSize val="0"/>
        </c:dLbls>
        <c:axId val="1758755312"/>
        <c:axId val="1758752592"/>
      </c:scatterChart>
      <c:scatterChart>
        <c:scatterStyle val="smoothMarker"/>
        <c:varyColors val="0"/>
        <c:ser>
          <c:idx val="1"/>
          <c:order val="1"/>
          <c:tx>
            <c:strRef>
              <c:f>'41'!$O$24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'41'!$O$25:$O$34</c:f>
              <c:numCache>
                <c:formatCode>0%</c:formatCode>
                <c:ptCount val="10"/>
              </c:numCache>
            </c:numRef>
          </c:yVal>
          <c:smooth val="1"/>
          <c:extLst>
            <c:ext xmlns:c16="http://schemas.microsoft.com/office/drawing/2014/chart" uri="{C3380CC4-5D6E-409C-BE32-E72D297353CC}">
              <c16:uniqueId val="{00000001-C313-4CA2-8997-B8D2B5BA52C4}"/>
            </c:ext>
          </c:extLst>
        </c:ser>
        <c:dLbls>
          <c:showLegendKey val="0"/>
          <c:showVal val="0"/>
          <c:showCatName val="0"/>
          <c:showSerName val="0"/>
          <c:showPercent val="0"/>
          <c:showBubbleSize val="0"/>
        </c:dLbls>
        <c:axId val="1758761840"/>
        <c:axId val="1758760752"/>
      </c:scatterChart>
      <c:valAx>
        <c:axId val="175875531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52592"/>
        <c:crosses val="autoZero"/>
        <c:crossBetween val="midCat"/>
      </c:valAx>
      <c:valAx>
        <c:axId val="1758752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55312"/>
        <c:crosses val="autoZero"/>
        <c:crossBetween val="midCat"/>
      </c:valAx>
      <c:valAx>
        <c:axId val="175876075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61840"/>
        <c:crosses val="max"/>
        <c:crossBetween val="midCat"/>
      </c:valAx>
      <c:valAx>
        <c:axId val="1758761840"/>
        <c:scaling>
          <c:orientation val="minMax"/>
        </c:scaling>
        <c:delete val="1"/>
        <c:axPos val="b"/>
        <c:majorTickMark val="none"/>
        <c:minorTickMark val="none"/>
        <c:tickLblPos val="nextTo"/>
        <c:crossAx val="175876075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91-44C7-99F8-04103BEFEB0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91-44C7-99F8-04103BEFEB0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('41'!$R$57,'41'!$O$57)</c:f>
              <c:numCache>
                <c:formatCode>0%</c:formatCode>
                <c:ptCount val="2"/>
                <c:pt idx="0">
                  <c:v>0</c:v>
                </c:pt>
                <c:pt idx="1">
                  <c:v>0</c:v>
                </c:pt>
              </c:numCache>
            </c:numRef>
          </c:val>
          <c:extLst>
            <c:ext xmlns:c16="http://schemas.microsoft.com/office/drawing/2014/chart" uri="{C3380CC4-5D6E-409C-BE32-E72D297353CC}">
              <c16:uniqueId val="{00000002-0691-44C7-99F8-04103BEFEB00}"/>
            </c:ext>
          </c:extLst>
        </c:ser>
        <c:dLbls>
          <c:showLegendKey val="0"/>
          <c:showVal val="0"/>
          <c:showCatName val="0"/>
          <c:showSerName val="0"/>
          <c:showPercent val="0"/>
          <c:showBubbleSize val="0"/>
        </c:dLbls>
        <c:gapWidth val="150"/>
        <c:shape val="box"/>
        <c:axId val="1758748240"/>
        <c:axId val="1758758576"/>
        <c:axId val="0"/>
      </c:bar3DChart>
      <c:catAx>
        <c:axId val="1758748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58576"/>
        <c:crosses val="autoZero"/>
        <c:auto val="1"/>
        <c:lblAlgn val="ctr"/>
        <c:lblOffset val="100"/>
        <c:noMultiLvlLbl val="0"/>
      </c:catAx>
      <c:valAx>
        <c:axId val="175875857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482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07-4185-8696-2939246410AA}"/>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07-4185-8696-2939246410AA}"/>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07-4185-8696-2939246410A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('42'!$F$16,'42'!$R$55,'42'!$O$55)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1807-4185-8696-2939246410AA}"/>
            </c:ext>
          </c:extLst>
        </c:ser>
        <c:dLbls>
          <c:showLegendKey val="0"/>
          <c:showVal val="0"/>
          <c:showCatName val="0"/>
          <c:showSerName val="0"/>
          <c:showPercent val="0"/>
          <c:showBubbleSize val="0"/>
        </c:dLbls>
        <c:gapWidth val="100"/>
        <c:overlap val="-24"/>
        <c:axId val="1758753136"/>
        <c:axId val="1758759120"/>
      </c:barChart>
      <c:catAx>
        <c:axId val="1758753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59120"/>
        <c:crosses val="autoZero"/>
        <c:auto val="1"/>
        <c:lblAlgn val="ctr"/>
        <c:lblOffset val="100"/>
        <c:noMultiLvlLbl val="0"/>
      </c:catAx>
      <c:valAx>
        <c:axId val="175875912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531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'42'!$P$55</c:f>
              <c:numCache>
                <c:formatCode>0%</c:formatCode>
                <c:ptCount val="1"/>
                <c:pt idx="0">
                  <c:v>0</c:v>
                </c:pt>
              </c:numCache>
            </c:numRef>
          </c:val>
          <c:extLst>
            <c:ext xmlns:c16="http://schemas.microsoft.com/office/drawing/2014/chart" uri="{C3380CC4-5D6E-409C-BE32-E72D297353CC}">
              <c16:uniqueId val="{00000000-623D-48FA-8B63-020FD153AB96}"/>
            </c:ext>
          </c:extLst>
        </c:ser>
        <c:dLbls>
          <c:dLblPos val="inEnd"/>
          <c:showLegendKey val="0"/>
          <c:showVal val="1"/>
          <c:showCatName val="0"/>
          <c:showSerName val="0"/>
          <c:showPercent val="0"/>
          <c:showBubbleSize val="0"/>
        </c:dLbls>
        <c:gapWidth val="182"/>
        <c:overlap val="-50"/>
        <c:axId val="1758754224"/>
        <c:axId val="1758759664"/>
      </c:barChart>
      <c:catAx>
        <c:axId val="17587542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59664"/>
        <c:crosses val="autoZero"/>
        <c:auto val="1"/>
        <c:lblAlgn val="ctr"/>
        <c:lblOffset val="100"/>
        <c:noMultiLvlLbl val="0"/>
      </c:catAx>
      <c:valAx>
        <c:axId val="1758759664"/>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5422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'42'!$S$24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'42'!$S$25:$S$34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634F-420F-AAB0-143BE479CB6C}"/>
            </c:ext>
          </c:extLst>
        </c:ser>
        <c:dLbls>
          <c:showLegendKey val="0"/>
          <c:showVal val="0"/>
          <c:showCatName val="0"/>
          <c:showSerName val="0"/>
          <c:showPercent val="0"/>
          <c:showBubbleSize val="0"/>
        </c:dLbls>
        <c:axId val="1758755856"/>
        <c:axId val="1758733552"/>
      </c:scatterChart>
      <c:scatterChart>
        <c:scatterStyle val="smoothMarker"/>
        <c:varyColors val="0"/>
        <c:ser>
          <c:idx val="1"/>
          <c:order val="1"/>
          <c:tx>
            <c:strRef>
              <c:f>'42'!$O$24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'42'!$O$25:$O$34</c:f>
              <c:numCache>
                <c:formatCode>0%</c:formatCode>
                <c:ptCount val="10"/>
              </c:numCache>
            </c:numRef>
          </c:yVal>
          <c:smooth val="1"/>
          <c:extLst>
            <c:ext xmlns:c16="http://schemas.microsoft.com/office/drawing/2014/chart" uri="{C3380CC4-5D6E-409C-BE32-E72D297353CC}">
              <c16:uniqueId val="{00000001-634F-420F-AAB0-143BE479CB6C}"/>
            </c:ext>
          </c:extLst>
        </c:ser>
        <c:dLbls>
          <c:showLegendKey val="0"/>
          <c:showVal val="0"/>
          <c:showCatName val="0"/>
          <c:showSerName val="0"/>
          <c:showPercent val="0"/>
          <c:showBubbleSize val="0"/>
        </c:dLbls>
        <c:axId val="1758733008"/>
        <c:axId val="1758756400"/>
      </c:scatterChart>
      <c:valAx>
        <c:axId val="175875585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33552"/>
        <c:crosses val="autoZero"/>
        <c:crossBetween val="midCat"/>
      </c:valAx>
      <c:valAx>
        <c:axId val="17587335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55856"/>
        <c:crosses val="autoZero"/>
        <c:crossBetween val="midCat"/>
      </c:valAx>
      <c:valAx>
        <c:axId val="17587564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33008"/>
        <c:crosses val="max"/>
        <c:crossBetween val="midCat"/>
      </c:valAx>
      <c:valAx>
        <c:axId val="1758733008"/>
        <c:scaling>
          <c:orientation val="minMax"/>
        </c:scaling>
        <c:delete val="1"/>
        <c:axPos val="b"/>
        <c:majorTickMark val="none"/>
        <c:minorTickMark val="none"/>
        <c:tickLblPos val="nextTo"/>
        <c:crossAx val="175875640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BA-483A-B59D-39DA464AA21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BA-483A-B59D-39DA464AA2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('42'!$R$57,'42'!$O$57)</c:f>
              <c:numCache>
                <c:formatCode>0%</c:formatCode>
                <c:ptCount val="2"/>
                <c:pt idx="0">
                  <c:v>0</c:v>
                </c:pt>
                <c:pt idx="1">
                  <c:v>0</c:v>
                </c:pt>
              </c:numCache>
            </c:numRef>
          </c:val>
          <c:extLst>
            <c:ext xmlns:c16="http://schemas.microsoft.com/office/drawing/2014/chart" uri="{C3380CC4-5D6E-409C-BE32-E72D297353CC}">
              <c16:uniqueId val="{00000002-8DBA-483A-B59D-39DA464AA219}"/>
            </c:ext>
          </c:extLst>
        </c:ser>
        <c:dLbls>
          <c:showLegendKey val="0"/>
          <c:showVal val="0"/>
          <c:showCatName val="0"/>
          <c:showSerName val="0"/>
          <c:showPercent val="0"/>
          <c:showBubbleSize val="0"/>
        </c:dLbls>
        <c:gapWidth val="150"/>
        <c:shape val="box"/>
        <c:axId val="1758756944"/>
        <c:axId val="1758735728"/>
        <c:axId val="0"/>
      </c:bar3DChart>
      <c:catAx>
        <c:axId val="175875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35728"/>
        <c:crosses val="autoZero"/>
        <c:auto val="1"/>
        <c:lblAlgn val="ctr"/>
        <c:lblOffset val="100"/>
        <c:noMultiLvlLbl val="0"/>
      </c:catAx>
      <c:valAx>
        <c:axId val="17587357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569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43-4688-B68F-17A685C690DF}"/>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43-4688-B68F-17A685C690DF}"/>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43-4688-B68F-17A685C690D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('43'!$F$16,'43'!$R$55,'43'!$O$55)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2443-4688-B68F-17A685C690DF}"/>
            </c:ext>
          </c:extLst>
        </c:ser>
        <c:dLbls>
          <c:showLegendKey val="0"/>
          <c:showVal val="0"/>
          <c:showCatName val="0"/>
          <c:showSerName val="0"/>
          <c:showPercent val="0"/>
          <c:showBubbleSize val="0"/>
        </c:dLbls>
        <c:gapWidth val="100"/>
        <c:overlap val="-24"/>
        <c:axId val="1758740080"/>
        <c:axId val="1758766736"/>
      </c:barChart>
      <c:catAx>
        <c:axId val="1758740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66736"/>
        <c:crosses val="autoZero"/>
        <c:auto val="1"/>
        <c:lblAlgn val="ctr"/>
        <c:lblOffset val="100"/>
        <c:noMultiLvlLbl val="0"/>
      </c:catAx>
      <c:valAx>
        <c:axId val="1758766736"/>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40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'43'!$P$55</c:f>
              <c:numCache>
                <c:formatCode>0%</c:formatCode>
                <c:ptCount val="1"/>
                <c:pt idx="0">
                  <c:v>0</c:v>
                </c:pt>
              </c:numCache>
            </c:numRef>
          </c:val>
          <c:extLst>
            <c:ext xmlns:c16="http://schemas.microsoft.com/office/drawing/2014/chart" uri="{C3380CC4-5D6E-409C-BE32-E72D297353CC}">
              <c16:uniqueId val="{00000000-5F70-4F94-9345-60BFEC3AE27F}"/>
            </c:ext>
          </c:extLst>
        </c:ser>
        <c:dLbls>
          <c:dLblPos val="inEnd"/>
          <c:showLegendKey val="0"/>
          <c:showVal val="1"/>
          <c:showCatName val="0"/>
          <c:showSerName val="0"/>
          <c:showPercent val="0"/>
          <c:showBubbleSize val="0"/>
        </c:dLbls>
        <c:gapWidth val="182"/>
        <c:overlap val="-50"/>
        <c:axId val="1758742256"/>
        <c:axId val="1758742800"/>
      </c:barChart>
      <c:catAx>
        <c:axId val="17587422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42800"/>
        <c:crosses val="autoZero"/>
        <c:auto val="1"/>
        <c:lblAlgn val="ctr"/>
        <c:lblOffset val="100"/>
        <c:noMultiLvlLbl val="0"/>
      </c:catAx>
      <c:valAx>
        <c:axId val="175874280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4225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'43'!$S$24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'43'!$S$25:$S$34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9964-4DF9-A034-A840CC960292}"/>
            </c:ext>
          </c:extLst>
        </c:ser>
        <c:dLbls>
          <c:showLegendKey val="0"/>
          <c:showVal val="0"/>
          <c:showCatName val="0"/>
          <c:showSerName val="0"/>
          <c:showPercent val="0"/>
          <c:showBubbleSize val="0"/>
        </c:dLbls>
        <c:axId val="1758770000"/>
        <c:axId val="1758789040"/>
      </c:scatterChart>
      <c:scatterChart>
        <c:scatterStyle val="smoothMarker"/>
        <c:varyColors val="0"/>
        <c:ser>
          <c:idx val="1"/>
          <c:order val="1"/>
          <c:tx>
            <c:strRef>
              <c:f>'43'!$O$24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'43'!$O$25:$O$34</c:f>
              <c:numCache>
                <c:formatCode>0%</c:formatCode>
                <c:ptCount val="10"/>
              </c:numCache>
            </c:numRef>
          </c:yVal>
          <c:smooth val="1"/>
          <c:extLst>
            <c:ext xmlns:c16="http://schemas.microsoft.com/office/drawing/2014/chart" uri="{C3380CC4-5D6E-409C-BE32-E72D297353CC}">
              <c16:uniqueId val="{00000001-9964-4DF9-A034-A840CC960292}"/>
            </c:ext>
          </c:extLst>
        </c:ser>
        <c:dLbls>
          <c:showLegendKey val="0"/>
          <c:showVal val="0"/>
          <c:showCatName val="0"/>
          <c:showSerName val="0"/>
          <c:showPercent val="0"/>
          <c:showBubbleSize val="0"/>
        </c:dLbls>
        <c:axId val="1758793392"/>
        <c:axId val="1758767824"/>
      </c:scatterChart>
      <c:valAx>
        <c:axId val="175877000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89040"/>
        <c:crosses val="autoZero"/>
        <c:crossBetween val="midCat"/>
      </c:valAx>
      <c:valAx>
        <c:axId val="17587890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70000"/>
        <c:crosses val="autoZero"/>
        <c:crossBetween val="midCat"/>
      </c:valAx>
      <c:valAx>
        <c:axId val="17587678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93392"/>
        <c:crosses val="max"/>
        <c:crossBetween val="midCat"/>
      </c:valAx>
      <c:valAx>
        <c:axId val="1758793392"/>
        <c:scaling>
          <c:orientation val="minMax"/>
        </c:scaling>
        <c:delete val="1"/>
        <c:axPos val="b"/>
        <c:majorTickMark val="none"/>
        <c:minorTickMark val="none"/>
        <c:tickLblPos val="nextTo"/>
        <c:crossAx val="175876782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C2-4FA3-80D2-EA32E8CAE1F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C2-4FA3-80D2-EA32E8CAE1F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('43'!$R$57,'43'!$O$57)</c:f>
              <c:numCache>
                <c:formatCode>0%</c:formatCode>
                <c:ptCount val="2"/>
                <c:pt idx="0">
                  <c:v>0</c:v>
                </c:pt>
                <c:pt idx="1">
                  <c:v>0</c:v>
                </c:pt>
              </c:numCache>
            </c:numRef>
          </c:val>
          <c:extLst>
            <c:ext xmlns:c16="http://schemas.microsoft.com/office/drawing/2014/chart" uri="{C3380CC4-5D6E-409C-BE32-E72D297353CC}">
              <c16:uniqueId val="{00000002-80C2-4FA3-80D2-EA32E8CAE1F8}"/>
            </c:ext>
          </c:extLst>
        </c:ser>
        <c:dLbls>
          <c:showLegendKey val="0"/>
          <c:showVal val="0"/>
          <c:showCatName val="0"/>
          <c:showSerName val="0"/>
          <c:showPercent val="0"/>
          <c:showBubbleSize val="0"/>
        </c:dLbls>
        <c:gapWidth val="150"/>
        <c:shape val="box"/>
        <c:axId val="1758768912"/>
        <c:axId val="1758796656"/>
        <c:axId val="0"/>
      </c:bar3DChart>
      <c:catAx>
        <c:axId val="175876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96656"/>
        <c:crosses val="autoZero"/>
        <c:auto val="1"/>
        <c:lblAlgn val="ctr"/>
        <c:lblOffset val="100"/>
        <c:noMultiLvlLbl val="0"/>
      </c:catAx>
      <c:valAx>
        <c:axId val="175879665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689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EA-409D-B97E-5A4928BC5D56}"/>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EA-409D-B97E-5A4928BC5D56}"/>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EA-409D-B97E-5A4928BC5D5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('44'!$F$16,'44'!$R$55,'44'!$O$55)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F2EA-409D-B97E-5A4928BC5D56}"/>
            </c:ext>
          </c:extLst>
        </c:ser>
        <c:dLbls>
          <c:showLegendKey val="0"/>
          <c:showVal val="0"/>
          <c:showCatName val="0"/>
          <c:showSerName val="0"/>
          <c:showPercent val="0"/>
          <c:showBubbleSize val="0"/>
        </c:dLbls>
        <c:gapWidth val="100"/>
        <c:overlap val="-24"/>
        <c:axId val="1758772720"/>
        <c:axId val="1758794480"/>
      </c:barChart>
      <c:catAx>
        <c:axId val="1758772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94480"/>
        <c:crosses val="autoZero"/>
        <c:auto val="1"/>
        <c:lblAlgn val="ctr"/>
        <c:lblOffset val="100"/>
        <c:noMultiLvlLbl val="0"/>
      </c:catAx>
      <c:valAx>
        <c:axId val="175879448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727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'44'!$P$55</c:f>
              <c:numCache>
                <c:formatCode>0%</c:formatCode>
                <c:ptCount val="1"/>
                <c:pt idx="0">
                  <c:v>0</c:v>
                </c:pt>
              </c:numCache>
            </c:numRef>
          </c:val>
          <c:extLst>
            <c:ext xmlns:c16="http://schemas.microsoft.com/office/drawing/2014/chart" uri="{C3380CC4-5D6E-409C-BE32-E72D297353CC}">
              <c16:uniqueId val="{00000000-2A26-4753-B389-1214EAE32FF2}"/>
            </c:ext>
          </c:extLst>
        </c:ser>
        <c:dLbls>
          <c:dLblPos val="inEnd"/>
          <c:showLegendKey val="0"/>
          <c:showVal val="1"/>
          <c:showCatName val="0"/>
          <c:showSerName val="0"/>
          <c:showPercent val="0"/>
          <c:showBubbleSize val="0"/>
        </c:dLbls>
        <c:gapWidth val="182"/>
        <c:overlap val="-50"/>
        <c:axId val="1758785776"/>
        <c:axId val="1758778160"/>
      </c:barChart>
      <c:catAx>
        <c:axId val="175878577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78160"/>
        <c:crosses val="autoZero"/>
        <c:auto val="1"/>
        <c:lblAlgn val="ctr"/>
        <c:lblOffset val="100"/>
        <c:noMultiLvlLbl val="0"/>
      </c:catAx>
      <c:valAx>
        <c:axId val="1758778160"/>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85776"/>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'44'!$S$24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'44'!$S$25:$S$34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880F-4B87-A919-D4E923646E49}"/>
            </c:ext>
          </c:extLst>
        </c:ser>
        <c:dLbls>
          <c:showLegendKey val="0"/>
          <c:showVal val="0"/>
          <c:showCatName val="0"/>
          <c:showSerName val="0"/>
          <c:showPercent val="0"/>
          <c:showBubbleSize val="0"/>
        </c:dLbls>
        <c:axId val="1758779248"/>
        <c:axId val="1758780336"/>
      </c:scatterChart>
      <c:scatterChart>
        <c:scatterStyle val="smoothMarker"/>
        <c:varyColors val="0"/>
        <c:ser>
          <c:idx val="1"/>
          <c:order val="1"/>
          <c:tx>
            <c:strRef>
              <c:f>'44'!$O$24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'44'!$O$25:$O$34</c:f>
              <c:numCache>
                <c:formatCode>0%</c:formatCode>
                <c:ptCount val="10"/>
              </c:numCache>
            </c:numRef>
          </c:yVal>
          <c:smooth val="1"/>
          <c:extLst>
            <c:ext xmlns:c16="http://schemas.microsoft.com/office/drawing/2014/chart" uri="{C3380CC4-5D6E-409C-BE32-E72D297353CC}">
              <c16:uniqueId val="{00000001-880F-4B87-A919-D4E923646E49}"/>
            </c:ext>
          </c:extLst>
        </c:ser>
        <c:dLbls>
          <c:showLegendKey val="0"/>
          <c:showVal val="0"/>
          <c:showCatName val="0"/>
          <c:showSerName val="0"/>
          <c:showPercent val="0"/>
          <c:showBubbleSize val="0"/>
        </c:dLbls>
        <c:axId val="1758780880"/>
        <c:axId val="1758795024"/>
      </c:scatterChart>
      <c:valAx>
        <c:axId val="1758779248"/>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80336"/>
        <c:crosses val="autoZero"/>
        <c:crossBetween val="midCat"/>
      </c:valAx>
      <c:valAx>
        <c:axId val="17587803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79248"/>
        <c:crosses val="autoZero"/>
        <c:crossBetween val="midCat"/>
      </c:valAx>
      <c:valAx>
        <c:axId val="17587950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80880"/>
        <c:crosses val="max"/>
        <c:crossBetween val="midCat"/>
      </c:valAx>
      <c:valAx>
        <c:axId val="1758780880"/>
        <c:scaling>
          <c:orientation val="minMax"/>
        </c:scaling>
        <c:delete val="1"/>
        <c:axPos val="b"/>
        <c:majorTickMark val="none"/>
        <c:minorTickMark val="none"/>
        <c:tickLblPos val="nextTo"/>
        <c:crossAx val="175879502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07-4249-8D18-4D78A29F4A03}"/>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07-4249-8D18-4D78A29F4A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('44'!$R$57,'44'!$O$57)</c:f>
              <c:numCache>
                <c:formatCode>0%</c:formatCode>
                <c:ptCount val="2"/>
                <c:pt idx="0">
                  <c:v>0</c:v>
                </c:pt>
                <c:pt idx="1">
                  <c:v>0</c:v>
                </c:pt>
              </c:numCache>
            </c:numRef>
          </c:val>
          <c:extLst>
            <c:ext xmlns:c16="http://schemas.microsoft.com/office/drawing/2014/chart" uri="{C3380CC4-5D6E-409C-BE32-E72D297353CC}">
              <c16:uniqueId val="{00000002-9207-4249-8D18-4D78A29F4A03}"/>
            </c:ext>
          </c:extLst>
        </c:ser>
        <c:dLbls>
          <c:showLegendKey val="0"/>
          <c:showVal val="0"/>
          <c:showCatName val="0"/>
          <c:showSerName val="0"/>
          <c:showPercent val="0"/>
          <c:showBubbleSize val="0"/>
        </c:dLbls>
        <c:gapWidth val="150"/>
        <c:shape val="box"/>
        <c:axId val="1758774352"/>
        <c:axId val="1758787952"/>
        <c:axId val="0"/>
      </c:bar3DChart>
      <c:catAx>
        <c:axId val="175877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87952"/>
        <c:crosses val="autoZero"/>
        <c:auto val="1"/>
        <c:lblAlgn val="ctr"/>
        <c:lblOffset val="100"/>
        <c:noMultiLvlLbl val="0"/>
      </c:catAx>
      <c:valAx>
        <c:axId val="175878795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743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B6-4740-9631-0DC265623517}"/>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B6-4740-9631-0DC265623517}"/>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B6-4740-9631-0DC26562351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('45'!$F$16,'45'!$R$55,'45'!$O$55)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59B6-4740-9631-0DC265623517}"/>
            </c:ext>
          </c:extLst>
        </c:ser>
        <c:dLbls>
          <c:showLegendKey val="0"/>
          <c:showVal val="0"/>
          <c:showCatName val="0"/>
          <c:showSerName val="0"/>
          <c:showPercent val="0"/>
          <c:showBubbleSize val="0"/>
        </c:dLbls>
        <c:gapWidth val="100"/>
        <c:overlap val="-24"/>
        <c:axId val="1758782512"/>
        <c:axId val="1758797200"/>
      </c:barChart>
      <c:catAx>
        <c:axId val="1758782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97200"/>
        <c:crosses val="autoZero"/>
        <c:auto val="1"/>
        <c:lblAlgn val="ctr"/>
        <c:lblOffset val="100"/>
        <c:noMultiLvlLbl val="0"/>
      </c:catAx>
      <c:valAx>
        <c:axId val="1758797200"/>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825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'45'!$P$55</c:f>
              <c:numCache>
                <c:formatCode>0%</c:formatCode>
                <c:ptCount val="1"/>
                <c:pt idx="0">
                  <c:v>0</c:v>
                </c:pt>
              </c:numCache>
            </c:numRef>
          </c:val>
          <c:extLst>
            <c:ext xmlns:c16="http://schemas.microsoft.com/office/drawing/2014/chart" uri="{C3380CC4-5D6E-409C-BE32-E72D297353CC}">
              <c16:uniqueId val="{00000000-0D0E-4C28-9C89-7DFB3B5C36B1}"/>
            </c:ext>
          </c:extLst>
        </c:ser>
        <c:dLbls>
          <c:dLblPos val="inEnd"/>
          <c:showLegendKey val="0"/>
          <c:showVal val="1"/>
          <c:showCatName val="0"/>
          <c:showSerName val="0"/>
          <c:showPercent val="0"/>
          <c:showBubbleSize val="0"/>
        </c:dLbls>
        <c:gapWidth val="182"/>
        <c:overlap val="-50"/>
        <c:axId val="1758783600"/>
        <c:axId val="1758773808"/>
      </c:barChart>
      <c:catAx>
        <c:axId val="17587836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73808"/>
        <c:crosses val="autoZero"/>
        <c:auto val="1"/>
        <c:lblAlgn val="ctr"/>
        <c:lblOffset val="100"/>
        <c:noMultiLvlLbl val="0"/>
      </c:catAx>
      <c:valAx>
        <c:axId val="1758773808"/>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8360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'45'!$S$24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'45'!$S$25:$S$34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BC34-4447-B553-4C9D85055605}"/>
            </c:ext>
          </c:extLst>
        </c:ser>
        <c:dLbls>
          <c:showLegendKey val="0"/>
          <c:showVal val="0"/>
          <c:showCatName val="0"/>
          <c:showSerName val="0"/>
          <c:showPercent val="0"/>
          <c:showBubbleSize val="0"/>
        </c:dLbls>
        <c:axId val="1758777616"/>
        <c:axId val="1758784144"/>
      </c:scatterChart>
      <c:scatterChart>
        <c:scatterStyle val="smoothMarker"/>
        <c:varyColors val="0"/>
        <c:ser>
          <c:idx val="1"/>
          <c:order val="1"/>
          <c:tx>
            <c:strRef>
              <c:f>'45'!$O$24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'45'!$O$25:$O$34</c:f>
              <c:numCache>
                <c:formatCode>0%</c:formatCode>
                <c:ptCount val="10"/>
              </c:numCache>
            </c:numRef>
          </c:yVal>
          <c:smooth val="1"/>
          <c:extLst>
            <c:ext xmlns:c16="http://schemas.microsoft.com/office/drawing/2014/chart" uri="{C3380CC4-5D6E-409C-BE32-E72D297353CC}">
              <c16:uniqueId val="{00000001-BC34-4447-B553-4C9D85055605}"/>
            </c:ext>
          </c:extLst>
        </c:ser>
        <c:dLbls>
          <c:showLegendKey val="0"/>
          <c:showVal val="0"/>
          <c:showCatName val="0"/>
          <c:showSerName val="0"/>
          <c:showPercent val="0"/>
          <c:showBubbleSize val="0"/>
        </c:dLbls>
        <c:axId val="1758767280"/>
        <c:axId val="1758786864"/>
      </c:scatterChart>
      <c:valAx>
        <c:axId val="175877761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84144"/>
        <c:crosses val="autoZero"/>
        <c:crossBetween val="midCat"/>
      </c:valAx>
      <c:valAx>
        <c:axId val="17587841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58777616"/>
        <c:crosses val="autoZero"/>
        <c:crossBetween val="midCat"/>
      </c:valAx>
      <c:valAx>
        <c:axId val="17587868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58767280"/>
        <c:crosses val="max"/>
        <c:crossBetween val="midCat"/>
      </c:valAx>
      <c:valAx>
        <c:axId val="1758767280"/>
        <c:scaling>
          <c:orientation val="minMax"/>
        </c:scaling>
        <c:delete val="1"/>
        <c:axPos val="b"/>
        <c:majorTickMark val="none"/>
        <c:minorTickMark val="none"/>
        <c:tickLblPos val="nextTo"/>
        <c:crossAx val="175878686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85-4866-87F3-7261FBC3E97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85-4866-87F3-7261FBC3E97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('45'!$R$57,'45'!$O$57)</c:f>
              <c:numCache>
                <c:formatCode>0%</c:formatCode>
                <c:ptCount val="2"/>
                <c:pt idx="0">
                  <c:v>0</c:v>
                </c:pt>
                <c:pt idx="1">
                  <c:v>0</c:v>
                </c:pt>
              </c:numCache>
            </c:numRef>
          </c:val>
          <c:extLst>
            <c:ext xmlns:c16="http://schemas.microsoft.com/office/drawing/2014/chart" uri="{C3380CC4-5D6E-409C-BE32-E72D297353CC}">
              <c16:uniqueId val="{00000002-D385-4866-87F3-7261FBC3E976}"/>
            </c:ext>
          </c:extLst>
        </c:ser>
        <c:dLbls>
          <c:showLegendKey val="0"/>
          <c:showVal val="0"/>
          <c:showCatName val="0"/>
          <c:showSerName val="0"/>
          <c:showPercent val="0"/>
          <c:showBubbleSize val="0"/>
        </c:dLbls>
        <c:gapWidth val="150"/>
        <c:shape val="box"/>
        <c:axId val="1758768368"/>
        <c:axId val="1758769456"/>
        <c:axId val="0"/>
      </c:bar3DChart>
      <c:catAx>
        <c:axId val="175876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58769456"/>
        <c:crosses val="autoZero"/>
        <c:auto val="1"/>
        <c:lblAlgn val="ctr"/>
        <c:lblOffset val="100"/>
        <c:noMultiLvlLbl val="0"/>
      </c:catAx>
      <c:valAx>
        <c:axId val="175876945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68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84-4CF4-9006-20788D8D8DD6}"/>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84-4CF4-9006-20788D8D8DD6}"/>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84-4CF4-9006-20788D8D8DD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('46'!$F$16,'46'!$R$55,'46'!$O$55)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4A84-4CF4-9006-20788D8D8DD6}"/>
            </c:ext>
          </c:extLst>
        </c:ser>
        <c:dLbls>
          <c:showLegendKey val="0"/>
          <c:showVal val="0"/>
          <c:showCatName val="0"/>
          <c:showSerName val="0"/>
          <c:showPercent val="0"/>
          <c:showBubbleSize val="0"/>
        </c:dLbls>
        <c:gapWidth val="100"/>
        <c:overlap val="-24"/>
        <c:axId val="1758771632"/>
        <c:axId val="1758790672"/>
      </c:barChart>
      <c:catAx>
        <c:axId val="1758771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90672"/>
        <c:crosses val="autoZero"/>
        <c:auto val="1"/>
        <c:lblAlgn val="ctr"/>
        <c:lblOffset val="100"/>
        <c:noMultiLvlLbl val="0"/>
      </c:catAx>
      <c:valAx>
        <c:axId val="175879067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58771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'46'!$P$55</c:f>
              <c:numCache>
                <c:formatCode>0%</c:formatCode>
                <c:ptCount val="1"/>
                <c:pt idx="0">
                  <c:v>0</c:v>
                </c:pt>
              </c:numCache>
            </c:numRef>
          </c:val>
          <c:extLst>
            <c:ext xmlns:c16="http://schemas.microsoft.com/office/drawing/2014/chart" uri="{C3380CC4-5D6E-409C-BE32-E72D297353CC}">
              <c16:uniqueId val="{00000000-0AEA-4B99-ACEA-D4CCE557D76E}"/>
            </c:ext>
          </c:extLst>
        </c:ser>
        <c:dLbls>
          <c:dLblPos val="inEnd"/>
          <c:showLegendKey val="0"/>
          <c:showVal val="1"/>
          <c:showCatName val="0"/>
          <c:showSerName val="0"/>
          <c:showPercent val="0"/>
          <c:showBubbleSize val="0"/>
        </c:dLbls>
        <c:gapWidth val="182"/>
        <c:overlap val="-50"/>
        <c:axId val="1758790128"/>
        <c:axId val="1758791216"/>
      </c:barChart>
      <c:catAx>
        <c:axId val="175879012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91216"/>
        <c:crosses val="autoZero"/>
        <c:auto val="1"/>
        <c:lblAlgn val="ctr"/>
        <c:lblOffset val="100"/>
        <c:noMultiLvlLbl val="0"/>
      </c:catAx>
      <c:valAx>
        <c:axId val="175879121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5879012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'46'!$S$24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'46'!$S$25:$S$34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A795-485F-BCB7-273DC5599ACD}"/>
            </c:ext>
          </c:extLst>
        </c:ser>
        <c:dLbls>
          <c:showLegendKey val="0"/>
          <c:showVal val="0"/>
          <c:showCatName val="0"/>
          <c:showSerName val="0"/>
          <c:showPercent val="0"/>
          <c:showBubbleSize val="0"/>
        </c:dLbls>
        <c:axId val="1763838016"/>
        <c:axId val="1763843456"/>
      </c:scatterChart>
      <c:scatterChart>
        <c:scatterStyle val="smoothMarker"/>
        <c:varyColors val="0"/>
        <c:ser>
          <c:idx val="1"/>
          <c:order val="1"/>
          <c:tx>
            <c:strRef>
              <c:f>'46'!$O$24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'46'!$O$25:$O$34</c:f>
              <c:numCache>
                <c:formatCode>0%</c:formatCode>
                <c:ptCount val="10"/>
              </c:numCache>
            </c:numRef>
          </c:yVal>
          <c:smooth val="1"/>
          <c:extLst>
            <c:ext xmlns:c16="http://schemas.microsoft.com/office/drawing/2014/chart" uri="{C3380CC4-5D6E-409C-BE32-E72D297353CC}">
              <c16:uniqueId val="{00000001-A795-485F-BCB7-273DC5599ACD}"/>
            </c:ext>
          </c:extLst>
        </c:ser>
        <c:dLbls>
          <c:showLegendKey val="0"/>
          <c:showVal val="0"/>
          <c:showCatName val="0"/>
          <c:showSerName val="0"/>
          <c:showPercent val="0"/>
          <c:showBubbleSize val="0"/>
        </c:dLbls>
        <c:axId val="1763837472"/>
        <c:axId val="1763845632"/>
      </c:scatterChart>
      <c:valAx>
        <c:axId val="1763838016"/>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43456"/>
        <c:crosses val="autoZero"/>
        <c:crossBetween val="midCat"/>
      </c:valAx>
      <c:valAx>
        <c:axId val="17638434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63838016"/>
        <c:crosses val="autoZero"/>
        <c:crossBetween val="midCat"/>
      </c:valAx>
      <c:valAx>
        <c:axId val="17638456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63837472"/>
        <c:crosses val="max"/>
        <c:crossBetween val="midCat"/>
      </c:valAx>
      <c:valAx>
        <c:axId val="1763837472"/>
        <c:scaling>
          <c:orientation val="minMax"/>
        </c:scaling>
        <c:delete val="1"/>
        <c:axPos val="b"/>
        <c:majorTickMark val="none"/>
        <c:minorTickMark val="none"/>
        <c:tickLblPos val="nextTo"/>
        <c:crossAx val="1763845632"/>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94-46C7-BC05-2BB940C1362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94-46C7-BC05-2BB940C1362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('46'!$R$57,'46'!$O$57)</c:f>
              <c:numCache>
                <c:formatCode>0%</c:formatCode>
                <c:ptCount val="2"/>
                <c:pt idx="0">
                  <c:v>0</c:v>
                </c:pt>
                <c:pt idx="1">
                  <c:v>0</c:v>
                </c:pt>
              </c:numCache>
            </c:numRef>
          </c:val>
          <c:extLst>
            <c:ext xmlns:c16="http://schemas.microsoft.com/office/drawing/2014/chart" uri="{C3380CC4-5D6E-409C-BE32-E72D297353CC}">
              <c16:uniqueId val="{00000002-2594-46C7-BC05-2BB940C13625}"/>
            </c:ext>
          </c:extLst>
        </c:ser>
        <c:dLbls>
          <c:showLegendKey val="0"/>
          <c:showVal val="0"/>
          <c:showCatName val="0"/>
          <c:showSerName val="0"/>
          <c:showPercent val="0"/>
          <c:showBubbleSize val="0"/>
        </c:dLbls>
        <c:gapWidth val="150"/>
        <c:shape val="box"/>
        <c:axId val="1763823328"/>
        <c:axId val="1763826048"/>
        <c:axId val="0"/>
      </c:bar3DChart>
      <c:catAx>
        <c:axId val="176382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63826048"/>
        <c:crosses val="autoZero"/>
        <c:auto val="1"/>
        <c:lblAlgn val="ctr"/>
        <c:lblOffset val="100"/>
        <c:noMultiLvlLbl val="0"/>
      </c:catAx>
      <c:valAx>
        <c:axId val="17638260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233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4D-4E42-A5BC-D29EE449C3CA}"/>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4D-4E42-A5BC-D29EE449C3CA}"/>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4D-4E42-A5BC-D29EE449C3C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('47'!$F$16,'47'!$R$55,'47'!$O$55)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9B4D-4E42-A5BC-D29EE449C3CA}"/>
            </c:ext>
          </c:extLst>
        </c:ser>
        <c:dLbls>
          <c:showLegendKey val="0"/>
          <c:showVal val="0"/>
          <c:showCatName val="0"/>
          <c:showSerName val="0"/>
          <c:showPercent val="0"/>
          <c:showBubbleSize val="0"/>
        </c:dLbls>
        <c:gapWidth val="100"/>
        <c:overlap val="-24"/>
        <c:axId val="1763848896"/>
        <c:axId val="1763839104"/>
      </c:barChart>
      <c:catAx>
        <c:axId val="176384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39104"/>
        <c:crosses val="autoZero"/>
        <c:auto val="1"/>
        <c:lblAlgn val="ctr"/>
        <c:lblOffset val="100"/>
        <c:noMultiLvlLbl val="0"/>
      </c:catAx>
      <c:valAx>
        <c:axId val="176383910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488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'47'!$P$55</c:f>
              <c:numCache>
                <c:formatCode>0%</c:formatCode>
                <c:ptCount val="1"/>
                <c:pt idx="0">
                  <c:v>0</c:v>
                </c:pt>
              </c:numCache>
            </c:numRef>
          </c:val>
          <c:extLst>
            <c:ext xmlns:c16="http://schemas.microsoft.com/office/drawing/2014/chart" uri="{C3380CC4-5D6E-409C-BE32-E72D297353CC}">
              <c16:uniqueId val="{00000000-C9AC-4DD0-B9FB-9E83B6495773}"/>
            </c:ext>
          </c:extLst>
        </c:ser>
        <c:dLbls>
          <c:dLblPos val="inEnd"/>
          <c:showLegendKey val="0"/>
          <c:showVal val="1"/>
          <c:showCatName val="0"/>
          <c:showSerName val="0"/>
          <c:showPercent val="0"/>
          <c:showBubbleSize val="0"/>
        </c:dLbls>
        <c:gapWidth val="182"/>
        <c:overlap val="-50"/>
        <c:axId val="1763828224"/>
        <c:axId val="1763842912"/>
      </c:barChart>
      <c:catAx>
        <c:axId val="17638282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42912"/>
        <c:crosses val="autoZero"/>
        <c:auto val="1"/>
        <c:lblAlgn val="ctr"/>
        <c:lblOffset val="100"/>
        <c:noMultiLvlLbl val="0"/>
      </c:catAx>
      <c:valAx>
        <c:axId val="176384291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28224"/>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'47'!$S$24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'47'!$S$25:$S$34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22ED-4221-96AA-DF55C599C426}"/>
            </c:ext>
          </c:extLst>
        </c:ser>
        <c:dLbls>
          <c:showLegendKey val="0"/>
          <c:showVal val="0"/>
          <c:showCatName val="0"/>
          <c:showSerName val="0"/>
          <c:showPercent val="0"/>
          <c:showBubbleSize val="0"/>
        </c:dLbls>
        <c:axId val="1763830400"/>
        <c:axId val="1763825504"/>
      </c:scatterChart>
      <c:scatterChart>
        <c:scatterStyle val="smoothMarker"/>
        <c:varyColors val="0"/>
        <c:ser>
          <c:idx val="1"/>
          <c:order val="1"/>
          <c:tx>
            <c:strRef>
              <c:f>'47'!$O$24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'47'!$O$25:$O$34</c:f>
              <c:numCache>
                <c:formatCode>0%</c:formatCode>
                <c:ptCount val="10"/>
              </c:numCache>
            </c:numRef>
          </c:yVal>
          <c:smooth val="1"/>
          <c:extLst>
            <c:ext xmlns:c16="http://schemas.microsoft.com/office/drawing/2014/chart" uri="{C3380CC4-5D6E-409C-BE32-E72D297353CC}">
              <c16:uniqueId val="{00000001-22ED-4221-96AA-DF55C599C426}"/>
            </c:ext>
          </c:extLst>
        </c:ser>
        <c:dLbls>
          <c:showLegendKey val="0"/>
          <c:showVal val="0"/>
          <c:showCatName val="0"/>
          <c:showSerName val="0"/>
          <c:showPercent val="0"/>
          <c:showBubbleSize val="0"/>
        </c:dLbls>
        <c:axId val="1763827680"/>
        <c:axId val="1763849440"/>
      </c:scatterChart>
      <c:valAx>
        <c:axId val="176383040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25504"/>
        <c:crosses val="autoZero"/>
        <c:crossBetween val="midCat"/>
      </c:valAx>
      <c:valAx>
        <c:axId val="17638255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63830400"/>
        <c:crosses val="autoZero"/>
        <c:crossBetween val="midCat"/>
      </c:valAx>
      <c:valAx>
        <c:axId val="176384944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63827680"/>
        <c:crosses val="max"/>
        <c:crossBetween val="midCat"/>
      </c:valAx>
      <c:valAx>
        <c:axId val="1763827680"/>
        <c:scaling>
          <c:orientation val="minMax"/>
        </c:scaling>
        <c:delete val="1"/>
        <c:axPos val="b"/>
        <c:majorTickMark val="none"/>
        <c:minorTickMark val="none"/>
        <c:tickLblPos val="nextTo"/>
        <c:crossAx val="176384944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1A-4482-8296-2173C2FABE8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1A-4482-8296-2173C2FABE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('47'!$R$57,'47'!$O$57)</c:f>
              <c:numCache>
                <c:formatCode>0%</c:formatCode>
                <c:ptCount val="2"/>
                <c:pt idx="0">
                  <c:v>0</c:v>
                </c:pt>
                <c:pt idx="1">
                  <c:v>0</c:v>
                </c:pt>
              </c:numCache>
            </c:numRef>
          </c:val>
          <c:extLst>
            <c:ext xmlns:c16="http://schemas.microsoft.com/office/drawing/2014/chart" uri="{C3380CC4-5D6E-409C-BE32-E72D297353CC}">
              <c16:uniqueId val="{00000002-A31A-4482-8296-2173C2FABE8F}"/>
            </c:ext>
          </c:extLst>
        </c:ser>
        <c:dLbls>
          <c:showLegendKey val="0"/>
          <c:showVal val="0"/>
          <c:showCatName val="0"/>
          <c:showSerName val="0"/>
          <c:showPercent val="0"/>
          <c:showBubbleSize val="0"/>
        </c:dLbls>
        <c:gapWidth val="150"/>
        <c:shape val="box"/>
        <c:axId val="1763834208"/>
        <c:axId val="1763836928"/>
        <c:axId val="0"/>
      </c:bar3DChart>
      <c:catAx>
        <c:axId val="176383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63836928"/>
        <c:crosses val="autoZero"/>
        <c:auto val="1"/>
        <c:lblAlgn val="ctr"/>
        <c:lblOffset val="100"/>
        <c:noMultiLvlLbl val="0"/>
      </c:catAx>
      <c:valAx>
        <c:axId val="17638369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342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71-4B36-867C-F629E676B706}"/>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71-4B36-867C-F629E676B706}"/>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71-4B36-867C-F629E676B70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('48'!$F$16,'48'!$R$55,'48'!$O$55)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0F71-4B36-867C-F629E676B706}"/>
            </c:ext>
          </c:extLst>
        </c:ser>
        <c:dLbls>
          <c:showLegendKey val="0"/>
          <c:showVal val="0"/>
          <c:showCatName val="0"/>
          <c:showSerName val="0"/>
          <c:showPercent val="0"/>
          <c:showBubbleSize val="0"/>
        </c:dLbls>
        <c:gapWidth val="100"/>
        <c:overlap val="-24"/>
        <c:axId val="1763826592"/>
        <c:axId val="1763844544"/>
      </c:barChart>
      <c:catAx>
        <c:axId val="176382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44544"/>
        <c:crosses val="autoZero"/>
        <c:auto val="1"/>
        <c:lblAlgn val="ctr"/>
        <c:lblOffset val="100"/>
        <c:noMultiLvlLbl val="0"/>
      </c:catAx>
      <c:valAx>
        <c:axId val="176384454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265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'48'!$P$55</c:f>
              <c:numCache>
                <c:formatCode>0%</c:formatCode>
                <c:ptCount val="1"/>
                <c:pt idx="0">
                  <c:v>0</c:v>
                </c:pt>
              </c:numCache>
            </c:numRef>
          </c:val>
          <c:extLst>
            <c:ext xmlns:c16="http://schemas.microsoft.com/office/drawing/2014/chart" uri="{C3380CC4-5D6E-409C-BE32-E72D297353CC}">
              <c16:uniqueId val="{00000000-7345-4A34-94B3-6CA7005E94B4}"/>
            </c:ext>
          </c:extLst>
        </c:ser>
        <c:dLbls>
          <c:dLblPos val="inEnd"/>
          <c:showLegendKey val="0"/>
          <c:showVal val="1"/>
          <c:showCatName val="0"/>
          <c:showSerName val="0"/>
          <c:showPercent val="0"/>
          <c:showBubbleSize val="0"/>
        </c:dLbls>
        <c:gapWidth val="182"/>
        <c:overlap val="-50"/>
        <c:axId val="1763823872"/>
        <c:axId val="1763835296"/>
      </c:barChart>
      <c:catAx>
        <c:axId val="17638238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35296"/>
        <c:crosses val="autoZero"/>
        <c:auto val="1"/>
        <c:lblAlgn val="ctr"/>
        <c:lblOffset val="100"/>
        <c:noMultiLvlLbl val="0"/>
      </c:catAx>
      <c:valAx>
        <c:axId val="176383529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23872"/>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'48'!$S$24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'48'!$S$25:$S$34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7CD8-4743-95FD-A4BDE4376C8C}"/>
            </c:ext>
          </c:extLst>
        </c:ser>
        <c:dLbls>
          <c:showLegendKey val="0"/>
          <c:showVal val="0"/>
          <c:showCatName val="0"/>
          <c:showSerName val="0"/>
          <c:showPercent val="0"/>
          <c:showBubbleSize val="0"/>
        </c:dLbls>
        <c:axId val="1763832032"/>
        <c:axId val="1763822240"/>
      </c:scatterChart>
      <c:scatterChart>
        <c:scatterStyle val="smoothMarker"/>
        <c:varyColors val="0"/>
        <c:ser>
          <c:idx val="1"/>
          <c:order val="1"/>
          <c:tx>
            <c:strRef>
              <c:f>'48'!$O$24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'48'!$O$25:$O$34</c:f>
              <c:numCache>
                <c:formatCode>0%</c:formatCode>
                <c:ptCount val="10"/>
              </c:numCache>
            </c:numRef>
          </c:yVal>
          <c:smooth val="1"/>
          <c:extLst>
            <c:ext xmlns:c16="http://schemas.microsoft.com/office/drawing/2014/chart" uri="{C3380CC4-5D6E-409C-BE32-E72D297353CC}">
              <c16:uniqueId val="{00000001-7CD8-4743-95FD-A4BDE4376C8C}"/>
            </c:ext>
          </c:extLst>
        </c:ser>
        <c:dLbls>
          <c:showLegendKey val="0"/>
          <c:showVal val="0"/>
          <c:showCatName val="0"/>
          <c:showSerName val="0"/>
          <c:showPercent val="0"/>
          <c:showBubbleSize val="0"/>
        </c:dLbls>
        <c:axId val="1763846720"/>
        <c:axId val="1763833120"/>
      </c:scatterChart>
      <c:valAx>
        <c:axId val="176383203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22240"/>
        <c:crosses val="autoZero"/>
        <c:crossBetween val="midCat"/>
      </c:valAx>
      <c:valAx>
        <c:axId val="17638222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63832032"/>
        <c:crosses val="autoZero"/>
        <c:crossBetween val="midCat"/>
      </c:valAx>
      <c:valAx>
        <c:axId val="176383312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63846720"/>
        <c:crosses val="max"/>
        <c:crossBetween val="midCat"/>
      </c:valAx>
      <c:valAx>
        <c:axId val="1763846720"/>
        <c:scaling>
          <c:orientation val="minMax"/>
        </c:scaling>
        <c:delete val="1"/>
        <c:axPos val="b"/>
        <c:majorTickMark val="none"/>
        <c:minorTickMark val="none"/>
        <c:tickLblPos val="nextTo"/>
        <c:crossAx val="176383312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2E-4E7D-8AE7-94B5D9BC3C5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2E-4E7D-8AE7-94B5D9BC3C5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('48'!$R$57,'48'!$O$57)</c:f>
              <c:numCache>
                <c:formatCode>0%</c:formatCode>
                <c:ptCount val="2"/>
                <c:pt idx="0">
                  <c:v>0</c:v>
                </c:pt>
                <c:pt idx="1">
                  <c:v>0</c:v>
                </c:pt>
              </c:numCache>
            </c:numRef>
          </c:val>
          <c:extLst>
            <c:ext xmlns:c16="http://schemas.microsoft.com/office/drawing/2014/chart" uri="{C3380CC4-5D6E-409C-BE32-E72D297353CC}">
              <c16:uniqueId val="{00000002-892E-4E7D-8AE7-94B5D9BC3C51}"/>
            </c:ext>
          </c:extLst>
        </c:ser>
        <c:dLbls>
          <c:showLegendKey val="0"/>
          <c:showVal val="0"/>
          <c:showCatName val="0"/>
          <c:showSerName val="0"/>
          <c:showPercent val="0"/>
          <c:showBubbleSize val="0"/>
        </c:dLbls>
        <c:gapWidth val="150"/>
        <c:shape val="box"/>
        <c:axId val="1763846176"/>
        <c:axId val="1763839648"/>
        <c:axId val="0"/>
      </c:bar3DChart>
      <c:catAx>
        <c:axId val="176384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63839648"/>
        <c:crosses val="autoZero"/>
        <c:auto val="1"/>
        <c:lblAlgn val="ctr"/>
        <c:lblOffset val="100"/>
        <c:noMultiLvlLbl val="0"/>
      </c:catAx>
      <c:valAx>
        <c:axId val="17638396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461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D8-417A-9867-DDD1F003341E}"/>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D8-417A-9867-DDD1F003341E}"/>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D8-417A-9867-DDD1F003341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('49'!$F$16,'49'!$R$55,'49'!$O$55)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C5D8-417A-9867-DDD1F003341E}"/>
            </c:ext>
          </c:extLst>
        </c:ser>
        <c:dLbls>
          <c:showLegendKey val="0"/>
          <c:showVal val="0"/>
          <c:showCatName val="0"/>
          <c:showSerName val="0"/>
          <c:showPercent val="0"/>
          <c:showBubbleSize val="0"/>
        </c:dLbls>
        <c:gapWidth val="100"/>
        <c:overlap val="-24"/>
        <c:axId val="1763835840"/>
        <c:axId val="1763840192"/>
      </c:barChart>
      <c:catAx>
        <c:axId val="1763835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40192"/>
        <c:crosses val="autoZero"/>
        <c:auto val="1"/>
        <c:lblAlgn val="ctr"/>
        <c:lblOffset val="100"/>
        <c:noMultiLvlLbl val="0"/>
      </c:catAx>
      <c:valAx>
        <c:axId val="1763840192"/>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358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'49'!$P$55</c:f>
              <c:numCache>
                <c:formatCode>0%</c:formatCode>
                <c:ptCount val="1"/>
                <c:pt idx="0">
                  <c:v>0</c:v>
                </c:pt>
              </c:numCache>
            </c:numRef>
          </c:val>
          <c:extLst>
            <c:ext xmlns:c16="http://schemas.microsoft.com/office/drawing/2014/chart" uri="{C3380CC4-5D6E-409C-BE32-E72D297353CC}">
              <c16:uniqueId val="{00000000-17AA-480E-BA8D-65FD8FB43050}"/>
            </c:ext>
          </c:extLst>
        </c:ser>
        <c:dLbls>
          <c:dLblPos val="inEnd"/>
          <c:showLegendKey val="0"/>
          <c:showVal val="1"/>
          <c:showCatName val="0"/>
          <c:showSerName val="0"/>
          <c:showPercent val="0"/>
          <c:showBubbleSize val="0"/>
        </c:dLbls>
        <c:gapWidth val="182"/>
        <c:overlap val="-50"/>
        <c:axId val="1763847808"/>
        <c:axId val="1763848352"/>
      </c:barChart>
      <c:catAx>
        <c:axId val="1763847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48352"/>
        <c:crosses val="autoZero"/>
        <c:auto val="1"/>
        <c:lblAlgn val="ctr"/>
        <c:lblOffset val="100"/>
        <c:noMultiLvlLbl val="0"/>
      </c:catAx>
      <c:valAx>
        <c:axId val="1763848352"/>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47808"/>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'49'!$S$24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'49'!$S$25:$S$34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0152-470E-AEF7-47D1919CC392}"/>
            </c:ext>
          </c:extLst>
        </c:ser>
        <c:dLbls>
          <c:showLegendKey val="0"/>
          <c:showVal val="0"/>
          <c:showCatName val="0"/>
          <c:showSerName val="0"/>
          <c:showPercent val="0"/>
          <c:showBubbleSize val="0"/>
        </c:dLbls>
        <c:axId val="1763851072"/>
        <c:axId val="1763851616"/>
      </c:scatterChart>
      <c:scatterChart>
        <c:scatterStyle val="smoothMarker"/>
        <c:varyColors val="0"/>
        <c:ser>
          <c:idx val="1"/>
          <c:order val="1"/>
          <c:tx>
            <c:strRef>
              <c:f>'49'!$O$24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'49'!$O$25:$O$34</c:f>
              <c:numCache>
                <c:formatCode>0%</c:formatCode>
                <c:ptCount val="10"/>
              </c:numCache>
            </c:numRef>
          </c:yVal>
          <c:smooth val="1"/>
          <c:extLst>
            <c:ext xmlns:c16="http://schemas.microsoft.com/office/drawing/2014/chart" uri="{C3380CC4-5D6E-409C-BE32-E72D297353CC}">
              <c16:uniqueId val="{00000001-0152-470E-AEF7-47D1919CC392}"/>
            </c:ext>
          </c:extLst>
        </c:ser>
        <c:dLbls>
          <c:showLegendKey val="0"/>
          <c:showVal val="0"/>
          <c:showCatName val="0"/>
          <c:showSerName val="0"/>
          <c:showPercent val="0"/>
          <c:showBubbleSize val="0"/>
        </c:dLbls>
        <c:axId val="1763814624"/>
        <c:axId val="1763817344"/>
      </c:scatterChart>
      <c:valAx>
        <c:axId val="1763851072"/>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51616"/>
        <c:crosses val="autoZero"/>
        <c:crossBetween val="midCat"/>
      </c:valAx>
      <c:valAx>
        <c:axId val="17638516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63851072"/>
        <c:crosses val="autoZero"/>
        <c:crossBetween val="midCat"/>
      </c:valAx>
      <c:valAx>
        <c:axId val="17638173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63814624"/>
        <c:crosses val="max"/>
        <c:crossBetween val="midCat"/>
      </c:valAx>
      <c:valAx>
        <c:axId val="1763814624"/>
        <c:scaling>
          <c:orientation val="minMax"/>
        </c:scaling>
        <c:delete val="1"/>
        <c:axPos val="b"/>
        <c:majorTickMark val="none"/>
        <c:minorTickMark val="none"/>
        <c:tickLblPos val="nextTo"/>
        <c:crossAx val="1763817344"/>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74-42D5-A9C4-9372B55F4D8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74-42D5-A9C4-9372B55F4D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('49'!$R$57,'49'!$O$57)</c:f>
              <c:numCache>
                <c:formatCode>0%</c:formatCode>
                <c:ptCount val="2"/>
                <c:pt idx="0">
                  <c:v>0</c:v>
                </c:pt>
                <c:pt idx="1">
                  <c:v>0</c:v>
                </c:pt>
              </c:numCache>
            </c:numRef>
          </c:val>
          <c:extLst>
            <c:ext xmlns:c16="http://schemas.microsoft.com/office/drawing/2014/chart" uri="{C3380CC4-5D6E-409C-BE32-E72D297353CC}">
              <c16:uniqueId val="{00000002-CC74-42D5-A9C4-9372B55F4D8B}"/>
            </c:ext>
          </c:extLst>
        </c:ser>
        <c:dLbls>
          <c:showLegendKey val="0"/>
          <c:showVal val="0"/>
          <c:showCatName val="0"/>
          <c:showSerName val="0"/>
          <c:showPercent val="0"/>
          <c:showBubbleSize val="0"/>
        </c:dLbls>
        <c:gapWidth val="150"/>
        <c:shape val="box"/>
        <c:axId val="1763817888"/>
        <c:axId val="1763793408"/>
        <c:axId val="0"/>
      </c:bar3DChart>
      <c:catAx>
        <c:axId val="176381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63793408"/>
        <c:crosses val="autoZero"/>
        <c:auto val="1"/>
        <c:lblAlgn val="ctr"/>
        <c:lblOffset val="100"/>
        <c:noMultiLvlLbl val="0"/>
      </c:catAx>
      <c:valAx>
        <c:axId val="176379340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178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Bilan invest</a:t>
            </a:r>
          </a:p>
        </c:rich>
      </c:tx>
      <c:layout>
        <c:manualLayout>
          <c:xMode val="edge"/>
          <c:yMode val="edge"/>
          <c:x val="0.33675791650144449"/>
          <c:y val="7.978723404255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001402221982526"/>
          <c:y val="0.28239436619718311"/>
          <c:w val="0.87417484629489806"/>
          <c:h val="0.5282608159895505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2.7594790087858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F6-482A-ACD0-4549EEEF546D}"/>
                </c:ext>
              </c:extLst>
            </c:dLbl>
            <c:dLbl>
              <c:idx val="1"/>
              <c:layout>
                <c:manualLayout>
                  <c:x val="-2.5664707151332113E-3"/>
                  <c:y val="2.963414784419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6-482A-ACD0-4549EEEF546D}"/>
                </c:ext>
              </c:extLst>
            </c:dLbl>
            <c:dLbl>
              <c:idx val="2"/>
              <c:layout>
                <c:manualLayout>
                  <c:x val="-2.8538812785389176E-3"/>
                  <c:y val="4.3202346185600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F6-482A-ACD0-4549EEEF546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ACHATS</c:v>
              </c:pt>
              <c:pt idx="1">
                <c:v>VENTES</c:v>
              </c:pt>
              <c:pt idx="2">
                <c:v>OBJECTIF</c:v>
              </c:pt>
            </c:strLit>
          </c:cat>
          <c:val>
            <c:numRef>
              <c:f>('50'!$F$16,'50'!$R$55,'50'!$O$55)</c:f>
              <c:numCache>
                <c:formatCode>_-[$$-409]* #\ ##0_ ;_-[$$-409]* \-#\ ##0\ ;_-[$$-409]* "-"??_ ;_-@_ </c:formatCode>
                <c:ptCount val="3"/>
                <c:pt idx="0">
                  <c:v>0</c:v>
                </c:pt>
                <c:pt idx="1">
                  <c:v>0</c:v>
                </c:pt>
                <c:pt idx="2">
                  <c:v>0</c:v>
                </c:pt>
              </c:numCache>
            </c:numRef>
          </c:val>
          <c:extLst>
            <c:ext xmlns:c16="http://schemas.microsoft.com/office/drawing/2014/chart" uri="{C3380CC4-5D6E-409C-BE32-E72D297353CC}">
              <c16:uniqueId val="{00000003-BFF6-482A-ACD0-4549EEEF546D}"/>
            </c:ext>
          </c:extLst>
        </c:ser>
        <c:dLbls>
          <c:showLegendKey val="0"/>
          <c:showVal val="0"/>
          <c:showCatName val="0"/>
          <c:showSerName val="0"/>
          <c:showPercent val="0"/>
          <c:showBubbleSize val="0"/>
        </c:dLbls>
        <c:gapWidth val="100"/>
        <c:overlap val="-24"/>
        <c:axId val="1763812448"/>
        <c:axId val="1763801024"/>
      </c:barChart>
      <c:catAx>
        <c:axId val="1763812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01024"/>
        <c:crosses val="autoZero"/>
        <c:auto val="1"/>
        <c:lblAlgn val="ctr"/>
        <c:lblOffset val="100"/>
        <c:noMultiLvlLbl val="0"/>
      </c:catAx>
      <c:valAx>
        <c:axId val="1763801024"/>
        <c:scaling>
          <c:orientation val="minMax"/>
        </c:scaling>
        <c:delete val="0"/>
        <c:axPos val="l"/>
        <c:majorGridlines>
          <c:spPr>
            <a:ln w="9525" cap="flat" cmpd="sng" algn="ctr">
              <a:solidFill>
                <a:schemeClr val="lt1">
                  <a:lumMod val="95000"/>
                  <a:alpha val="10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812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Progression vers l'objectif</a:t>
            </a:r>
          </a:p>
        </c:rich>
      </c:tx>
      <c:layout>
        <c:manualLayout>
          <c:xMode val="edge"/>
          <c:yMode val="edge"/>
          <c:x val="0.33119593603431147"/>
          <c:y val="2.41888242230590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7.4027136070801067E-2"/>
          <c:y val="0.39490705785064539"/>
          <c:w val="0.87067851022754383"/>
          <c:h val="0.28228252718410196"/>
        </c:manualLayout>
      </c:layout>
      <c:barChart>
        <c:barDir val="bar"/>
        <c:grouping val="clustered"/>
        <c:varyColors val="0"/>
        <c:ser>
          <c:idx val="0"/>
          <c:order val="0"/>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'50'!$P$55</c:f>
              <c:numCache>
                <c:formatCode>0%</c:formatCode>
                <c:ptCount val="1"/>
                <c:pt idx="0">
                  <c:v>0</c:v>
                </c:pt>
              </c:numCache>
            </c:numRef>
          </c:val>
          <c:extLst>
            <c:ext xmlns:c16="http://schemas.microsoft.com/office/drawing/2014/chart" uri="{C3380CC4-5D6E-409C-BE32-E72D297353CC}">
              <c16:uniqueId val="{00000000-A884-4DA7-8810-FF090EA1FE9B}"/>
            </c:ext>
          </c:extLst>
        </c:ser>
        <c:dLbls>
          <c:dLblPos val="inEnd"/>
          <c:showLegendKey val="0"/>
          <c:showVal val="1"/>
          <c:showCatName val="0"/>
          <c:showSerName val="0"/>
          <c:showPercent val="0"/>
          <c:showBubbleSize val="0"/>
        </c:dLbls>
        <c:gapWidth val="182"/>
        <c:overlap val="-50"/>
        <c:axId val="1763795040"/>
        <c:axId val="1763802656"/>
      </c:barChart>
      <c:catAx>
        <c:axId val="17637950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802656"/>
        <c:crosses val="autoZero"/>
        <c:auto val="1"/>
        <c:lblAlgn val="ctr"/>
        <c:lblOffset val="100"/>
        <c:noMultiLvlLbl val="0"/>
      </c:catAx>
      <c:valAx>
        <c:axId val="1763802656"/>
        <c:scaling>
          <c:orientation val="minMax"/>
          <c:max val="1"/>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1763795040"/>
        <c:crosses val="autoZero"/>
        <c:crossBetween val="between"/>
      </c:valAx>
      <c:spPr>
        <a:noFill/>
        <a:ln>
          <a:solidFill>
            <a:srgbClr val="66FA7B"/>
          </a:solid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solidFill>
                  <a:srgbClr val="66FA7B"/>
                </a:solidFill>
              </a:rPr>
              <a:t>Simulation $ Profits </a:t>
            </a:r>
            <a:r>
              <a:rPr lang="fr-FR"/>
              <a:t>/ </a:t>
            </a:r>
            <a:r>
              <a:rPr lang="fr-FR">
                <a:solidFill>
                  <a:schemeClr val="accent2"/>
                </a:solidFill>
              </a:rPr>
              <a:t>% Distribution  </a:t>
            </a:r>
          </a:p>
        </c:rich>
      </c:tx>
      <c:layout>
        <c:manualLayout>
          <c:xMode val="edge"/>
          <c:yMode val="edge"/>
          <c:x val="0.31158504476040022"/>
          <c:y val="2.88184438040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625571685055959"/>
          <c:y val="0.14527559055118111"/>
          <c:w val="0.7769240337848764"/>
          <c:h val="0.66371788180656088"/>
        </c:manualLayout>
      </c:layout>
      <c:scatterChart>
        <c:scatterStyle val="lineMarker"/>
        <c:varyColors val="0"/>
        <c:ser>
          <c:idx val="0"/>
          <c:order val="0"/>
          <c:tx>
            <c:strRef>
              <c:f>'50'!$S$24</c:f>
              <c:strCache>
                <c:ptCount val="1"/>
                <c:pt idx="0">
                  <c:v>Résultat Net</c:v>
                </c:pt>
              </c:strCache>
            </c:strRef>
          </c:tx>
          <c:spPr>
            <a:ln w="34925" cap="rnd">
              <a:solidFill>
                <a:srgbClr val="66FA7B"/>
              </a:solidFill>
              <a:round/>
            </a:ln>
            <a:effectLst>
              <a:outerShdw blurRad="57150" dist="19050" dir="5400000" algn="ctr" rotWithShape="0">
                <a:srgbClr val="000000">
                  <a:alpha val="63000"/>
                </a:srgbClr>
              </a:outerShdw>
            </a:effectLst>
          </c:spPr>
          <c:marker>
            <c:symbol val="circle"/>
            <c:size val="6"/>
            <c:spPr>
              <a:solidFill>
                <a:srgbClr val="66FA7B"/>
              </a:solidFill>
              <a:ln w="9525">
                <a:solidFill>
                  <a:srgbClr val="66FA7B"/>
                </a:solidFill>
                <a:round/>
              </a:ln>
              <a:effectLst>
                <a:outerShdw blurRad="57150" dist="19050" dir="5400000" algn="ctr" rotWithShape="0">
                  <a:srgbClr val="000000">
                    <a:alpha val="63000"/>
                  </a:srgbClr>
                </a:outerShdw>
              </a:effectLst>
            </c:spPr>
          </c:marker>
          <c:yVal>
            <c:numRef>
              <c:f>'50'!$S$25:$S$34</c:f>
              <c:numCache>
                <c:formatCode>_-[$$-409]* #\ ##0.00_ ;_-[$$-409]* \-#\ ##0.00\ ;_-[$$-409]* "-"??_ ;_-@_ </c:formatCode>
                <c:ptCount val="10"/>
                <c:pt idx="0">
                  <c:v>#N/A</c:v>
                </c:pt>
                <c:pt idx="1">
                  <c:v>#N/A</c:v>
                </c:pt>
                <c:pt idx="2">
                  <c:v>#N/A</c:v>
                </c:pt>
                <c:pt idx="3">
                  <c:v>#N/A</c:v>
                </c:pt>
                <c:pt idx="4">
                  <c:v>#N/A</c:v>
                </c:pt>
                <c:pt idx="5">
                  <c:v>#N/A</c:v>
                </c:pt>
                <c:pt idx="6">
                  <c:v>#N/A</c:v>
                </c:pt>
                <c:pt idx="7">
                  <c:v>#N/A</c:v>
                </c:pt>
                <c:pt idx="8">
                  <c:v>#N/A</c:v>
                </c:pt>
                <c:pt idx="9">
                  <c:v>#N/A</c:v>
                </c:pt>
              </c:numCache>
            </c:numRef>
          </c:yVal>
          <c:smooth val="0"/>
          <c:extLst>
            <c:ext xmlns:c16="http://schemas.microsoft.com/office/drawing/2014/chart" uri="{C3380CC4-5D6E-409C-BE32-E72D297353CC}">
              <c16:uniqueId val="{00000000-1B42-4712-A9E3-1B9B9E05273F}"/>
            </c:ext>
          </c:extLst>
        </c:ser>
        <c:dLbls>
          <c:showLegendKey val="0"/>
          <c:showVal val="0"/>
          <c:showCatName val="0"/>
          <c:showSerName val="0"/>
          <c:showPercent val="0"/>
          <c:showBubbleSize val="0"/>
        </c:dLbls>
        <c:axId val="1763816800"/>
        <c:axId val="1763788512"/>
      </c:scatterChart>
      <c:scatterChart>
        <c:scatterStyle val="smoothMarker"/>
        <c:varyColors val="0"/>
        <c:ser>
          <c:idx val="1"/>
          <c:order val="1"/>
          <c:tx>
            <c:strRef>
              <c:f>'50'!$O$24</c:f>
              <c:strCache>
                <c:ptCount val="1"/>
                <c:pt idx="0">
                  <c:v>% Distribution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yVal>
            <c:numRef>
              <c:f>'50'!$O$25:$O$34</c:f>
              <c:numCache>
                <c:formatCode>0%</c:formatCode>
                <c:ptCount val="10"/>
              </c:numCache>
            </c:numRef>
          </c:yVal>
          <c:smooth val="1"/>
          <c:extLst>
            <c:ext xmlns:c16="http://schemas.microsoft.com/office/drawing/2014/chart" uri="{C3380CC4-5D6E-409C-BE32-E72D297353CC}">
              <c16:uniqueId val="{00000001-1B42-4712-A9E3-1B9B9E05273F}"/>
            </c:ext>
          </c:extLst>
        </c:ser>
        <c:dLbls>
          <c:showLegendKey val="0"/>
          <c:showVal val="0"/>
          <c:showCatName val="0"/>
          <c:showSerName val="0"/>
          <c:showPercent val="0"/>
          <c:showBubbleSize val="0"/>
        </c:dLbls>
        <c:axId val="1763789600"/>
        <c:axId val="1763814080"/>
      </c:scatterChart>
      <c:valAx>
        <c:axId val="1763816800"/>
        <c:scaling>
          <c:orientation val="minMax"/>
          <c:max val="10"/>
          <c:min val="1"/>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TP</a:t>
                </a:r>
              </a:p>
            </c:rich>
          </c:tx>
          <c:layout>
            <c:manualLayout>
              <c:xMode val="edge"/>
              <c:yMode val="edge"/>
              <c:x val="0.46019434182101643"/>
              <c:y val="0.890491048129070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788512"/>
        <c:crosses val="autoZero"/>
        <c:crossBetween val="midCat"/>
      </c:valAx>
      <c:valAx>
        <c:axId val="17637885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Profits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A7B"/>
                </a:solidFill>
                <a:latin typeface="+mn-lt"/>
                <a:ea typeface="+mn-ea"/>
                <a:cs typeface="+mn-cs"/>
              </a:defRPr>
            </a:pPr>
            <a:endParaRPr lang="fr-FR"/>
          </a:p>
        </c:txPr>
        <c:crossAx val="1763816800"/>
        <c:crosses val="autoZero"/>
        <c:crossBetween val="midCat"/>
      </c:valAx>
      <c:valAx>
        <c:axId val="176381408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fr-FR"/>
          </a:p>
        </c:txPr>
        <c:crossAx val="1763789600"/>
        <c:crosses val="max"/>
        <c:crossBetween val="midCat"/>
      </c:valAx>
      <c:valAx>
        <c:axId val="1763789600"/>
        <c:scaling>
          <c:orientation val="minMax"/>
        </c:scaling>
        <c:delete val="1"/>
        <c:axPos val="b"/>
        <c:majorTickMark val="none"/>
        <c:minorTickMark val="none"/>
        <c:tickLblPos val="nextTo"/>
        <c:crossAx val="1763814080"/>
        <c:crosses val="autoZero"/>
        <c:crossBetween val="midCat"/>
      </c:valAx>
      <c:spPr>
        <a:noFill/>
        <a:ln>
          <a:noFill/>
        </a:ln>
        <a:effectLst/>
      </c:spPr>
    </c:plotArea>
    <c:plotVisOnly val="0"/>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a:t>
            </a:r>
          </a:p>
        </c:rich>
      </c:tx>
      <c:layout>
        <c:manualLayout>
          <c:xMode val="edge"/>
          <c:yMode val="edge"/>
          <c:x val="0.44596561299402793"/>
          <c:y val="6.28650525312578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7725284339456"/>
          <c:y val="0.16960826582556146"/>
          <c:w val="0.67889787496442477"/>
          <c:h val="0.70109100675887015"/>
        </c:manualLayout>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E9-47C6-8865-75A76CE3084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E9-47C6-8865-75A76CE308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9D9D9"/>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en cours</c:v>
              </c:pt>
              <c:pt idx="1">
                <c:v>objectif</c:v>
              </c:pt>
            </c:strLit>
          </c:cat>
          <c:val>
            <c:numRef>
              <c:f>('50'!$R$57,'50'!$O$57)</c:f>
              <c:numCache>
                <c:formatCode>0%</c:formatCode>
                <c:ptCount val="2"/>
                <c:pt idx="0">
                  <c:v>0</c:v>
                </c:pt>
                <c:pt idx="1">
                  <c:v>0</c:v>
                </c:pt>
              </c:numCache>
            </c:numRef>
          </c:val>
          <c:extLst>
            <c:ext xmlns:c16="http://schemas.microsoft.com/office/drawing/2014/chart" uri="{C3380CC4-5D6E-409C-BE32-E72D297353CC}">
              <c16:uniqueId val="{00000002-01E9-47C6-8865-75A76CE3084E}"/>
            </c:ext>
          </c:extLst>
        </c:ser>
        <c:dLbls>
          <c:showLegendKey val="0"/>
          <c:showVal val="0"/>
          <c:showCatName val="0"/>
          <c:showSerName val="0"/>
          <c:showPercent val="0"/>
          <c:showBubbleSize val="0"/>
        </c:dLbls>
        <c:gapWidth val="150"/>
        <c:shape val="box"/>
        <c:axId val="1763795584"/>
        <c:axId val="1763818432"/>
        <c:axId val="0"/>
      </c:bar3DChart>
      <c:catAx>
        <c:axId val="176379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fr-FR"/>
          </a:p>
        </c:txPr>
        <c:crossAx val="1763818432"/>
        <c:crosses val="autoZero"/>
        <c:auto val="1"/>
        <c:lblAlgn val="ctr"/>
        <c:lblOffset val="100"/>
        <c:noMultiLvlLbl val="0"/>
      </c:catAx>
      <c:valAx>
        <c:axId val="17638184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763795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4" Type="http://schemas.openxmlformats.org/officeDocument/2006/relationships/chart" Target="../charts/chart64.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4" Type="http://schemas.openxmlformats.org/officeDocument/2006/relationships/chart" Target="../charts/chart6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 Id="rId4" Type="http://schemas.openxmlformats.org/officeDocument/2006/relationships/chart" Target="../charts/chart72.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4" Type="http://schemas.openxmlformats.org/officeDocument/2006/relationships/chart" Target="../charts/chart76.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79.xml"/><Relationship Id="rId2" Type="http://schemas.openxmlformats.org/officeDocument/2006/relationships/chart" Target="../charts/chart78.xml"/><Relationship Id="rId1" Type="http://schemas.openxmlformats.org/officeDocument/2006/relationships/chart" Target="../charts/chart77.xml"/><Relationship Id="rId4" Type="http://schemas.openxmlformats.org/officeDocument/2006/relationships/chart" Target="../charts/chart80.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83.xml"/><Relationship Id="rId2" Type="http://schemas.openxmlformats.org/officeDocument/2006/relationships/chart" Target="../charts/chart82.xml"/><Relationship Id="rId1" Type="http://schemas.openxmlformats.org/officeDocument/2006/relationships/chart" Target="../charts/chart81.xml"/><Relationship Id="rId4" Type="http://schemas.openxmlformats.org/officeDocument/2006/relationships/chart" Target="../charts/chart84.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4" Type="http://schemas.openxmlformats.org/officeDocument/2006/relationships/chart" Target="../charts/chart88.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91.xml"/><Relationship Id="rId2" Type="http://schemas.openxmlformats.org/officeDocument/2006/relationships/chart" Target="../charts/chart90.xml"/><Relationship Id="rId1" Type="http://schemas.openxmlformats.org/officeDocument/2006/relationships/chart" Target="../charts/chart89.xml"/><Relationship Id="rId4" Type="http://schemas.openxmlformats.org/officeDocument/2006/relationships/chart" Target="../charts/chart92.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95.xml"/><Relationship Id="rId2" Type="http://schemas.openxmlformats.org/officeDocument/2006/relationships/chart" Target="../charts/chart94.xml"/><Relationship Id="rId1" Type="http://schemas.openxmlformats.org/officeDocument/2006/relationships/chart" Target="../charts/chart93.xml"/><Relationship Id="rId4" Type="http://schemas.openxmlformats.org/officeDocument/2006/relationships/chart" Target="../charts/chart96.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4" Type="http://schemas.openxmlformats.org/officeDocument/2006/relationships/chart" Target="../charts/chart100.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103.xml"/><Relationship Id="rId2" Type="http://schemas.openxmlformats.org/officeDocument/2006/relationships/chart" Target="../charts/chart102.xml"/><Relationship Id="rId1" Type="http://schemas.openxmlformats.org/officeDocument/2006/relationships/chart" Target="../charts/chart101.xml"/><Relationship Id="rId4" Type="http://schemas.openxmlformats.org/officeDocument/2006/relationships/chart" Target="../charts/chart104.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107.xml"/><Relationship Id="rId2" Type="http://schemas.openxmlformats.org/officeDocument/2006/relationships/chart" Target="../charts/chart106.xml"/><Relationship Id="rId1" Type="http://schemas.openxmlformats.org/officeDocument/2006/relationships/chart" Target="../charts/chart105.xml"/><Relationship Id="rId4" Type="http://schemas.openxmlformats.org/officeDocument/2006/relationships/chart" Target="../charts/chart108.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4" Type="http://schemas.openxmlformats.org/officeDocument/2006/relationships/chart" Target="../charts/chart112.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115.xml"/><Relationship Id="rId2" Type="http://schemas.openxmlformats.org/officeDocument/2006/relationships/chart" Target="../charts/chart114.xml"/><Relationship Id="rId1" Type="http://schemas.openxmlformats.org/officeDocument/2006/relationships/chart" Target="../charts/chart113.xml"/><Relationship Id="rId4" Type="http://schemas.openxmlformats.org/officeDocument/2006/relationships/chart" Target="../charts/chart116.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119.xml"/><Relationship Id="rId2" Type="http://schemas.openxmlformats.org/officeDocument/2006/relationships/chart" Target="../charts/chart118.xml"/><Relationship Id="rId1" Type="http://schemas.openxmlformats.org/officeDocument/2006/relationships/chart" Target="../charts/chart117.xml"/><Relationship Id="rId4" Type="http://schemas.openxmlformats.org/officeDocument/2006/relationships/chart" Target="../charts/chart120.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123.xml"/><Relationship Id="rId2" Type="http://schemas.openxmlformats.org/officeDocument/2006/relationships/chart" Target="../charts/chart122.xml"/><Relationship Id="rId1" Type="http://schemas.openxmlformats.org/officeDocument/2006/relationships/chart" Target="../charts/chart121.xml"/><Relationship Id="rId4" Type="http://schemas.openxmlformats.org/officeDocument/2006/relationships/chart" Target="../charts/chart124.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127.xml"/><Relationship Id="rId2" Type="http://schemas.openxmlformats.org/officeDocument/2006/relationships/chart" Target="../charts/chart126.xml"/><Relationship Id="rId1" Type="http://schemas.openxmlformats.org/officeDocument/2006/relationships/chart" Target="../charts/chart125.xml"/><Relationship Id="rId4" Type="http://schemas.openxmlformats.org/officeDocument/2006/relationships/chart" Target="../charts/chart128.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131.xml"/><Relationship Id="rId2" Type="http://schemas.openxmlformats.org/officeDocument/2006/relationships/chart" Target="../charts/chart130.xml"/><Relationship Id="rId1" Type="http://schemas.openxmlformats.org/officeDocument/2006/relationships/chart" Target="../charts/chart129.xml"/><Relationship Id="rId4" Type="http://schemas.openxmlformats.org/officeDocument/2006/relationships/chart" Target="../charts/chart132.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135.xml"/><Relationship Id="rId2" Type="http://schemas.openxmlformats.org/officeDocument/2006/relationships/chart" Target="../charts/chart134.xml"/><Relationship Id="rId1" Type="http://schemas.openxmlformats.org/officeDocument/2006/relationships/chart" Target="../charts/chart133.xml"/><Relationship Id="rId4" Type="http://schemas.openxmlformats.org/officeDocument/2006/relationships/chart" Target="../charts/chart136.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139.xml"/><Relationship Id="rId2" Type="http://schemas.openxmlformats.org/officeDocument/2006/relationships/chart" Target="../charts/chart138.xml"/><Relationship Id="rId1" Type="http://schemas.openxmlformats.org/officeDocument/2006/relationships/chart" Target="../charts/chart137.xml"/><Relationship Id="rId4" Type="http://schemas.openxmlformats.org/officeDocument/2006/relationships/chart" Target="../charts/chart140.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143.xml"/><Relationship Id="rId2" Type="http://schemas.openxmlformats.org/officeDocument/2006/relationships/chart" Target="../charts/chart142.xml"/><Relationship Id="rId1" Type="http://schemas.openxmlformats.org/officeDocument/2006/relationships/chart" Target="../charts/chart141.xml"/><Relationship Id="rId4" Type="http://schemas.openxmlformats.org/officeDocument/2006/relationships/chart" Target="../charts/chart144.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147.xml"/><Relationship Id="rId2" Type="http://schemas.openxmlformats.org/officeDocument/2006/relationships/chart" Target="../charts/chart146.xml"/><Relationship Id="rId1" Type="http://schemas.openxmlformats.org/officeDocument/2006/relationships/chart" Target="../charts/chart145.xml"/><Relationship Id="rId4" Type="http://schemas.openxmlformats.org/officeDocument/2006/relationships/chart" Target="../charts/chart148.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151.xml"/><Relationship Id="rId2" Type="http://schemas.openxmlformats.org/officeDocument/2006/relationships/chart" Target="../charts/chart150.xml"/><Relationship Id="rId1" Type="http://schemas.openxmlformats.org/officeDocument/2006/relationships/chart" Target="../charts/chart149.xml"/><Relationship Id="rId4" Type="http://schemas.openxmlformats.org/officeDocument/2006/relationships/chart" Target="../charts/chart152.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155.xml"/><Relationship Id="rId2" Type="http://schemas.openxmlformats.org/officeDocument/2006/relationships/chart" Target="../charts/chart154.xml"/><Relationship Id="rId1" Type="http://schemas.openxmlformats.org/officeDocument/2006/relationships/chart" Target="../charts/chart153.xml"/><Relationship Id="rId4" Type="http://schemas.openxmlformats.org/officeDocument/2006/relationships/chart" Target="../charts/chart156.xml"/></Relationships>
</file>

<file path=xl/drawings/_rels/drawing43.xml.rels><?xml version="1.0" encoding="UTF-8" standalone="yes"?>
<Relationships xmlns="http://schemas.openxmlformats.org/package/2006/relationships"><Relationship Id="rId3" Type="http://schemas.openxmlformats.org/officeDocument/2006/relationships/chart" Target="../charts/chart159.xml"/><Relationship Id="rId2" Type="http://schemas.openxmlformats.org/officeDocument/2006/relationships/chart" Target="../charts/chart158.xml"/><Relationship Id="rId1" Type="http://schemas.openxmlformats.org/officeDocument/2006/relationships/chart" Target="../charts/chart157.xml"/><Relationship Id="rId4" Type="http://schemas.openxmlformats.org/officeDocument/2006/relationships/chart" Target="../charts/chart160.xml"/></Relationships>
</file>

<file path=xl/drawings/_rels/drawing44.xml.rels><?xml version="1.0" encoding="UTF-8" standalone="yes"?>
<Relationships xmlns="http://schemas.openxmlformats.org/package/2006/relationships"><Relationship Id="rId3" Type="http://schemas.openxmlformats.org/officeDocument/2006/relationships/chart" Target="../charts/chart163.xml"/><Relationship Id="rId2" Type="http://schemas.openxmlformats.org/officeDocument/2006/relationships/chart" Target="../charts/chart162.xml"/><Relationship Id="rId1" Type="http://schemas.openxmlformats.org/officeDocument/2006/relationships/chart" Target="../charts/chart161.xml"/><Relationship Id="rId4" Type="http://schemas.openxmlformats.org/officeDocument/2006/relationships/chart" Target="../charts/chart164.xml"/></Relationships>
</file>

<file path=xl/drawings/_rels/drawing45.xml.rels><?xml version="1.0" encoding="UTF-8" standalone="yes"?>
<Relationships xmlns="http://schemas.openxmlformats.org/package/2006/relationships"><Relationship Id="rId3" Type="http://schemas.openxmlformats.org/officeDocument/2006/relationships/chart" Target="../charts/chart167.xml"/><Relationship Id="rId2" Type="http://schemas.openxmlformats.org/officeDocument/2006/relationships/chart" Target="../charts/chart166.xml"/><Relationship Id="rId1" Type="http://schemas.openxmlformats.org/officeDocument/2006/relationships/chart" Target="../charts/chart165.xml"/><Relationship Id="rId4" Type="http://schemas.openxmlformats.org/officeDocument/2006/relationships/chart" Target="../charts/chart168.xml"/></Relationships>
</file>

<file path=xl/drawings/_rels/drawing46.xml.rels><?xml version="1.0" encoding="UTF-8" standalone="yes"?>
<Relationships xmlns="http://schemas.openxmlformats.org/package/2006/relationships"><Relationship Id="rId3" Type="http://schemas.openxmlformats.org/officeDocument/2006/relationships/chart" Target="../charts/chart171.xml"/><Relationship Id="rId2" Type="http://schemas.openxmlformats.org/officeDocument/2006/relationships/chart" Target="../charts/chart170.xml"/><Relationship Id="rId1" Type="http://schemas.openxmlformats.org/officeDocument/2006/relationships/chart" Target="../charts/chart169.xml"/><Relationship Id="rId4" Type="http://schemas.openxmlformats.org/officeDocument/2006/relationships/chart" Target="../charts/chart172.xml"/></Relationships>
</file>

<file path=xl/drawings/_rels/drawing47.xml.rels><?xml version="1.0" encoding="UTF-8" standalone="yes"?>
<Relationships xmlns="http://schemas.openxmlformats.org/package/2006/relationships"><Relationship Id="rId3" Type="http://schemas.openxmlformats.org/officeDocument/2006/relationships/chart" Target="../charts/chart175.xml"/><Relationship Id="rId2" Type="http://schemas.openxmlformats.org/officeDocument/2006/relationships/chart" Target="../charts/chart174.xml"/><Relationship Id="rId1" Type="http://schemas.openxmlformats.org/officeDocument/2006/relationships/chart" Target="../charts/chart173.xml"/><Relationship Id="rId4" Type="http://schemas.openxmlformats.org/officeDocument/2006/relationships/chart" Target="../charts/chart176.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179.xml"/><Relationship Id="rId2" Type="http://schemas.openxmlformats.org/officeDocument/2006/relationships/chart" Target="../charts/chart178.xml"/><Relationship Id="rId1" Type="http://schemas.openxmlformats.org/officeDocument/2006/relationships/chart" Target="../charts/chart177.xml"/><Relationship Id="rId4" Type="http://schemas.openxmlformats.org/officeDocument/2006/relationships/chart" Target="../charts/chart180.xml"/></Relationships>
</file>

<file path=xl/drawings/_rels/drawing49.xml.rels><?xml version="1.0" encoding="UTF-8" standalone="yes"?>
<Relationships xmlns="http://schemas.openxmlformats.org/package/2006/relationships"><Relationship Id="rId3" Type="http://schemas.openxmlformats.org/officeDocument/2006/relationships/chart" Target="../charts/chart183.xml"/><Relationship Id="rId2" Type="http://schemas.openxmlformats.org/officeDocument/2006/relationships/chart" Target="../charts/chart182.xml"/><Relationship Id="rId1" Type="http://schemas.openxmlformats.org/officeDocument/2006/relationships/chart" Target="../charts/chart181.xml"/><Relationship Id="rId4" Type="http://schemas.openxmlformats.org/officeDocument/2006/relationships/chart" Target="../charts/chart184.xml"/></Relationships>
</file>

<file path=xl/drawings/_rels/drawing50.xml.rels><?xml version="1.0" encoding="UTF-8" standalone="yes"?>
<Relationships xmlns="http://schemas.openxmlformats.org/package/2006/relationships"><Relationship Id="rId3" Type="http://schemas.openxmlformats.org/officeDocument/2006/relationships/chart" Target="../charts/chart187.xml"/><Relationship Id="rId2" Type="http://schemas.openxmlformats.org/officeDocument/2006/relationships/chart" Target="../charts/chart186.xml"/><Relationship Id="rId1" Type="http://schemas.openxmlformats.org/officeDocument/2006/relationships/chart" Target="../charts/chart185.xml"/><Relationship Id="rId4" Type="http://schemas.openxmlformats.org/officeDocument/2006/relationships/chart" Target="../charts/chart188.xml"/></Relationships>
</file>

<file path=xl/drawings/_rels/drawing51.xml.rels><?xml version="1.0" encoding="UTF-8" standalone="yes"?>
<Relationships xmlns="http://schemas.openxmlformats.org/package/2006/relationships"><Relationship Id="rId3" Type="http://schemas.openxmlformats.org/officeDocument/2006/relationships/chart" Target="../charts/chart191.xml"/><Relationship Id="rId2" Type="http://schemas.openxmlformats.org/officeDocument/2006/relationships/chart" Target="../charts/chart190.xml"/><Relationship Id="rId1" Type="http://schemas.openxmlformats.org/officeDocument/2006/relationships/chart" Target="../charts/chart189.xml"/><Relationship Id="rId4" Type="http://schemas.openxmlformats.org/officeDocument/2006/relationships/chart" Target="../charts/chart192.xml"/></Relationships>
</file>

<file path=xl/drawings/_rels/drawing52.xml.rels><?xml version="1.0" encoding="UTF-8" standalone="yes"?>
<Relationships xmlns="http://schemas.openxmlformats.org/package/2006/relationships"><Relationship Id="rId3" Type="http://schemas.openxmlformats.org/officeDocument/2006/relationships/chart" Target="../charts/chart195.xml"/><Relationship Id="rId2" Type="http://schemas.openxmlformats.org/officeDocument/2006/relationships/chart" Target="../charts/chart194.xml"/><Relationship Id="rId1" Type="http://schemas.openxmlformats.org/officeDocument/2006/relationships/chart" Target="../charts/chart193.xml"/><Relationship Id="rId4" Type="http://schemas.openxmlformats.org/officeDocument/2006/relationships/chart" Target="../charts/chart196.xml"/></Relationships>
</file>

<file path=xl/drawings/_rels/drawing53.xml.rels><?xml version="1.0" encoding="UTF-8" standalone="yes"?>
<Relationships xmlns="http://schemas.openxmlformats.org/package/2006/relationships"><Relationship Id="rId3" Type="http://schemas.openxmlformats.org/officeDocument/2006/relationships/chart" Target="../charts/chart199.xml"/><Relationship Id="rId2" Type="http://schemas.openxmlformats.org/officeDocument/2006/relationships/chart" Target="../charts/chart198.xml"/><Relationship Id="rId1" Type="http://schemas.openxmlformats.org/officeDocument/2006/relationships/chart" Target="../charts/chart197.xml"/><Relationship Id="rId4" Type="http://schemas.openxmlformats.org/officeDocument/2006/relationships/chart" Target="../charts/chart200.xml"/></Relationships>
</file>

<file path=xl/drawings/_rels/drawing54.xml.rels><?xml version="1.0" encoding="UTF-8" standalone="yes"?>
<Relationships xmlns="http://schemas.openxmlformats.org/package/2006/relationships"><Relationship Id="rId3" Type="http://schemas.openxmlformats.org/officeDocument/2006/relationships/chart" Target="../charts/chart203.xml"/><Relationship Id="rId2" Type="http://schemas.openxmlformats.org/officeDocument/2006/relationships/chart" Target="../charts/chart202.xml"/><Relationship Id="rId1" Type="http://schemas.openxmlformats.org/officeDocument/2006/relationships/chart" Target="../charts/chart201.xml"/><Relationship Id="rId4" Type="http://schemas.openxmlformats.org/officeDocument/2006/relationships/chart" Target="../charts/chart204.xml"/></Relationships>
</file>

<file path=xl/drawings/_rels/drawing55.xml.rels><?xml version="1.0" encoding="UTF-8" standalone="yes"?>
<Relationships xmlns="http://schemas.openxmlformats.org/package/2006/relationships"><Relationship Id="rId3" Type="http://schemas.openxmlformats.org/officeDocument/2006/relationships/chart" Target="../charts/chart207.xml"/><Relationship Id="rId2" Type="http://schemas.openxmlformats.org/officeDocument/2006/relationships/chart" Target="../charts/chart206.xml"/><Relationship Id="rId1" Type="http://schemas.openxmlformats.org/officeDocument/2006/relationships/chart" Target="../charts/chart205.xml"/><Relationship Id="rId4" Type="http://schemas.openxmlformats.org/officeDocument/2006/relationships/chart" Target="../charts/chart208.xml"/></Relationships>
</file>

<file path=xl/drawings/drawing1.xml><?xml version="1.0" encoding="utf-8"?>
<xdr:wsDr xmlns:xdr="http://schemas.openxmlformats.org/drawingml/2006/spreadsheetDrawing" xmlns:a="http://schemas.openxmlformats.org/drawingml/2006/main">
  <xdr:twoCellAnchor>
    <xdr:from>
      <xdr:col>15</xdr:col>
      <xdr:colOff>731520</xdr:colOff>
      <xdr:row>2</xdr:row>
      <xdr:rowOff>129540</xdr:rowOff>
    </xdr:from>
    <xdr:to>
      <xdr:col>20</xdr:col>
      <xdr:colOff>22860</xdr:colOff>
      <xdr:row>5</xdr:row>
      <xdr:rowOff>297180</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12763500" y="495300"/>
          <a:ext cx="3253740" cy="830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LEXIQUE</a:t>
          </a:r>
        </a:p>
        <a:p>
          <a:r>
            <a:rPr lang="fr-FR" sz="1100"/>
            <a:t>ROI : Retour sur Investissement</a:t>
          </a:r>
        </a:p>
        <a:p>
          <a:r>
            <a:rPr lang="fr-FR" sz="1100"/>
            <a:t>TP1 : Take Profit 1 : Prise de profit n°1</a:t>
          </a:r>
        </a:p>
        <a:p>
          <a:r>
            <a:rPr lang="fr-FR" sz="1100"/>
            <a:t>Ticker:</a:t>
          </a:r>
          <a:r>
            <a:rPr lang="fr-FR" sz="1100" baseline="0"/>
            <a:t> Abréviation d'un actif. ex BTC pour Bitcoin</a:t>
          </a:r>
          <a:endParaRPr lang="fr-FR" sz="1100"/>
        </a:p>
      </xdr:txBody>
    </xdr:sp>
    <xdr:clientData/>
  </xdr:twoCellAnchor>
  <xdr:twoCellAnchor>
    <xdr:from>
      <xdr:col>8</xdr:col>
      <xdr:colOff>129540</xdr:colOff>
      <xdr:row>1</xdr:row>
      <xdr:rowOff>114300</xdr:rowOff>
    </xdr:from>
    <xdr:to>
      <xdr:col>15</xdr:col>
      <xdr:colOff>0</xdr:colOff>
      <xdr:row>7</xdr:row>
      <xdr:rowOff>53340</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6614160" y="297180"/>
          <a:ext cx="541782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a:t>Ce fichier excel est conçu pour construire des plans d'investissement crypto.</a:t>
          </a:r>
        </a:p>
        <a:p>
          <a:endParaRPr lang="fr-FR" sz="1100"/>
        </a:p>
        <a:p>
          <a:r>
            <a:rPr lang="fr-FR" sz="1100" b="1"/>
            <a:t>Ce n'est pas un outil qui actualise la valeure de ton portefeuille.</a:t>
          </a:r>
        </a:p>
        <a:p>
          <a:r>
            <a:rPr lang="fr-FR" sz="1100" b="1"/>
            <a:t>Il n'est pas conçu pour les achats en LEVIER - FUTURES</a:t>
          </a:r>
          <a:r>
            <a:rPr lang="fr-FR" sz="1100"/>
            <a:t> </a:t>
          </a:r>
        </a:p>
      </xdr:txBody>
    </xdr:sp>
    <xdr:clientData/>
  </xdr:twoCellAnchor>
  <xdr:twoCellAnchor>
    <xdr:from>
      <xdr:col>0</xdr:col>
      <xdr:colOff>655320</xdr:colOff>
      <xdr:row>11</xdr:row>
      <xdr:rowOff>30480</xdr:rowOff>
    </xdr:from>
    <xdr:to>
      <xdr:col>7</xdr:col>
      <xdr:colOff>99060</xdr:colOff>
      <xdr:row>34</xdr:row>
      <xdr:rowOff>53340</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655320" y="2339340"/>
          <a:ext cx="5135880" cy="422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Voici une présentation pour</a:t>
          </a:r>
          <a:r>
            <a:rPr lang="fr-FR" sz="1100" baseline="0"/>
            <a:t> naviguer dans le Crypto Planner</a:t>
          </a:r>
          <a:endParaRPr lang="fr-FR" sz="1100"/>
        </a:p>
        <a:p>
          <a:r>
            <a:rPr lang="fr-FR" sz="1100"/>
            <a:t>Il y a plusieurs feuilles à</a:t>
          </a:r>
          <a:r>
            <a:rPr lang="fr-FR" sz="1100" baseline="0"/>
            <a:t> disposition</a:t>
          </a:r>
        </a:p>
        <a:p>
          <a:endParaRPr lang="fr-FR" sz="1100" baseline="0"/>
        </a:p>
        <a:p>
          <a:r>
            <a:rPr lang="fr-FR" sz="1100" u="sng"/>
            <a:t>Plateforme pour investir</a:t>
          </a:r>
          <a:endParaRPr lang="fr-FR" sz="1100"/>
        </a:p>
        <a:p>
          <a:r>
            <a:rPr lang="fr-FR" sz="1100"/>
            <a:t>Tu touveras mes liens pour s'inscrire sur des plateformes crypto / bourse</a:t>
          </a:r>
        </a:p>
        <a:p>
          <a:endParaRPr lang="fr-FR" sz="1100"/>
        </a:p>
        <a:p>
          <a:r>
            <a:rPr lang="fr-FR" sz="1100" u="sng"/>
            <a:t>Objectifs</a:t>
          </a:r>
          <a:endParaRPr lang="fr-FR" sz="1100"/>
        </a:p>
        <a:p>
          <a:r>
            <a:rPr lang="fr-FR" sz="1100"/>
            <a:t>Avant</a:t>
          </a:r>
          <a:r>
            <a:rPr lang="fr-FR" sz="1100" baseline="0"/>
            <a:t> d'investir, il faut savoir pourquoi on le fait.</a:t>
          </a:r>
        </a:p>
        <a:p>
          <a:r>
            <a:rPr lang="fr-FR" sz="1100" baseline="0"/>
            <a:t>Remplis cette feuille pour être clair avec toi même.</a:t>
          </a:r>
        </a:p>
        <a:p>
          <a:endParaRPr lang="fr-FR" sz="1100" baseline="0"/>
        </a:p>
        <a:p>
          <a:r>
            <a:rPr lang="fr-FR" sz="1100" u="sng" baseline="0"/>
            <a:t>Exemple</a:t>
          </a:r>
        </a:p>
        <a:p>
          <a:r>
            <a:rPr lang="fr-FR" sz="1100" baseline="0"/>
            <a:t>cette feuille est un exemple de plan sur BTC.</a:t>
          </a:r>
        </a:p>
        <a:p>
          <a:r>
            <a:rPr lang="fr-FR" sz="1100" baseline="0"/>
            <a:t> </a:t>
          </a:r>
        </a:p>
        <a:p>
          <a:r>
            <a:rPr lang="fr-FR" sz="1100" u="sng" baseline="0"/>
            <a:t>Global</a:t>
          </a:r>
          <a:endParaRPr lang="fr-FR" sz="1100" baseline="0"/>
        </a:p>
        <a:p>
          <a:r>
            <a:rPr lang="fr-FR" sz="1100" baseline="0"/>
            <a:t>Tu trouveras dans cette feuille le bilan de tes plans d'investissement ainsi que tes résultats pendant l'avancement de tes objectifs.</a:t>
          </a:r>
        </a:p>
        <a:p>
          <a:r>
            <a:rPr lang="fr-FR" sz="1100" baseline="0"/>
            <a:t>Il y a aussi des visuels pour voir l'état de ton portefeuille global</a:t>
          </a:r>
        </a:p>
        <a:p>
          <a:r>
            <a:rPr lang="fr-FR" sz="1100" baseline="0"/>
            <a:t>Il n'y a rien à remplir dans cette feuille, c'est automatique.</a:t>
          </a:r>
        </a:p>
        <a:p>
          <a:endParaRPr lang="fr-FR" sz="1100" baseline="0"/>
        </a:p>
        <a:p>
          <a:r>
            <a:rPr lang="fr-FR" sz="1100" u="sng" baseline="0"/>
            <a:t>Les feuilles numérotées</a:t>
          </a:r>
        </a:p>
        <a:p>
          <a:r>
            <a:rPr lang="fr-FR" sz="1100" baseline="0"/>
            <a:t>1 feuille = 1 plan d'investissement pour 1 cryptomonnaie</a:t>
          </a:r>
        </a:p>
        <a:p>
          <a:r>
            <a:rPr lang="fr-FR" sz="1100" baseline="0"/>
            <a:t>Il y a une feuille "EXEMPLE" qui te montre comment remplir les cases.</a:t>
          </a:r>
        </a:p>
        <a:p>
          <a:endParaRPr lang="fr-FR" sz="1100" baseline="0"/>
        </a:p>
        <a:p>
          <a:r>
            <a:rPr lang="fr-FR" sz="1100" b="1" baseline="0"/>
            <a:t>Il faut remplir UNIQUEMENT les cases bleues.</a:t>
          </a:r>
        </a:p>
      </xdr:txBody>
    </xdr:sp>
    <xdr:clientData/>
  </xdr:twoCellAnchor>
  <xdr:twoCellAnchor>
    <xdr:from>
      <xdr:col>8</xdr:col>
      <xdr:colOff>144780</xdr:colOff>
      <xdr:row>9</xdr:row>
      <xdr:rowOff>38100</xdr:rowOff>
    </xdr:from>
    <xdr:to>
      <xdr:col>14</xdr:col>
      <xdr:colOff>609600</xdr:colOff>
      <xdr:row>66</xdr:row>
      <xdr:rowOff>160020</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6629400" y="1981200"/>
          <a:ext cx="5219700" cy="10546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baseline="0">
              <a:solidFill>
                <a:schemeClr val="accent6">
                  <a:lumMod val="75000"/>
                </a:schemeClr>
              </a:solidFill>
            </a:rPr>
            <a:t>Comment Lire et Remplir une feuille dédiée à un plan d'investissement?</a:t>
          </a:r>
        </a:p>
        <a:p>
          <a:endParaRPr lang="fr-FR" sz="1100" baseline="0"/>
        </a:p>
        <a:p>
          <a:r>
            <a:rPr lang="fr-FR" sz="1100" baseline="0"/>
            <a:t>Il y a 50 feuilles à disposition.</a:t>
          </a:r>
        </a:p>
        <a:p>
          <a:r>
            <a:rPr lang="fr-FR" sz="1100" baseline="0"/>
            <a:t>Une feuille = </a:t>
          </a:r>
          <a:r>
            <a:rPr lang="fr-FR" sz="1100" baseline="0">
              <a:solidFill>
                <a:schemeClr val="dk1"/>
              </a:solidFill>
              <a:effectLst/>
              <a:latin typeface="+mn-lt"/>
              <a:ea typeface="+mn-ea"/>
              <a:cs typeface="+mn-cs"/>
            </a:rPr>
            <a:t>1 plan d'investissement pour 1 cryptomonnaie</a:t>
          </a:r>
          <a:endParaRPr lang="fr-FR">
            <a:effectLst/>
          </a:endParaRPr>
        </a:p>
        <a:p>
          <a:endParaRPr lang="fr-FR" sz="1100" baseline="0"/>
        </a:p>
        <a:p>
          <a:r>
            <a:rPr lang="fr-FR" sz="1100" baseline="0"/>
            <a:t>Chaque feuille est séparée en 3 parties:</a:t>
          </a:r>
        </a:p>
        <a:p>
          <a:r>
            <a:rPr lang="fr-FR" sz="1100" baseline="0"/>
            <a:t>- Les graphiques et bilan de l'actif en haut de page</a:t>
          </a:r>
        </a:p>
        <a:p>
          <a:r>
            <a:rPr lang="fr-FR" sz="1100" baseline="0"/>
            <a:t>- les achats à gauche</a:t>
          </a:r>
        </a:p>
        <a:p>
          <a:r>
            <a:rPr lang="fr-FR" sz="1100" baseline="0"/>
            <a:t>- les ventes à droite</a:t>
          </a:r>
        </a:p>
        <a:p>
          <a:r>
            <a:rPr lang="fr-FR" sz="1100" baseline="0"/>
            <a:t>------------------------------------------------------------------------------------</a:t>
          </a:r>
        </a:p>
        <a:p>
          <a:r>
            <a:rPr lang="fr-FR" sz="1100">
              <a:solidFill>
                <a:schemeClr val="accent6">
                  <a:lumMod val="75000"/>
                </a:schemeClr>
              </a:solidFill>
              <a:effectLst/>
              <a:latin typeface="+mn-lt"/>
              <a:ea typeface="+mn-ea"/>
              <a:cs typeface="+mn-cs"/>
            </a:rPr>
            <a:t>Les</a:t>
          </a:r>
          <a:r>
            <a:rPr lang="fr-FR" sz="1100" baseline="0">
              <a:solidFill>
                <a:schemeClr val="accent6">
                  <a:lumMod val="75000"/>
                </a:schemeClr>
              </a:solidFill>
              <a:effectLst/>
              <a:latin typeface="+mn-lt"/>
              <a:ea typeface="+mn-ea"/>
              <a:cs typeface="+mn-cs"/>
            </a:rPr>
            <a:t> étapes pour remplir la feuille:</a:t>
          </a:r>
          <a:endParaRPr lang="fr-FR">
            <a:solidFill>
              <a:schemeClr val="accent6">
                <a:lumMod val="75000"/>
              </a:schemeClr>
            </a:solidFill>
            <a:effectLst/>
          </a:endParaRPr>
        </a:p>
        <a:p>
          <a:r>
            <a:rPr lang="fr-FR" sz="1100" b="1" baseline="0">
              <a:solidFill>
                <a:srgbClr val="FF0000"/>
              </a:solidFill>
              <a:effectLst/>
              <a:latin typeface="+mn-lt"/>
              <a:ea typeface="+mn-ea"/>
              <a:cs typeface="+mn-cs"/>
            </a:rPr>
            <a:t>REMPLIR UNIQUEMET LES CASES BLEUES</a:t>
          </a:r>
          <a:endParaRPr lang="fr-FR" b="1">
            <a:solidFill>
              <a:srgbClr val="FF0000"/>
            </a:solidFill>
            <a:effectLst/>
          </a:endParaRPr>
        </a:p>
        <a:p>
          <a:endParaRPr lang="fr-FR" sz="1100" baseline="0"/>
        </a:p>
        <a:p>
          <a:r>
            <a:rPr lang="fr-FR" sz="1400" b="1" baseline="0"/>
            <a:t>La partie BILAN et Graphiques</a:t>
          </a:r>
        </a:p>
        <a:p>
          <a:endParaRPr lang="fr-FR" sz="1100" baseline="0"/>
        </a:p>
        <a:p>
          <a:r>
            <a:rPr lang="fr-FR" sz="1100" baseline="0"/>
            <a:t>1/ Mettre le ticker (l'abréviation) de l'actif sous "Nom de l'actif"</a:t>
          </a:r>
        </a:p>
        <a:p>
          <a:r>
            <a:rPr lang="fr-FR" sz="1100" baseline="0"/>
            <a:t>2/ Renommer la feuille du même nom (clique droit sur l'onglet - Renommer)</a:t>
          </a:r>
        </a:p>
        <a:p>
          <a:endParaRPr lang="fr-FR" sz="1100" baseline="0"/>
        </a:p>
        <a:p>
          <a:r>
            <a:rPr lang="fr-FR" sz="1400" b="1" baseline="0"/>
            <a:t>La partie ACHATS</a:t>
          </a:r>
        </a:p>
        <a:p>
          <a:endParaRPr lang="fr-FR" sz="1100" baseline="0"/>
        </a:p>
        <a:p>
          <a:r>
            <a:rPr lang="fr-FR" sz="1100" baseline="0"/>
            <a:t>Tu peux renseigner tes achats de 2 façons:</a:t>
          </a:r>
        </a:p>
        <a:p>
          <a:r>
            <a:rPr lang="fr-FR" sz="1100" baseline="0"/>
            <a:t>Si tu as un capital et que tu veux planifier tes entrées</a:t>
          </a:r>
        </a:p>
        <a:p>
          <a:r>
            <a:rPr lang="fr-FR" sz="1100" baseline="0"/>
            <a:t>OU / ET</a:t>
          </a:r>
        </a:p>
        <a:p>
          <a:r>
            <a:rPr lang="fr-FR" sz="1100" baseline="0"/>
            <a:t>Si tu fais des achats unique type DCA</a:t>
          </a:r>
        </a:p>
        <a:p>
          <a:endParaRPr lang="fr-FR" sz="1100" baseline="0"/>
        </a:p>
        <a:p>
          <a:r>
            <a:rPr lang="fr-FR" sz="1100" baseline="0"/>
            <a:t>3/ Renseigner le montant de ton capital dispo dédié à cet actif et sélectionner dans la liste déroulante le nombre de fractionnement pour lisser les achats</a:t>
          </a:r>
        </a:p>
        <a:p>
          <a:r>
            <a:rPr lang="fr-FR" sz="1100" baseline="0"/>
            <a:t>OU/ET</a:t>
          </a:r>
        </a:p>
        <a:p>
          <a:r>
            <a:rPr lang="fr-FR" sz="1100" baseline="0"/>
            <a:t>4/Remplir le montant que tu souhaites mettre en DCA</a:t>
          </a:r>
        </a:p>
        <a:p>
          <a:endParaRPr lang="fr-FR" sz="1100" baseline="0"/>
        </a:p>
        <a:p>
          <a:r>
            <a:rPr lang="fr-FR" sz="1100" baseline="0"/>
            <a:t>5/ Remplir "prix d'achat"</a:t>
          </a:r>
        </a:p>
        <a:p>
          <a:r>
            <a:rPr lang="fr-FR" sz="1100" baseline="0"/>
            <a:t>Le prix d'achat correspond au prix auquel tu as acheté l'actif</a:t>
          </a:r>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POUR SIMULER TON PLAN, mettre des "x" dans toutes les cases "Achat validé" et passer à l'étape 7</a:t>
          </a:r>
        </a:p>
        <a:p>
          <a:pPr marL="0" marR="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6/ Quand ton plan sera OK pour toi, il faudra mettre à jour tes achats.</a:t>
          </a:r>
          <a:br>
            <a:rPr lang="fr-FR" sz="1100" baseline="0">
              <a:solidFill>
                <a:schemeClr val="dk1"/>
              </a:solidFill>
              <a:effectLst/>
              <a:latin typeface="+mn-lt"/>
              <a:ea typeface="+mn-ea"/>
              <a:cs typeface="+mn-cs"/>
            </a:rPr>
          </a:br>
          <a:r>
            <a:rPr lang="fr-FR">
              <a:effectLst/>
            </a:rPr>
            <a:t>Tu peux poser un ordre d'achat</a:t>
          </a:r>
          <a:r>
            <a:rPr lang="fr-FR" baseline="0">
              <a:effectLst/>
            </a:rPr>
            <a:t> chez ton broker et renseigner "x" dans "Ordre posé"</a:t>
          </a:r>
          <a:endParaRPr lang="fr-FR">
            <a:effectLst/>
          </a:endParaRPr>
        </a:p>
        <a:p>
          <a:r>
            <a:rPr lang="fr-FR" sz="1100" baseline="0"/>
            <a:t>Dès qu'un achat est effectué, mettre "x" dans "Achat validé" et renseigner la date de l'achat.</a:t>
          </a:r>
        </a:p>
        <a:p>
          <a:endParaRPr lang="fr-FR" sz="1100" baseline="0"/>
        </a:p>
        <a:p>
          <a:pPr marL="0" marR="0" indent="0" defTabSz="914400" eaLnBrk="1" fontAlgn="auto" latinLnBrk="0" hangingPunct="1">
            <a:lnSpc>
              <a:spcPct val="100000"/>
            </a:lnSpc>
            <a:spcBef>
              <a:spcPts val="0"/>
            </a:spcBef>
            <a:spcAft>
              <a:spcPts val="0"/>
            </a:spcAft>
            <a:buClrTx/>
            <a:buSzTx/>
            <a:buFontTx/>
            <a:buNone/>
            <a:tabLst/>
            <a:defRPr/>
          </a:pPr>
          <a:r>
            <a:rPr lang="fr-FR" sz="1400" b="1" baseline="0">
              <a:solidFill>
                <a:schemeClr val="dk1"/>
              </a:solidFill>
              <a:effectLst/>
              <a:latin typeface="+mn-lt"/>
              <a:ea typeface="+mn-ea"/>
              <a:cs typeface="+mn-cs"/>
            </a:rPr>
            <a:t>La partie VENTES</a:t>
          </a:r>
          <a:endParaRPr lang="fr-FR" sz="1400" b="1">
            <a:effectLst/>
          </a:endParaRPr>
        </a:p>
        <a:p>
          <a:endParaRPr lang="fr-FR" sz="1100" baseline="0"/>
        </a:p>
        <a:p>
          <a:r>
            <a:rPr lang="fr-FR" sz="1100" baseline="0"/>
            <a:t>7/ Remplir "prix de vente" ( tu peux choisir de vendre entre 1 et 10 TP)</a:t>
          </a:r>
        </a:p>
        <a:p>
          <a:r>
            <a:rPr lang="fr-FR" sz="1100" baseline="0"/>
            <a:t>8/ Remplir le  % de distribution (Il faut que le total soit égal à 100%)</a:t>
          </a:r>
        </a:p>
        <a:p>
          <a:endParaRPr lang="fr-FR" sz="1100" baseline="0"/>
        </a:p>
        <a:p>
          <a:r>
            <a:rPr lang="fr-FR" sz="1100" baseline="0"/>
            <a:t>Tu peux optimiser tes ventes en jouant avec ces 2 paramètres. Le graphique sous le tableau de vente t'aide à prendre les décisions.</a:t>
          </a:r>
        </a:p>
        <a:p>
          <a:endParaRPr lang="fr-FR" sz="1100" baseline="0"/>
        </a:p>
        <a:p>
          <a:pPr eaLnBrk="1" fontAlgn="auto" latinLnBrk="0" hangingPunct="1"/>
          <a:r>
            <a:rPr lang="fr-FR" sz="1100" baseline="0">
              <a:solidFill>
                <a:schemeClr val="dk1"/>
              </a:solidFill>
              <a:effectLst/>
              <a:latin typeface="+mn-lt"/>
              <a:ea typeface="+mn-ea"/>
              <a:cs typeface="+mn-cs"/>
            </a:rPr>
            <a:t>9/ Quand ton plan sera OK pour toi, il faudra mettre à jour tes ventes.</a:t>
          </a:r>
          <a:br>
            <a:rPr lang="fr-FR" sz="1100" baseline="0">
              <a:solidFill>
                <a:schemeClr val="dk1"/>
              </a:solidFill>
              <a:effectLst/>
              <a:latin typeface="+mn-lt"/>
              <a:ea typeface="+mn-ea"/>
              <a:cs typeface="+mn-cs"/>
            </a:rPr>
          </a:br>
          <a:r>
            <a:rPr lang="fr-FR" sz="1100">
              <a:solidFill>
                <a:schemeClr val="dk1"/>
              </a:solidFill>
              <a:effectLst/>
              <a:latin typeface="+mn-lt"/>
              <a:ea typeface="+mn-ea"/>
              <a:cs typeface="+mn-cs"/>
            </a:rPr>
            <a:t>Tu peux poser un ordre de</a:t>
          </a:r>
          <a:r>
            <a:rPr lang="fr-FR" sz="1100" baseline="0">
              <a:solidFill>
                <a:schemeClr val="dk1"/>
              </a:solidFill>
              <a:effectLst/>
              <a:latin typeface="+mn-lt"/>
              <a:ea typeface="+mn-ea"/>
              <a:cs typeface="+mn-cs"/>
            </a:rPr>
            <a:t> vente chez ton broker et renseigner "x" dans "Ordre posé"</a:t>
          </a:r>
          <a:endParaRPr lang="fr-FR">
            <a:effectLst/>
          </a:endParaRPr>
        </a:p>
        <a:p>
          <a:r>
            <a:rPr lang="fr-FR" sz="1100" baseline="0">
              <a:solidFill>
                <a:schemeClr val="dk1"/>
              </a:solidFill>
              <a:effectLst/>
              <a:latin typeface="+mn-lt"/>
              <a:ea typeface="+mn-ea"/>
              <a:cs typeface="+mn-cs"/>
            </a:rPr>
            <a:t>Dès qu'une vente est effectuée, mettre "x" dans "Vente validée" et renseigner la date de la vente.</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10/ Les données principales de l'actif sont automatiquement renseignées dans la feuille GLOBAL.</a:t>
          </a: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xdr:txBody>
    </xdr:sp>
    <xdr:clientData/>
  </xdr:twoCellAnchor>
  <xdr:twoCellAnchor>
    <xdr:from>
      <xdr:col>15</xdr:col>
      <xdr:colOff>304800</xdr:colOff>
      <xdr:row>7</xdr:row>
      <xdr:rowOff>38100</xdr:rowOff>
    </xdr:from>
    <xdr:to>
      <xdr:col>21</xdr:col>
      <xdr:colOff>769620</xdr:colOff>
      <xdr:row>37</xdr:row>
      <xdr:rowOff>15240</xdr:rowOff>
    </xdr:to>
    <xdr:sp macro="" textlink="">
      <xdr:nvSpPr>
        <xdr:cNvPr id="7" name="ZoneTexte 6">
          <a:extLst>
            <a:ext uri="{FF2B5EF4-FFF2-40B4-BE49-F238E27FC236}">
              <a16:creationId xmlns:a16="http://schemas.microsoft.com/office/drawing/2014/main" id="{00000000-0008-0000-0000-000007000000}"/>
            </a:ext>
          </a:extLst>
        </xdr:cNvPr>
        <xdr:cNvSpPr txBox="1"/>
      </xdr:nvSpPr>
      <xdr:spPr>
        <a:xfrm>
          <a:off x="12336780" y="1615440"/>
          <a:ext cx="5219700" cy="5463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baseline="0">
              <a:solidFill>
                <a:schemeClr val="accent6">
                  <a:lumMod val="75000"/>
                </a:schemeClr>
              </a:solidFill>
            </a:rPr>
            <a:t>Comment Lire la feuille GLOBAL?</a:t>
          </a:r>
        </a:p>
        <a:p>
          <a:endParaRPr lang="fr-FR" sz="1100" baseline="0"/>
        </a:p>
        <a:p>
          <a:r>
            <a:rPr lang="fr-FR" sz="1100" baseline="0"/>
            <a:t>La feuille contient plusieurs graphiques et données essentielles de tes investissements.</a:t>
          </a:r>
        </a:p>
        <a:p>
          <a:r>
            <a:rPr lang="fr-FR" sz="1100" baseline="0"/>
            <a:t>Elle te permet d'avoir une vision globale de tout ce que tu as renseigné dans les feuilles des actifs.</a:t>
          </a:r>
        </a:p>
        <a:p>
          <a:r>
            <a:rPr lang="fr-FR" sz="1100" baseline="0"/>
            <a:t>Cette feuille se remplie automatiquement, tu n'as aucune action à faire.</a:t>
          </a:r>
        </a:p>
        <a:p>
          <a:endParaRPr lang="fr-FR" sz="1100" baseline="0"/>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Le tableau regroupe l'ensemble de tes actifs.</a:t>
          </a:r>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Une ligne correspond à un actif en portefeuille.</a:t>
          </a:r>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Tu peux filtrer le tableau en cliquant sur les boutons de tri.</a:t>
          </a:r>
        </a:p>
        <a:p>
          <a:pPr marL="0" marR="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Un camembert montre la répartition de tes achats par actif.</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Tu peux aussi voir le montant total que tu as investi ainsi que le montant total de ventes réalisées.</a:t>
          </a:r>
        </a:p>
        <a:p>
          <a:pPr marL="0" marR="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Le résultat net correspond aux ventes réalisées - le montant investi</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L'objectif de vente se calcul en fonction de tes achats validés.</a:t>
          </a:r>
          <a:br>
            <a:rPr lang="fr-FR" sz="1100" baseline="0">
              <a:solidFill>
                <a:schemeClr val="dk1"/>
              </a:solidFill>
              <a:effectLst/>
              <a:latin typeface="+mn-lt"/>
              <a:ea typeface="+mn-ea"/>
              <a:cs typeface="+mn-cs"/>
            </a:rPr>
          </a:br>
          <a:r>
            <a:rPr lang="fr-FR" sz="1100" baseline="0">
              <a:solidFill>
                <a:schemeClr val="dk1"/>
              </a:solidFill>
              <a:effectLst/>
              <a:latin typeface="+mn-lt"/>
              <a:ea typeface="+mn-ea"/>
              <a:cs typeface="+mn-cs"/>
            </a:rPr>
            <a:t>Par conséquent, si tu n'a rien acheté, tu n'as rien à vendre ...</a:t>
          </a:r>
        </a:p>
        <a:p>
          <a:r>
            <a:rPr lang="fr-FR" sz="1100" baseline="0">
              <a:solidFill>
                <a:schemeClr val="dk1"/>
              </a:solidFill>
              <a:effectLst/>
              <a:latin typeface="+mn-lt"/>
              <a:ea typeface="+mn-ea"/>
              <a:cs typeface="+mn-cs"/>
            </a:rPr>
            <a:t>Plus tu vas acheter d'actifs, plus l'objectif va grossir.</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Si tu veux simuler tes gains potentiel, il faut valider tes futurs achats en remplissant "x" dans "achat validé" de chaque actif.</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Une barre de progression vers l'objectif t'aide à patienter.</a:t>
          </a:r>
        </a:p>
        <a:p>
          <a:endParaRPr lang="fr-FR" sz="1100" baseline="0">
            <a:solidFill>
              <a:schemeClr val="dk1"/>
            </a:solidFill>
            <a:effectLst/>
            <a:latin typeface="+mn-lt"/>
            <a:ea typeface="+mn-ea"/>
            <a:cs typeface="+mn-cs"/>
          </a:endParaRPr>
        </a:p>
        <a:p>
          <a:r>
            <a:rPr lang="fr-FR" sz="1100" baseline="0">
              <a:solidFill>
                <a:schemeClr val="dk1"/>
              </a:solidFill>
              <a:effectLst/>
              <a:latin typeface="+mn-lt"/>
              <a:ea typeface="+mn-ea"/>
              <a:cs typeface="+mn-cs"/>
            </a:rPr>
            <a:t>Tu peux visualiser ta permorfance grâce au graphe ROI (Retour sur Investissement)</a:t>
          </a: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a:p>
          <a:endParaRPr lang="fr-FR" sz="1100" baseline="0">
            <a:solidFill>
              <a:schemeClr val="dk1"/>
            </a:solidFill>
            <a:effectLst/>
            <a:latin typeface="+mn-lt"/>
            <a:ea typeface="+mn-ea"/>
            <a:cs typeface="+mn-cs"/>
          </a:endParaRPr>
        </a:p>
      </xdr:txBody>
    </xdr:sp>
    <xdr:clientData/>
  </xdr:twoCellAnchor>
  <xdr:twoCellAnchor>
    <xdr:from>
      <xdr:col>16</xdr:col>
      <xdr:colOff>381000</xdr:colOff>
      <xdr:row>39</xdr:row>
      <xdr:rowOff>7620</xdr:rowOff>
    </xdr:from>
    <xdr:to>
      <xdr:col>20</xdr:col>
      <xdr:colOff>655320</xdr:colOff>
      <xdr:row>48</xdr:row>
      <xdr:rowOff>83820</xdr:rowOff>
    </xdr:to>
    <xdr:sp macro="" textlink="">
      <xdr:nvSpPr>
        <xdr:cNvPr id="8" name="ZoneTexte 7">
          <a:extLst>
            <a:ext uri="{FF2B5EF4-FFF2-40B4-BE49-F238E27FC236}">
              <a16:creationId xmlns:a16="http://schemas.microsoft.com/office/drawing/2014/main" id="{00000000-0008-0000-0000-000008000000}"/>
            </a:ext>
          </a:extLst>
        </xdr:cNvPr>
        <xdr:cNvSpPr txBox="1"/>
      </xdr:nvSpPr>
      <xdr:spPr>
        <a:xfrm>
          <a:off x="13205460" y="7437120"/>
          <a:ext cx="3444240" cy="172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solidFill>
                <a:schemeClr val="dk1"/>
              </a:solidFill>
              <a:effectLst/>
              <a:latin typeface="+mn-lt"/>
              <a:ea typeface="+mn-ea"/>
              <a:cs typeface="+mn-cs"/>
            </a:rPr>
            <a:t>Avec cet outil, tu as tout ce qu'il faut pour créer ton plan.</a:t>
          </a:r>
          <a:endParaRPr lang="fr-FR">
            <a:effectLst/>
          </a:endParaRPr>
        </a:p>
        <a:p>
          <a:r>
            <a:rPr lang="fr-FR" sz="1100" baseline="0">
              <a:solidFill>
                <a:schemeClr val="dk1"/>
              </a:solidFill>
              <a:effectLst/>
              <a:latin typeface="+mn-lt"/>
              <a:ea typeface="+mn-ea"/>
              <a:cs typeface="+mn-cs"/>
            </a:rPr>
            <a:t>Maintenant il faut le tenir ;)</a:t>
          </a:r>
        </a:p>
        <a:p>
          <a:endParaRPr lang="fr-FR">
            <a:effectLst/>
          </a:endParaRPr>
        </a:p>
        <a:p>
          <a:r>
            <a:rPr lang="fr-FR" sz="1100" baseline="0">
              <a:solidFill>
                <a:schemeClr val="dk1"/>
              </a:solidFill>
              <a:effectLst/>
              <a:latin typeface="+mn-lt"/>
              <a:ea typeface="+mn-ea"/>
              <a:cs typeface="+mn-cs"/>
            </a:rPr>
            <a:t>Je te souhaite bonne route dans tes projets</a:t>
          </a:r>
        </a:p>
        <a:p>
          <a:r>
            <a:rPr lang="fr-FR" sz="1100" baseline="0">
              <a:solidFill>
                <a:schemeClr val="dk1"/>
              </a:solidFill>
              <a:effectLst/>
              <a:latin typeface="+mn-lt"/>
              <a:ea typeface="+mn-ea"/>
              <a:cs typeface="+mn-cs"/>
            </a:rPr>
            <a:t>++</a:t>
          </a:r>
        </a:p>
        <a:p>
          <a:r>
            <a:rPr lang="fr-FR" sz="1100" baseline="0">
              <a:solidFill>
                <a:schemeClr val="dk1"/>
              </a:solidFill>
              <a:effectLst/>
              <a:latin typeface="+mn-lt"/>
              <a:ea typeface="+mn-ea"/>
              <a:cs typeface="+mn-cs"/>
            </a:rPr>
            <a:t>Jeremy - Mission Web3</a:t>
          </a:r>
        </a:p>
        <a:p>
          <a:endParaRPr lang="fr-FR" sz="1100"/>
        </a:p>
      </xdr:txBody>
    </xdr:sp>
    <xdr:clientData/>
  </xdr:twoCellAnchor>
  <xdr:twoCellAnchor>
    <xdr:from>
      <xdr:col>0</xdr:col>
      <xdr:colOff>678180</xdr:colOff>
      <xdr:row>7</xdr:row>
      <xdr:rowOff>106680</xdr:rowOff>
    </xdr:from>
    <xdr:to>
      <xdr:col>7</xdr:col>
      <xdr:colOff>121920</xdr:colOff>
      <xdr:row>10</xdr:row>
      <xdr:rowOff>45720</xdr:rowOff>
    </xdr:to>
    <xdr:sp macro="" textlink="">
      <xdr:nvSpPr>
        <xdr:cNvPr id="9" name="ZoneTexte 8">
          <a:extLst>
            <a:ext uri="{FF2B5EF4-FFF2-40B4-BE49-F238E27FC236}">
              <a16:creationId xmlns:a16="http://schemas.microsoft.com/office/drawing/2014/main" id="{00000000-0008-0000-0000-000009000000}"/>
            </a:ext>
          </a:extLst>
        </xdr:cNvPr>
        <xdr:cNvSpPr txBox="1"/>
      </xdr:nvSpPr>
      <xdr:spPr>
        <a:xfrm>
          <a:off x="678180" y="1684020"/>
          <a:ext cx="5135880" cy="487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Pour une meilleure prise en main, privilégier</a:t>
          </a:r>
          <a:r>
            <a:rPr lang="fr-FR" sz="1100" baseline="0"/>
            <a:t> les vidéos explicatives disponible sur la plateforme de formation de Système.io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5204460</xdr:colOff>
      <xdr:row>64</xdr:row>
      <xdr:rowOff>53340</xdr:rowOff>
    </xdr:from>
    <xdr:to>
      <xdr:col>5</xdr:col>
      <xdr:colOff>726810</xdr:colOff>
      <xdr:row>72</xdr:row>
      <xdr:rowOff>129540</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435340" y="12329160"/>
          <a:ext cx="3096630" cy="1653540"/>
        </a:xfrm>
        <a:prstGeom prst="rect">
          <a:avLst/>
        </a:prstGeom>
      </xdr:spPr>
    </xdr:pic>
    <xdr:clientData/>
  </xdr:twoCellAnchor>
  <xdr:twoCellAnchor editAs="oneCell">
    <xdr:from>
      <xdr:col>4</xdr:col>
      <xdr:colOff>5105400</xdr:colOff>
      <xdr:row>53</xdr:row>
      <xdr:rowOff>30480</xdr:rowOff>
    </xdr:from>
    <xdr:to>
      <xdr:col>5</xdr:col>
      <xdr:colOff>655320</xdr:colOff>
      <xdr:row>61</xdr:row>
      <xdr:rowOff>175238</xdr:rowOff>
    </xdr:to>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336280" y="10180320"/>
          <a:ext cx="3124200" cy="1722098"/>
        </a:xfrm>
        <a:prstGeom prst="rect">
          <a:avLst/>
        </a:prstGeom>
      </xdr:spPr>
    </xdr:pic>
    <xdr:clientData/>
  </xdr:twoCellAnchor>
  <xdr:twoCellAnchor editAs="oneCell">
    <xdr:from>
      <xdr:col>1</xdr:col>
      <xdr:colOff>548640</xdr:colOff>
      <xdr:row>24</xdr:row>
      <xdr:rowOff>137160</xdr:rowOff>
    </xdr:from>
    <xdr:to>
      <xdr:col>3</xdr:col>
      <xdr:colOff>439870</xdr:colOff>
      <xdr:row>26</xdr:row>
      <xdr:rowOff>76148</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341120" y="2491740"/>
          <a:ext cx="1476190" cy="419048"/>
        </a:xfrm>
        <a:prstGeom prst="rect">
          <a:avLst/>
        </a:prstGeom>
      </xdr:spPr>
    </xdr:pic>
    <xdr:clientData/>
  </xdr:twoCellAnchor>
  <xdr:twoCellAnchor editAs="oneCell">
    <xdr:from>
      <xdr:col>1</xdr:col>
      <xdr:colOff>480061</xdr:colOff>
      <xdr:row>54</xdr:row>
      <xdr:rowOff>144780</xdr:rowOff>
    </xdr:from>
    <xdr:to>
      <xdr:col>3</xdr:col>
      <xdr:colOff>640081</xdr:colOff>
      <xdr:row>56</xdr:row>
      <xdr:rowOff>46435</xdr:rowOff>
    </xdr:to>
    <xdr:pic>
      <xdr:nvPicPr>
        <xdr:cNvPr id="5" name="Imag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272541" y="5356860"/>
          <a:ext cx="1744980" cy="381715"/>
        </a:xfrm>
        <a:prstGeom prst="rect">
          <a:avLst/>
        </a:prstGeom>
      </xdr:spPr>
    </xdr:pic>
    <xdr:clientData/>
  </xdr:twoCellAnchor>
  <xdr:twoCellAnchor editAs="oneCell">
    <xdr:from>
      <xdr:col>1</xdr:col>
      <xdr:colOff>472439</xdr:colOff>
      <xdr:row>66</xdr:row>
      <xdr:rowOff>106680</xdr:rowOff>
    </xdr:from>
    <xdr:to>
      <xdr:col>3</xdr:col>
      <xdr:colOff>611428</xdr:colOff>
      <xdr:row>68</xdr:row>
      <xdr:rowOff>53340</xdr:rowOff>
    </xdr:to>
    <xdr:pic>
      <xdr:nvPicPr>
        <xdr:cNvPr id="6" name="Imag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264919" y="7261860"/>
          <a:ext cx="1723949" cy="426720"/>
        </a:xfrm>
        <a:prstGeom prst="rect">
          <a:avLst/>
        </a:prstGeom>
      </xdr:spPr>
    </xdr:pic>
    <xdr:clientData/>
  </xdr:twoCellAnchor>
  <xdr:twoCellAnchor editAs="oneCell">
    <xdr:from>
      <xdr:col>4</xdr:col>
      <xdr:colOff>5212080</xdr:colOff>
      <xdr:row>22</xdr:row>
      <xdr:rowOff>0</xdr:rowOff>
    </xdr:from>
    <xdr:to>
      <xdr:col>5</xdr:col>
      <xdr:colOff>757569</xdr:colOff>
      <xdr:row>35</xdr:row>
      <xdr:rowOff>102090</xdr:rowOff>
    </xdr:to>
    <xdr:pic>
      <xdr:nvPicPr>
        <xdr:cNvPr id="7" name="Imag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8442960" y="1707143"/>
          <a:ext cx="3119769" cy="2593830"/>
        </a:xfrm>
        <a:prstGeom prst="rect">
          <a:avLst/>
        </a:prstGeom>
      </xdr:spPr>
    </xdr:pic>
    <xdr:clientData/>
  </xdr:twoCellAnchor>
  <xdr:twoCellAnchor editAs="oneCell">
    <xdr:from>
      <xdr:col>1</xdr:col>
      <xdr:colOff>594360</xdr:colOff>
      <xdr:row>39</xdr:row>
      <xdr:rowOff>137160</xdr:rowOff>
    </xdr:from>
    <xdr:to>
      <xdr:col>3</xdr:col>
      <xdr:colOff>243840</xdr:colOff>
      <xdr:row>42</xdr:row>
      <xdr:rowOff>31866</xdr:rowOff>
    </xdr:to>
    <xdr:pic>
      <xdr:nvPicPr>
        <xdr:cNvPr id="8" name="Imag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386840" y="4983480"/>
          <a:ext cx="1234440" cy="542406"/>
        </a:xfrm>
        <a:prstGeom prst="rect">
          <a:avLst/>
        </a:prstGeom>
      </xdr:spPr>
    </xdr:pic>
    <xdr:clientData/>
  </xdr:twoCellAnchor>
  <xdr:twoCellAnchor editAs="oneCell">
    <xdr:from>
      <xdr:col>4</xdr:col>
      <xdr:colOff>5090160</xdr:colOff>
      <xdr:row>38</xdr:row>
      <xdr:rowOff>91440</xdr:rowOff>
    </xdr:from>
    <xdr:to>
      <xdr:col>7</xdr:col>
      <xdr:colOff>27143</xdr:colOff>
      <xdr:row>49</xdr:row>
      <xdr:rowOff>53340</xdr:rowOff>
    </xdr:to>
    <xdr:pic>
      <xdr:nvPicPr>
        <xdr:cNvPr id="9" name="Imag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8321040" y="7498080"/>
          <a:ext cx="4096223" cy="2072640"/>
        </a:xfrm>
        <a:prstGeom prst="rect">
          <a:avLst/>
        </a:prstGeom>
      </xdr:spPr>
    </xdr:pic>
    <xdr:clientData/>
  </xdr:twoCellAnchor>
  <xdr:twoCellAnchor editAs="oneCell">
    <xdr:from>
      <xdr:col>1</xdr:col>
      <xdr:colOff>617220</xdr:colOff>
      <xdr:row>11</xdr:row>
      <xdr:rowOff>45721</xdr:rowOff>
    </xdr:from>
    <xdr:to>
      <xdr:col>3</xdr:col>
      <xdr:colOff>704468</xdr:colOff>
      <xdr:row>13</xdr:row>
      <xdr:rowOff>106681</xdr:rowOff>
    </xdr:to>
    <xdr:pic>
      <xdr:nvPicPr>
        <xdr:cNvPr id="10" name="Imag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1409700" y="2400301"/>
          <a:ext cx="1672208" cy="480060"/>
        </a:xfrm>
        <a:prstGeom prst="rect">
          <a:avLst/>
        </a:prstGeom>
      </xdr:spPr>
    </xdr:pic>
    <xdr:clientData/>
  </xdr:twoCellAnchor>
  <xdr:twoCellAnchor editAs="oneCell">
    <xdr:from>
      <xdr:col>4</xdr:col>
      <xdr:colOff>4594860</xdr:colOff>
      <xdr:row>10</xdr:row>
      <xdr:rowOff>114301</xdr:rowOff>
    </xdr:from>
    <xdr:to>
      <xdr:col>6</xdr:col>
      <xdr:colOff>13575</xdr:colOff>
      <xdr:row>17</xdr:row>
      <xdr:rowOff>68581</xdr:rowOff>
    </xdr:to>
    <xdr:pic>
      <xdr:nvPicPr>
        <xdr:cNvPr id="11" name="Imag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7825740" y="2286001"/>
          <a:ext cx="3785475" cy="12877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472440</xdr:colOff>
      <xdr:row>4</xdr:row>
      <xdr:rowOff>123825</xdr:rowOff>
    </xdr:from>
    <xdr:to>
      <xdr:col>5</xdr:col>
      <xdr:colOff>573405</xdr:colOff>
      <xdr:row>45</xdr:row>
      <xdr:rowOff>171450</xdr:rowOff>
    </xdr:to>
    <xdr:sp macro="" textlink="">
      <xdr:nvSpPr>
        <xdr:cNvPr id="2" name="ZoneTexte 1">
          <a:extLst>
            <a:ext uri="{FF2B5EF4-FFF2-40B4-BE49-F238E27FC236}">
              <a16:creationId xmlns:a16="http://schemas.microsoft.com/office/drawing/2014/main" id="{00000000-0008-0000-0200-000002000000}"/>
            </a:ext>
          </a:extLst>
        </xdr:cNvPr>
        <xdr:cNvSpPr txBox="1"/>
      </xdr:nvSpPr>
      <xdr:spPr>
        <a:xfrm>
          <a:off x="472440" y="962025"/>
          <a:ext cx="6863715" cy="746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1. Pourquoi j'investis ?</a:t>
          </a:r>
        </a:p>
        <a:p>
          <a:r>
            <a:rPr lang="fr-FR"/>
            <a:t>Quelle est ma motivation principale (acheter une maison, financer un projet, préparer ma retraite) ?</a:t>
          </a:r>
        </a:p>
        <a:p>
          <a:endParaRPr lang="fr-FR"/>
        </a:p>
        <a:p>
          <a:endParaRPr lang="fr-FR"/>
        </a:p>
        <a:p>
          <a:endParaRPr lang="fr-FR"/>
        </a:p>
        <a:p>
          <a:r>
            <a:rPr lang="fr-FR" b="1"/>
            <a:t>2. Quel montant je veux atteindre ?</a:t>
          </a:r>
        </a:p>
        <a:p>
          <a:r>
            <a:rPr lang="fr-FR"/>
            <a:t>Combien d’argent est nécessaire pour réaliser cet objectif (par exemple 50K€ pour un apport immobilier) ?</a:t>
          </a:r>
        </a:p>
        <a:p>
          <a:endParaRPr lang="fr-FR"/>
        </a:p>
        <a:p>
          <a:endParaRPr lang="fr-FR"/>
        </a:p>
        <a:p>
          <a:endParaRPr lang="fr-FR"/>
        </a:p>
        <a:p>
          <a:r>
            <a:rPr lang="fr-FR" b="1"/>
            <a:t>3. Quel est mon horizon de temps ?</a:t>
          </a:r>
        </a:p>
        <a:p>
          <a:r>
            <a:rPr lang="fr-FR"/>
            <a:t>Combien de temps suis-je prêt à attendre pour atteindre cet objectif (1 an, 5 ans, 10 ans) ?</a:t>
          </a:r>
        </a:p>
        <a:p>
          <a:endParaRPr lang="fr-FR"/>
        </a:p>
        <a:p>
          <a:endParaRPr lang="fr-FR"/>
        </a:p>
        <a:p>
          <a:endParaRPr lang="fr-FR"/>
        </a:p>
        <a:p>
          <a:r>
            <a:rPr lang="fr-FR" b="1"/>
            <a:t>4. Quel risque suis-je prêt à prendre ?</a:t>
          </a:r>
        </a:p>
        <a:p>
          <a:r>
            <a:rPr lang="fr-FR"/>
            <a:t>Suis-je à l’aise avec la volatilité des cryptos et quel niveau de risque est acceptable pour moi ?</a:t>
          </a:r>
        </a:p>
        <a:p>
          <a:endParaRPr lang="fr-FR"/>
        </a:p>
        <a:p>
          <a:endParaRPr lang="fr-FR"/>
        </a:p>
        <a:p>
          <a:endParaRPr lang="fr-FR"/>
        </a:p>
        <a:p>
          <a:r>
            <a:rPr lang="fr-FR" b="1"/>
            <a:t>5. Combien puis-je investir maintenant ?</a:t>
          </a:r>
        </a:p>
        <a:p>
          <a:r>
            <a:rPr lang="fr-FR"/>
            <a:t>Quel montant puis-je allouer aujourd’hui sans compromettre mes besoins à court terme ?</a:t>
          </a:r>
        </a:p>
      </xdr:txBody>
    </xdr:sp>
    <xdr:clientData/>
  </xdr:twoCellAnchor>
  <xdr:twoCellAnchor>
    <xdr:from>
      <xdr:col>7</xdr:col>
      <xdr:colOff>78105</xdr:colOff>
      <xdr:row>4</xdr:row>
      <xdr:rowOff>139065</xdr:rowOff>
    </xdr:from>
    <xdr:to>
      <xdr:col>15</xdr:col>
      <xdr:colOff>621030</xdr:colOff>
      <xdr:row>46</xdr:row>
      <xdr:rowOff>11430</xdr:rowOff>
    </xdr:to>
    <xdr:sp macro="" textlink="">
      <xdr:nvSpPr>
        <xdr:cNvPr id="3" name="ZoneTexte 2">
          <a:extLst>
            <a:ext uri="{FF2B5EF4-FFF2-40B4-BE49-F238E27FC236}">
              <a16:creationId xmlns:a16="http://schemas.microsoft.com/office/drawing/2014/main" id="{DC673DF1-E2C2-4924-9AE3-109831BBC1E7}"/>
            </a:ext>
          </a:extLst>
        </xdr:cNvPr>
        <xdr:cNvSpPr txBox="1"/>
      </xdr:nvSpPr>
      <xdr:spPr>
        <a:xfrm>
          <a:off x="8422005" y="977265"/>
          <a:ext cx="6867525" cy="74733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Pour savoir si tu as fixé de </a:t>
          </a:r>
          <a:r>
            <a:rPr lang="fr-FR" b="1"/>
            <a:t>bons objectifs</a:t>
          </a:r>
          <a:r>
            <a:rPr lang="fr-FR"/>
            <a:t> en matière d'investissement, voici quelques critères à vérifier :</a:t>
          </a:r>
        </a:p>
        <a:p>
          <a:endParaRPr lang="fr-FR"/>
        </a:p>
        <a:p>
          <a:r>
            <a:rPr lang="fr-FR" b="1"/>
            <a:t>1. Ils sont clairs et précis</a:t>
          </a:r>
        </a:p>
        <a:p>
          <a:r>
            <a:rPr lang="fr-FR"/>
            <a:t>Un bon objectif est bien défini : tu sais exactement ce que tu veux atteindre (par exemple, "avoir 50K€ en 5 ans pour un apport immobilier" plutôt que "gagner de l'argent").</a:t>
          </a:r>
        </a:p>
        <a:p>
          <a:endParaRPr lang="fr-FR"/>
        </a:p>
        <a:p>
          <a:r>
            <a:rPr lang="fr-FR" b="1"/>
            <a:t>2. Ils sont réalistes et atteignables</a:t>
          </a:r>
        </a:p>
        <a:p>
          <a:r>
            <a:rPr lang="fr-FR"/>
            <a:t>Tes objectifs doivent être basés sur ta situation financière actuelle, le montant que tu peux investir, et une estimation raisonnable du marché. Ils doivent te sembler réalisables avec le capital que tu es prêt à allouer.</a:t>
          </a:r>
        </a:p>
        <a:p>
          <a:endParaRPr lang="fr-FR"/>
        </a:p>
        <a:p>
          <a:r>
            <a:rPr lang="fr-FR" b="1"/>
            <a:t>3. Ils ont un horizon de temps défini</a:t>
          </a:r>
        </a:p>
        <a:p>
          <a:r>
            <a:rPr lang="fr-FR"/>
            <a:t>Chaque objectif doit être associé à une échéance spécifique (par exemple, 1 an, 5 ans ou 10 ans). Cela te permet de suivre tes progrès et d'ajuster si nécessaire.</a:t>
          </a:r>
        </a:p>
        <a:p>
          <a:endParaRPr lang="fr-FR"/>
        </a:p>
        <a:p>
          <a:r>
            <a:rPr lang="fr-FR" b="1"/>
            <a:t>4. Ils correspondent à ton profil de risque</a:t>
          </a:r>
        </a:p>
        <a:p>
          <a:r>
            <a:rPr lang="fr-FR"/>
            <a:t>Tes objectifs doivent être en phase avec ta tolérance au risque. Si tu as un faible appétit pour le risque, viser des gains rapides sur des cryptos très volatiles n'est peut-être pas le bon objectif.</a:t>
          </a:r>
        </a:p>
        <a:p>
          <a:endParaRPr lang="fr-FR"/>
        </a:p>
        <a:p>
          <a:r>
            <a:rPr lang="fr-FR" b="1"/>
            <a:t>5. Ils sont flexibles et ajustables</a:t>
          </a:r>
        </a:p>
        <a:p>
          <a:r>
            <a:rPr lang="fr-FR"/>
            <a:t>Le marché crypto est imprévisible. Un bon objectif reste flexible : tu es capable de l’ajuster si les conditions du marché changent, sans tout abandonner.</a:t>
          </a:r>
        </a:p>
        <a:p>
          <a:endParaRPr lang="fr-FR"/>
        </a:p>
        <a:p>
          <a:r>
            <a:rPr lang="fr-FR" b="1"/>
            <a:t>6. Ils sont alignés avec tes priorités personnelles</a:t>
          </a:r>
        </a:p>
        <a:p>
          <a:r>
            <a:rPr lang="fr-FR"/>
            <a:t>Tes objectifs doivent être en phase avec tes priorités de vie et tes engagements financiers (autres investissements, épargne, dépenses importantes). Ils ne doivent pas te mettre en difficulté sur d’autres aspects de ta vie.</a:t>
          </a:r>
        </a:p>
        <a:p>
          <a:endParaRPr lang="fr-FR"/>
        </a:p>
        <a:p>
          <a:endParaRPr lang="fr-FR"/>
        </a:p>
        <a:p>
          <a:r>
            <a:rPr lang="fr-FR"/>
            <a:t>Si tes objectifs respectent ces critères, tu peux avoir confiance dans le fait qu'ils sont bien établis et qu'ils te mèneront vers des décisions d'investissement efficaces.</a:t>
          </a:r>
        </a:p>
        <a:p>
          <a:endParaRPr lang="fr-F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11</xdr:row>
      <xdr:rowOff>182880</xdr:rowOff>
    </xdr:from>
    <xdr:to>
      <xdr:col>6</xdr:col>
      <xdr:colOff>472440</xdr:colOff>
      <xdr:row>30</xdr:row>
      <xdr:rowOff>144780</xdr:rowOff>
    </xdr:to>
    <xdr:graphicFrame macro="">
      <xdr:nvGraphicFramePr>
        <xdr:cNvPr id="6" name="Graphique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228600</xdr:colOff>
      <xdr:row>12</xdr:row>
      <xdr:rowOff>38100</xdr:rowOff>
    </xdr:from>
    <xdr:to>
      <xdr:col>20</xdr:col>
      <xdr:colOff>647700</xdr:colOff>
      <xdr:row>30</xdr:row>
      <xdr:rowOff>121920</xdr:rowOff>
    </xdr:to>
    <xdr:graphicFrame macro="">
      <xdr:nvGraphicFramePr>
        <xdr:cNvPr id="9" name="Graphique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213360</xdr:colOff>
      <xdr:row>0</xdr:row>
      <xdr:rowOff>106680</xdr:rowOff>
    </xdr:from>
    <xdr:to>
      <xdr:col>18</xdr:col>
      <xdr:colOff>944880</xdr:colOff>
      <xdr:row>8</xdr:row>
      <xdr:rowOff>76200</xdr:rowOff>
    </xdr:to>
    <xdr:graphicFrame macro="">
      <xdr:nvGraphicFramePr>
        <xdr:cNvPr id="10" name="Graphique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784860</xdr:colOff>
      <xdr:row>3</xdr:row>
      <xdr:rowOff>76200</xdr:rowOff>
    </xdr:from>
    <xdr:to>
      <xdr:col>13</xdr:col>
      <xdr:colOff>1028700</xdr:colOff>
      <xdr:row>10</xdr:row>
      <xdr:rowOff>76200</xdr:rowOff>
    </xdr:to>
    <xdr:graphicFrame macro="">
      <xdr:nvGraphicFramePr>
        <xdr:cNvPr id="11" name="Graphique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8" name="Graphique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1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2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2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7</xdr:col>
      <xdr:colOff>45720</xdr:colOff>
      <xdr:row>0</xdr:row>
      <xdr:rowOff>60960</xdr:rowOff>
    </xdr:from>
    <xdr:to>
      <xdr:col>13</xdr:col>
      <xdr:colOff>1356360</xdr:colOff>
      <xdr:row>13</xdr:row>
      <xdr:rowOff>121920</xdr:rowOff>
    </xdr:to>
    <xdr:graphicFrame macro="">
      <xdr:nvGraphicFramePr>
        <xdr:cNvPr id="2" name="Graphique 1">
          <a:extLst>
            <a:ext uri="{FF2B5EF4-FFF2-40B4-BE49-F238E27FC236}">
              <a16:creationId xmlns:a16="http://schemas.microsoft.com/office/drawing/2014/main" id="{00000000-0008-0000-3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5</xdr:row>
      <xdr:rowOff>15240</xdr:rowOff>
    </xdr:from>
    <xdr:to>
      <xdr:col>6</xdr:col>
      <xdr:colOff>137160</xdr:colOff>
      <xdr:row>10</xdr:row>
      <xdr:rowOff>121920</xdr:rowOff>
    </xdr:to>
    <xdr:graphicFrame macro="">
      <xdr:nvGraphicFramePr>
        <xdr:cNvPr id="3" name="Graphique 2">
          <a:extLst>
            <a:ext uri="{FF2B5EF4-FFF2-40B4-BE49-F238E27FC236}">
              <a16:creationId xmlns:a16="http://schemas.microsoft.com/office/drawing/2014/main" id="{00000000-0008-0000-3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449580</xdr:colOff>
      <xdr:row>35</xdr:row>
      <xdr:rowOff>60960</xdr:rowOff>
    </xdr:from>
    <xdr:to>
      <xdr:col>21</xdr:col>
      <xdr:colOff>457200</xdr:colOff>
      <xdr:row>53</xdr:row>
      <xdr:rowOff>76200</xdr:rowOff>
    </xdr:to>
    <xdr:graphicFrame macro="">
      <xdr:nvGraphicFramePr>
        <xdr:cNvPr id="4" name="Graphique 3">
          <a:extLst>
            <a:ext uri="{FF2B5EF4-FFF2-40B4-BE49-F238E27FC236}">
              <a16:creationId xmlns:a16="http://schemas.microsoft.com/office/drawing/2014/main" id="{00000000-0008-0000-3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952500</xdr:colOff>
      <xdr:row>0</xdr:row>
      <xdr:rowOff>83820</xdr:rowOff>
    </xdr:from>
    <xdr:to>
      <xdr:col>17</xdr:col>
      <xdr:colOff>68580</xdr:colOff>
      <xdr:row>13</xdr:row>
      <xdr:rowOff>144780</xdr:rowOff>
    </xdr:to>
    <xdr:graphicFrame macro="">
      <xdr:nvGraphicFramePr>
        <xdr:cNvPr id="5" name="Graphique 4">
          <a:extLst>
            <a:ext uri="{FF2B5EF4-FFF2-40B4-BE49-F238E27FC236}">
              <a16:creationId xmlns:a16="http://schemas.microsoft.com/office/drawing/2014/main" id="{00000000-0008-0000-3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accounts.binance.com/fr/register?ref=35924363" TargetMode="External"/><Relationship Id="rId7" Type="http://schemas.openxmlformats.org/officeDocument/2006/relationships/hyperlink" Target="https://youtu.be/Z8gF0C6if1Y" TargetMode="External"/><Relationship Id="rId2" Type="http://schemas.openxmlformats.org/officeDocument/2006/relationships/hyperlink" Target="https://join.swissborg.com/fr/r/jeremyB4BB" TargetMode="External"/><Relationship Id="rId1" Type="http://schemas.openxmlformats.org/officeDocument/2006/relationships/hyperlink" Target="https://www.degiro.fr/parrainage/commencez-a-investir?id=29A9E1A2&amp;utm_source=mgm" TargetMode="External"/><Relationship Id="rId6" Type="http://schemas.openxmlformats.org/officeDocument/2006/relationships/hyperlink" Target="https://youtu.be/IDh-F6HPe6k" TargetMode="External"/><Relationship Id="rId5" Type="http://schemas.openxmlformats.org/officeDocument/2006/relationships/hyperlink" Target="https://account.paymium.com/sign-up?referral=s89f68qqE_dfqyF8aheD" TargetMode="External"/><Relationship Id="rId4" Type="http://schemas.openxmlformats.org/officeDocument/2006/relationships/hyperlink" Target="https://yuzu.green/"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6"/>
  <sheetViews>
    <sheetView workbookViewId="0">
      <selection activeCell="S52" sqref="S52"/>
    </sheetView>
  </sheetViews>
  <sheetFormatPr baseColWidth="10" defaultColWidth="11.5703125" defaultRowHeight="15" x14ac:dyDescent="0.25"/>
  <cols>
    <col min="1" max="2" width="11.5703125" style="84"/>
    <col min="3" max="3" width="13.7109375" style="84" bestFit="1" customWidth="1"/>
    <col min="4" max="16384" width="11.5703125" style="84"/>
  </cols>
  <sheetData>
    <row r="4" spans="2:7" ht="23.25" x14ac:dyDescent="0.35">
      <c r="B4" s="83" t="s">
        <v>85</v>
      </c>
      <c r="C4" s="85"/>
      <c r="D4" s="85"/>
      <c r="E4" s="85"/>
      <c r="F4" s="85"/>
      <c r="G4" s="85"/>
    </row>
    <row r="6" spans="2:7" ht="28.5" x14ac:dyDescent="0.45">
      <c r="B6" s="85"/>
      <c r="C6" s="86" t="s">
        <v>56</v>
      </c>
      <c r="D6" s="85"/>
      <c r="E6" s="85"/>
      <c r="F6" s="85"/>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75"/>
  <sheetViews>
    <sheetView workbookViewId="0">
      <selection activeCell="J22" sqref="J22"/>
    </sheetView>
  </sheetViews>
  <sheetFormatPr baseColWidth="10" defaultColWidth="11.5703125" defaultRowHeight="15" x14ac:dyDescent="0.25"/>
  <cols>
    <col min="1" max="3" width="11.5703125" style="76"/>
    <col min="4" max="4" width="12.42578125" style="76" bestFit="1" customWidth="1"/>
    <col min="5" max="5" width="110.42578125" style="76" customWidth="1"/>
    <col min="6" max="16384" width="11.5703125" style="76"/>
  </cols>
  <sheetData>
    <row r="3" spans="2:7" ht="23.25" x14ac:dyDescent="0.35">
      <c r="C3" s="10"/>
      <c r="D3" s="83" t="s">
        <v>53</v>
      </c>
      <c r="E3" s="10"/>
      <c r="F3" s="10"/>
      <c r="G3" s="10"/>
    </row>
    <row r="4" spans="2:7" ht="23.25" x14ac:dyDescent="0.35">
      <c r="C4" s="10"/>
      <c r="D4" s="83"/>
      <c r="E4" s="10"/>
      <c r="F4" s="10"/>
      <c r="G4" s="10"/>
    </row>
    <row r="5" spans="2:7" ht="23.25" x14ac:dyDescent="0.35">
      <c r="C5" s="10"/>
      <c r="D5" s="83" t="s">
        <v>62</v>
      </c>
      <c r="E5" s="10"/>
      <c r="F5" s="10"/>
      <c r="G5" s="10"/>
    </row>
    <row r="11" spans="2:7" x14ac:dyDescent="0.25">
      <c r="B11" s="130"/>
      <c r="C11" s="130"/>
      <c r="D11" s="130"/>
      <c r="E11" s="130"/>
      <c r="F11" s="130"/>
      <c r="G11" s="130"/>
    </row>
    <row r="12" spans="2:7" x14ac:dyDescent="0.25">
      <c r="B12" s="130"/>
      <c r="C12" s="130"/>
      <c r="D12" s="130"/>
      <c r="E12" s="130"/>
      <c r="F12" s="130"/>
      <c r="G12" s="130"/>
    </row>
    <row r="13" spans="2:7" ht="18.600000000000001" customHeight="1" x14ac:dyDescent="0.25">
      <c r="B13" s="130"/>
      <c r="C13" s="130"/>
      <c r="D13" s="130"/>
      <c r="E13" s="131" t="s">
        <v>86</v>
      </c>
      <c r="F13" s="130"/>
      <c r="G13" s="130"/>
    </row>
    <row r="14" spans="2:7" x14ac:dyDescent="0.25">
      <c r="B14" s="130"/>
      <c r="C14" s="130"/>
      <c r="D14" s="130"/>
      <c r="E14" s="130"/>
      <c r="F14" s="130"/>
      <c r="G14" s="130"/>
    </row>
    <row r="15" spans="2:7" x14ac:dyDescent="0.25">
      <c r="B15" s="130"/>
      <c r="C15" s="130" t="s">
        <v>69</v>
      </c>
      <c r="D15" s="130"/>
      <c r="E15" s="130"/>
      <c r="F15" s="130"/>
      <c r="G15" s="130"/>
    </row>
    <row r="16" spans="2:7" x14ac:dyDescent="0.25">
      <c r="B16" s="130"/>
      <c r="C16" s="130" t="s">
        <v>70</v>
      </c>
      <c r="D16" s="130"/>
      <c r="E16" s="130"/>
      <c r="F16" s="130"/>
      <c r="G16" s="130"/>
    </row>
    <row r="17" spans="2:7" x14ac:dyDescent="0.25">
      <c r="B17" s="130"/>
      <c r="C17" s="130" t="s">
        <v>93</v>
      </c>
      <c r="D17" s="130"/>
      <c r="E17" s="130"/>
      <c r="F17" s="130"/>
      <c r="G17" s="130"/>
    </row>
    <row r="18" spans="2:7" x14ac:dyDescent="0.25">
      <c r="B18" s="130"/>
      <c r="C18" s="130"/>
      <c r="D18" s="130"/>
      <c r="E18" s="130"/>
      <c r="F18" s="130"/>
      <c r="G18" s="130"/>
    </row>
    <row r="19" spans="2:7" x14ac:dyDescent="0.25">
      <c r="B19" s="130"/>
      <c r="C19" s="130" t="s">
        <v>87</v>
      </c>
      <c r="D19" s="130"/>
      <c r="E19" s="130"/>
      <c r="F19" s="130"/>
      <c r="G19" s="130"/>
    </row>
    <row r="20" spans="2:7" x14ac:dyDescent="0.25">
      <c r="B20" s="130"/>
      <c r="C20" s="130" t="s">
        <v>88</v>
      </c>
      <c r="D20" s="130"/>
      <c r="E20" s="130"/>
      <c r="F20" s="130"/>
      <c r="G20" s="130"/>
    </row>
    <row r="21" spans="2:7" x14ac:dyDescent="0.25">
      <c r="B21" s="130"/>
      <c r="C21" s="130"/>
      <c r="D21" s="130"/>
      <c r="E21" s="130"/>
      <c r="F21" s="130"/>
      <c r="G21" s="130"/>
    </row>
    <row r="22" spans="2:7" x14ac:dyDescent="0.25">
      <c r="B22" s="130"/>
      <c r="C22" s="130" t="s">
        <v>90</v>
      </c>
      <c r="D22" s="130"/>
      <c r="E22" s="132" t="s">
        <v>91</v>
      </c>
      <c r="F22" s="130"/>
      <c r="G22" s="130"/>
    </row>
    <row r="23" spans="2:7" x14ac:dyDescent="0.25">
      <c r="B23" s="130"/>
      <c r="C23" s="130"/>
      <c r="D23" s="130"/>
      <c r="E23" s="130"/>
      <c r="F23" s="130"/>
      <c r="G23" s="130"/>
    </row>
    <row r="24" spans="2:7" x14ac:dyDescent="0.25">
      <c r="B24" s="130"/>
      <c r="C24" s="130"/>
      <c r="D24" s="130"/>
      <c r="E24" s="130"/>
      <c r="F24" s="130"/>
      <c r="G24" s="130"/>
    </row>
    <row r="25" spans="2:7" x14ac:dyDescent="0.25">
      <c r="B25" s="130"/>
      <c r="C25" s="130"/>
      <c r="D25" s="130"/>
      <c r="E25" s="130"/>
      <c r="F25" s="130"/>
      <c r="G25" s="130"/>
    </row>
    <row r="26" spans="2:7" ht="23.25" x14ac:dyDescent="0.35">
      <c r="B26" s="130"/>
      <c r="C26" s="133" t="s">
        <v>41</v>
      </c>
      <c r="D26" s="134"/>
      <c r="E26" s="131" t="s">
        <v>46</v>
      </c>
      <c r="F26" s="130"/>
      <c r="G26" s="130"/>
    </row>
    <row r="27" spans="2:7" x14ac:dyDescent="0.25">
      <c r="B27" s="130"/>
      <c r="C27" s="130"/>
      <c r="D27" s="130"/>
      <c r="E27" s="130"/>
      <c r="F27" s="130"/>
      <c r="G27" s="130"/>
    </row>
    <row r="28" spans="2:7" x14ac:dyDescent="0.25">
      <c r="B28" s="130"/>
      <c r="C28" s="130" t="s">
        <v>96</v>
      </c>
      <c r="D28" s="130"/>
      <c r="E28" s="130"/>
      <c r="F28" s="130"/>
      <c r="G28" s="130"/>
    </row>
    <row r="29" spans="2:7" x14ac:dyDescent="0.25">
      <c r="B29" s="130"/>
      <c r="C29" s="130" t="s">
        <v>54</v>
      </c>
      <c r="D29" s="130"/>
      <c r="E29" s="130"/>
      <c r="F29" s="130"/>
      <c r="G29" s="130"/>
    </row>
    <row r="30" spans="2:7" x14ac:dyDescent="0.25">
      <c r="B30" s="130"/>
      <c r="C30" s="130"/>
      <c r="D30" s="130"/>
      <c r="E30" s="130"/>
      <c r="F30" s="130"/>
      <c r="G30" s="130"/>
    </row>
    <row r="31" spans="2:7" x14ac:dyDescent="0.25">
      <c r="B31" s="130"/>
      <c r="C31" s="130" t="s">
        <v>94</v>
      </c>
      <c r="D31" s="130"/>
      <c r="E31" s="130"/>
      <c r="F31" s="130"/>
      <c r="G31" s="130"/>
    </row>
    <row r="32" spans="2:7" x14ac:dyDescent="0.25">
      <c r="B32" s="130"/>
      <c r="C32" s="130" t="s">
        <v>72</v>
      </c>
      <c r="D32" s="130"/>
      <c r="E32" s="130"/>
      <c r="F32" s="130"/>
      <c r="G32" s="130"/>
    </row>
    <row r="33" spans="2:7" x14ac:dyDescent="0.25">
      <c r="B33" s="130"/>
      <c r="C33" s="130"/>
      <c r="D33" s="130"/>
      <c r="E33" s="130"/>
      <c r="F33" s="130"/>
      <c r="G33" s="130"/>
    </row>
    <row r="34" spans="2:7" x14ac:dyDescent="0.25">
      <c r="B34" s="130"/>
      <c r="C34" s="130"/>
      <c r="D34" s="130"/>
      <c r="E34" s="130"/>
      <c r="F34" s="130"/>
      <c r="G34" s="130"/>
    </row>
    <row r="35" spans="2:7" x14ac:dyDescent="0.25">
      <c r="B35" s="130"/>
      <c r="C35" s="130"/>
      <c r="D35" s="130"/>
      <c r="E35" s="130"/>
      <c r="F35" s="130"/>
      <c r="G35" s="130"/>
    </row>
    <row r="36" spans="2:7" x14ac:dyDescent="0.25">
      <c r="B36" s="130"/>
      <c r="C36" s="130"/>
      <c r="D36" s="130"/>
      <c r="E36" s="130"/>
      <c r="F36" s="130"/>
      <c r="G36" s="130"/>
    </row>
    <row r="37" spans="2:7" x14ac:dyDescent="0.25">
      <c r="B37" s="130"/>
      <c r="C37" s="130"/>
      <c r="D37" s="130"/>
      <c r="E37" s="130"/>
      <c r="F37" s="130"/>
      <c r="G37" s="130"/>
    </row>
    <row r="38" spans="2:7" x14ac:dyDescent="0.25">
      <c r="B38" s="130"/>
      <c r="C38" s="130"/>
      <c r="D38" s="130"/>
      <c r="E38" s="130"/>
      <c r="F38" s="130"/>
      <c r="G38" s="130"/>
    </row>
    <row r="39" spans="2:7" x14ac:dyDescent="0.25">
      <c r="B39" s="130"/>
      <c r="C39" s="130"/>
      <c r="D39" s="130"/>
      <c r="E39" s="130"/>
      <c r="F39" s="130"/>
      <c r="G39" s="130"/>
    </row>
    <row r="40" spans="2:7" x14ac:dyDescent="0.25">
      <c r="B40" s="130"/>
      <c r="C40" s="130"/>
      <c r="D40" s="130"/>
      <c r="E40" s="130"/>
      <c r="F40" s="130"/>
      <c r="G40" s="130"/>
    </row>
    <row r="41" spans="2:7" x14ac:dyDescent="0.25">
      <c r="B41" s="130"/>
      <c r="C41" s="130"/>
      <c r="D41" s="130"/>
      <c r="E41" s="130"/>
      <c r="F41" s="130"/>
      <c r="G41" s="130"/>
    </row>
    <row r="42" spans="2:7" ht="22.15" customHeight="1" x14ac:dyDescent="0.25">
      <c r="B42" s="130"/>
      <c r="C42" s="130" t="s">
        <v>64</v>
      </c>
      <c r="D42" s="130"/>
      <c r="E42" s="135" t="s">
        <v>65</v>
      </c>
      <c r="F42" s="130"/>
      <c r="G42" s="130"/>
    </row>
    <row r="43" spans="2:7" x14ac:dyDescent="0.25">
      <c r="B43" s="130"/>
      <c r="C43" s="130"/>
      <c r="D43" s="130"/>
      <c r="E43" s="130" t="s">
        <v>68</v>
      </c>
      <c r="F43" s="130"/>
      <c r="G43" s="130"/>
    </row>
    <row r="44" spans="2:7" x14ac:dyDescent="0.25">
      <c r="B44" s="130"/>
      <c r="C44" s="130"/>
      <c r="D44" s="130"/>
      <c r="E44" s="130" t="s">
        <v>66</v>
      </c>
      <c r="F44" s="130"/>
      <c r="G44" s="130"/>
    </row>
    <row r="45" spans="2:7" x14ac:dyDescent="0.25">
      <c r="B45" s="130"/>
      <c r="C45" s="130" t="s">
        <v>69</v>
      </c>
      <c r="D45" s="130"/>
      <c r="E45" s="130"/>
      <c r="F45" s="130"/>
      <c r="G45" s="130"/>
    </row>
    <row r="46" spans="2:7" x14ac:dyDescent="0.25">
      <c r="B46" s="130"/>
      <c r="C46" s="130" t="s">
        <v>70</v>
      </c>
      <c r="D46" s="130"/>
      <c r="E46" s="130"/>
      <c r="F46" s="130"/>
      <c r="G46" s="130"/>
    </row>
    <row r="47" spans="2:7" x14ac:dyDescent="0.25">
      <c r="B47" s="130"/>
      <c r="C47" s="130" t="s">
        <v>55</v>
      </c>
      <c r="D47" s="130"/>
      <c r="E47" s="130"/>
      <c r="F47" s="130"/>
      <c r="G47" s="130"/>
    </row>
    <row r="48" spans="2:7" x14ac:dyDescent="0.25">
      <c r="B48" s="130"/>
      <c r="C48" s="130" t="s">
        <v>95</v>
      </c>
      <c r="D48" s="130"/>
      <c r="E48" s="130"/>
      <c r="F48" s="130"/>
      <c r="G48" s="130"/>
    </row>
    <row r="49" spans="2:7" x14ac:dyDescent="0.25">
      <c r="B49" s="130"/>
      <c r="C49" s="130" t="s">
        <v>72</v>
      </c>
      <c r="D49" s="130"/>
      <c r="E49" s="130"/>
      <c r="F49" s="130"/>
      <c r="G49" s="130"/>
    </row>
    <row r="50" spans="2:7" x14ac:dyDescent="0.25">
      <c r="B50" s="130"/>
      <c r="C50" s="130" t="s">
        <v>92</v>
      </c>
      <c r="D50" s="130"/>
      <c r="E50" s="132" t="s">
        <v>82</v>
      </c>
      <c r="F50" s="130"/>
      <c r="G50" s="130"/>
    </row>
    <row r="51" spans="2:7" x14ac:dyDescent="0.25">
      <c r="B51" s="130"/>
      <c r="C51" s="130"/>
      <c r="D51" s="130"/>
      <c r="E51" s="130"/>
      <c r="F51" s="130"/>
      <c r="G51" s="130"/>
    </row>
    <row r="52" spans="2:7" x14ac:dyDescent="0.25">
      <c r="B52" s="130"/>
      <c r="C52" s="130"/>
      <c r="D52" s="130"/>
      <c r="E52" s="130"/>
      <c r="F52" s="130"/>
      <c r="G52" s="130"/>
    </row>
    <row r="53" spans="2:7" x14ac:dyDescent="0.25">
      <c r="B53" s="130"/>
      <c r="C53" s="130"/>
      <c r="D53" s="130"/>
      <c r="E53" s="130"/>
      <c r="F53" s="130"/>
      <c r="G53" s="130"/>
    </row>
    <row r="54" spans="2:7" x14ac:dyDescent="0.25">
      <c r="B54" s="130"/>
      <c r="C54" s="130"/>
      <c r="D54" s="130"/>
      <c r="E54" s="130"/>
      <c r="F54" s="130"/>
      <c r="G54" s="130"/>
    </row>
    <row r="55" spans="2:7" x14ac:dyDescent="0.25">
      <c r="B55" s="130"/>
      <c r="C55" s="130"/>
      <c r="D55" s="130"/>
      <c r="E55" s="130"/>
      <c r="F55" s="130"/>
      <c r="G55" s="130"/>
    </row>
    <row r="56" spans="2:7" ht="23.25" x14ac:dyDescent="0.35">
      <c r="B56" s="130"/>
      <c r="C56" s="133" t="s">
        <v>42</v>
      </c>
      <c r="D56" s="134"/>
      <c r="E56" s="131" t="s">
        <v>45</v>
      </c>
      <c r="F56" s="130"/>
      <c r="G56" s="130"/>
    </row>
    <row r="57" spans="2:7" x14ac:dyDescent="0.25">
      <c r="B57" s="130"/>
      <c r="C57" s="130"/>
      <c r="D57" s="130"/>
      <c r="E57" s="130" t="s">
        <v>67</v>
      </c>
      <c r="F57" s="130"/>
      <c r="G57" s="130"/>
    </row>
    <row r="58" spans="2:7" x14ac:dyDescent="0.25">
      <c r="B58" s="130"/>
      <c r="C58" s="130" t="s">
        <v>71</v>
      </c>
      <c r="D58" s="130"/>
      <c r="E58" s="130"/>
      <c r="F58" s="130"/>
      <c r="G58" s="130"/>
    </row>
    <row r="59" spans="2:7" x14ac:dyDescent="0.25">
      <c r="B59" s="130"/>
      <c r="C59" s="130" t="s">
        <v>70</v>
      </c>
      <c r="D59" s="130"/>
      <c r="E59" s="130"/>
      <c r="F59" s="130"/>
      <c r="G59" s="130"/>
    </row>
    <row r="60" spans="2:7" x14ac:dyDescent="0.25">
      <c r="B60" s="130"/>
      <c r="C60" s="130" t="s">
        <v>55</v>
      </c>
      <c r="D60" s="130"/>
      <c r="E60" s="130"/>
      <c r="F60" s="130"/>
      <c r="G60" s="130"/>
    </row>
    <row r="61" spans="2:7" x14ac:dyDescent="0.25">
      <c r="B61" s="130"/>
      <c r="C61" s="130" t="s">
        <v>72</v>
      </c>
      <c r="D61" s="130"/>
      <c r="E61" s="130"/>
      <c r="F61" s="130"/>
      <c r="G61" s="130"/>
    </row>
    <row r="62" spans="2:7" x14ac:dyDescent="0.25">
      <c r="B62" s="130"/>
      <c r="C62" s="130"/>
      <c r="D62" s="130"/>
      <c r="E62" s="130"/>
      <c r="F62" s="130"/>
      <c r="G62" s="130"/>
    </row>
    <row r="63" spans="2:7" x14ac:dyDescent="0.25">
      <c r="B63" s="130"/>
      <c r="C63" s="130"/>
      <c r="D63" s="130"/>
      <c r="E63" s="130"/>
      <c r="F63" s="130"/>
      <c r="G63" s="130"/>
    </row>
    <row r="64" spans="2:7" x14ac:dyDescent="0.25">
      <c r="B64" s="130"/>
      <c r="C64" s="130"/>
      <c r="D64" s="130"/>
      <c r="E64" s="130"/>
      <c r="F64" s="130"/>
      <c r="G64" s="130"/>
    </row>
    <row r="65" spans="2:7" x14ac:dyDescent="0.25">
      <c r="B65" s="130"/>
      <c r="C65" s="130"/>
      <c r="D65" s="130"/>
      <c r="E65" s="130"/>
      <c r="F65" s="130"/>
      <c r="G65" s="130"/>
    </row>
    <row r="66" spans="2:7" x14ac:dyDescent="0.25">
      <c r="B66" s="130"/>
      <c r="C66" s="130"/>
      <c r="D66" s="130"/>
      <c r="E66" s="130"/>
      <c r="F66" s="130"/>
      <c r="G66" s="130"/>
    </row>
    <row r="67" spans="2:7" x14ac:dyDescent="0.25">
      <c r="B67" s="130"/>
      <c r="C67" s="130"/>
      <c r="D67" s="130"/>
      <c r="E67" s="130"/>
      <c r="F67" s="130"/>
      <c r="G67" s="130"/>
    </row>
    <row r="68" spans="2:7" ht="23.25" x14ac:dyDescent="0.35">
      <c r="B68" s="130"/>
      <c r="C68" s="133" t="s">
        <v>43</v>
      </c>
      <c r="D68" s="134"/>
      <c r="E68" s="131" t="s">
        <v>44</v>
      </c>
      <c r="F68" s="130"/>
      <c r="G68" s="130"/>
    </row>
    <row r="69" spans="2:7" x14ac:dyDescent="0.25">
      <c r="B69" s="130"/>
      <c r="C69" s="130"/>
      <c r="D69" s="130"/>
      <c r="E69" s="130"/>
      <c r="F69" s="130"/>
      <c r="G69" s="130"/>
    </row>
    <row r="70" spans="2:7" x14ac:dyDescent="0.25">
      <c r="B70" s="130"/>
      <c r="C70" s="130"/>
      <c r="D70" s="130"/>
      <c r="E70" s="130"/>
      <c r="F70" s="130"/>
      <c r="G70" s="130"/>
    </row>
    <row r="71" spans="2:7" x14ac:dyDescent="0.25">
      <c r="B71" s="130"/>
      <c r="C71" s="130" t="s">
        <v>73</v>
      </c>
      <c r="D71" s="130"/>
      <c r="E71" s="130"/>
      <c r="F71" s="130"/>
      <c r="G71" s="130"/>
    </row>
    <row r="72" spans="2:7" x14ac:dyDescent="0.25">
      <c r="B72" s="130"/>
      <c r="C72" s="130"/>
      <c r="D72" s="130"/>
      <c r="E72" s="130"/>
      <c r="F72" s="130"/>
      <c r="G72" s="130"/>
    </row>
    <row r="73" spans="2:7" x14ac:dyDescent="0.25">
      <c r="B73" s="130"/>
      <c r="C73" s="130"/>
      <c r="D73" s="130"/>
      <c r="E73" s="130"/>
      <c r="F73" s="130"/>
      <c r="G73" s="130"/>
    </row>
    <row r="74" spans="2:7" x14ac:dyDescent="0.25">
      <c r="B74" s="130"/>
      <c r="C74" s="130"/>
      <c r="D74" s="130"/>
      <c r="E74" s="130"/>
      <c r="F74" s="130"/>
      <c r="G74" s="130"/>
    </row>
    <row r="75" spans="2:7" x14ac:dyDescent="0.25">
      <c r="B75" s="130"/>
      <c r="C75" s="130"/>
      <c r="D75" s="130"/>
      <c r="E75" s="130"/>
      <c r="F75" s="130"/>
      <c r="G75" s="130"/>
    </row>
  </sheetData>
  <hyperlinks>
    <hyperlink ref="E68" r:id="rId1"/>
    <hyperlink ref="E56" r:id="rId2"/>
    <hyperlink ref="E26" r:id="rId3"/>
    <hyperlink ref="E42" r:id="rId4"/>
    <hyperlink ref="E13" r:id="rId5"/>
    <hyperlink ref="E22" r:id="rId6"/>
    <hyperlink ref="E50" r:id="rId7"/>
  </hyperlinks>
  <pageMargins left="0.7" right="0.7" top="0.75" bottom="0.75" header="0.3" footer="0.3"/>
  <pageSetup paperSize="9" orientation="portrait" horizontalDpi="4294967293" verticalDpi="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C3"/>
  <sheetViews>
    <sheetView workbookViewId="0">
      <selection activeCell="G25" sqref="G25"/>
    </sheetView>
  </sheetViews>
  <sheetFormatPr baseColWidth="10" defaultColWidth="11.5703125" defaultRowHeight="15" x14ac:dyDescent="0.25"/>
  <cols>
    <col min="1" max="2" width="11.5703125" style="76"/>
    <col min="3" max="3" width="52.42578125" style="76" customWidth="1"/>
    <col min="4" max="16384" width="11.5703125" style="76"/>
  </cols>
  <sheetData>
    <row r="3" spans="3:3" ht="23.25" x14ac:dyDescent="0.25">
      <c r="C3" s="129" t="s">
        <v>89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t="s">
        <v>63</v>
      </c>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Total Achat BTC</v>
      </c>
      <c r="F15" s="60" t="s">
        <v>34</v>
      </c>
      <c r="G15" s="38"/>
      <c r="H15" s="140" t="s">
        <v>32</v>
      </c>
      <c r="I15" s="141"/>
      <c r="J15" s="144">
        <f>R55-F16</f>
        <v>7526.7245881573599</v>
      </c>
      <c r="K15" s="144"/>
      <c r="L15" s="144"/>
      <c r="M15" s="144"/>
      <c r="N15" s="145"/>
      <c r="O15" s="38"/>
      <c r="P15" s="60" t="str">
        <f>"Total Vente "&amp;B4&amp;""</f>
        <v>Total Vente BTC</v>
      </c>
      <c r="Q15" s="55" t="s">
        <v>35</v>
      </c>
      <c r="R15" s="38"/>
      <c r="S15" s="38"/>
      <c r="T15" s="38"/>
      <c r="U15" s="38"/>
      <c r="V15" s="38"/>
      <c r="W15" s="38"/>
    </row>
    <row r="16" spans="1:23" ht="31.15" customHeight="1" thickBot="1" x14ac:dyDescent="0.3">
      <c r="A16" s="38"/>
      <c r="B16" s="38"/>
      <c r="C16" s="38"/>
      <c r="D16" s="38"/>
      <c r="E16" s="119">
        <f>SUMIF(H25:H124,"x",F25:F124)</f>
        <v>0.39403870612399233</v>
      </c>
      <c r="F16" s="81">
        <f>SUMIF(H25:H124,"x",D25:D124)</f>
        <v>8333.3333333333321</v>
      </c>
      <c r="G16" s="38"/>
      <c r="H16" s="142"/>
      <c r="I16" s="143"/>
      <c r="J16" s="146"/>
      <c r="K16" s="146"/>
      <c r="L16" s="146"/>
      <c r="M16" s="146"/>
      <c r="N16" s="147"/>
      <c r="O16" s="80">
        <f>J15</f>
        <v>7526.7245881573599</v>
      </c>
      <c r="P16" s="54">
        <f>Q35</f>
        <v>0.17731741775579657</v>
      </c>
      <c r="Q16" s="77">
        <f>R55</f>
        <v>15860.057921490692</v>
      </c>
      <c r="R16" s="38"/>
      <c r="S16" s="38"/>
      <c r="T16" s="38"/>
      <c r="U16" s="38"/>
      <c r="V16" s="38"/>
      <c r="W16" s="38"/>
    </row>
    <row r="17" spans="1:46" ht="14.45" customHeight="1" x14ac:dyDescent="0.25">
      <c r="A17" s="38"/>
      <c r="B17" s="38"/>
      <c r="C17" s="38"/>
      <c r="D17" s="38"/>
      <c r="E17" s="38"/>
      <c r="F17" s="38"/>
      <c r="G17" s="38"/>
      <c r="H17" s="148" t="str">
        <f>"Balance "&amp;B4&amp;""</f>
        <v>Balance BTC</v>
      </c>
      <c r="I17" s="149"/>
      <c r="J17" s="154">
        <f>E16-P16</f>
        <v>0.21672128836819576</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f>F16/E16</f>
        <v>21148.514609910118</v>
      </c>
      <c r="G18" s="38"/>
      <c r="H18" s="150"/>
      <c r="I18" s="151"/>
      <c r="J18" s="156"/>
      <c r="K18" s="156"/>
      <c r="L18" s="156"/>
      <c r="M18" s="156"/>
      <c r="N18" s="157"/>
      <c r="O18" s="38"/>
      <c r="P18" s="105" t="s">
        <v>61</v>
      </c>
      <c r="Q18" s="106">
        <f>Q16/P16</f>
        <v>89444.444444444438</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0.21672128836819576</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Prix d'achat  BTC</v>
      </c>
      <c r="F24" s="35" t="str">
        <f>B4&amp;" acheté "</f>
        <v xml:space="preserve">BTC acheté </v>
      </c>
      <c r="G24" s="36" t="s">
        <v>1</v>
      </c>
      <c r="H24" s="37" t="s">
        <v>25</v>
      </c>
      <c r="I24" s="35" t="s">
        <v>24</v>
      </c>
      <c r="J24" s="41"/>
      <c r="K24" s="64"/>
      <c r="L24" s="40"/>
      <c r="M24" s="40"/>
      <c r="N24" s="35" t="str">
        <f>"Prix de vente "&amp;B4&amp;""</f>
        <v>Prix de vente BTC</v>
      </c>
      <c r="O24" s="35" t="s">
        <v>33</v>
      </c>
      <c r="P24" s="35" t="str">
        <f>"Nbre "&amp;B4&amp;" à vendre"</f>
        <v>Nbre BTC à vendre</v>
      </c>
      <c r="Q24" s="35" t="str">
        <f>B4&amp;" vendu "</f>
        <v xml:space="preserve">BTC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333.33333333333331</v>
      </c>
      <c r="E25" s="15">
        <v>22000</v>
      </c>
      <c r="F25" s="12">
        <f>IF(D25="",0,IF(E25="",0,D25/E25))</f>
        <v>1.515151515151515E-2</v>
      </c>
      <c r="G25" s="47" t="s">
        <v>0</v>
      </c>
      <c r="H25" s="70" t="s">
        <v>0</v>
      </c>
      <c r="I25" s="18">
        <v>44507</v>
      </c>
      <c r="J25" s="42"/>
      <c r="K25" s="63"/>
      <c r="L25" s="38"/>
      <c r="M25" s="56" t="s">
        <v>2</v>
      </c>
      <c r="N25" s="57">
        <v>65000</v>
      </c>
      <c r="O25" s="73">
        <v>0.1</v>
      </c>
      <c r="P25" s="30">
        <f t="shared" ref="P25:P34" si="1">O25*E$16</f>
        <v>3.9403870612399236E-2</v>
      </c>
      <c r="Q25" s="12">
        <f>IF(U25="","",P25)</f>
        <v>3.9403870612399236E-2</v>
      </c>
      <c r="R25" s="23">
        <f t="shared" ref="R25:R34" si="2">N25*P25</f>
        <v>2561.2515898059505</v>
      </c>
      <c r="S25" s="26">
        <f>IF(N25="",#N/A,R25-F$16)</f>
        <v>-5772.0817435273821</v>
      </c>
      <c r="T25" s="67" t="s">
        <v>0</v>
      </c>
      <c r="U25" s="51" t="s">
        <v>0</v>
      </c>
      <c r="V25" s="19">
        <v>45778</v>
      </c>
      <c r="W25" s="38"/>
      <c r="X25" s="63"/>
    </row>
    <row r="26" spans="1:46" x14ac:dyDescent="0.25">
      <c r="A26" s="2" t="s">
        <v>16</v>
      </c>
      <c r="B26" s="61">
        <v>5000</v>
      </c>
      <c r="C26" s="38">
        <v>2</v>
      </c>
      <c r="D26" s="22">
        <f t="shared" si="0"/>
        <v>333.33333333333331</v>
      </c>
      <c r="E26" s="16">
        <v>21000</v>
      </c>
      <c r="F26" s="13">
        <f t="shared" ref="F26:F89" si="3">IF(D26="",0,IF(E26="",0,D26/E26))</f>
        <v>1.5873015873015872E-2</v>
      </c>
      <c r="G26" s="48" t="s">
        <v>0</v>
      </c>
      <c r="H26" s="71" t="s">
        <v>0</v>
      </c>
      <c r="I26" s="18">
        <v>44508</v>
      </c>
      <c r="J26" s="42"/>
      <c r="K26" s="63"/>
      <c r="L26" s="38"/>
      <c r="M26" s="56" t="s">
        <v>3</v>
      </c>
      <c r="N26" s="58">
        <v>85000</v>
      </c>
      <c r="O26" s="74">
        <v>0.15</v>
      </c>
      <c r="P26" s="31">
        <f t="shared" si="1"/>
        <v>5.9105805918598847E-2</v>
      </c>
      <c r="Q26" s="13">
        <f>IF(U26="","",P26)</f>
        <v>5.9105805918598847E-2</v>
      </c>
      <c r="R26" s="24">
        <f t="shared" si="2"/>
        <v>5023.993503080902</v>
      </c>
      <c r="S26" s="27">
        <f>IF(N26="",#N/A,S25+R26)</f>
        <v>-748.08824044648009</v>
      </c>
      <c r="T26" s="68" t="s">
        <v>0</v>
      </c>
      <c r="U26" s="52" t="s">
        <v>0</v>
      </c>
      <c r="V26" s="18">
        <v>45779</v>
      </c>
      <c r="W26" s="38"/>
      <c r="X26" s="63"/>
    </row>
    <row r="27" spans="1:46" ht="15.75" thickBot="1" x14ac:dyDescent="0.3">
      <c r="A27" s="1" t="s">
        <v>17</v>
      </c>
      <c r="B27" s="11">
        <v>15</v>
      </c>
      <c r="C27" s="38">
        <v>3</v>
      </c>
      <c r="D27" s="22">
        <f t="shared" si="0"/>
        <v>333.33333333333331</v>
      </c>
      <c r="E27" s="16">
        <v>20000</v>
      </c>
      <c r="F27" s="13">
        <f t="shared" si="3"/>
        <v>1.6666666666666666E-2</v>
      </c>
      <c r="G27" s="48" t="s">
        <v>0</v>
      </c>
      <c r="H27" s="71" t="s">
        <v>0</v>
      </c>
      <c r="I27" s="18">
        <v>44509</v>
      </c>
      <c r="J27" s="42"/>
      <c r="K27" s="63"/>
      <c r="L27" s="38"/>
      <c r="M27" s="56" t="s">
        <v>4</v>
      </c>
      <c r="N27" s="58">
        <v>105000</v>
      </c>
      <c r="O27" s="74">
        <v>0.2</v>
      </c>
      <c r="P27" s="31">
        <f t="shared" si="1"/>
        <v>7.8807741224798472E-2</v>
      </c>
      <c r="Q27" s="13">
        <f t="shared" ref="Q27:Q34" si="4">IF(U27="","",P27)</f>
        <v>7.8807741224798472E-2</v>
      </c>
      <c r="R27" s="24">
        <f t="shared" si="2"/>
        <v>8274.8128286038391</v>
      </c>
      <c r="S27" s="27">
        <f t="shared" ref="S27:S34" si="5">IF(N27="",#N/A,S26+R27)</f>
        <v>7526.724588157359</v>
      </c>
      <c r="T27" s="68" t="s">
        <v>0</v>
      </c>
      <c r="U27" s="52" t="s">
        <v>0</v>
      </c>
      <c r="V27" s="18">
        <v>46145</v>
      </c>
      <c r="W27" s="38"/>
      <c r="X27" s="63"/>
    </row>
    <row r="28" spans="1:46" ht="15.75" thickBot="1" x14ac:dyDescent="0.3">
      <c r="A28" s="5" t="s">
        <v>23</v>
      </c>
      <c r="B28" s="62">
        <f>B26/B27</f>
        <v>333.33333333333331</v>
      </c>
      <c r="C28" s="38">
        <v>4</v>
      </c>
      <c r="D28" s="22">
        <f t="shared" si="0"/>
        <v>333.33333333333331</v>
      </c>
      <c r="E28" s="16">
        <v>19000</v>
      </c>
      <c r="F28" s="13">
        <f t="shared" si="3"/>
        <v>1.7543859649122806E-2</v>
      </c>
      <c r="G28" s="48" t="s">
        <v>0</v>
      </c>
      <c r="H28" s="71" t="s">
        <v>0</v>
      </c>
      <c r="I28" s="18">
        <v>44510</v>
      </c>
      <c r="J28" s="42"/>
      <c r="K28" s="63"/>
      <c r="L28" s="38"/>
      <c r="M28" s="56" t="s">
        <v>5</v>
      </c>
      <c r="N28" s="58">
        <v>125000</v>
      </c>
      <c r="O28" s="74">
        <v>0.25</v>
      </c>
      <c r="P28" s="31">
        <f t="shared" si="1"/>
        <v>9.8509676530998083E-2</v>
      </c>
      <c r="Q28" s="13" t="str">
        <f t="shared" si="4"/>
        <v/>
      </c>
      <c r="R28" s="24">
        <f t="shared" si="2"/>
        <v>12313.70956637476</v>
      </c>
      <c r="S28" s="27">
        <f t="shared" si="5"/>
        <v>19840.434154532119</v>
      </c>
      <c r="T28" s="68" t="s">
        <v>0</v>
      </c>
      <c r="U28" s="52"/>
      <c r="V28" s="18">
        <v>46146</v>
      </c>
      <c r="W28" s="38"/>
      <c r="X28" s="63"/>
    </row>
    <row r="29" spans="1:46" x14ac:dyDescent="0.25">
      <c r="A29" s="38"/>
      <c r="B29" s="38"/>
      <c r="C29" s="38">
        <v>5</v>
      </c>
      <c r="D29" s="22">
        <f t="shared" si="0"/>
        <v>333.33333333333331</v>
      </c>
      <c r="E29" s="16">
        <v>18000</v>
      </c>
      <c r="F29" s="13">
        <f t="shared" si="3"/>
        <v>1.8518518518518517E-2</v>
      </c>
      <c r="G29" s="48" t="s">
        <v>0</v>
      </c>
      <c r="H29" s="71" t="s">
        <v>0</v>
      </c>
      <c r="I29" s="18">
        <v>44511</v>
      </c>
      <c r="J29" s="42"/>
      <c r="K29" s="63"/>
      <c r="L29" s="38"/>
      <c r="M29" s="56" t="s">
        <v>10</v>
      </c>
      <c r="N29" s="58">
        <v>145000</v>
      </c>
      <c r="O29" s="74">
        <v>0.15</v>
      </c>
      <c r="P29" s="31">
        <f t="shared" si="1"/>
        <v>5.9105805918598847E-2</v>
      </c>
      <c r="Q29" s="13" t="str">
        <f t="shared" si="4"/>
        <v/>
      </c>
      <c r="R29" s="24">
        <f t="shared" si="2"/>
        <v>8570.3418581968326</v>
      </c>
      <c r="S29" s="27">
        <f t="shared" si="5"/>
        <v>28410.776012728951</v>
      </c>
      <c r="T29" s="68" t="s">
        <v>0</v>
      </c>
      <c r="U29" s="52"/>
      <c r="V29" s="18">
        <v>46512</v>
      </c>
      <c r="W29" s="38"/>
      <c r="X29" s="63"/>
    </row>
    <row r="30" spans="1:46" x14ac:dyDescent="0.25">
      <c r="A30" s="38"/>
      <c r="B30" s="38"/>
      <c r="C30" s="38">
        <v>6</v>
      </c>
      <c r="D30" s="22">
        <f t="shared" si="0"/>
        <v>333.33333333333331</v>
      </c>
      <c r="E30" s="16">
        <v>17000</v>
      </c>
      <c r="F30" s="13">
        <f t="shared" si="3"/>
        <v>1.9607843137254902E-2</v>
      </c>
      <c r="G30" s="48" t="s">
        <v>0</v>
      </c>
      <c r="H30" s="71" t="s">
        <v>0</v>
      </c>
      <c r="I30" s="18">
        <v>44512</v>
      </c>
      <c r="J30" s="42"/>
      <c r="K30" s="63"/>
      <c r="L30" s="38"/>
      <c r="M30" s="56" t="s">
        <v>36</v>
      </c>
      <c r="N30" s="58">
        <v>165000</v>
      </c>
      <c r="O30" s="74">
        <v>0.1</v>
      </c>
      <c r="P30" s="31">
        <f t="shared" si="1"/>
        <v>3.9403870612399236E-2</v>
      </c>
      <c r="Q30" s="13" t="str">
        <f t="shared" si="4"/>
        <v/>
      </c>
      <c r="R30" s="24">
        <f t="shared" si="2"/>
        <v>6501.6386510458742</v>
      </c>
      <c r="S30" s="27">
        <f t="shared" si="5"/>
        <v>34912.414663774827</v>
      </c>
      <c r="T30" s="68" t="s">
        <v>0</v>
      </c>
      <c r="U30" s="52"/>
      <c r="V30" s="18">
        <v>46513</v>
      </c>
      <c r="W30" s="38"/>
      <c r="X30" s="63"/>
    </row>
    <row r="31" spans="1:46" x14ac:dyDescent="0.25">
      <c r="A31" s="38"/>
      <c r="B31" s="38"/>
      <c r="C31" s="38">
        <v>7</v>
      </c>
      <c r="D31" s="22">
        <f t="shared" si="0"/>
        <v>333.33333333333331</v>
      </c>
      <c r="E31" s="16">
        <v>16000</v>
      </c>
      <c r="F31" s="13">
        <f t="shared" si="3"/>
        <v>2.0833333333333332E-2</v>
      </c>
      <c r="G31" s="48" t="s">
        <v>0</v>
      </c>
      <c r="H31" s="71" t="s">
        <v>0</v>
      </c>
      <c r="I31" s="18">
        <v>44513</v>
      </c>
      <c r="J31" s="42"/>
      <c r="K31" s="63"/>
      <c r="L31" s="38"/>
      <c r="M31" s="56" t="s">
        <v>37</v>
      </c>
      <c r="N31" s="58">
        <v>185000</v>
      </c>
      <c r="O31" s="74">
        <v>0.05</v>
      </c>
      <c r="P31" s="31">
        <f t="shared" si="1"/>
        <v>1.9701935306199618E-2</v>
      </c>
      <c r="Q31" s="13" t="str">
        <f t="shared" si="4"/>
        <v/>
      </c>
      <c r="R31" s="24">
        <f t="shared" si="2"/>
        <v>3644.8580316469292</v>
      </c>
      <c r="S31" s="27">
        <f t="shared" si="5"/>
        <v>38557.272695421758</v>
      </c>
      <c r="T31" s="68" t="s">
        <v>0</v>
      </c>
      <c r="U31" s="52"/>
      <c r="V31" s="18"/>
      <c r="W31" s="38"/>
      <c r="X31" s="63"/>
    </row>
    <row r="32" spans="1:46" x14ac:dyDescent="0.25">
      <c r="A32" s="38"/>
      <c r="B32" s="38"/>
      <c r="C32" s="38">
        <v>8</v>
      </c>
      <c r="D32" s="22">
        <f t="shared" si="0"/>
        <v>333.33333333333331</v>
      </c>
      <c r="E32" s="16">
        <v>15000</v>
      </c>
      <c r="F32" s="13">
        <f t="shared" si="3"/>
        <v>2.222222222222222E-2</v>
      </c>
      <c r="G32" s="48" t="s">
        <v>0</v>
      </c>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333.33333333333331</v>
      </c>
      <c r="E33" s="16">
        <v>14000</v>
      </c>
      <c r="F33" s="13">
        <f t="shared" si="3"/>
        <v>2.3809523809523808E-2</v>
      </c>
      <c r="G33" s="48" t="s">
        <v>0</v>
      </c>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333.33333333333331</v>
      </c>
      <c r="E34" s="16">
        <v>13000</v>
      </c>
      <c r="F34" s="13">
        <f t="shared" si="3"/>
        <v>2.564102564102564E-2</v>
      </c>
      <c r="G34" s="48" t="s">
        <v>0</v>
      </c>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f t="shared" si="0"/>
        <v>333.33333333333331</v>
      </c>
      <c r="E35" s="16">
        <v>12000</v>
      </c>
      <c r="F35" s="13">
        <f t="shared" si="3"/>
        <v>2.7777777777777776E-2</v>
      </c>
      <c r="G35" s="48" t="s">
        <v>0</v>
      </c>
      <c r="H35" s="71"/>
      <c r="I35" s="18"/>
      <c r="J35" s="42"/>
      <c r="K35" s="63"/>
      <c r="L35" s="38"/>
      <c r="M35" s="38" t="s">
        <v>30</v>
      </c>
      <c r="N35" s="56" t="s">
        <v>81</v>
      </c>
      <c r="O35" s="3">
        <f>SUM(O25:O34)</f>
        <v>1</v>
      </c>
      <c r="P35" s="38"/>
      <c r="Q35" s="31">
        <f>SUM(Q25:Q34)</f>
        <v>0.17731741775579657</v>
      </c>
      <c r="R35" s="38"/>
      <c r="S35" s="38"/>
      <c r="T35" s="38"/>
      <c r="U35" s="38"/>
      <c r="V35" s="38"/>
      <c r="W35" s="38"/>
      <c r="X35" s="63"/>
    </row>
    <row r="36" spans="1:24" x14ac:dyDescent="0.25">
      <c r="A36" s="38"/>
      <c r="B36" s="38"/>
      <c r="C36" s="38">
        <v>12</v>
      </c>
      <c r="D36" s="22">
        <f t="shared" si="0"/>
        <v>333.33333333333331</v>
      </c>
      <c r="E36" s="16">
        <v>11000</v>
      </c>
      <c r="F36" s="13">
        <f t="shared" si="3"/>
        <v>3.03030303030303E-2</v>
      </c>
      <c r="G36" s="48" t="s">
        <v>0</v>
      </c>
      <c r="H36" s="71"/>
      <c r="I36" s="18"/>
      <c r="J36" s="42"/>
      <c r="K36" s="63"/>
      <c r="L36" s="38"/>
      <c r="M36" s="38"/>
      <c r="N36" s="38"/>
      <c r="O36" s="38"/>
      <c r="P36" s="38"/>
      <c r="Q36" s="38"/>
      <c r="R36" s="38"/>
      <c r="S36" s="38"/>
      <c r="T36" s="38"/>
      <c r="U36" s="38"/>
      <c r="V36" s="38"/>
      <c r="W36" s="38"/>
      <c r="X36" s="63"/>
    </row>
    <row r="37" spans="1:24" x14ac:dyDescent="0.25">
      <c r="A37" s="38"/>
      <c r="B37" s="38"/>
      <c r="C37" s="38">
        <v>13</v>
      </c>
      <c r="D37" s="22">
        <f t="shared" si="0"/>
        <v>333.33333333333331</v>
      </c>
      <c r="E37" s="16">
        <v>10000</v>
      </c>
      <c r="F37" s="13">
        <f t="shared" si="3"/>
        <v>3.3333333333333333E-2</v>
      </c>
      <c r="G37" s="48" t="s">
        <v>0</v>
      </c>
      <c r="H37" s="71"/>
      <c r="I37" s="18"/>
      <c r="J37" s="42"/>
      <c r="K37" s="63"/>
      <c r="L37" s="38"/>
      <c r="M37" s="38"/>
      <c r="N37" s="38"/>
      <c r="O37" s="38"/>
      <c r="P37" s="38"/>
      <c r="Q37" s="38"/>
      <c r="R37" s="38"/>
      <c r="S37" s="38"/>
      <c r="T37" s="38"/>
      <c r="U37" s="38"/>
      <c r="V37" s="38"/>
      <c r="W37" s="38"/>
      <c r="X37" s="63"/>
    </row>
    <row r="38" spans="1:24" x14ac:dyDescent="0.25">
      <c r="A38" s="38"/>
      <c r="B38" s="38"/>
      <c r="C38" s="38">
        <v>14</v>
      </c>
      <c r="D38" s="22">
        <f t="shared" si="0"/>
        <v>333.33333333333331</v>
      </c>
      <c r="E38" s="16">
        <v>9000</v>
      </c>
      <c r="F38" s="13">
        <f t="shared" si="3"/>
        <v>3.7037037037037035E-2</v>
      </c>
      <c r="G38" s="48" t="s">
        <v>0</v>
      </c>
      <c r="H38" s="71"/>
      <c r="I38" s="18"/>
      <c r="J38" s="42"/>
      <c r="K38" s="63"/>
      <c r="L38" s="38"/>
      <c r="M38" s="38"/>
      <c r="N38" s="38"/>
      <c r="O38" s="38"/>
      <c r="P38" s="38"/>
      <c r="Q38" s="38"/>
      <c r="R38" s="38"/>
      <c r="S38" s="38"/>
      <c r="T38" s="38"/>
      <c r="U38" s="38"/>
      <c r="V38" s="38"/>
      <c r="W38" s="38"/>
      <c r="X38" s="63"/>
    </row>
    <row r="39" spans="1:24" x14ac:dyDescent="0.25">
      <c r="A39" s="38"/>
      <c r="B39" s="38"/>
      <c r="C39" s="38">
        <v>15</v>
      </c>
      <c r="D39" s="22">
        <f t="shared" si="0"/>
        <v>333.33333333333331</v>
      </c>
      <c r="E39" s="16">
        <v>8000</v>
      </c>
      <c r="F39" s="13">
        <f t="shared" si="3"/>
        <v>4.1666666666666664E-2</v>
      </c>
      <c r="G39" s="48" t="s">
        <v>0</v>
      </c>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v>1000</v>
      </c>
      <c r="E50" s="107">
        <v>35000</v>
      </c>
      <c r="F50" s="108">
        <f t="shared" si="3"/>
        <v>2.8571428571428571E-2</v>
      </c>
      <c r="G50" s="109"/>
      <c r="H50" s="110" t="s">
        <v>0</v>
      </c>
      <c r="I50" s="111">
        <v>44470</v>
      </c>
      <c r="J50" s="42"/>
      <c r="K50" s="63"/>
      <c r="L50" s="38"/>
      <c r="M50" s="38"/>
      <c r="N50" s="38"/>
      <c r="O50" s="38"/>
      <c r="P50" s="38"/>
      <c r="Q50" s="38"/>
      <c r="R50" s="38"/>
      <c r="S50" s="38"/>
      <c r="T50" s="38"/>
      <c r="U50" s="38"/>
      <c r="V50" s="38"/>
      <c r="W50" s="38"/>
      <c r="X50" s="63"/>
    </row>
    <row r="51" spans="1:24" x14ac:dyDescent="0.25">
      <c r="A51" s="138" t="s">
        <v>80</v>
      </c>
      <c r="B51" s="138"/>
      <c r="C51" s="38">
        <v>2</v>
      </c>
      <c r="D51" s="117">
        <v>1000</v>
      </c>
      <c r="E51" s="16">
        <v>27000</v>
      </c>
      <c r="F51" s="13">
        <f t="shared" si="3"/>
        <v>3.7037037037037035E-2</v>
      </c>
      <c r="G51" s="48"/>
      <c r="H51" s="71" t="s">
        <v>0</v>
      </c>
      <c r="I51" s="18">
        <v>44471</v>
      </c>
      <c r="J51" s="42"/>
      <c r="K51" s="63"/>
      <c r="L51" s="38"/>
      <c r="M51" s="38"/>
      <c r="N51" s="38"/>
      <c r="O51" s="38"/>
      <c r="P51" s="38"/>
      <c r="Q51" s="38"/>
      <c r="R51" s="38"/>
      <c r="S51" s="38"/>
      <c r="T51" s="38"/>
      <c r="U51" s="38"/>
      <c r="V51" s="38"/>
      <c r="W51" s="38"/>
      <c r="X51" s="63"/>
    </row>
    <row r="52" spans="1:24" x14ac:dyDescent="0.25">
      <c r="A52" s="139" t="s">
        <v>78</v>
      </c>
      <c r="B52" s="139"/>
      <c r="C52" s="38">
        <v>3</v>
      </c>
      <c r="D52" s="117">
        <v>1000</v>
      </c>
      <c r="E52" s="16">
        <v>24000</v>
      </c>
      <c r="F52" s="13">
        <f t="shared" si="3"/>
        <v>4.1666666666666664E-2</v>
      </c>
      <c r="G52" s="48"/>
      <c r="H52" s="71" t="s">
        <v>0</v>
      </c>
      <c r="I52" s="18">
        <v>44472</v>
      </c>
      <c r="J52" s="42"/>
      <c r="K52" s="63"/>
      <c r="L52" s="38"/>
      <c r="M52" s="38"/>
      <c r="N52" s="38"/>
      <c r="O52" s="38"/>
      <c r="P52" s="38"/>
      <c r="Q52" s="38"/>
      <c r="R52" s="38"/>
      <c r="S52" s="38"/>
      <c r="T52" s="38"/>
      <c r="U52" s="38"/>
      <c r="V52" s="38"/>
      <c r="W52" s="38"/>
      <c r="X52" s="63"/>
    </row>
    <row r="53" spans="1:24" x14ac:dyDescent="0.25">
      <c r="A53" s="139" t="s">
        <v>79</v>
      </c>
      <c r="B53" s="139"/>
      <c r="C53" s="38">
        <v>4</v>
      </c>
      <c r="D53" s="117">
        <v>1000</v>
      </c>
      <c r="E53" s="16">
        <v>20500</v>
      </c>
      <c r="F53" s="13">
        <f t="shared" si="3"/>
        <v>4.878048780487805E-2</v>
      </c>
      <c r="G53" s="48"/>
      <c r="H53" s="71" t="s">
        <v>0</v>
      </c>
      <c r="I53" s="18">
        <v>44473</v>
      </c>
      <c r="J53" s="42"/>
      <c r="K53" s="63"/>
      <c r="L53" s="38"/>
      <c r="M53" s="38"/>
      <c r="N53" s="38"/>
      <c r="O53" s="38"/>
      <c r="P53" s="38"/>
      <c r="Q53" s="38"/>
      <c r="R53" s="38"/>
      <c r="S53" s="38"/>
      <c r="T53" s="38"/>
      <c r="U53" s="38"/>
      <c r="V53" s="38"/>
      <c r="W53" s="38"/>
      <c r="X53" s="63"/>
    </row>
    <row r="54" spans="1:24" ht="15.75" thickBot="1" x14ac:dyDescent="0.3">
      <c r="A54" s="38"/>
      <c r="B54" s="38"/>
      <c r="C54" s="38">
        <v>5</v>
      </c>
      <c r="D54" s="117">
        <v>1000</v>
      </c>
      <c r="E54" s="16">
        <v>18456</v>
      </c>
      <c r="F54" s="13">
        <f t="shared" si="3"/>
        <v>5.4182921543129606E-2</v>
      </c>
      <c r="G54" s="48"/>
      <c r="H54" s="71" t="s">
        <v>0</v>
      </c>
      <c r="I54" s="18">
        <v>44474</v>
      </c>
      <c r="J54" s="42"/>
      <c r="K54" s="63"/>
      <c r="L54" s="38"/>
      <c r="M54" s="38"/>
      <c r="N54" s="38"/>
      <c r="O54" s="38"/>
      <c r="P54" s="38"/>
      <c r="Q54" s="38"/>
      <c r="R54" s="38"/>
      <c r="S54" s="38"/>
      <c r="T54" s="38"/>
      <c r="U54" s="38"/>
      <c r="V54" s="38"/>
      <c r="W54" s="38"/>
      <c r="X54" s="63"/>
    </row>
    <row r="55" spans="1:24" ht="15.75" thickBot="1" x14ac:dyDescent="0.3">
      <c r="A55" s="38"/>
      <c r="B55" s="38"/>
      <c r="C55" s="38">
        <v>6</v>
      </c>
      <c r="D55" s="117">
        <v>1000</v>
      </c>
      <c r="E55" s="16">
        <v>16777</v>
      </c>
      <c r="F55" s="13">
        <f t="shared" si="3"/>
        <v>5.9605412171425162E-2</v>
      </c>
      <c r="G55" s="48"/>
      <c r="H55" s="71" t="s">
        <v>0</v>
      </c>
      <c r="I55" s="18">
        <v>44475</v>
      </c>
      <c r="J55" s="42"/>
      <c r="K55" s="63"/>
      <c r="L55" s="38"/>
      <c r="M55" s="38"/>
      <c r="N55" s="113" t="s">
        <v>28</v>
      </c>
      <c r="O55" s="114">
        <f>SUM(R25:R34)</f>
        <v>46890.606028755086</v>
      </c>
      <c r="P55" s="50">
        <f>R55/O55</f>
        <v>0.33823529411764708</v>
      </c>
      <c r="Q55" s="4" t="s">
        <v>27</v>
      </c>
      <c r="R55" s="29">
        <f>SUMIF(U25:U34,"x",R25:R34)</f>
        <v>15860.057921490692</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f>(O55/F16)-1</f>
        <v>4.6268727234506111</v>
      </c>
      <c r="P57" s="38"/>
      <c r="Q57" s="4" t="s">
        <v>22</v>
      </c>
      <c r="R57" s="7">
        <f>(R55-F16)/F16</f>
        <v>0.90320695057888334</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f>IF(N25="",#N/A,R25)</f>
        <v>2561.2515898059505</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f>IF(N26="",#N/A,SUM(R25:R26))</f>
        <v>7585.2450928868529</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f>IF(N27="",#N/A,SUM(R25:R27))</f>
        <v>15860.057921490692</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f>IF(N28="",#N/A,SUM(R25:R28))</f>
        <v>28173.767487865451</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f>IF(N29="",#N/A,SUM(R25:R29))</f>
        <v>36744.10934606228</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f>IF(N30="",#N/A,SUM(R25:R30))</f>
        <v>43245.747997108156</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f>IF(N31="",#N/A,SUM(R25:R31))</f>
        <v>46890.606028755086</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208" priority="1">
      <formula>$J$15&gt;0</formula>
    </cfRule>
    <cfRule type="expression" dxfId="207" priority="2">
      <formula>$J$15&lt;=0</formula>
    </cfRule>
  </conditionalFormatting>
  <conditionalFormatting sqref="J15">
    <cfRule type="cellIs" dxfId="206" priority="3" operator="lessThanOrEqual">
      <formula>0</formula>
    </cfRule>
    <cfRule type="cellIs" dxfId="205"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A7B"/>
  </sheetPr>
  <dimension ref="A1:S64"/>
  <sheetViews>
    <sheetView topLeftCell="A16" zoomScale="90" zoomScaleNormal="90" workbookViewId="0">
      <selection activeCell="S34" sqref="S34"/>
    </sheetView>
  </sheetViews>
  <sheetFormatPr baseColWidth="10" defaultColWidth="11.5703125" defaultRowHeight="15" x14ac:dyDescent="0.25"/>
  <cols>
    <col min="1" max="1" width="8.140625" style="76" customWidth="1"/>
    <col min="2" max="4" width="11.5703125" style="76"/>
    <col min="5" max="5" width="18.28515625" style="76" customWidth="1"/>
    <col min="6" max="7" width="11.5703125" style="76"/>
    <col min="8" max="12" width="14.7109375" style="76" customWidth="1"/>
    <col min="13" max="13" width="18.28515625" style="76" customWidth="1"/>
    <col min="14" max="14" width="15.7109375" style="76" customWidth="1"/>
    <col min="15" max="18" width="11.5703125" style="76"/>
    <col min="19" max="19" width="19.140625" style="76" customWidth="1"/>
    <col min="20" max="16384" width="11.5703125" style="76"/>
  </cols>
  <sheetData>
    <row r="1" spans="1:19" ht="15.75" thickBot="1" x14ac:dyDescent="0.3"/>
    <row r="2" spans="1:19" ht="79.150000000000006" customHeight="1" thickBot="1" x14ac:dyDescent="0.3">
      <c r="H2" s="161" t="s">
        <v>84</v>
      </c>
      <c r="I2" s="162"/>
      <c r="J2" s="162"/>
      <c r="K2" s="162"/>
      <c r="L2" s="165">
        <f>M63</f>
        <v>0</v>
      </c>
      <c r="M2" s="165"/>
      <c r="N2" s="166"/>
    </row>
    <row r="3" spans="1:19" ht="76.900000000000006" customHeight="1" thickBot="1" x14ac:dyDescent="0.3">
      <c r="A3" s="10"/>
      <c r="B3" s="100" t="s">
        <v>57</v>
      </c>
      <c r="C3" s="101"/>
      <c r="D3" s="101"/>
      <c r="E3" s="101"/>
      <c r="F3" s="102"/>
      <c r="H3" s="163" t="s">
        <v>83</v>
      </c>
      <c r="I3" s="164"/>
      <c r="J3" s="164"/>
      <c r="K3" s="164"/>
      <c r="L3" s="167">
        <f>N63</f>
        <v>0</v>
      </c>
      <c r="M3" s="167"/>
      <c r="N3" s="168"/>
    </row>
    <row r="10" spans="1:19" ht="21" x14ac:dyDescent="0.35">
      <c r="C10" s="103" t="s">
        <v>58</v>
      </c>
      <c r="D10" s="104"/>
      <c r="E10" s="104">
        <f>J63</f>
        <v>0</v>
      </c>
      <c r="Q10" s="103" t="s">
        <v>59</v>
      </c>
      <c r="R10" s="105"/>
      <c r="S10" s="104">
        <f>L63</f>
        <v>0</v>
      </c>
    </row>
    <row r="11" spans="1:19" ht="15.75" thickBot="1" x14ac:dyDescent="0.3"/>
    <row r="12" spans="1:19" ht="15.75" thickBot="1" x14ac:dyDescent="0.3">
      <c r="H12" s="95" t="s">
        <v>47</v>
      </c>
      <c r="I12" s="96" t="s">
        <v>31</v>
      </c>
      <c r="J12" s="95" t="s">
        <v>48</v>
      </c>
      <c r="K12" s="97" t="s">
        <v>51</v>
      </c>
      <c r="L12" s="98" t="s">
        <v>52</v>
      </c>
      <c r="M12" s="99" t="s">
        <v>49</v>
      </c>
      <c r="N12" s="96" t="s">
        <v>50</v>
      </c>
    </row>
    <row r="13" spans="1:19" x14ac:dyDescent="0.25">
      <c r="H13" s="89">
        <f>'50'!B$4</f>
        <v>0</v>
      </c>
      <c r="I13" s="127">
        <f>'50'!N$20</f>
        <v>0</v>
      </c>
      <c r="J13" s="125">
        <f>'50'!F$16</f>
        <v>0</v>
      </c>
      <c r="K13" s="90" t="e">
        <f t="shared" ref="K13:K44" si="0">IF(J13=0,#N/A,J13/J$63)</f>
        <v>#N/A</v>
      </c>
      <c r="L13" s="91">
        <f>'50'!Q$16</f>
        <v>0</v>
      </c>
      <c r="M13" s="92">
        <f>'50'!O$55</f>
        <v>0</v>
      </c>
      <c r="N13" s="93">
        <f>'50'!O$16</f>
        <v>0</v>
      </c>
    </row>
    <row r="14" spans="1:19" x14ac:dyDescent="0.25">
      <c r="H14" s="89">
        <f>'21'!B$4</f>
        <v>0</v>
      </c>
      <c r="I14" s="128">
        <f>'21'!N$20</f>
        <v>0</v>
      </c>
      <c r="J14" s="125">
        <f>'21'!F$16</f>
        <v>0</v>
      </c>
      <c r="K14" s="94" t="e">
        <f t="shared" si="0"/>
        <v>#N/A</v>
      </c>
      <c r="L14" s="91">
        <f>'21'!Q$16</f>
        <v>0</v>
      </c>
      <c r="M14" s="92">
        <f>'21'!O$55</f>
        <v>0</v>
      </c>
      <c r="N14" s="93">
        <f>'21'!O$16</f>
        <v>0</v>
      </c>
    </row>
    <row r="15" spans="1:19" x14ac:dyDescent="0.25">
      <c r="H15" s="89">
        <f>'1'!B$4</f>
        <v>0</v>
      </c>
      <c r="I15" s="128">
        <f>'1'!N$20</f>
        <v>0</v>
      </c>
      <c r="J15" s="125">
        <f>'1'!F$16</f>
        <v>0</v>
      </c>
      <c r="K15" s="94" t="e">
        <f t="shared" si="0"/>
        <v>#N/A</v>
      </c>
      <c r="L15" s="91">
        <f>'1'!Q$16</f>
        <v>0</v>
      </c>
      <c r="M15" s="92">
        <f>'1'!O$55</f>
        <v>0</v>
      </c>
      <c r="N15" s="93">
        <f>'1'!O$16</f>
        <v>0</v>
      </c>
    </row>
    <row r="16" spans="1:19" x14ac:dyDescent="0.25">
      <c r="H16" s="89" t="str">
        <f>'2'!B$4</f>
        <v>SUI</v>
      </c>
      <c r="I16" s="128">
        <f>'2'!N$20</f>
        <v>0</v>
      </c>
      <c r="J16" s="125">
        <f>'2'!F$16</f>
        <v>0</v>
      </c>
      <c r="K16" s="94" t="e">
        <f t="shared" si="0"/>
        <v>#N/A</v>
      </c>
      <c r="L16" s="91">
        <f>'2'!Q$16</f>
        <v>0</v>
      </c>
      <c r="M16" s="92">
        <f>'2'!O$55</f>
        <v>0</v>
      </c>
      <c r="N16" s="93">
        <f>'2'!O$16</f>
        <v>0</v>
      </c>
    </row>
    <row r="17" spans="8:14" x14ac:dyDescent="0.25">
      <c r="H17" s="89">
        <f>'3'!B$4</f>
        <v>0</v>
      </c>
      <c r="I17" s="128">
        <f>'3'!N$20</f>
        <v>0</v>
      </c>
      <c r="J17" s="125">
        <f>'3'!F$16</f>
        <v>0</v>
      </c>
      <c r="K17" s="94" t="e">
        <f t="shared" si="0"/>
        <v>#N/A</v>
      </c>
      <c r="L17" s="91">
        <f>'3'!Q$16</f>
        <v>0</v>
      </c>
      <c r="M17" s="92">
        <f>'3'!O$55</f>
        <v>0</v>
      </c>
      <c r="N17" s="93">
        <f>'3'!O$16</f>
        <v>0</v>
      </c>
    </row>
    <row r="18" spans="8:14" x14ac:dyDescent="0.25">
      <c r="H18" s="89">
        <f>'4'!B$4</f>
        <v>0</v>
      </c>
      <c r="I18" s="128">
        <f>'4'!N$20</f>
        <v>0</v>
      </c>
      <c r="J18" s="125">
        <f>'4'!F$16</f>
        <v>0</v>
      </c>
      <c r="K18" s="94" t="e">
        <f t="shared" si="0"/>
        <v>#N/A</v>
      </c>
      <c r="L18" s="91">
        <f>'4'!Q$16</f>
        <v>0</v>
      </c>
      <c r="M18" s="92">
        <f>'4'!O$55</f>
        <v>0</v>
      </c>
      <c r="N18" s="93">
        <f>'4'!O$16</f>
        <v>0</v>
      </c>
    </row>
    <row r="19" spans="8:14" x14ac:dyDescent="0.25">
      <c r="H19" s="89">
        <f>'5'!B$4</f>
        <v>0</v>
      </c>
      <c r="I19" s="128">
        <f>'5'!N$20</f>
        <v>0</v>
      </c>
      <c r="J19" s="125">
        <f>'5'!F$16</f>
        <v>0</v>
      </c>
      <c r="K19" s="94" t="e">
        <f t="shared" si="0"/>
        <v>#N/A</v>
      </c>
      <c r="L19" s="91">
        <f>'5'!Q$16</f>
        <v>0</v>
      </c>
      <c r="M19" s="92">
        <f>'5'!O$55</f>
        <v>0</v>
      </c>
      <c r="N19" s="93">
        <f>'5'!O$16</f>
        <v>0</v>
      </c>
    </row>
    <row r="20" spans="8:14" x14ac:dyDescent="0.25">
      <c r="H20" s="89">
        <f>'6'!B$4</f>
        <v>0</v>
      </c>
      <c r="I20" s="128">
        <f>'6'!N$20</f>
        <v>0</v>
      </c>
      <c r="J20" s="125">
        <f>'6'!F$16</f>
        <v>0</v>
      </c>
      <c r="K20" s="94" t="e">
        <f t="shared" si="0"/>
        <v>#N/A</v>
      </c>
      <c r="L20" s="91">
        <f>'6'!Q$16</f>
        <v>0</v>
      </c>
      <c r="M20" s="92">
        <f>'6'!O$55</f>
        <v>0</v>
      </c>
      <c r="N20" s="93">
        <f>'6'!O$16</f>
        <v>0</v>
      </c>
    </row>
    <row r="21" spans="8:14" x14ac:dyDescent="0.25">
      <c r="H21" s="89">
        <f>'7'!B$4</f>
        <v>0</v>
      </c>
      <c r="I21" s="128">
        <f>'7'!N$20</f>
        <v>0</v>
      </c>
      <c r="J21" s="125">
        <f>'7'!F$16</f>
        <v>0</v>
      </c>
      <c r="K21" s="94" t="e">
        <f t="shared" si="0"/>
        <v>#N/A</v>
      </c>
      <c r="L21" s="91">
        <f>'7'!Q$16</f>
        <v>0</v>
      </c>
      <c r="M21" s="92">
        <f>'7'!O$55</f>
        <v>0</v>
      </c>
      <c r="N21" s="93">
        <f>'7'!O$16</f>
        <v>0</v>
      </c>
    </row>
    <row r="22" spans="8:14" x14ac:dyDescent="0.25">
      <c r="H22" s="89">
        <f>'8'!B$4</f>
        <v>0</v>
      </c>
      <c r="I22" s="128">
        <f>'8'!N$20</f>
        <v>0</v>
      </c>
      <c r="J22" s="125">
        <f>'8'!F$16</f>
        <v>0</v>
      </c>
      <c r="K22" s="94" t="e">
        <f t="shared" si="0"/>
        <v>#N/A</v>
      </c>
      <c r="L22" s="91">
        <f>'8'!Q$16</f>
        <v>0</v>
      </c>
      <c r="M22" s="92">
        <f>'8'!O$55</f>
        <v>0</v>
      </c>
      <c r="N22" s="93">
        <f>'8'!O$16</f>
        <v>0</v>
      </c>
    </row>
    <row r="23" spans="8:14" x14ac:dyDescent="0.25">
      <c r="H23" s="89">
        <f>'9'!B$4</f>
        <v>0</v>
      </c>
      <c r="I23" s="128">
        <f>'9'!N$20</f>
        <v>0</v>
      </c>
      <c r="J23" s="125">
        <f>'9'!F$16</f>
        <v>0</v>
      </c>
      <c r="K23" s="94" t="e">
        <f t="shared" si="0"/>
        <v>#N/A</v>
      </c>
      <c r="L23" s="91">
        <f>'9'!Q$16</f>
        <v>0</v>
      </c>
      <c r="M23" s="92">
        <f>'9'!O$55</f>
        <v>0</v>
      </c>
      <c r="N23" s="93">
        <f>'9'!O$16</f>
        <v>0</v>
      </c>
    </row>
    <row r="24" spans="8:14" x14ac:dyDescent="0.25">
      <c r="H24" s="89">
        <f>'10'!B$4</f>
        <v>0</v>
      </c>
      <c r="I24" s="128">
        <f>'10'!N$20</f>
        <v>0</v>
      </c>
      <c r="J24" s="125">
        <f>'10'!F$16</f>
        <v>0</v>
      </c>
      <c r="K24" s="94" t="e">
        <f t="shared" si="0"/>
        <v>#N/A</v>
      </c>
      <c r="L24" s="91">
        <f>'10'!Q$16</f>
        <v>0</v>
      </c>
      <c r="M24" s="92">
        <f>'10'!O$55</f>
        <v>0</v>
      </c>
      <c r="N24" s="93">
        <f>'10'!O$16</f>
        <v>0</v>
      </c>
    </row>
    <row r="25" spans="8:14" x14ac:dyDescent="0.25">
      <c r="H25" s="89">
        <f>'11'!B$4</f>
        <v>0</v>
      </c>
      <c r="I25" s="128">
        <f>'11'!N$20</f>
        <v>0</v>
      </c>
      <c r="J25" s="125">
        <f>'11'!F$16</f>
        <v>0</v>
      </c>
      <c r="K25" s="94" t="e">
        <f t="shared" si="0"/>
        <v>#N/A</v>
      </c>
      <c r="L25" s="91">
        <f>'11'!Q$16</f>
        <v>0</v>
      </c>
      <c r="M25" s="92">
        <f>'11'!O$55</f>
        <v>0</v>
      </c>
      <c r="N25" s="93">
        <f>'11'!O$16</f>
        <v>0</v>
      </c>
    </row>
    <row r="26" spans="8:14" x14ac:dyDescent="0.25">
      <c r="H26" s="89">
        <f>'12'!B$4</f>
        <v>0</v>
      </c>
      <c r="I26" s="128">
        <f>'12'!N$20</f>
        <v>0</v>
      </c>
      <c r="J26" s="125">
        <f>'12'!F$16</f>
        <v>0</v>
      </c>
      <c r="K26" s="94" t="e">
        <f t="shared" si="0"/>
        <v>#N/A</v>
      </c>
      <c r="L26" s="91">
        <f>'12'!Q$16</f>
        <v>0</v>
      </c>
      <c r="M26" s="92">
        <f>'12'!O$55</f>
        <v>0</v>
      </c>
      <c r="N26" s="93">
        <f>'12'!O$16</f>
        <v>0</v>
      </c>
    </row>
    <row r="27" spans="8:14" x14ac:dyDescent="0.25">
      <c r="H27" s="89">
        <f>'13'!B$4</f>
        <v>0</v>
      </c>
      <c r="I27" s="128">
        <f>'13'!N$20</f>
        <v>0</v>
      </c>
      <c r="J27" s="125">
        <f>'13'!F$16</f>
        <v>0</v>
      </c>
      <c r="K27" s="94" t="e">
        <f t="shared" si="0"/>
        <v>#N/A</v>
      </c>
      <c r="L27" s="91">
        <f>'13'!Q$16</f>
        <v>0</v>
      </c>
      <c r="M27" s="92">
        <f>'13'!O$55</f>
        <v>0</v>
      </c>
      <c r="N27" s="93">
        <f>'13'!O$16</f>
        <v>0</v>
      </c>
    </row>
    <row r="28" spans="8:14" x14ac:dyDescent="0.25">
      <c r="H28" s="89">
        <f>'14'!B$4</f>
        <v>0</v>
      </c>
      <c r="I28" s="128">
        <f>'14'!N$20</f>
        <v>0</v>
      </c>
      <c r="J28" s="125">
        <f>'14'!F$16</f>
        <v>0</v>
      </c>
      <c r="K28" s="94" t="e">
        <f t="shared" si="0"/>
        <v>#N/A</v>
      </c>
      <c r="L28" s="91">
        <f>'14'!Q$16</f>
        <v>0</v>
      </c>
      <c r="M28" s="92">
        <f>'14'!O$55</f>
        <v>0</v>
      </c>
      <c r="N28" s="93">
        <f>'14'!O$16</f>
        <v>0</v>
      </c>
    </row>
    <row r="29" spans="8:14" x14ac:dyDescent="0.25">
      <c r="H29" s="89">
        <f>'16'!B$4</f>
        <v>0</v>
      </c>
      <c r="I29" s="128">
        <f>'16'!N$20</f>
        <v>0</v>
      </c>
      <c r="J29" s="125">
        <f>'16'!F$16</f>
        <v>0</v>
      </c>
      <c r="K29" s="94" t="e">
        <f t="shared" si="0"/>
        <v>#N/A</v>
      </c>
      <c r="L29" s="91">
        <f>'16'!Q$16</f>
        <v>0</v>
      </c>
      <c r="M29" s="92">
        <f>'16'!O$55</f>
        <v>0</v>
      </c>
      <c r="N29" s="93">
        <f>'16'!O$16</f>
        <v>0</v>
      </c>
    </row>
    <row r="30" spans="8:14" x14ac:dyDescent="0.25">
      <c r="H30" s="89">
        <f>'15'!B$4</f>
        <v>0</v>
      </c>
      <c r="I30" s="128">
        <f>'15'!N$20</f>
        <v>0</v>
      </c>
      <c r="J30" s="125">
        <f>'15'!F$16</f>
        <v>0</v>
      </c>
      <c r="K30" s="94" t="e">
        <f t="shared" si="0"/>
        <v>#N/A</v>
      </c>
      <c r="L30" s="91">
        <f>'15'!Q$16</f>
        <v>0</v>
      </c>
      <c r="M30" s="92">
        <f>'15'!O$55</f>
        <v>0</v>
      </c>
      <c r="N30" s="93">
        <f>'15'!O$16</f>
        <v>0</v>
      </c>
    </row>
    <row r="31" spans="8:14" x14ac:dyDescent="0.25">
      <c r="H31" s="89">
        <f>'17'!B$4</f>
        <v>0</v>
      </c>
      <c r="I31" s="128">
        <f>'17'!N$20</f>
        <v>0</v>
      </c>
      <c r="J31" s="125">
        <f>'17'!F$16</f>
        <v>0</v>
      </c>
      <c r="K31" s="94" t="e">
        <f t="shared" si="0"/>
        <v>#N/A</v>
      </c>
      <c r="L31" s="91">
        <f>'17'!Q$16</f>
        <v>0</v>
      </c>
      <c r="M31" s="92">
        <f>'17'!O$55</f>
        <v>0</v>
      </c>
      <c r="N31" s="93">
        <f>'17'!O$16</f>
        <v>0</v>
      </c>
    </row>
    <row r="32" spans="8:14" x14ac:dyDescent="0.25">
      <c r="H32" s="123">
        <f>'18'!B$4</f>
        <v>0</v>
      </c>
      <c r="I32" s="120">
        <f>'18'!N$20</f>
        <v>0</v>
      </c>
      <c r="J32" s="126">
        <f>'18'!F$16</f>
        <v>0</v>
      </c>
      <c r="K32" s="122" t="e">
        <f t="shared" si="0"/>
        <v>#N/A</v>
      </c>
      <c r="L32" s="121">
        <f>'18'!Q$16</f>
        <v>0</v>
      </c>
      <c r="M32" s="121">
        <f>'18'!O$55</f>
        <v>0</v>
      </c>
      <c r="N32" s="124">
        <f>'18'!O$16</f>
        <v>0</v>
      </c>
    </row>
    <row r="33" spans="8:14" x14ac:dyDescent="0.25">
      <c r="H33" s="123">
        <f>'19'!B$4</f>
        <v>0</v>
      </c>
      <c r="I33" s="120">
        <f>'19'!N$20</f>
        <v>0</v>
      </c>
      <c r="J33" s="126">
        <f>'19'!F$16</f>
        <v>0</v>
      </c>
      <c r="K33" s="122" t="e">
        <f t="shared" si="0"/>
        <v>#N/A</v>
      </c>
      <c r="L33" s="121">
        <f>'19'!Q$16</f>
        <v>0</v>
      </c>
      <c r="M33" s="121">
        <f>'19'!O$55</f>
        <v>0</v>
      </c>
      <c r="N33" s="124">
        <f>'19'!O$16</f>
        <v>0</v>
      </c>
    </row>
    <row r="34" spans="8:14" x14ac:dyDescent="0.25">
      <c r="H34" s="123">
        <f>'20'!B$4</f>
        <v>0</v>
      </c>
      <c r="I34" s="120">
        <f>'20'!N$20</f>
        <v>0</v>
      </c>
      <c r="J34" s="126">
        <f>'20'!F$16</f>
        <v>0</v>
      </c>
      <c r="K34" s="122" t="e">
        <f t="shared" si="0"/>
        <v>#N/A</v>
      </c>
      <c r="L34" s="121">
        <f>'20'!Q$16</f>
        <v>0</v>
      </c>
      <c r="M34" s="121">
        <f>'20'!O$55</f>
        <v>0</v>
      </c>
      <c r="N34" s="124">
        <f>'20'!O$16</f>
        <v>0</v>
      </c>
    </row>
    <row r="35" spans="8:14" x14ac:dyDescent="0.25">
      <c r="H35" s="123">
        <f>'22'!B$4</f>
        <v>0</v>
      </c>
      <c r="I35" s="120">
        <f>'22'!N$20</f>
        <v>0</v>
      </c>
      <c r="J35" s="126">
        <f>'22'!F$16</f>
        <v>0</v>
      </c>
      <c r="K35" s="122" t="e">
        <f t="shared" si="0"/>
        <v>#N/A</v>
      </c>
      <c r="L35" s="121">
        <f>'22'!Q$16</f>
        <v>0</v>
      </c>
      <c r="M35" s="121">
        <f>'22'!O$55</f>
        <v>0</v>
      </c>
      <c r="N35" s="124">
        <f>'22'!O$16</f>
        <v>0</v>
      </c>
    </row>
    <row r="36" spans="8:14" x14ac:dyDescent="0.25">
      <c r="H36" s="123">
        <f>'23'!B$4</f>
        <v>0</v>
      </c>
      <c r="I36" s="120">
        <f>'23'!N$20</f>
        <v>0</v>
      </c>
      <c r="J36" s="126">
        <f>'23'!F$16</f>
        <v>0</v>
      </c>
      <c r="K36" s="122" t="e">
        <f t="shared" si="0"/>
        <v>#N/A</v>
      </c>
      <c r="L36" s="121">
        <f>'23'!Q$16</f>
        <v>0</v>
      </c>
      <c r="M36" s="121">
        <f>'23'!O$55</f>
        <v>0</v>
      </c>
      <c r="N36" s="124">
        <f>'23'!O$16</f>
        <v>0</v>
      </c>
    </row>
    <row r="37" spans="8:14" x14ac:dyDescent="0.25">
      <c r="H37" s="123">
        <f>'24'!B$4</f>
        <v>0</v>
      </c>
      <c r="I37" s="120">
        <f>'24'!N$20</f>
        <v>0</v>
      </c>
      <c r="J37" s="126">
        <f>'24'!F$16</f>
        <v>0</v>
      </c>
      <c r="K37" s="122" t="e">
        <f t="shared" si="0"/>
        <v>#N/A</v>
      </c>
      <c r="L37" s="121">
        <f>'24'!Q$16</f>
        <v>0</v>
      </c>
      <c r="M37" s="121">
        <f>'24'!O$55</f>
        <v>0</v>
      </c>
      <c r="N37" s="124">
        <f>'24'!O$16</f>
        <v>0</v>
      </c>
    </row>
    <row r="38" spans="8:14" x14ac:dyDescent="0.25">
      <c r="H38" s="123">
        <f>'25'!B$4</f>
        <v>0</v>
      </c>
      <c r="I38" s="120">
        <f>'25'!N$20</f>
        <v>0</v>
      </c>
      <c r="J38" s="126">
        <f>'25'!F$16</f>
        <v>0</v>
      </c>
      <c r="K38" s="122" t="e">
        <f t="shared" si="0"/>
        <v>#N/A</v>
      </c>
      <c r="L38" s="121">
        <f>'25'!Q$16</f>
        <v>0</v>
      </c>
      <c r="M38" s="121">
        <f>'25'!O$55</f>
        <v>0</v>
      </c>
      <c r="N38" s="124">
        <f>'25'!O$16</f>
        <v>0</v>
      </c>
    </row>
    <row r="39" spans="8:14" x14ac:dyDescent="0.25">
      <c r="H39" s="123">
        <f>'26'!B$4</f>
        <v>0</v>
      </c>
      <c r="I39" s="120">
        <f>'26'!N$20</f>
        <v>0</v>
      </c>
      <c r="J39" s="126">
        <f>'26'!F$16</f>
        <v>0</v>
      </c>
      <c r="K39" s="122" t="e">
        <f t="shared" si="0"/>
        <v>#N/A</v>
      </c>
      <c r="L39" s="121">
        <f>'26'!Q$16</f>
        <v>0</v>
      </c>
      <c r="M39" s="121">
        <f>'26'!O$55</f>
        <v>0</v>
      </c>
      <c r="N39" s="124">
        <f>'26'!O$16</f>
        <v>0</v>
      </c>
    </row>
    <row r="40" spans="8:14" x14ac:dyDescent="0.25">
      <c r="H40" s="123">
        <f>'27'!B$4</f>
        <v>0</v>
      </c>
      <c r="I40" s="120">
        <f>'27'!N$20</f>
        <v>0</v>
      </c>
      <c r="J40" s="126">
        <f>'27'!F$16</f>
        <v>0</v>
      </c>
      <c r="K40" s="122" t="e">
        <f t="shared" si="0"/>
        <v>#N/A</v>
      </c>
      <c r="L40" s="121">
        <f>'27'!Q$16</f>
        <v>0</v>
      </c>
      <c r="M40" s="121">
        <f>'27'!O$55</f>
        <v>0</v>
      </c>
      <c r="N40" s="124">
        <f>'27'!O$16</f>
        <v>0</v>
      </c>
    </row>
    <row r="41" spans="8:14" x14ac:dyDescent="0.25">
      <c r="H41" s="123">
        <f>'28'!B$4</f>
        <v>0</v>
      </c>
      <c r="I41" s="120">
        <f>'28'!N$20</f>
        <v>0</v>
      </c>
      <c r="J41" s="126">
        <f>'28'!F$16</f>
        <v>0</v>
      </c>
      <c r="K41" s="122" t="e">
        <f t="shared" si="0"/>
        <v>#N/A</v>
      </c>
      <c r="L41" s="121">
        <f>'28'!Q$16</f>
        <v>0</v>
      </c>
      <c r="M41" s="121">
        <f>'28'!O$55</f>
        <v>0</v>
      </c>
      <c r="N41" s="124">
        <f>'28'!O$16</f>
        <v>0</v>
      </c>
    </row>
    <row r="42" spans="8:14" x14ac:dyDescent="0.25">
      <c r="H42" s="123">
        <f>'29'!B$4</f>
        <v>0</v>
      </c>
      <c r="I42" s="120">
        <f>'29'!N$20</f>
        <v>0</v>
      </c>
      <c r="J42" s="126">
        <f>'29'!F$16</f>
        <v>0</v>
      </c>
      <c r="K42" s="122" t="e">
        <f t="shared" si="0"/>
        <v>#N/A</v>
      </c>
      <c r="L42" s="121">
        <f>'29'!Q$16</f>
        <v>0</v>
      </c>
      <c r="M42" s="121">
        <f>'29'!O$55</f>
        <v>0</v>
      </c>
      <c r="N42" s="124">
        <f>'29'!O$16</f>
        <v>0</v>
      </c>
    </row>
    <row r="43" spans="8:14" x14ac:dyDescent="0.25">
      <c r="H43" s="123">
        <f>'30'!B$4</f>
        <v>0</v>
      </c>
      <c r="I43" s="120">
        <f>'30'!N$20</f>
        <v>0</v>
      </c>
      <c r="J43" s="126">
        <f>'30'!F$16</f>
        <v>0</v>
      </c>
      <c r="K43" s="122" t="e">
        <f t="shared" si="0"/>
        <v>#N/A</v>
      </c>
      <c r="L43" s="121">
        <f>'30'!Q$16</f>
        <v>0</v>
      </c>
      <c r="M43" s="121">
        <f>'30'!O$55</f>
        <v>0</v>
      </c>
      <c r="N43" s="124">
        <f>'30'!O$16</f>
        <v>0</v>
      </c>
    </row>
    <row r="44" spans="8:14" x14ac:dyDescent="0.25">
      <c r="H44" s="123">
        <f>'31'!B$4</f>
        <v>0</v>
      </c>
      <c r="I44" s="120">
        <f>'31'!N$20</f>
        <v>0</v>
      </c>
      <c r="J44" s="126">
        <f>'31'!F$16</f>
        <v>0</v>
      </c>
      <c r="K44" s="122" t="e">
        <f t="shared" si="0"/>
        <v>#N/A</v>
      </c>
      <c r="L44" s="121">
        <f>'31'!Q$16</f>
        <v>0</v>
      </c>
      <c r="M44" s="121">
        <f>'31'!O$55</f>
        <v>0</v>
      </c>
      <c r="N44" s="124">
        <f>'31'!O$16</f>
        <v>0</v>
      </c>
    </row>
    <row r="45" spans="8:14" x14ac:dyDescent="0.25">
      <c r="H45" s="123">
        <f>'32'!B$4</f>
        <v>0</v>
      </c>
      <c r="I45" s="120">
        <f>'32'!N$20</f>
        <v>0</v>
      </c>
      <c r="J45" s="126">
        <f>'32'!F$16</f>
        <v>0</v>
      </c>
      <c r="K45" s="122" t="e">
        <f t="shared" ref="K45:K62" si="1">IF(J45=0,#N/A,J45/J$63)</f>
        <v>#N/A</v>
      </c>
      <c r="L45" s="121">
        <f>'32'!Q$16</f>
        <v>0</v>
      </c>
      <c r="M45" s="121">
        <f>'32'!O$55</f>
        <v>0</v>
      </c>
      <c r="N45" s="124">
        <f>'32'!O$16</f>
        <v>0</v>
      </c>
    </row>
    <row r="46" spans="8:14" x14ac:dyDescent="0.25">
      <c r="H46" s="123">
        <f>'33'!B$4</f>
        <v>0</v>
      </c>
      <c r="I46" s="120">
        <f>'33'!N$20</f>
        <v>0</v>
      </c>
      <c r="J46" s="126">
        <f>'33'!F$16</f>
        <v>0</v>
      </c>
      <c r="K46" s="122" t="e">
        <f t="shared" si="1"/>
        <v>#N/A</v>
      </c>
      <c r="L46" s="121">
        <f>'33'!Q$16</f>
        <v>0</v>
      </c>
      <c r="M46" s="121">
        <f>'33'!O$55</f>
        <v>0</v>
      </c>
      <c r="N46" s="124">
        <f>'33'!O$16</f>
        <v>0</v>
      </c>
    </row>
    <row r="47" spans="8:14" x14ac:dyDescent="0.25">
      <c r="H47" s="123">
        <f>'34'!B$4</f>
        <v>0</v>
      </c>
      <c r="I47" s="120">
        <f>'34'!N$20</f>
        <v>0</v>
      </c>
      <c r="J47" s="126">
        <f>'34'!F$16</f>
        <v>0</v>
      </c>
      <c r="K47" s="122" t="e">
        <f t="shared" si="1"/>
        <v>#N/A</v>
      </c>
      <c r="L47" s="121">
        <f>'34'!Q$16</f>
        <v>0</v>
      </c>
      <c r="M47" s="121">
        <f>'34'!O$55</f>
        <v>0</v>
      </c>
      <c r="N47" s="124">
        <f>'34'!O$16</f>
        <v>0</v>
      </c>
    </row>
    <row r="48" spans="8:14" x14ac:dyDescent="0.25">
      <c r="H48" s="123">
        <f>'35'!B$4</f>
        <v>0</v>
      </c>
      <c r="I48" s="120">
        <f>'35'!N$20</f>
        <v>0</v>
      </c>
      <c r="J48" s="126">
        <f>'35'!F$16</f>
        <v>0</v>
      </c>
      <c r="K48" s="122" t="e">
        <f t="shared" si="1"/>
        <v>#N/A</v>
      </c>
      <c r="L48" s="121">
        <f>'35'!Q$16</f>
        <v>0</v>
      </c>
      <c r="M48" s="121">
        <f>'35'!O$55</f>
        <v>0</v>
      </c>
      <c r="N48" s="124">
        <f>'35'!O$16</f>
        <v>0</v>
      </c>
    </row>
    <row r="49" spans="8:14" x14ac:dyDescent="0.25">
      <c r="H49" s="123">
        <f>'36'!B$4</f>
        <v>0</v>
      </c>
      <c r="I49" s="120">
        <f>'36'!N$20</f>
        <v>0</v>
      </c>
      <c r="J49" s="126">
        <f>'36'!F$16</f>
        <v>0</v>
      </c>
      <c r="K49" s="122" t="e">
        <f t="shared" si="1"/>
        <v>#N/A</v>
      </c>
      <c r="L49" s="121">
        <f>'36'!Q$16</f>
        <v>0</v>
      </c>
      <c r="M49" s="121">
        <f>'36'!O$55</f>
        <v>0</v>
      </c>
      <c r="N49" s="124">
        <f>'36'!O$16</f>
        <v>0</v>
      </c>
    </row>
    <row r="50" spans="8:14" x14ac:dyDescent="0.25">
      <c r="H50" s="123">
        <f>'37'!B$4</f>
        <v>0</v>
      </c>
      <c r="I50" s="120">
        <f>'37'!N$20</f>
        <v>0</v>
      </c>
      <c r="J50" s="126">
        <f>'37'!F$16</f>
        <v>0</v>
      </c>
      <c r="K50" s="122" t="e">
        <f t="shared" si="1"/>
        <v>#N/A</v>
      </c>
      <c r="L50" s="121">
        <f>'37'!Q$16</f>
        <v>0</v>
      </c>
      <c r="M50" s="121">
        <f>'37'!O$55</f>
        <v>0</v>
      </c>
      <c r="N50" s="124">
        <f>'37'!O$16</f>
        <v>0</v>
      </c>
    </row>
    <row r="51" spans="8:14" x14ac:dyDescent="0.25">
      <c r="H51" s="123">
        <f>'38'!B$4</f>
        <v>0</v>
      </c>
      <c r="I51" s="120">
        <f>'38'!N$20</f>
        <v>0</v>
      </c>
      <c r="J51" s="126">
        <f>'38'!F$16</f>
        <v>0</v>
      </c>
      <c r="K51" s="122" t="e">
        <f t="shared" si="1"/>
        <v>#N/A</v>
      </c>
      <c r="L51" s="121">
        <f>'38'!Q$16</f>
        <v>0</v>
      </c>
      <c r="M51" s="121">
        <f>'38'!O$55</f>
        <v>0</v>
      </c>
      <c r="N51" s="124">
        <f>'38'!O$16</f>
        <v>0</v>
      </c>
    </row>
    <row r="52" spans="8:14" x14ac:dyDescent="0.25">
      <c r="H52" s="123">
        <f>'39'!B$4</f>
        <v>0</v>
      </c>
      <c r="I52" s="120">
        <f>'39'!N$20</f>
        <v>0</v>
      </c>
      <c r="J52" s="126">
        <f>'39'!F$16</f>
        <v>0</v>
      </c>
      <c r="K52" s="122" t="e">
        <f t="shared" si="1"/>
        <v>#N/A</v>
      </c>
      <c r="L52" s="121">
        <f>'39'!Q$16</f>
        <v>0</v>
      </c>
      <c r="M52" s="121">
        <f>'39'!O$55</f>
        <v>0</v>
      </c>
      <c r="N52" s="124">
        <f>'39'!O$16</f>
        <v>0</v>
      </c>
    </row>
    <row r="53" spans="8:14" x14ac:dyDescent="0.25">
      <c r="H53" s="123">
        <f>'40'!B$4</f>
        <v>0</v>
      </c>
      <c r="I53" s="120">
        <f>'40'!N$20</f>
        <v>0</v>
      </c>
      <c r="J53" s="126">
        <f>'40'!F$16</f>
        <v>0</v>
      </c>
      <c r="K53" s="122" t="e">
        <f t="shared" si="1"/>
        <v>#N/A</v>
      </c>
      <c r="L53" s="121">
        <f>'40'!Q$16</f>
        <v>0</v>
      </c>
      <c r="M53" s="121">
        <f>'40'!O$55</f>
        <v>0</v>
      </c>
      <c r="N53" s="124">
        <f>'40'!O$16</f>
        <v>0</v>
      </c>
    </row>
    <row r="54" spans="8:14" x14ac:dyDescent="0.25">
      <c r="H54" s="123">
        <f>'41'!B$4</f>
        <v>0</v>
      </c>
      <c r="I54" s="120">
        <f>'41'!N$20</f>
        <v>0</v>
      </c>
      <c r="J54" s="126">
        <f>'41'!F$16</f>
        <v>0</v>
      </c>
      <c r="K54" s="122" t="e">
        <f t="shared" si="1"/>
        <v>#N/A</v>
      </c>
      <c r="L54" s="121">
        <f>'41'!Q$16</f>
        <v>0</v>
      </c>
      <c r="M54" s="121">
        <f>'41'!O$55</f>
        <v>0</v>
      </c>
      <c r="N54" s="124">
        <f>'41'!O$16</f>
        <v>0</v>
      </c>
    </row>
    <row r="55" spans="8:14" x14ac:dyDescent="0.25">
      <c r="H55" s="123">
        <f>'42'!B$4</f>
        <v>0</v>
      </c>
      <c r="I55" s="120">
        <f>'42'!N$20</f>
        <v>0</v>
      </c>
      <c r="J55" s="126">
        <f>'42'!F$16</f>
        <v>0</v>
      </c>
      <c r="K55" s="122" t="e">
        <f t="shared" si="1"/>
        <v>#N/A</v>
      </c>
      <c r="L55" s="121">
        <f>'42'!Q$16</f>
        <v>0</v>
      </c>
      <c r="M55" s="121">
        <f>'42'!O$55</f>
        <v>0</v>
      </c>
      <c r="N55" s="124">
        <f>'42'!O$16</f>
        <v>0</v>
      </c>
    </row>
    <row r="56" spans="8:14" x14ac:dyDescent="0.25">
      <c r="H56" s="123">
        <f>'43'!B$4</f>
        <v>0</v>
      </c>
      <c r="I56" s="120">
        <f>'43'!N$20</f>
        <v>0</v>
      </c>
      <c r="J56" s="126">
        <f>'43'!F$16</f>
        <v>0</v>
      </c>
      <c r="K56" s="122" t="e">
        <f t="shared" si="1"/>
        <v>#N/A</v>
      </c>
      <c r="L56" s="121">
        <f>'43'!Q$16</f>
        <v>0</v>
      </c>
      <c r="M56" s="121">
        <f>'43'!O$55</f>
        <v>0</v>
      </c>
      <c r="N56" s="124">
        <f>'43'!O$16</f>
        <v>0</v>
      </c>
    </row>
    <row r="57" spans="8:14" x14ac:dyDescent="0.25">
      <c r="H57" s="123">
        <f>'44'!B$4</f>
        <v>0</v>
      </c>
      <c r="I57" s="120">
        <f>'44'!N$20</f>
        <v>0</v>
      </c>
      <c r="J57" s="126">
        <f>'44'!F$16</f>
        <v>0</v>
      </c>
      <c r="K57" s="122" t="e">
        <f t="shared" si="1"/>
        <v>#N/A</v>
      </c>
      <c r="L57" s="121">
        <f>'44'!Q$16</f>
        <v>0</v>
      </c>
      <c r="M57" s="121">
        <f>'44'!O$55</f>
        <v>0</v>
      </c>
      <c r="N57" s="124">
        <f>'44'!O$16</f>
        <v>0</v>
      </c>
    </row>
    <row r="58" spans="8:14" x14ac:dyDescent="0.25">
      <c r="H58" s="123">
        <f>'45'!B$4</f>
        <v>0</v>
      </c>
      <c r="I58" s="120">
        <f>'45'!N$20</f>
        <v>0</v>
      </c>
      <c r="J58" s="126">
        <f>'45'!F$16</f>
        <v>0</v>
      </c>
      <c r="K58" s="122" t="e">
        <f t="shared" si="1"/>
        <v>#N/A</v>
      </c>
      <c r="L58" s="121">
        <f>'45'!Q$16</f>
        <v>0</v>
      </c>
      <c r="M58" s="121">
        <f>'45'!O$55</f>
        <v>0</v>
      </c>
      <c r="N58" s="124">
        <f>'45'!O$16</f>
        <v>0</v>
      </c>
    </row>
    <row r="59" spans="8:14" x14ac:dyDescent="0.25">
      <c r="H59" s="123">
        <f>'46'!B$4</f>
        <v>0</v>
      </c>
      <c r="I59" s="120">
        <f>'46'!N$20</f>
        <v>0</v>
      </c>
      <c r="J59" s="126">
        <f>'46'!F$16</f>
        <v>0</v>
      </c>
      <c r="K59" s="122" t="e">
        <f t="shared" si="1"/>
        <v>#N/A</v>
      </c>
      <c r="L59" s="121">
        <f>'46'!Q$16</f>
        <v>0</v>
      </c>
      <c r="M59" s="121">
        <f>'46'!O$55</f>
        <v>0</v>
      </c>
      <c r="N59" s="124">
        <f>'46'!O$16</f>
        <v>0</v>
      </c>
    </row>
    <row r="60" spans="8:14" x14ac:dyDescent="0.25">
      <c r="H60" s="123">
        <f>'47'!B$4</f>
        <v>0</v>
      </c>
      <c r="I60" s="120">
        <f>'47'!N$20</f>
        <v>0</v>
      </c>
      <c r="J60" s="126">
        <f>'47'!F$16</f>
        <v>0</v>
      </c>
      <c r="K60" s="122" t="e">
        <f t="shared" si="1"/>
        <v>#N/A</v>
      </c>
      <c r="L60" s="121">
        <f>'47'!Q$16</f>
        <v>0</v>
      </c>
      <c r="M60" s="121">
        <f>'47'!O$55</f>
        <v>0</v>
      </c>
      <c r="N60" s="124">
        <f>'47'!O$16</f>
        <v>0</v>
      </c>
    </row>
    <row r="61" spans="8:14" x14ac:dyDescent="0.25">
      <c r="H61" s="123">
        <f>'48'!B$4</f>
        <v>0</v>
      </c>
      <c r="I61" s="120">
        <f>'48'!N$20</f>
        <v>0</v>
      </c>
      <c r="J61" s="126">
        <f>'48'!F$16</f>
        <v>0</v>
      </c>
      <c r="K61" s="122" t="e">
        <f t="shared" si="1"/>
        <v>#N/A</v>
      </c>
      <c r="L61" s="121">
        <f>'48'!Q$16</f>
        <v>0</v>
      </c>
      <c r="M61" s="121">
        <f>'48'!O$55</f>
        <v>0</v>
      </c>
      <c r="N61" s="124">
        <f>'48'!O$16</f>
        <v>0</v>
      </c>
    </row>
    <row r="62" spans="8:14" x14ac:dyDescent="0.25">
      <c r="H62" s="123">
        <f>'49'!B$4</f>
        <v>0</v>
      </c>
      <c r="I62" s="120">
        <f>'49'!N$20</f>
        <v>0</v>
      </c>
      <c r="J62" s="126">
        <f>'49'!F$16</f>
        <v>0</v>
      </c>
      <c r="K62" s="122" t="e">
        <f t="shared" si="1"/>
        <v>#N/A</v>
      </c>
      <c r="L62" s="121">
        <f>'49'!Q$16</f>
        <v>0</v>
      </c>
      <c r="M62" s="121">
        <f>'49'!O$55</f>
        <v>0</v>
      </c>
      <c r="N62" s="124">
        <f>'49'!O$16</f>
        <v>0</v>
      </c>
    </row>
    <row r="63" spans="8:14" x14ac:dyDescent="0.25">
      <c r="J63" s="87">
        <f>SUM(J13:J62)</f>
        <v>0</v>
      </c>
      <c r="K63" s="87"/>
      <c r="L63" s="87">
        <f>SUM(L13:L62)</f>
        <v>0</v>
      </c>
      <c r="M63" s="87">
        <f>SUM(M13:M62)</f>
        <v>0</v>
      </c>
      <c r="N63" s="87">
        <f>SUM(N13:N62)</f>
        <v>0</v>
      </c>
    </row>
    <row r="64" spans="8:14" x14ac:dyDescent="0.25">
      <c r="L64" s="88" t="e">
        <f>(L63-J63)/J63</f>
        <v>#DIV/0!</v>
      </c>
      <c r="M64" s="88" t="e">
        <f>L63/M63</f>
        <v>#DIV/0!</v>
      </c>
    </row>
  </sheetData>
  <autoFilter ref="H12:N12">
    <sortState ref="H13:N64">
      <sortCondition descending="1" ref="H12"/>
    </sortState>
  </autoFilter>
  <mergeCells count="4">
    <mergeCell ref="H2:K2"/>
    <mergeCell ref="H3:K3"/>
    <mergeCell ref="L2:N2"/>
    <mergeCell ref="L3:N3"/>
  </mergeCells>
  <conditionalFormatting sqref="H3:K3">
    <cfRule type="expression" dxfId="204" priority="32">
      <formula>$L$3&lt;=0</formula>
    </cfRule>
    <cfRule type="expression" dxfId="203" priority="33">
      <formula>$L$3&gt;0</formula>
    </cfRule>
  </conditionalFormatting>
  <conditionalFormatting sqref="K13:K62">
    <cfRule type="containsErrors" dxfId="202" priority="1">
      <formula>ISERROR(K13)</formula>
    </cfRule>
  </conditionalFormatting>
  <conditionalFormatting sqref="L3">
    <cfRule type="cellIs" dxfId="201" priority="34" operator="lessThanOrEqual">
      <formula>0</formula>
    </cfRule>
    <cfRule type="cellIs" dxfId="200" priority="35" operator="greaterThan">
      <formula>0</formula>
    </cfRule>
  </conditionalFormatting>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6" zoomScaleNormal="100" workbookViewId="0">
      <selection activeCell="O31" sqref="O31"/>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t="s">
        <v>0</v>
      </c>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t="s">
        <v>0</v>
      </c>
      <c r="U26" s="52"/>
      <c r="V26" s="18"/>
      <c r="W26" s="38"/>
      <c r="X26" s="63"/>
    </row>
    <row r="27" spans="1:46" ht="15.75" thickBot="1" x14ac:dyDescent="0.3">
      <c r="A27" s="1" t="s">
        <v>17</v>
      </c>
      <c r="B27" s="11">
        <v>10</v>
      </c>
      <c r="C27" s="38">
        <v>3</v>
      </c>
      <c r="D27" s="22">
        <f>IF(C27&lt;=B$27,B$28,"")</f>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t="s">
        <v>0</v>
      </c>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53:B53"/>
    <mergeCell ref="A25:B25"/>
    <mergeCell ref="A50:B50"/>
    <mergeCell ref="A51:B51"/>
    <mergeCell ref="A52:B52"/>
  </mergeCells>
  <conditionalFormatting sqref="H15:I16">
    <cfRule type="expression" dxfId="199" priority="1">
      <formula>$J$15&gt;0</formula>
    </cfRule>
    <cfRule type="expression" dxfId="198" priority="2">
      <formula>$J$15&lt;=0</formula>
    </cfRule>
  </conditionalFormatting>
  <conditionalFormatting sqref="J15">
    <cfRule type="cellIs" dxfId="197" priority="3" operator="lessThanOrEqual">
      <formula>0</formula>
    </cfRule>
    <cfRule type="cellIs" dxfId="19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22" zoomScaleNormal="100" workbookViewId="0">
      <selection activeCell="G31" sqref="G31"/>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t="s">
        <v>97</v>
      </c>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Total Achat SUI</v>
      </c>
      <c r="F15" s="60" t="s">
        <v>34</v>
      </c>
      <c r="G15" s="38"/>
      <c r="H15" s="140" t="s">
        <v>32</v>
      </c>
      <c r="I15" s="141"/>
      <c r="J15" s="144">
        <f>R55-F16</f>
        <v>0</v>
      </c>
      <c r="K15" s="144"/>
      <c r="L15" s="144"/>
      <c r="M15" s="144"/>
      <c r="N15" s="145"/>
      <c r="O15" s="38"/>
      <c r="P15" s="60" t="str">
        <f>"Total Vente "&amp;B4&amp;""</f>
        <v>Total Vente SUI</v>
      </c>
      <c r="Q15" s="55" t="s">
        <v>35</v>
      </c>
      <c r="R15" s="38"/>
      <c r="S15" s="38"/>
      <c r="T15" s="38"/>
      <c r="U15" s="38"/>
      <c r="V15" s="38"/>
      <c r="W15" s="38"/>
    </row>
    <row r="16" spans="1:23" ht="31.15" customHeight="1" thickBot="1" x14ac:dyDescent="0.3">
      <c r="A16" s="38"/>
      <c r="B16" s="38"/>
      <c r="C16" s="38"/>
      <c r="D16" s="38"/>
      <c r="E16" s="119">
        <f>SUMIF(H25:H120,"x",F25:F120)</f>
        <v>0</v>
      </c>
      <c r="F16" s="81">
        <f>SUMIF(H25:H120,"x",D25:D120)</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Balance SUI</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Prix d'achat  SUI</v>
      </c>
      <c r="F24" s="35" t="str">
        <f>B4&amp;" acheté "</f>
        <v xml:space="preserve">SUI acheté </v>
      </c>
      <c r="G24" s="36" t="s">
        <v>1</v>
      </c>
      <c r="H24" s="37" t="s">
        <v>25</v>
      </c>
      <c r="I24" s="35" t="s">
        <v>24</v>
      </c>
      <c r="J24" s="41"/>
      <c r="K24" s="64"/>
      <c r="L24" s="40"/>
      <c r="M24" s="40"/>
      <c r="N24" s="35" t="str">
        <f>"Prix de vente "&amp;B4&amp;""</f>
        <v>Prix de vente SUI</v>
      </c>
      <c r="O24" s="35" t="s">
        <v>33</v>
      </c>
      <c r="P24" s="35" t="str">
        <f>"Nbre "&amp;B4&amp;" à vendre"</f>
        <v>Nbre SUI à vendre</v>
      </c>
      <c r="Q24" s="35" t="str">
        <f>B4&amp;" vendu "</f>
        <v xml:space="preserve">SUI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5"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ref="F86:F120" si="6">IF(D86="",0,IF(E86="",0,D86/E86))</f>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6"/>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6"/>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6"/>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si="6"/>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ht="15.75" thickBot="1" x14ac:dyDescent="0.3">
      <c r="A120" s="38"/>
      <c r="B120" s="38"/>
      <c r="C120" s="38">
        <v>71</v>
      </c>
      <c r="D120" s="118"/>
      <c r="E120" s="17"/>
      <c r="F120" s="14">
        <f t="shared" si="6"/>
        <v>0</v>
      </c>
      <c r="G120" s="49"/>
      <c r="H120" s="72"/>
      <c r="I120" s="20"/>
      <c r="J120" s="42"/>
      <c r="K120" s="63"/>
      <c r="L120" s="38"/>
      <c r="M120" s="38"/>
      <c r="N120" s="38"/>
      <c r="O120" s="38"/>
      <c r="P120" s="38"/>
      <c r="Q120" s="38"/>
      <c r="R120" s="38"/>
      <c r="S120" s="38"/>
      <c r="T120" s="38"/>
      <c r="U120" s="38"/>
      <c r="V120" s="38"/>
      <c r="W120" s="38"/>
      <c r="X120" s="63"/>
    </row>
    <row r="121" spans="1:24" x14ac:dyDescent="0.25">
      <c r="A121" s="38"/>
      <c r="B121" s="38"/>
      <c r="C121" s="38">
        <v>72</v>
      </c>
      <c r="D121" s="38"/>
      <c r="E121" s="38"/>
      <c r="F121" s="38"/>
      <c r="G121" s="38"/>
      <c r="H121" s="38"/>
      <c r="I121" s="38"/>
      <c r="J121" s="42"/>
      <c r="K121" s="63"/>
      <c r="L121" s="38"/>
      <c r="M121" s="38"/>
      <c r="N121" s="38"/>
      <c r="O121" s="38"/>
      <c r="P121" s="38"/>
      <c r="Q121" s="38"/>
      <c r="R121" s="38"/>
      <c r="S121" s="38"/>
      <c r="T121" s="38"/>
      <c r="U121" s="38"/>
      <c r="V121" s="38"/>
      <c r="W121" s="38"/>
      <c r="X121" s="63"/>
    </row>
    <row r="122" spans="1:24" x14ac:dyDescent="0.25">
      <c r="A122" s="38"/>
      <c r="B122" s="38"/>
      <c r="C122" s="38">
        <v>73</v>
      </c>
      <c r="D122" s="38"/>
      <c r="E122" s="38"/>
      <c r="F122" s="38"/>
      <c r="G122" s="38"/>
      <c r="H122" s="38"/>
      <c r="I122" s="38"/>
      <c r="J122" s="42"/>
      <c r="K122" s="63"/>
      <c r="L122" s="38"/>
      <c r="M122" s="38"/>
      <c r="N122" s="38"/>
      <c r="O122" s="38"/>
      <c r="P122" s="38"/>
      <c r="Q122" s="38"/>
      <c r="R122" s="38"/>
      <c r="S122" s="38"/>
      <c r="T122" s="38"/>
      <c r="U122" s="38"/>
      <c r="V122" s="38"/>
      <c r="W122" s="38"/>
      <c r="X122" s="63"/>
    </row>
    <row r="123" spans="1:24" x14ac:dyDescent="0.25">
      <c r="A123" s="38"/>
      <c r="B123" s="38"/>
      <c r="C123" s="38">
        <v>74</v>
      </c>
      <c r="D123" s="38"/>
      <c r="E123" s="38"/>
      <c r="F123" s="38"/>
      <c r="G123" s="38"/>
      <c r="H123" s="38"/>
      <c r="I123" s="38"/>
      <c r="J123" s="42"/>
      <c r="K123" s="63"/>
      <c r="L123" s="38"/>
      <c r="M123" s="38"/>
      <c r="N123" s="38"/>
      <c r="O123" s="38"/>
      <c r="P123" s="38"/>
      <c r="Q123" s="38"/>
      <c r="R123" s="38"/>
      <c r="S123" s="38"/>
      <c r="T123" s="38"/>
      <c r="U123" s="38"/>
      <c r="V123" s="38"/>
      <c r="W123" s="38"/>
      <c r="X123" s="63"/>
    </row>
    <row r="124" spans="1:24" x14ac:dyDescent="0.25">
      <c r="A124" s="38"/>
      <c r="B124" s="38"/>
      <c r="C124" s="38">
        <v>75</v>
      </c>
      <c r="D124" s="38"/>
      <c r="E124" s="38"/>
      <c r="F124" s="38"/>
      <c r="G124" s="38"/>
      <c r="H124" s="38"/>
      <c r="I124" s="38"/>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J374" s="38"/>
      <c r="K374" s="38"/>
      <c r="L374" s="38"/>
      <c r="M374" s="38"/>
      <c r="N374" s="38"/>
      <c r="O374" s="38"/>
      <c r="P374" s="38"/>
      <c r="Q374" s="38"/>
      <c r="R374" s="38"/>
      <c r="S374" s="38"/>
      <c r="T374" s="38"/>
      <c r="U374" s="38"/>
      <c r="V374" s="38"/>
      <c r="W374" s="38"/>
    </row>
    <row r="375" spans="1:23" x14ac:dyDescent="0.25">
      <c r="A375" s="38"/>
      <c r="B375" s="38"/>
      <c r="C375" s="38"/>
      <c r="J375" s="38"/>
      <c r="K375" s="38"/>
      <c r="L375" s="38"/>
      <c r="M375" s="38"/>
      <c r="N375" s="38"/>
      <c r="O375" s="38"/>
      <c r="P375" s="38"/>
      <c r="Q375" s="38"/>
      <c r="R375" s="38"/>
      <c r="S375" s="38"/>
      <c r="T375" s="38"/>
      <c r="U375" s="38"/>
      <c r="V375" s="38"/>
      <c r="W375" s="38"/>
    </row>
    <row r="376" spans="1:23" x14ac:dyDescent="0.25">
      <c r="A376" s="38"/>
      <c r="B376" s="38"/>
      <c r="C376" s="38"/>
      <c r="J376" s="38"/>
      <c r="K376" s="38"/>
      <c r="L376" s="38"/>
      <c r="M376" s="38"/>
      <c r="N376" s="38"/>
      <c r="O376" s="38"/>
      <c r="P376" s="38"/>
      <c r="Q376" s="38"/>
      <c r="R376" s="38"/>
      <c r="S376" s="38"/>
      <c r="T376" s="38"/>
      <c r="U376" s="38"/>
      <c r="V376" s="38"/>
      <c r="W376" s="38"/>
    </row>
    <row r="377" spans="1:23" x14ac:dyDescent="0.25">
      <c r="A377" s="38"/>
      <c r="B377" s="38"/>
      <c r="C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95" priority="1">
      <formula>$J$15&gt;0</formula>
    </cfRule>
    <cfRule type="expression" dxfId="194" priority="2">
      <formula>$J$15&lt;=0</formula>
    </cfRule>
  </conditionalFormatting>
  <conditionalFormatting sqref="J15">
    <cfRule type="cellIs" dxfId="193" priority="3" operator="lessThanOrEqual">
      <formula>0</formula>
    </cfRule>
    <cfRule type="cellIs" dxfId="19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0"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91" priority="1">
      <formula>$J$15&gt;0</formula>
    </cfRule>
    <cfRule type="expression" dxfId="190" priority="2">
      <formula>$J$15&lt;=0</formula>
    </cfRule>
  </conditionalFormatting>
  <conditionalFormatting sqref="J15">
    <cfRule type="cellIs" dxfId="189" priority="3" operator="lessThanOrEqual">
      <formula>0</formula>
    </cfRule>
    <cfRule type="cellIs" dxfId="18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22" zoomScaleNormal="100" workbookViewId="0">
      <selection activeCell="E72" sqref="E72"/>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87" priority="1">
      <formula>$J$15&gt;0</formula>
    </cfRule>
    <cfRule type="expression" dxfId="186" priority="2">
      <formula>$J$15&lt;=0</formula>
    </cfRule>
  </conditionalFormatting>
  <conditionalFormatting sqref="J15">
    <cfRule type="cellIs" dxfId="185" priority="3" operator="lessThanOrEqual">
      <formula>0</formula>
    </cfRule>
    <cfRule type="cellIs" dxfId="18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58"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83" priority="1">
      <formula>$J$15&gt;0</formula>
    </cfRule>
    <cfRule type="expression" dxfId="182" priority="2">
      <formula>$J$15&lt;=0</formula>
    </cfRule>
  </conditionalFormatting>
  <conditionalFormatting sqref="J15">
    <cfRule type="cellIs" dxfId="181" priority="3" operator="lessThanOrEqual">
      <formula>0</formula>
    </cfRule>
    <cfRule type="cellIs" dxfId="18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46"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79" priority="1">
      <formula>$J$15&gt;0</formula>
    </cfRule>
    <cfRule type="expression" dxfId="178" priority="2">
      <formula>$J$15&lt;=0</formula>
    </cfRule>
  </conditionalFormatting>
  <conditionalFormatting sqref="J15">
    <cfRule type="cellIs" dxfId="177" priority="3" operator="lessThanOrEqual">
      <formula>0</formula>
    </cfRule>
    <cfRule type="cellIs" dxfId="17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6"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75" priority="1">
      <formula>$J$15&gt;0</formula>
    </cfRule>
    <cfRule type="expression" dxfId="174" priority="2">
      <formula>$J$15&lt;=0</formula>
    </cfRule>
  </conditionalFormatting>
  <conditionalFormatting sqref="J15">
    <cfRule type="cellIs" dxfId="173" priority="3" operator="lessThanOrEqual">
      <formula>0</formula>
    </cfRule>
    <cfRule type="cellIs" dxfId="17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71" priority="1">
      <formula>$J$15&gt;0</formula>
    </cfRule>
    <cfRule type="expression" dxfId="170" priority="2">
      <formula>$J$15&lt;=0</formula>
    </cfRule>
  </conditionalFormatting>
  <conditionalFormatting sqref="J15">
    <cfRule type="cellIs" dxfId="169" priority="3" operator="lessThanOrEqual">
      <formula>0</formula>
    </cfRule>
    <cfRule type="cellIs" dxfId="16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IF(D50="",0,IF(E50="",0,D50/E50))</f>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IF(D51="",0,IF(E51="",0,D51/E51))</f>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67" priority="1">
      <formula>$J$15&gt;0</formula>
    </cfRule>
    <cfRule type="expression" dxfId="166" priority="2">
      <formula>$J$15&lt;=0</formula>
    </cfRule>
  </conditionalFormatting>
  <conditionalFormatting sqref="J15">
    <cfRule type="cellIs" dxfId="165" priority="3" operator="lessThanOrEqual">
      <formula>0</formula>
    </cfRule>
    <cfRule type="cellIs" dxfId="16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6"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SUMIF(H25:H123,"x",F25:F123)</f>
        <v>0</v>
      </c>
      <c r="F16" s="81">
        <f>SUMIF(H25:H123,"x",D25:D123)</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8"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ref="F89:F123" si="6">IF(D89="",0,IF(E89="",0,D89/E89))</f>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si="6"/>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ht="15.75" thickBot="1" x14ac:dyDescent="0.3">
      <c r="A123" s="38"/>
      <c r="B123" s="38"/>
      <c r="C123" s="38">
        <v>74</v>
      </c>
      <c r="D123" s="118"/>
      <c r="E123" s="17"/>
      <c r="F123" s="14">
        <f t="shared" si="6"/>
        <v>0</v>
      </c>
      <c r="G123" s="49"/>
      <c r="H123" s="72"/>
      <c r="I123" s="20"/>
      <c r="J123" s="42"/>
      <c r="K123" s="63"/>
      <c r="L123" s="38"/>
      <c r="M123" s="38"/>
      <c r="N123" s="38"/>
      <c r="O123" s="38"/>
      <c r="P123" s="38"/>
      <c r="Q123" s="38"/>
      <c r="R123" s="38"/>
      <c r="S123" s="38"/>
      <c r="T123" s="38"/>
      <c r="U123" s="38"/>
      <c r="V123" s="38"/>
      <c r="W123" s="38"/>
      <c r="X123" s="63"/>
    </row>
    <row r="124" spans="1:24" x14ac:dyDescent="0.25">
      <c r="A124" s="38"/>
      <c r="B124" s="38"/>
      <c r="C124" s="38">
        <v>75</v>
      </c>
      <c r="D124" s="38"/>
      <c r="E124" s="38"/>
      <c r="F124" s="38"/>
      <c r="G124" s="38"/>
      <c r="H124" s="38"/>
      <c r="I124" s="38"/>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63" priority="1">
      <formula>$J$15&gt;0</formula>
    </cfRule>
    <cfRule type="expression" dxfId="162" priority="2">
      <formula>$J$15&lt;=0</formula>
    </cfRule>
  </conditionalFormatting>
  <conditionalFormatting sqref="J15">
    <cfRule type="cellIs" dxfId="161" priority="3" operator="lessThanOrEqual">
      <formula>0</formula>
    </cfRule>
    <cfRule type="cellIs" dxfId="16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B1"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59" priority="1">
      <formula>$J$15&gt;0</formula>
    </cfRule>
    <cfRule type="expression" dxfId="158" priority="2">
      <formula>$J$15&lt;=0</formula>
    </cfRule>
  </conditionalFormatting>
  <conditionalFormatting sqref="J15">
    <cfRule type="cellIs" dxfId="157" priority="3" operator="lessThanOrEqual">
      <formula>0</formula>
    </cfRule>
    <cfRule type="cellIs" dxfId="15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3"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IF(D50="",0,IF(E50="",0,D50/E50))</f>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IF(D51="",0,IF(E51="",0,D51/E51))</f>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55" priority="1">
      <formula>$J$15&gt;0</formula>
    </cfRule>
    <cfRule type="expression" dxfId="154" priority="2">
      <formula>$J$15&lt;=0</formula>
    </cfRule>
  </conditionalFormatting>
  <conditionalFormatting sqref="J15">
    <cfRule type="cellIs" dxfId="153" priority="3" operator="lessThanOrEqual">
      <formula>0</formula>
    </cfRule>
    <cfRule type="cellIs" dxfId="15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16"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51" priority="1">
      <formula>$J$15&gt;0</formula>
    </cfRule>
    <cfRule type="expression" dxfId="150" priority="2">
      <formula>$J$15&lt;=0</formula>
    </cfRule>
  </conditionalFormatting>
  <conditionalFormatting sqref="J15">
    <cfRule type="cellIs" dxfId="149" priority="3" operator="lessThanOrEqual">
      <formula>0</formula>
    </cfRule>
    <cfRule type="cellIs" dxfId="14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opLeftCell="A40"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47" priority="1">
      <formula>$J$15&gt;0</formula>
    </cfRule>
    <cfRule type="expression" dxfId="146" priority="2">
      <formula>$J$15&lt;=0</formula>
    </cfRule>
  </conditionalFormatting>
  <conditionalFormatting sqref="J15">
    <cfRule type="cellIs" dxfId="145" priority="3" operator="lessThanOrEqual">
      <formula>0</formula>
    </cfRule>
    <cfRule type="cellIs" dxfId="14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tabSelected="1" zoomScaleNormal="100" workbookViewId="0">
      <selection activeCell="D16" sqref="D16"/>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SUMIF(H25:H123,"x",F25:F123)</f>
        <v>0</v>
      </c>
      <c r="F16" s="81">
        <f>SUMIF(H25:H123,"x",D25:D123)</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8"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7"/>
      <c r="E50" s="16"/>
      <c r="F50" s="13">
        <f t="shared" si="3"/>
        <v>0</v>
      </c>
      <c r="G50" s="48"/>
      <c r="H50" s="71"/>
      <c r="I50" s="18"/>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IF(D52="",0,IF(E52="",0,D52/E52))</f>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ref="F89:F123" si="6">IF(D89="",0,IF(E89="",0,D89/E89))</f>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si="6"/>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ht="15.75" thickBot="1" x14ac:dyDescent="0.3">
      <c r="A123" s="38"/>
      <c r="B123" s="38"/>
      <c r="C123" s="38">
        <v>74</v>
      </c>
      <c r="D123" s="118"/>
      <c r="E123" s="17"/>
      <c r="F123" s="14">
        <f t="shared" si="6"/>
        <v>0</v>
      </c>
      <c r="G123" s="49"/>
      <c r="H123" s="72"/>
      <c r="I123" s="20"/>
      <c r="J123" s="42"/>
      <c r="K123" s="63"/>
      <c r="L123" s="38"/>
      <c r="M123" s="38"/>
      <c r="N123" s="38"/>
      <c r="O123" s="38"/>
      <c r="P123" s="38"/>
      <c r="Q123" s="38"/>
      <c r="R123" s="38"/>
      <c r="S123" s="38"/>
      <c r="T123" s="38"/>
      <c r="U123" s="38"/>
      <c r="V123" s="38"/>
      <c r="W123" s="38"/>
      <c r="X123" s="63"/>
    </row>
    <row r="124" spans="1:24" x14ac:dyDescent="0.25">
      <c r="A124" s="38"/>
      <c r="B124" s="38"/>
      <c r="C124" s="38">
        <v>75</v>
      </c>
      <c r="D124" s="38"/>
      <c r="E124" s="38"/>
      <c r="F124" s="38"/>
      <c r="G124" s="38"/>
      <c r="H124" s="38"/>
      <c r="I124" s="38"/>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43" priority="1">
      <formula>$J$15&gt;0</formula>
    </cfRule>
    <cfRule type="expression" dxfId="142" priority="2">
      <formula>$J$15&lt;=0</formula>
    </cfRule>
  </conditionalFormatting>
  <conditionalFormatting sqref="J15">
    <cfRule type="cellIs" dxfId="141" priority="3" operator="lessThanOrEqual">
      <formula>0</formula>
    </cfRule>
    <cfRule type="cellIs" dxfId="14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E3" sqref="E3"/>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v>1.5</v>
      </c>
      <c r="O25" s="73">
        <v>1</v>
      </c>
      <c r="P25" s="30">
        <f t="shared" ref="P25:P34" si="1">O25*E$16</f>
        <v>0</v>
      </c>
      <c r="Q25" s="12" t="str">
        <f>IF(U25="","",P25)</f>
        <v/>
      </c>
      <c r="R25" s="23">
        <f t="shared" ref="R25:R34" si="2">N25*P25</f>
        <v>0</v>
      </c>
      <c r="S25" s="26">
        <f>IF(N25="",#N/A,R25-F$16)</f>
        <v>0</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1</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IF(D50="",0,IF(E50="",0,D50/E50))</f>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f>IF(N25="",#N/A,R25)</f>
        <v>0</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39" priority="1">
      <formula>$J$15&gt;0</formula>
    </cfRule>
    <cfRule type="expression" dxfId="138" priority="2">
      <formula>$J$15&lt;=0</formula>
    </cfRule>
  </conditionalFormatting>
  <conditionalFormatting sqref="J15">
    <cfRule type="cellIs" dxfId="137" priority="3" operator="lessThanOrEqual">
      <formula>0</formula>
    </cfRule>
    <cfRule type="cellIs" dxfId="13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35" priority="1">
      <formula>$J$15&gt;0</formula>
    </cfRule>
    <cfRule type="expression" dxfId="134" priority="2">
      <formula>$J$15&lt;=0</formula>
    </cfRule>
  </conditionalFormatting>
  <conditionalFormatting sqref="J15">
    <cfRule type="cellIs" dxfId="133" priority="3" operator="lessThanOrEqual">
      <formula>0</formula>
    </cfRule>
    <cfRule type="cellIs" dxfId="13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31" priority="1">
      <formula>$J$15&gt;0</formula>
    </cfRule>
    <cfRule type="expression" dxfId="130" priority="2">
      <formula>$J$15&lt;=0</formula>
    </cfRule>
  </conditionalFormatting>
  <conditionalFormatting sqref="J15">
    <cfRule type="cellIs" dxfId="129" priority="3" operator="lessThanOrEqual">
      <formula>0</formula>
    </cfRule>
    <cfRule type="cellIs" dxfId="12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27" priority="1">
      <formula>$J$15&gt;0</formula>
    </cfRule>
    <cfRule type="expression" dxfId="126" priority="2">
      <formula>$J$15&lt;=0</formula>
    </cfRule>
  </conditionalFormatting>
  <conditionalFormatting sqref="J15">
    <cfRule type="cellIs" dxfId="125" priority="3" operator="lessThanOrEqual">
      <formula>0</formula>
    </cfRule>
    <cfRule type="cellIs" dxfId="12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H15:I16"/>
    <mergeCell ref="J15:N16"/>
    <mergeCell ref="H17:I19"/>
    <mergeCell ref="J17:N19"/>
    <mergeCell ref="A21:J22"/>
    <mergeCell ref="L21:W22"/>
    <mergeCell ref="A25:B25"/>
    <mergeCell ref="A50:B50"/>
    <mergeCell ref="A51:B51"/>
    <mergeCell ref="A52:B52"/>
    <mergeCell ref="A53:B53"/>
  </mergeCells>
  <conditionalFormatting sqref="H15:I16">
    <cfRule type="expression" dxfId="123" priority="1">
      <formula>$J$15&gt;0</formula>
    </cfRule>
    <cfRule type="expression" dxfId="122" priority="2">
      <formula>$J$15&lt;=0</formula>
    </cfRule>
  </conditionalFormatting>
  <conditionalFormatting sqref="J15">
    <cfRule type="cellIs" dxfId="121" priority="3" operator="lessThanOrEqual">
      <formula>0</formula>
    </cfRule>
    <cfRule type="cellIs" dxfId="12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19" priority="1">
      <formula>$J$15&gt;0</formula>
    </cfRule>
    <cfRule type="expression" dxfId="118" priority="2">
      <formula>$J$15&lt;=0</formula>
    </cfRule>
  </conditionalFormatting>
  <conditionalFormatting sqref="J15">
    <cfRule type="cellIs" dxfId="117" priority="3" operator="lessThanOrEqual">
      <formula>0</formula>
    </cfRule>
    <cfRule type="cellIs" dxfId="11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15" priority="1">
      <formula>$J$15&gt;0</formula>
    </cfRule>
    <cfRule type="expression" dxfId="114" priority="2">
      <formula>$J$15&lt;=0</formula>
    </cfRule>
  </conditionalFormatting>
  <conditionalFormatting sqref="J15">
    <cfRule type="cellIs" dxfId="113" priority="3" operator="lessThanOrEqual">
      <formula>0</formula>
    </cfRule>
    <cfRule type="cellIs" dxfId="11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11" priority="1">
      <formula>$J$15&gt;0</formula>
    </cfRule>
    <cfRule type="expression" dxfId="110" priority="2">
      <formula>$J$15&lt;=0</formula>
    </cfRule>
  </conditionalFormatting>
  <conditionalFormatting sqref="J15">
    <cfRule type="cellIs" dxfId="109" priority="3" operator="lessThanOrEqual">
      <formula>0</formula>
    </cfRule>
    <cfRule type="cellIs" dxfId="10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07" priority="1">
      <formula>$J$15&gt;0</formula>
    </cfRule>
    <cfRule type="expression" dxfId="106" priority="2">
      <formula>$J$15&lt;=0</formula>
    </cfRule>
  </conditionalFormatting>
  <conditionalFormatting sqref="J15">
    <cfRule type="cellIs" dxfId="105" priority="3" operator="lessThanOrEqual">
      <formula>0</formula>
    </cfRule>
    <cfRule type="cellIs" dxfId="10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03" priority="1">
      <formula>$J$15&gt;0</formula>
    </cfRule>
    <cfRule type="expression" dxfId="102" priority="2">
      <formula>$J$15&lt;=0</formula>
    </cfRule>
  </conditionalFormatting>
  <conditionalFormatting sqref="J15">
    <cfRule type="cellIs" dxfId="101" priority="3" operator="lessThanOrEqual">
      <formula>0</formula>
    </cfRule>
    <cfRule type="cellIs" dxfId="10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99" priority="1">
      <formula>$J$15&gt;0</formula>
    </cfRule>
    <cfRule type="expression" dxfId="98" priority="2">
      <formula>$J$15&lt;=0</formula>
    </cfRule>
  </conditionalFormatting>
  <conditionalFormatting sqref="J15">
    <cfRule type="cellIs" dxfId="97" priority="3" operator="lessThanOrEqual">
      <formula>0</formula>
    </cfRule>
    <cfRule type="cellIs" dxfId="9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95" priority="1">
      <formula>$J$15&gt;0</formula>
    </cfRule>
    <cfRule type="expression" dxfId="94" priority="2">
      <formula>$J$15&lt;=0</formula>
    </cfRule>
  </conditionalFormatting>
  <conditionalFormatting sqref="J15">
    <cfRule type="cellIs" dxfId="93" priority="3" operator="lessThanOrEqual">
      <formula>0</formula>
    </cfRule>
    <cfRule type="cellIs" dxfId="9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91" priority="1">
      <formula>$J$15&gt;0</formula>
    </cfRule>
    <cfRule type="expression" dxfId="90" priority="2">
      <formula>$J$15&lt;=0</formula>
    </cfRule>
  </conditionalFormatting>
  <conditionalFormatting sqref="J15">
    <cfRule type="cellIs" dxfId="89" priority="3" operator="lessThanOrEqual">
      <formula>0</formula>
    </cfRule>
    <cfRule type="cellIs" dxfId="8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87" priority="1">
      <formula>$J$15&gt;0</formula>
    </cfRule>
    <cfRule type="expression" dxfId="86" priority="2">
      <formula>$J$15&lt;=0</formula>
    </cfRule>
  </conditionalFormatting>
  <conditionalFormatting sqref="J15">
    <cfRule type="cellIs" dxfId="85" priority="3" operator="lessThanOrEqual">
      <formula>0</formula>
    </cfRule>
    <cfRule type="cellIs" dxfId="8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83" priority="1">
      <formula>$J$15&gt;0</formula>
    </cfRule>
    <cfRule type="expression" dxfId="82" priority="2">
      <formula>$J$15&lt;=0</formula>
    </cfRule>
  </conditionalFormatting>
  <conditionalFormatting sqref="J15">
    <cfRule type="cellIs" dxfId="81" priority="3" operator="lessThanOrEqual">
      <formula>0</formula>
    </cfRule>
    <cfRule type="cellIs" dxfId="8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79" priority="1">
      <formula>$J$15&gt;0</formula>
    </cfRule>
    <cfRule type="expression" dxfId="78" priority="2">
      <formula>$J$15&lt;=0</formula>
    </cfRule>
  </conditionalFormatting>
  <conditionalFormatting sqref="J15">
    <cfRule type="cellIs" dxfId="77" priority="3" operator="lessThanOrEqual">
      <formula>0</formula>
    </cfRule>
    <cfRule type="cellIs" dxfId="7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75" priority="1">
      <formula>$J$15&gt;0</formula>
    </cfRule>
    <cfRule type="expression" dxfId="74" priority="2">
      <formula>$J$15&lt;=0</formula>
    </cfRule>
  </conditionalFormatting>
  <conditionalFormatting sqref="J15">
    <cfRule type="cellIs" dxfId="73" priority="3" operator="lessThanOrEqual">
      <formula>0</formula>
    </cfRule>
    <cfRule type="cellIs" dxfId="7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71" priority="1">
      <formula>$J$15&gt;0</formula>
    </cfRule>
    <cfRule type="expression" dxfId="70" priority="2">
      <formula>$J$15&lt;=0</formula>
    </cfRule>
  </conditionalFormatting>
  <conditionalFormatting sqref="J15">
    <cfRule type="cellIs" dxfId="69" priority="3" operator="lessThanOrEqual">
      <formula>0</formula>
    </cfRule>
    <cfRule type="cellIs" dxfId="6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67" priority="1">
      <formula>$J$15&gt;0</formula>
    </cfRule>
    <cfRule type="expression" dxfId="66" priority="2">
      <formula>$J$15&lt;=0</formula>
    </cfRule>
  </conditionalFormatting>
  <conditionalFormatting sqref="J15">
    <cfRule type="cellIs" dxfId="65" priority="3" operator="lessThanOrEqual">
      <formula>0</formula>
    </cfRule>
    <cfRule type="cellIs" dxfId="6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63" priority="1">
      <formula>$J$15&gt;0</formula>
    </cfRule>
    <cfRule type="expression" dxfId="62" priority="2">
      <formula>$J$15&lt;=0</formula>
    </cfRule>
  </conditionalFormatting>
  <conditionalFormatting sqref="J15">
    <cfRule type="cellIs" dxfId="61" priority="3" operator="lessThanOrEqual">
      <formula>0</formula>
    </cfRule>
    <cfRule type="cellIs" dxfId="6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59" priority="1">
      <formula>$J$15&gt;0</formula>
    </cfRule>
    <cfRule type="expression" dxfId="58" priority="2">
      <formula>$J$15&lt;=0</formula>
    </cfRule>
  </conditionalFormatting>
  <conditionalFormatting sqref="J15">
    <cfRule type="cellIs" dxfId="57" priority="3" operator="lessThanOrEqual">
      <formula>0</formula>
    </cfRule>
    <cfRule type="cellIs" dxfId="5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55" priority="1">
      <formula>$J$15&gt;0</formula>
    </cfRule>
    <cfRule type="expression" dxfId="54" priority="2">
      <formula>$J$15&lt;=0</formula>
    </cfRule>
  </conditionalFormatting>
  <conditionalFormatting sqref="J15">
    <cfRule type="cellIs" dxfId="53" priority="3" operator="lessThanOrEqual">
      <formula>0</formula>
    </cfRule>
    <cfRule type="cellIs" dxfId="5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51" priority="1">
      <formula>$J$15&gt;0</formula>
    </cfRule>
    <cfRule type="expression" dxfId="50" priority="2">
      <formula>$J$15&lt;=0</formula>
    </cfRule>
  </conditionalFormatting>
  <conditionalFormatting sqref="J15">
    <cfRule type="cellIs" dxfId="49" priority="3" operator="lessThanOrEqual">
      <formula>0</formula>
    </cfRule>
    <cfRule type="cellIs" dxfId="4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47" priority="1">
      <formula>$J$15&gt;0</formula>
    </cfRule>
    <cfRule type="expression" dxfId="46" priority="2">
      <formula>$J$15&lt;=0</formula>
    </cfRule>
  </conditionalFormatting>
  <conditionalFormatting sqref="J15">
    <cfRule type="cellIs" dxfId="45" priority="3" operator="lessThanOrEqual">
      <formula>0</formula>
    </cfRule>
    <cfRule type="cellIs" dxfId="4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43" priority="1">
      <formula>$J$15&gt;0</formula>
    </cfRule>
    <cfRule type="expression" dxfId="42" priority="2">
      <formula>$J$15&lt;=0</formula>
    </cfRule>
  </conditionalFormatting>
  <conditionalFormatting sqref="J15">
    <cfRule type="cellIs" dxfId="41" priority="3" operator="lessThanOrEqual">
      <formula>0</formula>
    </cfRule>
    <cfRule type="cellIs" dxfId="4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39" priority="1">
      <formula>$J$15&gt;0</formula>
    </cfRule>
    <cfRule type="expression" dxfId="38" priority="2">
      <formula>$J$15&lt;=0</formula>
    </cfRule>
  </conditionalFormatting>
  <conditionalFormatting sqref="J15">
    <cfRule type="cellIs" dxfId="37" priority="3" operator="lessThanOrEqual">
      <formula>0</formula>
    </cfRule>
    <cfRule type="cellIs" dxfId="3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L32" sqref="L32"/>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35" priority="1">
      <formula>$J$15&gt;0</formula>
    </cfRule>
    <cfRule type="expression" dxfId="34" priority="2">
      <formula>$J$15&lt;=0</formula>
    </cfRule>
  </conditionalFormatting>
  <conditionalFormatting sqref="J15">
    <cfRule type="cellIs" dxfId="33" priority="3" operator="lessThanOrEqual">
      <formula>0</formula>
    </cfRule>
    <cfRule type="cellIs" dxfId="3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31" priority="1">
      <formula>$J$15&gt;0</formula>
    </cfRule>
    <cfRule type="expression" dxfId="30" priority="2">
      <formula>$J$15&lt;=0</formula>
    </cfRule>
  </conditionalFormatting>
  <conditionalFormatting sqref="J15">
    <cfRule type="cellIs" dxfId="29" priority="3" operator="lessThanOrEqual">
      <formula>0</formula>
    </cfRule>
    <cfRule type="cellIs" dxfId="2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27" priority="1">
      <formula>$J$15&gt;0</formula>
    </cfRule>
    <cfRule type="expression" dxfId="26" priority="2">
      <formula>$J$15&lt;=0</formula>
    </cfRule>
  </conditionalFormatting>
  <conditionalFormatting sqref="J15">
    <cfRule type="cellIs" dxfId="25" priority="3" operator="lessThanOrEqual">
      <formula>0</formula>
    </cfRule>
    <cfRule type="cellIs" dxfId="2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23" priority="1">
      <formula>$J$15&gt;0</formula>
    </cfRule>
    <cfRule type="expression" dxfId="22" priority="2">
      <formula>$J$15&lt;=0</formula>
    </cfRule>
  </conditionalFormatting>
  <conditionalFormatting sqref="J15">
    <cfRule type="cellIs" dxfId="21" priority="3" operator="lessThanOrEqual">
      <formula>0</formula>
    </cfRule>
    <cfRule type="cellIs" dxfId="2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9" priority="1">
      <formula>$J$15&gt;0</formula>
    </cfRule>
    <cfRule type="expression" dxfId="18" priority="2">
      <formula>$J$15&lt;=0</formula>
    </cfRule>
  </conditionalFormatting>
  <conditionalFormatting sqref="J15">
    <cfRule type="cellIs" dxfId="17" priority="3" operator="lessThanOrEqual">
      <formula>0</formula>
    </cfRule>
    <cfRule type="cellIs" dxfId="16"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5" priority="1">
      <formula>$J$15&gt;0</formula>
    </cfRule>
    <cfRule type="expression" dxfId="14" priority="2">
      <formula>$J$15&lt;=0</formula>
    </cfRule>
  </conditionalFormatting>
  <conditionalFormatting sqref="J15">
    <cfRule type="cellIs" dxfId="13" priority="3" operator="lessThanOrEqual">
      <formula>0</formula>
    </cfRule>
    <cfRule type="cellIs" dxfId="12"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11" priority="1">
      <formula>$J$15&gt;0</formula>
    </cfRule>
    <cfRule type="expression" dxfId="10" priority="2">
      <formula>$J$15&lt;=0</formula>
    </cfRule>
  </conditionalFormatting>
  <conditionalFormatting sqref="J15">
    <cfRule type="cellIs" dxfId="9" priority="3" operator="lessThanOrEqual">
      <formula>0</formula>
    </cfRule>
    <cfRule type="cellIs" dxfId="8"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J27" sqref="J27"/>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7" priority="1">
      <formula>$J$15&gt;0</formula>
    </cfRule>
    <cfRule type="expression" dxfId="6" priority="2">
      <formula>$J$15&lt;=0</formula>
    </cfRule>
  </conditionalFormatting>
  <conditionalFormatting sqref="J15">
    <cfRule type="cellIs" dxfId="5" priority="3" operator="lessThanOrEqual">
      <formula>0</formula>
    </cfRule>
    <cfRule type="cellIs" dxfId="4"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T377"/>
  <sheetViews>
    <sheetView zoomScaleNormal="100" workbookViewId="0">
      <selection activeCell="B4" sqref="B4"/>
    </sheetView>
  </sheetViews>
  <sheetFormatPr baseColWidth="10" defaultRowHeight="15" x14ac:dyDescent="0.25"/>
  <cols>
    <col min="1" max="1" width="13.85546875" bestFit="1" customWidth="1"/>
    <col min="2" max="2" width="19.7109375" customWidth="1"/>
    <col min="3" max="3" width="5.140625" customWidth="1"/>
    <col min="4" max="4" width="13.28515625" customWidth="1"/>
    <col min="5" max="5" width="17.42578125" customWidth="1"/>
    <col min="6" max="6" width="14.140625" bestFit="1" customWidth="1"/>
    <col min="7" max="7" width="12.5703125" bestFit="1" customWidth="1"/>
    <col min="8" max="8" width="13.7109375" bestFit="1" customWidth="1"/>
    <col min="9" max="9" width="18.85546875" customWidth="1"/>
    <col min="10" max="10" width="6.7109375" customWidth="1"/>
    <col min="11" max="11" width="5.5703125" customWidth="1"/>
    <col min="12" max="12" width="4.85546875" customWidth="1"/>
    <col min="13" max="13" width="6.7109375" customWidth="1"/>
    <col min="14" max="14" width="22.140625" customWidth="1"/>
    <col min="15" max="15" width="14" bestFit="1" customWidth="1"/>
    <col min="16" max="16" width="17.85546875" bestFit="1" customWidth="1"/>
    <col min="17" max="17" width="19.28515625" customWidth="1"/>
    <col min="18" max="18" width="16.140625" customWidth="1"/>
    <col min="19" max="19" width="14.7109375" customWidth="1"/>
    <col min="20" max="20" width="12.42578125" customWidth="1"/>
    <col min="21" max="21" width="12.7109375" customWidth="1"/>
    <col min="22" max="22" width="12.85546875" bestFit="1" customWidth="1"/>
    <col min="23" max="23" width="11.28515625" customWidth="1"/>
    <col min="24" max="24" width="11.5703125" style="38"/>
    <col min="25" max="25" width="12.140625" style="38" customWidth="1"/>
    <col min="26" max="46" width="11.5703125" style="38"/>
  </cols>
  <sheetData>
    <row r="1" spans="1:23" x14ac:dyDescent="0.25">
      <c r="A1" s="38"/>
      <c r="B1" s="38"/>
      <c r="C1" s="38"/>
      <c r="D1" s="38"/>
      <c r="E1" s="38"/>
      <c r="F1" s="38"/>
      <c r="G1" s="38"/>
      <c r="H1" s="38"/>
      <c r="I1" s="38"/>
      <c r="J1" s="38"/>
      <c r="K1" s="38"/>
      <c r="L1" s="38"/>
      <c r="M1" s="38"/>
      <c r="N1" s="38"/>
      <c r="O1" s="38"/>
      <c r="P1" s="38"/>
      <c r="Q1" s="38"/>
      <c r="R1" s="38"/>
      <c r="S1" s="38"/>
      <c r="T1" s="38"/>
      <c r="U1" s="38"/>
      <c r="V1" s="38"/>
      <c r="W1" s="38"/>
    </row>
    <row r="2" spans="1:23" ht="15.75" thickBot="1" x14ac:dyDescent="0.3">
      <c r="A2" s="38"/>
      <c r="B2" s="38"/>
      <c r="C2" s="38"/>
      <c r="D2" s="38"/>
      <c r="E2" s="38"/>
      <c r="F2" s="38"/>
      <c r="G2" s="38"/>
      <c r="H2" s="38"/>
      <c r="I2" s="38"/>
      <c r="J2" s="38"/>
      <c r="K2" s="38"/>
      <c r="L2" s="38"/>
      <c r="M2" s="38"/>
      <c r="N2" s="38"/>
      <c r="O2" s="38"/>
      <c r="P2" s="38"/>
      <c r="Q2" s="38"/>
      <c r="R2" s="38"/>
      <c r="S2" s="38"/>
      <c r="T2" s="38"/>
      <c r="U2" s="38"/>
      <c r="V2" s="38"/>
      <c r="W2" s="38"/>
    </row>
    <row r="3" spans="1:23" ht="15.75" thickBot="1" x14ac:dyDescent="0.3">
      <c r="A3" s="38"/>
      <c r="B3" s="6" t="s">
        <v>20</v>
      </c>
      <c r="C3" s="38"/>
      <c r="D3" s="38"/>
      <c r="E3" s="38"/>
      <c r="F3" s="38"/>
      <c r="G3" s="38"/>
      <c r="H3" s="38"/>
      <c r="I3" s="38"/>
      <c r="J3" s="38"/>
      <c r="K3" s="38"/>
      <c r="L3" s="38"/>
      <c r="M3" s="38"/>
      <c r="N3" s="38"/>
      <c r="O3" s="38"/>
      <c r="P3" s="38"/>
      <c r="Q3" s="38"/>
      <c r="R3" s="38"/>
      <c r="S3" s="38"/>
      <c r="T3" s="38"/>
      <c r="U3" s="38"/>
      <c r="V3" s="38"/>
      <c r="W3" s="38"/>
    </row>
    <row r="4" spans="1:23" ht="27" customHeight="1" thickBot="1" x14ac:dyDescent="0.3">
      <c r="A4" s="38"/>
      <c r="B4" s="7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c r="A6" s="38"/>
      <c r="B6" s="38"/>
      <c r="C6" s="38"/>
      <c r="D6" s="38"/>
      <c r="E6" s="38"/>
      <c r="F6" s="38"/>
      <c r="G6" s="38"/>
      <c r="H6" s="38"/>
      <c r="I6" s="38"/>
      <c r="J6" s="38"/>
      <c r="K6" s="38"/>
      <c r="L6" s="38"/>
      <c r="M6" s="38"/>
      <c r="N6" s="38"/>
      <c r="O6" s="38"/>
      <c r="P6" s="38"/>
      <c r="Q6" s="38"/>
      <c r="R6" s="38"/>
      <c r="S6" s="38"/>
      <c r="T6" s="38"/>
      <c r="U6" s="38"/>
      <c r="V6" s="38"/>
      <c r="W6" s="38"/>
    </row>
    <row r="7" spans="1:23" x14ac:dyDescent="0.25">
      <c r="A7" s="38"/>
      <c r="B7" s="38"/>
      <c r="C7" s="38"/>
      <c r="D7" s="38"/>
      <c r="E7" s="38"/>
      <c r="F7" s="38"/>
      <c r="G7" s="38"/>
      <c r="H7" s="38"/>
      <c r="I7" s="38"/>
      <c r="J7" s="38"/>
      <c r="K7" s="38"/>
      <c r="L7" s="38"/>
      <c r="M7" s="38"/>
      <c r="N7" s="38"/>
      <c r="O7" s="38"/>
      <c r="P7" s="38"/>
      <c r="Q7" s="38"/>
      <c r="R7" s="38"/>
      <c r="S7" s="38"/>
      <c r="T7" s="38"/>
      <c r="U7" s="38"/>
      <c r="V7" s="38"/>
      <c r="W7" s="38"/>
    </row>
    <row r="8" spans="1:23" x14ac:dyDescent="0.25">
      <c r="A8" s="38"/>
      <c r="B8" s="38"/>
      <c r="C8" s="38"/>
      <c r="D8" s="38"/>
      <c r="E8" s="38"/>
      <c r="F8" s="38"/>
      <c r="G8" s="38"/>
      <c r="H8" s="38"/>
      <c r="I8" s="38"/>
      <c r="J8" s="38"/>
      <c r="K8" s="38"/>
      <c r="L8" s="38"/>
      <c r="M8" s="38"/>
      <c r="N8" s="38"/>
      <c r="O8" s="38"/>
      <c r="P8" s="38"/>
      <c r="Q8" s="38"/>
      <c r="R8" s="38"/>
      <c r="S8" s="38"/>
      <c r="T8" s="38"/>
      <c r="U8" s="38"/>
      <c r="V8" s="38"/>
      <c r="W8" s="38"/>
    </row>
    <row r="9" spans="1:23" x14ac:dyDescent="0.25">
      <c r="A9" s="38"/>
      <c r="B9" s="38"/>
      <c r="C9" s="38"/>
      <c r="D9" s="38"/>
      <c r="E9" s="38"/>
      <c r="F9" s="38"/>
      <c r="G9" s="38"/>
      <c r="H9" s="38"/>
      <c r="I9" s="38"/>
      <c r="J9" s="38"/>
      <c r="K9" s="38"/>
      <c r="L9" s="38"/>
      <c r="M9" s="38"/>
      <c r="N9" s="38"/>
      <c r="O9" s="38"/>
      <c r="P9" s="38"/>
      <c r="Q9" s="38"/>
      <c r="R9" s="38"/>
      <c r="S9" s="38"/>
      <c r="T9" s="38"/>
      <c r="U9" s="38"/>
      <c r="V9" s="38"/>
      <c r="W9" s="38"/>
    </row>
    <row r="10" spans="1:23" ht="16.899999999999999"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25">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25">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25">
      <c r="A13" s="38"/>
      <c r="B13" s="38"/>
      <c r="C13" s="38"/>
      <c r="D13" s="38"/>
      <c r="E13" s="38"/>
      <c r="F13" s="38"/>
      <c r="G13" s="38"/>
      <c r="H13" s="38"/>
      <c r="I13" s="38"/>
      <c r="J13" s="38"/>
      <c r="K13" s="38"/>
      <c r="L13" s="38"/>
      <c r="M13" s="38"/>
      <c r="N13" s="38"/>
      <c r="O13" s="38"/>
      <c r="P13" s="38"/>
      <c r="Q13" s="38"/>
      <c r="R13" s="38"/>
      <c r="S13" s="38"/>
      <c r="T13" s="38"/>
      <c r="U13" s="38"/>
      <c r="V13" s="38"/>
      <c r="W13" s="38"/>
    </row>
    <row r="14" spans="1:23" ht="15.75" thickBot="1"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ht="15" customHeight="1" thickBot="1" x14ac:dyDescent="0.3">
      <c r="A15" s="38"/>
      <c r="B15" s="38"/>
      <c r="C15" s="38"/>
      <c r="D15" s="38"/>
      <c r="E15" s="60" t="str">
        <f>"Total Achat "&amp;B4&amp;""</f>
        <v xml:space="preserve">Total Achat </v>
      </c>
      <c r="F15" s="60" t="s">
        <v>34</v>
      </c>
      <c r="G15" s="38"/>
      <c r="H15" s="140" t="s">
        <v>32</v>
      </c>
      <c r="I15" s="141"/>
      <c r="J15" s="144">
        <f>R55-F16</f>
        <v>0</v>
      </c>
      <c r="K15" s="144"/>
      <c r="L15" s="144"/>
      <c r="M15" s="144"/>
      <c r="N15" s="145"/>
      <c r="O15" s="38"/>
      <c r="P15" s="60" t="str">
        <f>"Total Vente "&amp;B4&amp;""</f>
        <v xml:space="preserve">Total Vente </v>
      </c>
      <c r="Q15" s="55" t="s">
        <v>35</v>
      </c>
      <c r="R15" s="38"/>
      <c r="S15" s="38"/>
      <c r="T15" s="38"/>
      <c r="U15" s="38"/>
      <c r="V15" s="38"/>
      <c r="W15" s="38"/>
    </row>
    <row r="16" spans="1:23" ht="31.15" customHeight="1" thickBot="1" x14ac:dyDescent="0.3">
      <c r="A16" s="38"/>
      <c r="B16" s="38"/>
      <c r="C16" s="38"/>
      <c r="D16" s="38"/>
      <c r="E16" s="119">
        <f>SUMIF(H25:H124,"x",F25:F124)</f>
        <v>0</v>
      </c>
      <c r="F16" s="81">
        <f>SUMIF(H25:H124,"x",D25:D124)</f>
        <v>0</v>
      </c>
      <c r="G16" s="38"/>
      <c r="H16" s="142"/>
      <c r="I16" s="143"/>
      <c r="J16" s="146"/>
      <c r="K16" s="146"/>
      <c r="L16" s="146"/>
      <c r="M16" s="146"/>
      <c r="N16" s="147"/>
      <c r="O16" s="80">
        <f>J15</f>
        <v>0</v>
      </c>
      <c r="P16" s="54">
        <f>Q35</f>
        <v>0</v>
      </c>
      <c r="Q16" s="77">
        <f>R55</f>
        <v>0</v>
      </c>
      <c r="R16" s="38"/>
      <c r="S16" s="38"/>
      <c r="T16" s="38"/>
      <c r="U16" s="38"/>
      <c r="V16" s="38"/>
      <c r="W16" s="38"/>
    </row>
    <row r="17" spans="1:46" ht="14.45" customHeight="1" x14ac:dyDescent="0.25">
      <c r="A17" s="38"/>
      <c r="B17" s="38"/>
      <c r="C17" s="38"/>
      <c r="D17" s="38"/>
      <c r="E17" s="38"/>
      <c r="F17" s="38"/>
      <c r="G17" s="38"/>
      <c r="H17" s="148" t="str">
        <f>"Balance "&amp;B4&amp;""</f>
        <v xml:space="preserve">Balance </v>
      </c>
      <c r="I17" s="149"/>
      <c r="J17" s="154">
        <f>E16-P16</f>
        <v>0</v>
      </c>
      <c r="K17" s="154"/>
      <c r="L17" s="154"/>
      <c r="M17" s="154"/>
      <c r="N17" s="155"/>
      <c r="O17" s="38"/>
      <c r="P17" s="38"/>
      <c r="Q17" s="38"/>
      <c r="R17" s="38"/>
      <c r="S17" s="38"/>
      <c r="T17" s="38"/>
      <c r="U17" s="38"/>
      <c r="V17" s="38"/>
      <c r="W17" s="38"/>
    </row>
    <row r="18" spans="1:46" ht="14.45" customHeight="1" x14ac:dyDescent="0.25">
      <c r="A18" s="38"/>
      <c r="B18" s="38"/>
      <c r="C18" s="38"/>
      <c r="D18" s="38"/>
      <c r="E18" s="105" t="s">
        <v>60</v>
      </c>
      <c r="F18" s="106" t="e">
        <f>F16/E16</f>
        <v>#DIV/0!</v>
      </c>
      <c r="G18" s="38"/>
      <c r="H18" s="150"/>
      <c r="I18" s="151"/>
      <c r="J18" s="156"/>
      <c r="K18" s="156"/>
      <c r="L18" s="156"/>
      <c r="M18" s="156"/>
      <c r="N18" s="157"/>
      <c r="O18" s="38"/>
      <c r="P18" s="105" t="s">
        <v>61</v>
      </c>
      <c r="Q18" s="106" t="e">
        <f>Q16/P16</f>
        <v>#DIV/0!</v>
      </c>
      <c r="R18" s="38"/>
      <c r="S18" s="38"/>
      <c r="T18" s="38"/>
      <c r="U18" s="38"/>
      <c r="V18" s="38"/>
      <c r="W18" s="38"/>
    </row>
    <row r="19" spans="1:46" ht="15" customHeight="1" thickBot="1" x14ac:dyDescent="0.3">
      <c r="A19" s="38"/>
      <c r="B19" s="38"/>
      <c r="C19" s="38"/>
      <c r="D19" s="38"/>
      <c r="E19" s="38"/>
      <c r="F19" s="38"/>
      <c r="G19" s="38"/>
      <c r="H19" s="152"/>
      <c r="I19" s="153"/>
      <c r="J19" s="158"/>
      <c r="K19" s="158"/>
      <c r="L19" s="158"/>
      <c r="M19" s="158"/>
      <c r="N19" s="159"/>
      <c r="O19" s="38"/>
      <c r="P19" s="38"/>
      <c r="Q19" s="38"/>
      <c r="R19" s="38"/>
      <c r="S19" s="38"/>
      <c r="T19" s="38"/>
      <c r="U19" s="38"/>
      <c r="V19" s="38"/>
      <c r="W19" s="38"/>
    </row>
    <row r="20" spans="1:46" ht="15" customHeight="1" x14ac:dyDescent="0.25">
      <c r="A20" s="38"/>
      <c r="B20" s="38"/>
      <c r="C20" s="38"/>
      <c r="D20" s="38"/>
      <c r="E20" s="38"/>
      <c r="F20" s="38"/>
      <c r="G20" s="38"/>
      <c r="H20" s="65"/>
      <c r="I20" s="65"/>
      <c r="J20" s="66"/>
      <c r="K20" s="66"/>
      <c r="L20" s="66"/>
      <c r="M20" s="66"/>
      <c r="N20" s="79">
        <f>J17</f>
        <v>0</v>
      </c>
      <c r="O20" s="38"/>
      <c r="P20" s="38"/>
      <c r="Q20" s="38"/>
      <c r="R20" s="38"/>
      <c r="S20" s="38"/>
      <c r="T20" s="38"/>
      <c r="U20" s="38"/>
      <c r="V20" s="38"/>
      <c r="W20" s="38"/>
    </row>
    <row r="21" spans="1:46" x14ac:dyDescent="0.25">
      <c r="A21" s="160" t="s">
        <v>18</v>
      </c>
      <c r="B21" s="160"/>
      <c r="C21" s="160"/>
      <c r="D21" s="160"/>
      <c r="E21" s="160"/>
      <c r="F21" s="160"/>
      <c r="G21" s="160"/>
      <c r="H21" s="160"/>
      <c r="I21" s="160"/>
      <c r="J21" s="160"/>
      <c r="K21" s="63"/>
      <c r="L21" s="160" t="s">
        <v>19</v>
      </c>
      <c r="M21" s="160"/>
      <c r="N21" s="160"/>
      <c r="O21" s="160"/>
      <c r="P21" s="160"/>
      <c r="Q21" s="160"/>
      <c r="R21" s="160"/>
      <c r="S21" s="160"/>
      <c r="T21" s="160"/>
      <c r="U21" s="160"/>
      <c r="V21" s="160"/>
      <c r="W21" s="160"/>
      <c r="X21" s="63"/>
    </row>
    <row r="22" spans="1:46" x14ac:dyDescent="0.25">
      <c r="A22" s="160"/>
      <c r="B22" s="160"/>
      <c r="C22" s="160"/>
      <c r="D22" s="160"/>
      <c r="E22" s="160"/>
      <c r="F22" s="160"/>
      <c r="G22" s="160"/>
      <c r="H22" s="160"/>
      <c r="I22" s="160"/>
      <c r="J22" s="160"/>
      <c r="K22" s="63"/>
      <c r="L22" s="160"/>
      <c r="M22" s="160"/>
      <c r="N22" s="160"/>
      <c r="O22" s="160"/>
      <c r="P22" s="160"/>
      <c r="Q22" s="160"/>
      <c r="R22" s="160"/>
      <c r="S22" s="160"/>
      <c r="T22" s="160"/>
      <c r="U22" s="160"/>
      <c r="V22" s="160"/>
      <c r="W22" s="160"/>
      <c r="X22" s="63"/>
    </row>
    <row r="23" spans="1:46" ht="15.75" thickBot="1" x14ac:dyDescent="0.3">
      <c r="A23" s="39"/>
      <c r="B23" s="38"/>
      <c r="C23" s="38"/>
      <c r="D23" s="38"/>
      <c r="E23" s="38"/>
      <c r="F23" s="38"/>
      <c r="G23" s="38"/>
      <c r="H23" s="38"/>
      <c r="I23" s="38"/>
      <c r="J23" s="38"/>
      <c r="K23" s="63"/>
      <c r="L23" s="38" t="s">
        <v>30</v>
      </c>
      <c r="M23" s="38"/>
      <c r="N23" s="38"/>
      <c r="O23" s="38"/>
      <c r="P23" s="38"/>
      <c r="Q23" s="38"/>
      <c r="R23" s="38"/>
      <c r="S23" s="38"/>
      <c r="T23" s="38"/>
      <c r="U23" s="38"/>
      <c r="V23" s="38"/>
      <c r="W23" s="38"/>
      <c r="X23" s="63"/>
    </row>
    <row r="24" spans="1:46" s="33" customFormat="1" ht="15.75" thickBot="1" x14ac:dyDescent="0.3">
      <c r="A24" s="40"/>
      <c r="B24" s="40"/>
      <c r="C24" s="40"/>
      <c r="D24" s="34" t="s">
        <v>74</v>
      </c>
      <c r="E24" s="35" t="str">
        <f>"Prix d'achat  "&amp;B4&amp;""</f>
        <v xml:space="preserve">Prix d'achat  </v>
      </c>
      <c r="F24" s="35" t="str">
        <f>B4&amp;" acheté "</f>
        <v xml:space="preserve"> acheté </v>
      </c>
      <c r="G24" s="36" t="s">
        <v>1</v>
      </c>
      <c r="H24" s="37" t="s">
        <v>25</v>
      </c>
      <c r="I24" s="35" t="s">
        <v>24</v>
      </c>
      <c r="J24" s="41"/>
      <c r="K24" s="64"/>
      <c r="L24" s="40"/>
      <c r="M24" s="40"/>
      <c r="N24" s="35" t="str">
        <f>"Prix de vente "&amp;B4&amp;""</f>
        <v xml:space="preserve">Prix de vente </v>
      </c>
      <c r="O24" s="35" t="s">
        <v>33</v>
      </c>
      <c r="P24" s="35" t="str">
        <f>"Nbre "&amp;B4&amp;" à vendre"</f>
        <v>Nbre  à vendre</v>
      </c>
      <c r="Q24" s="35" t="str">
        <f>B4&amp;" vendu "</f>
        <v xml:space="preserve"> vendu </v>
      </c>
      <c r="R24" s="82" t="s">
        <v>75</v>
      </c>
      <c r="S24" s="37" t="s">
        <v>32</v>
      </c>
      <c r="T24" s="35" t="s">
        <v>1</v>
      </c>
      <c r="U24" s="37" t="s">
        <v>26</v>
      </c>
      <c r="V24" s="35" t="s">
        <v>24</v>
      </c>
      <c r="W24" s="40"/>
      <c r="X24" s="64"/>
      <c r="Y24" s="40"/>
      <c r="Z24" s="40"/>
      <c r="AA24" s="40"/>
      <c r="AB24" s="40"/>
      <c r="AC24" s="40"/>
      <c r="AD24" s="40"/>
      <c r="AE24" s="40"/>
      <c r="AF24" s="40"/>
      <c r="AG24" s="40"/>
      <c r="AH24" s="40"/>
      <c r="AI24" s="40"/>
      <c r="AJ24" s="40"/>
      <c r="AK24" s="40"/>
      <c r="AL24" s="40"/>
      <c r="AM24" s="40"/>
      <c r="AN24" s="40"/>
      <c r="AO24" s="40"/>
      <c r="AP24" s="40"/>
      <c r="AQ24" s="40"/>
      <c r="AR24" s="40"/>
      <c r="AS24" s="40"/>
      <c r="AT24" s="40"/>
    </row>
    <row r="25" spans="1:46" ht="15.75" thickBot="1" x14ac:dyDescent="0.3">
      <c r="A25" s="136" t="s">
        <v>77</v>
      </c>
      <c r="B25" s="137"/>
      <c r="C25" s="112">
        <v>1</v>
      </c>
      <c r="D25" s="21">
        <f t="shared" ref="D25:D49" si="0">IF(C25&lt;=B$27,B$28,"")</f>
        <v>50</v>
      </c>
      <c r="E25" s="15"/>
      <c r="F25" s="12">
        <f>IF(D25="",0,IF(E25="",0,D25/E25))</f>
        <v>0</v>
      </c>
      <c r="G25" s="47"/>
      <c r="H25" s="70"/>
      <c r="I25" s="18"/>
      <c r="J25" s="42"/>
      <c r="K25" s="63"/>
      <c r="L25" s="38"/>
      <c r="M25" s="56" t="s">
        <v>2</v>
      </c>
      <c r="N25" s="57"/>
      <c r="O25" s="73"/>
      <c r="P25" s="30">
        <f t="shared" ref="P25:P34" si="1">O25*E$16</f>
        <v>0</v>
      </c>
      <c r="Q25" s="12" t="str">
        <f>IF(U25="","",P25)</f>
        <v/>
      </c>
      <c r="R25" s="23">
        <f t="shared" ref="R25:R34" si="2">N25*P25</f>
        <v>0</v>
      </c>
      <c r="S25" s="26" t="e">
        <f>IF(N25="",#N/A,R25-F$16)</f>
        <v>#N/A</v>
      </c>
      <c r="T25" s="67"/>
      <c r="U25" s="51"/>
      <c r="V25" s="19"/>
      <c r="W25" s="38"/>
      <c r="X25" s="63"/>
    </row>
    <row r="26" spans="1:46" x14ac:dyDescent="0.25">
      <c r="A26" s="2" t="s">
        <v>16</v>
      </c>
      <c r="B26" s="61">
        <v>500</v>
      </c>
      <c r="C26" s="38">
        <v>2</v>
      </c>
      <c r="D26" s="22">
        <f t="shared" si="0"/>
        <v>50</v>
      </c>
      <c r="E26" s="16"/>
      <c r="F26" s="13">
        <f t="shared" ref="F26:F89" si="3">IF(D26="",0,IF(E26="",0,D26/E26))</f>
        <v>0</v>
      </c>
      <c r="G26" s="48"/>
      <c r="H26" s="71"/>
      <c r="I26" s="18"/>
      <c r="J26" s="42"/>
      <c r="K26" s="63"/>
      <c r="L26" s="38"/>
      <c r="M26" s="56" t="s">
        <v>3</v>
      </c>
      <c r="N26" s="58"/>
      <c r="O26" s="74"/>
      <c r="P26" s="31">
        <f t="shared" si="1"/>
        <v>0</v>
      </c>
      <c r="Q26" s="13" t="str">
        <f>IF(U26="","",P26)</f>
        <v/>
      </c>
      <c r="R26" s="24">
        <f t="shared" si="2"/>
        <v>0</v>
      </c>
      <c r="S26" s="27" t="e">
        <f>IF(N26="",#N/A,S25+R26)</f>
        <v>#N/A</v>
      </c>
      <c r="T26" s="68"/>
      <c r="U26" s="52"/>
      <c r="V26" s="18"/>
      <c r="W26" s="38"/>
      <c r="X26" s="63"/>
    </row>
    <row r="27" spans="1:46" ht="15.75" thickBot="1" x14ac:dyDescent="0.3">
      <c r="A27" s="1" t="s">
        <v>17</v>
      </c>
      <c r="B27" s="11">
        <v>10</v>
      </c>
      <c r="C27" s="38">
        <v>3</v>
      </c>
      <c r="D27" s="22">
        <f t="shared" si="0"/>
        <v>50</v>
      </c>
      <c r="E27" s="16"/>
      <c r="F27" s="13">
        <f t="shared" si="3"/>
        <v>0</v>
      </c>
      <c r="G27" s="48"/>
      <c r="H27" s="71"/>
      <c r="I27" s="18"/>
      <c r="J27" s="42"/>
      <c r="K27" s="63"/>
      <c r="L27" s="38"/>
      <c r="M27" s="56" t="s">
        <v>4</v>
      </c>
      <c r="N27" s="58"/>
      <c r="O27" s="74"/>
      <c r="P27" s="31">
        <f t="shared" si="1"/>
        <v>0</v>
      </c>
      <c r="Q27" s="13" t="str">
        <f t="shared" ref="Q27:Q34" si="4">IF(U27="","",P27)</f>
        <v/>
      </c>
      <c r="R27" s="24">
        <f t="shared" si="2"/>
        <v>0</v>
      </c>
      <c r="S27" s="27" t="e">
        <f t="shared" ref="S27:S34" si="5">IF(N27="",#N/A,S26+R27)</f>
        <v>#N/A</v>
      </c>
      <c r="T27" s="68"/>
      <c r="U27" s="52"/>
      <c r="V27" s="18"/>
      <c r="W27" s="38"/>
      <c r="X27" s="63"/>
    </row>
    <row r="28" spans="1:46" ht="15.75" thickBot="1" x14ac:dyDescent="0.3">
      <c r="A28" s="5" t="s">
        <v>23</v>
      </c>
      <c r="B28" s="62">
        <f>B26/B27</f>
        <v>50</v>
      </c>
      <c r="C28" s="38">
        <v>4</v>
      </c>
      <c r="D28" s="22">
        <f t="shared" si="0"/>
        <v>50</v>
      </c>
      <c r="E28" s="16"/>
      <c r="F28" s="13">
        <f t="shared" si="3"/>
        <v>0</v>
      </c>
      <c r="G28" s="48"/>
      <c r="H28" s="71"/>
      <c r="I28" s="18"/>
      <c r="J28" s="42"/>
      <c r="K28" s="63"/>
      <c r="L28" s="38"/>
      <c r="M28" s="56" t="s">
        <v>5</v>
      </c>
      <c r="N28" s="58"/>
      <c r="O28" s="74"/>
      <c r="P28" s="31">
        <f t="shared" si="1"/>
        <v>0</v>
      </c>
      <c r="Q28" s="13" t="str">
        <f t="shared" si="4"/>
        <v/>
      </c>
      <c r="R28" s="24">
        <f t="shared" si="2"/>
        <v>0</v>
      </c>
      <c r="S28" s="27" t="e">
        <f t="shared" si="5"/>
        <v>#N/A</v>
      </c>
      <c r="T28" s="68"/>
      <c r="U28" s="52"/>
      <c r="V28" s="18"/>
      <c r="W28" s="38"/>
      <c r="X28" s="63"/>
    </row>
    <row r="29" spans="1:46" x14ac:dyDescent="0.25">
      <c r="A29" s="38"/>
      <c r="B29" s="38"/>
      <c r="C29" s="38">
        <v>5</v>
      </c>
      <c r="D29" s="22">
        <f t="shared" si="0"/>
        <v>50</v>
      </c>
      <c r="E29" s="16"/>
      <c r="F29" s="13">
        <f t="shared" si="3"/>
        <v>0</v>
      </c>
      <c r="G29" s="48"/>
      <c r="H29" s="71"/>
      <c r="I29" s="18"/>
      <c r="J29" s="42"/>
      <c r="K29" s="63"/>
      <c r="L29" s="38"/>
      <c r="M29" s="56" t="s">
        <v>10</v>
      </c>
      <c r="N29" s="58"/>
      <c r="O29" s="74"/>
      <c r="P29" s="31">
        <f t="shared" si="1"/>
        <v>0</v>
      </c>
      <c r="Q29" s="13" t="str">
        <f t="shared" si="4"/>
        <v/>
      </c>
      <c r="R29" s="24">
        <f t="shared" si="2"/>
        <v>0</v>
      </c>
      <c r="S29" s="27" t="e">
        <f t="shared" si="5"/>
        <v>#N/A</v>
      </c>
      <c r="T29" s="68"/>
      <c r="U29" s="52"/>
      <c r="V29" s="18"/>
      <c r="W29" s="38"/>
      <c r="X29" s="63"/>
    </row>
    <row r="30" spans="1:46" x14ac:dyDescent="0.25">
      <c r="A30" s="38"/>
      <c r="B30" s="38"/>
      <c r="C30" s="38">
        <v>6</v>
      </c>
      <c r="D30" s="22">
        <f t="shared" si="0"/>
        <v>50</v>
      </c>
      <c r="E30" s="16"/>
      <c r="F30" s="13">
        <f t="shared" si="3"/>
        <v>0</v>
      </c>
      <c r="G30" s="48"/>
      <c r="H30" s="71"/>
      <c r="I30" s="18"/>
      <c r="J30" s="42"/>
      <c r="K30" s="63"/>
      <c r="L30" s="38"/>
      <c r="M30" s="56" t="s">
        <v>36</v>
      </c>
      <c r="N30" s="58"/>
      <c r="O30" s="74"/>
      <c r="P30" s="31">
        <f t="shared" si="1"/>
        <v>0</v>
      </c>
      <c r="Q30" s="13" t="str">
        <f t="shared" si="4"/>
        <v/>
      </c>
      <c r="R30" s="24">
        <f t="shared" si="2"/>
        <v>0</v>
      </c>
      <c r="S30" s="27" t="e">
        <f t="shared" si="5"/>
        <v>#N/A</v>
      </c>
      <c r="T30" s="68"/>
      <c r="U30" s="52"/>
      <c r="V30" s="18"/>
      <c r="W30" s="38"/>
      <c r="X30" s="63"/>
    </row>
    <row r="31" spans="1:46" x14ac:dyDescent="0.25">
      <c r="A31" s="38"/>
      <c r="B31" s="38"/>
      <c r="C31" s="38">
        <v>7</v>
      </c>
      <c r="D31" s="22">
        <f t="shared" si="0"/>
        <v>50</v>
      </c>
      <c r="E31" s="16"/>
      <c r="F31" s="13">
        <f t="shared" si="3"/>
        <v>0</v>
      </c>
      <c r="G31" s="48"/>
      <c r="H31" s="71"/>
      <c r="I31" s="18"/>
      <c r="J31" s="42"/>
      <c r="K31" s="63"/>
      <c r="L31" s="38"/>
      <c r="M31" s="56" t="s">
        <v>37</v>
      </c>
      <c r="N31" s="58"/>
      <c r="O31" s="74"/>
      <c r="P31" s="31">
        <f t="shared" si="1"/>
        <v>0</v>
      </c>
      <c r="Q31" s="13" t="str">
        <f t="shared" si="4"/>
        <v/>
      </c>
      <c r="R31" s="24">
        <f t="shared" si="2"/>
        <v>0</v>
      </c>
      <c r="S31" s="27" t="e">
        <f t="shared" si="5"/>
        <v>#N/A</v>
      </c>
      <c r="T31" s="68"/>
      <c r="U31" s="52"/>
      <c r="V31" s="18"/>
      <c r="W31" s="38"/>
      <c r="X31" s="63"/>
    </row>
    <row r="32" spans="1:46" x14ac:dyDescent="0.25">
      <c r="A32" s="38"/>
      <c r="B32" s="38"/>
      <c r="C32" s="38">
        <v>8</v>
      </c>
      <c r="D32" s="22">
        <f t="shared" si="0"/>
        <v>50</v>
      </c>
      <c r="E32" s="16"/>
      <c r="F32" s="13">
        <f t="shared" si="3"/>
        <v>0</v>
      </c>
      <c r="G32" s="48"/>
      <c r="H32" s="71"/>
      <c r="I32" s="18"/>
      <c r="J32" s="42"/>
      <c r="K32" s="63"/>
      <c r="L32" s="38"/>
      <c r="M32" s="56" t="s">
        <v>38</v>
      </c>
      <c r="N32" s="58"/>
      <c r="O32" s="74"/>
      <c r="P32" s="31">
        <f t="shared" si="1"/>
        <v>0</v>
      </c>
      <c r="Q32" s="13" t="str">
        <f t="shared" si="4"/>
        <v/>
      </c>
      <c r="R32" s="24">
        <f t="shared" si="2"/>
        <v>0</v>
      </c>
      <c r="S32" s="27" t="e">
        <f t="shared" si="5"/>
        <v>#N/A</v>
      </c>
      <c r="T32" s="68"/>
      <c r="U32" s="52"/>
      <c r="V32" s="18"/>
      <c r="W32" s="38"/>
      <c r="X32" s="63"/>
    </row>
    <row r="33" spans="1:24" x14ac:dyDescent="0.25">
      <c r="A33" s="38"/>
      <c r="B33" s="38"/>
      <c r="C33" s="38">
        <v>9</v>
      </c>
      <c r="D33" s="22">
        <f t="shared" si="0"/>
        <v>50</v>
      </c>
      <c r="E33" s="16"/>
      <c r="F33" s="13">
        <f t="shared" si="3"/>
        <v>0</v>
      </c>
      <c r="G33" s="48"/>
      <c r="H33" s="71"/>
      <c r="I33" s="18"/>
      <c r="J33" s="42"/>
      <c r="K33" s="63"/>
      <c r="L33" s="38"/>
      <c r="M33" s="56" t="s">
        <v>39</v>
      </c>
      <c r="N33" s="58"/>
      <c r="O33" s="74"/>
      <c r="P33" s="31">
        <f t="shared" si="1"/>
        <v>0</v>
      </c>
      <c r="Q33" s="13" t="str">
        <f t="shared" si="4"/>
        <v/>
      </c>
      <c r="R33" s="24">
        <f t="shared" si="2"/>
        <v>0</v>
      </c>
      <c r="S33" s="27" t="e">
        <f t="shared" si="5"/>
        <v>#N/A</v>
      </c>
      <c r="T33" s="68"/>
      <c r="U33" s="52"/>
      <c r="V33" s="18"/>
      <c r="W33" s="38"/>
      <c r="X33" s="63"/>
    </row>
    <row r="34" spans="1:24" ht="15.75" thickBot="1" x14ac:dyDescent="0.3">
      <c r="A34" s="38"/>
      <c r="B34" s="38"/>
      <c r="C34" s="38">
        <v>10</v>
      </c>
      <c r="D34" s="22">
        <f t="shared" si="0"/>
        <v>50</v>
      </c>
      <c r="E34" s="16"/>
      <c r="F34" s="13">
        <f t="shared" si="3"/>
        <v>0</v>
      </c>
      <c r="G34" s="48"/>
      <c r="H34" s="71"/>
      <c r="I34" s="18"/>
      <c r="J34" s="42"/>
      <c r="K34" s="63"/>
      <c r="L34" s="38"/>
      <c r="M34" s="56" t="s">
        <v>40</v>
      </c>
      <c r="N34" s="59"/>
      <c r="O34" s="75"/>
      <c r="P34" s="32">
        <f t="shared" si="1"/>
        <v>0</v>
      </c>
      <c r="Q34" s="14" t="str">
        <f t="shared" si="4"/>
        <v/>
      </c>
      <c r="R34" s="25">
        <f t="shared" si="2"/>
        <v>0</v>
      </c>
      <c r="S34" s="28" t="e">
        <f t="shared" si="5"/>
        <v>#N/A</v>
      </c>
      <c r="T34" s="69"/>
      <c r="U34" s="53"/>
      <c r="V34" s="20"/>
      <c r="W34" s="38"/>
      <c r="X34" s="63"/>
    </row>
    <row r="35" spans="1:24" x14ac:dyDescent="0.25">
      <c r="A35" s="38"/>
      <c r="B35" s="38"/>
      <c r="C35" s="38">
        <v>11</v>
      </c>
      <c r="D35" s="22" t="str">
        <f t="shared" si="0"/>
        <v/>
      </c>
      <c r="E35" s="16"/>
      <c r="F35" s="13">
        <f t="shared" si="3"/>
        <v>0</v>
      </c>
      <c r="G35" s="48"/>
      <c r="H35" s="71"/>
      <c r="I35" s="18"/>
      <c r="J35" s="42"/>
      <c r="K35" s="63"/>
      <c r="L35" s="38"/>
      <c r="M35" s="38" t="s">
        <v>30</v>
      </c>
      <c r="N35" s="56" t="s">
        <v>81</v>
      </c>
      <c r="O35" s="3">
        <f>SUM(O25:O34)</f>
        <v>0</v>
      </c>
      <c r="P35" s="38"/>
      <c r="Q35" s="31">
        <f>SUM(Q25:Q34)</f>
        <v>0</v>
      </c>
      <c r="R35" s="38"/>
      <c r="S35" s="38"/>
      <c r="T35" s="38"/>
      <c r="U35" s="38"/>
      <c r="V35" s="38"/>
      <c r="W35" s="38"/>
      <c r="X35" s="63"/>
    </row>
    <row r="36" spans="1:24" x14ac:dyDescent="0.25">
      <c r="A36" s="38"/>
      <c r="B36" s="38"/>
      <c r="C36" s="38">
        <v>12</v>
      </c>
      <c r="D36" s="22" t="str">
        <f t="shared" si="0"/>
        <v/>
      </c>
      <c r="E36" s="16"/>
      <c r="F36" s="13">
        <f t="shared" si="3"/>
        <v>0</v>
      </c>
      <c r="G36" s="48"/>
      <c r="H36" s="71"/>
      <c r="I36" s="18"/>
      <c r="J36" s="42"/>
      <c r="K36" s="63"/>
      <c r="L36" s="38"/>
      <c r="M36" s="38"/>
      <c r="N36" s="38"/>
      <c r="O36" s="38"/>
      <c r="P36" s="38"/>
      <c r="Q36" s="38"/>
      <c r="R36" s="38"/>
      <c r="S36" s="38"/>
      <c r="T36" s="38"/>
      <c r="U36" s="38"/>
      <c r="V36" s="38"/>
      <c r="W36" s="38"/>
      <c r="X36" s="63"/>
    </row>
    <row r="37" spans="1:24" x14ac:dyDescent="0.25">
      <c r="A37" s="38"/>
      <c r="B37" s="38"/>
      <c r="C37" s="38">
        <v>13</v>
      </c>
      <c r="D37" s="22" t="str">
        <f t="shared" si="0"/>
        <v/>
      </c>
      <c r="E37" s="16"/>
      <c r="F37" s="13">
        <f t="shared" si="3"/>
        <v>0</v>
      </c>
      <c r="G37" s="48"/>
      <c r="H37" s="71"/>
      <c r="I37" s="18"/>
      <c r="J37" s="42"/>
      <c r="K37" s="63"/>
      <c r="L37" s="38"/>
      <c r="M37" s="38"/>
      <c r="N37" s="38"/>
      <c r="O37" s="38"/>
      <c r="P37" s="38"/>
      <c r="Q37" s="38"/>
      <c r="R37" s="38"/>
      <c r="S37" s="38"/>
      <c r="T37" s="38"/>
      <c r="U37" s="38"/>
      <c r="V37" s="38"/>
      <c r="W37" s="38"/>
      <c r="X37" s="63"/>
    </row>
    <row r="38" spans="1:24" x14ac:dyDescent="0.25">
      <c r="A38" s="38"/>
      <c r="B38" s="38"/>
      <c r="C38" s="38">
        <v>14</v>
      </c>
      <c r="D38" s="22" t="str">
        <f t="shared" si="0"/>
        <v/>
      </c>
      <c r="E38" s="16"/>
      <c r="F38" s="13">
        <f t="shared" si="3"/>
        <v>0</v>
      </c>
      <c r="G38" s="48"/>
      <c r="H38" s="71"/>
      <c r="I38" s="18"/>
      <c r="J38" s="42"/>
      <c r="K38" s="63"/>
      <c r="L38" s="38"/>
      <c r="M38" s="38"/>
      <c r="N38" s="38"/>
      <c r="O38" s="38"/>
      <c r="P38" s="38"/>
      <c r="Q38" s="38"/>
      <c r="R38" s="38"/>
      <c r="S38" s="38"/>
      <c r="T38" s="38"/>
      <c r="U38" s="38"/>
      <c r="V38" s="38"/>
      <c r="W38" s="38"/>
      <c r="X38" s="63"/>
    </row>
    <row r="39" spans="1:24" x14ac:dyDescent="0.25">
      <c r="A39" s="38"/>
      <c r="B39" s="38"/>
      <c r="C39" s="38">
        <v>15</v>
      </c>
      <c r="D39" s="22" t="str">
        <f t="shared" si="0"/>
        <v/>
      </c>
      <c r="E39" s="16"/>
      <c r="F39" s="13">
        <f t="shared" si="3"/>
        <v>0</v>
      </c>
      <c r="G39" s="48"/>
      <c r="H39" s="71"/>
      <c r="I39" s="18"/>
      <c r="J39" s="42"/>
      <c r="K39" s="63"/>
      <c r="L39" s="38"/>
      <c r="M39" s="38"/>
      <c r="N39" s="38"/>
      <c r="O39" s="38"/>
      <c r="P39" s="38"/>
      <c r="Q39" s="38"/>
      <c r="R39" s="38"/>
      <c r="S39" s="38"/>
      <c r="T39" s="38"/>
      <c r="U39" s="38"/>
      <c r="V39" s="38"/>
      <c r="W39" s="38"/>
      <c r="X39" s="63"/>
    </row>
    <row r="40" spans="1:24" x14ac:dyDescent="0.25">
      <c r="A40" s="38"/>
      <c r="B40" s="38"/>
      <c r="C40" s="38">
        <v>16</v>
      </c>
      <c r="D40" s="22" t="str">
        <f t="shared" si="0"/>
        <v/>
      </c>
      <c r="E40" s="16"/>
      <c r="F40" s="13">
        <f t="shared" si="3"/>
        <v>0</v>
      </c>
      <c r="G40" s="48"/>
      <c r="H40" s="71"/>
      <c r="I40" s="18"/>
      <c r="J40" s="42"/>
      <c r="K40" s="63"/>
      <c r="L40" s="38"/>
      <c r="M40" s="38"/>
      <c r="N40" s="38"/>
      <c r="O40" s="38"/>
      <c r="P40" s="38"/>
      <c r="Q40" s="38"/>
      <c r="R40" s="38"/>
      <c r="S40" s="38"/>
      <c r="T40" s="38"/>
      <c r="U40" s="38"/>
      <c r="V40" s="38"/>
      <c r="W40" s="38"/>
      <c r="X40" s="63"/>
    </row>
    <row r="41" spans="1:24" x14ac:dyDescent="0.25">
      <c r="A41" s="38"/>
      <c r="B41" s="38"/>
      <c r="C41" s="38">
        <v>17</v>
      </c>
      <c r="D41" s="22" t="str">
        <f t="shared" si="0"/>
        <v/>
      </c>
      <c r="E41" s="16"/>
      <c r="F41" s="13">
        <f t="shared" si="3"/>
        <v>0</v>
      </c>
      <c r="G41" s="48"/>
      <c r="H41" s="71"/>
      <c r="I41" s="18"/>
      <c r="J41" s="42"/>
      <c r="K41" s="63"/>
      <c r="L41" s="38"/>
      <c r="M41" s="38"/>
      <c r="N41" s="38"/>
      <c r="O41" s="38"/>
      <c r="P41" s="38"/>
      <c r="Q41" s="38"/>
      <c r="R41" s="38"/>
      <c r="S41" s="38"/>
      <c r="T41" s="38"/>
      <c r="U41" s="38"/>
      <c r="V41" s="38"/>
      <c r="W41" s="38"/>
      <c r="X41" s="63"/>
    </row>
    <row r="42" spans="1:24" x14ac:dyDescent="0.25">
      <c r="A42" s="38"/>
      <c r="B42" s="38"/>
      <c r="C42" s="38">
        <v>18</v>
      </c>
      <c r="D42" s="22" t="str">
        <f t="shared" si="0"/>
        <v/>
      </c>
      <c r="E42" s="16"/>
      <c r="F42" s="13">
        <f t="shared" si="3"/>
        <v>0</v>
      </c>
      <c r="G42" s="48"/>
      <c r="H42" s="71"/>
      <c r="I42" s="18"/>
      <c r="J42" s="42"/>
      <c r="K42" s="63"/>
      <c r="L42" s="38"/>
      <c r="M42" s="38"/>
      <c r="N42" s="38"/>
      <c r="O42" s="38"/>
      <c r="P42" s="38"/>
      <c r="Q42" s="38"/>
      <c r="R42" s="38"/>
      <c r="S42" s="38"/>
      <c r="T42" s="38"/>
      <c r="U42" s="38"/>
      <c r="V42" s="38"/>
      <c r="W42" s="38"/>
      <c r="X42" s="63"/>
    </row>
    <row r="43" spans="1:24" x14ac:dyDescent="0.25">
      <c r="A43" s="38"/>
      <c r="B43" s="38"/>
      <c r="C43" s="38">
        <v>19</v>
      </c>
      <c r="D43" s="22" t="str">
        <f t="shared" si="0"/>
        <v/>
      </c>
      <c r="E43" s="16"/>
      <c r="F43" s="13">
        <f t="shared" si="3"/>
        <v>0</v>
      </c>
      <c r="G43" s="48"/>
      <c r="H43" s="71"/>
      <c r="I43" s="18"/>
      <c r="J43" s="42"/>
      <c r="K43" s="63"/>
      <c r="L43" s="38"/>
      <c r="M43" s="38"/>
      <c r="N43" s="38"/>
      <c r="O43" s="38"/>
      <c r="P43" s="38"/>
      <c r="Q43" s="38"/>
      <c r="R43" s="38"/>
      <c r="S43" s="38"/>
      <c r="T43" s="38"/>
      <c r="U43" s="38"/>
      <c r="V43" s="38"/>
      <c r="W43" s="38"/>
      <c r="X43" s="63"/>
    </row>
    <row r="44" spans="1:24" x14ac:dyDescent="0.25">
      <c r="A44" s="38"/>
      <c r="B44" s="38"/>
      <c r="C44" s="38">
        <v>20</v>
      </c>
      <c r="D44" s="22" t="str">
        <f t="shared" si="0"/>
        <v/>
      </c>
      <c r="E44" s="16"/>
      <c r="F44" s="13">
        <f t="shared" si="3"/>
        <v>0</v>
      </c>
      <c r="G44" s="48"/>
      <c r="H44" s="71"/>
      <c r="I44" s="18"/>
      <c r="J44" s="42"/>
      <c r="K44" s="63"/>
      <c r="L44" s="38"/>
      <c r="M44" s="38"/>
      <c r="N44" s="38"/>
      <c r="O44" s="38"/>
      <c r="P44" s="38"/>
      <c r="Q44" s="38"/>
      <c r="R44" s="38"/>
      <c r="S44" s="38"/>
      <c r="T44" s="38"/>
      <c r="U44" s="38"/>
      <c r="V44" s="38"/>
      <c r="W44" s="38"/>
      <c r="X44" s="63"/>
    </row>
    <row r="45" spans="1:24" x14ac:dyDescent="0.25">
      <c r="A45" s="38"/>
      <c r="B45" s="38"/>
      <c r="C45" s="38">
        <v>21</v>
      </c>
      <c r="D45" s="22" t="str">
        <f t="shared" si="0"/>
        <v/>
      </c>
      <c r="E45" s="16"/>
      <c r="F45" s="13">
        <f t="shared" si="3"/>
        <v>0</v>
      </c>
      <c r="G45" s="48"/>
      <c r="H45" s="71"/>
      <c r="I45" s="18"/>
      <c r="J45" s="42"/>
      <c r="K45" s="63"/>
      <c r="L45" s="38"/>
      <c r="M45" s="38"/>
      <c r="N45" s="38"/>
      <c r="O45" s="38"/>
      <c r="P45" s="38"/>
      <c r="Q45" s="38"/>
      <c r="R45" s="38"/>
      <c r="S45" s="38"/>
      <c r="T45" s="38"/>
      <c r="U45" s="38"/>
      <c r="V45" s="38"/>
      <c r="W45" s="38"/>
      <c r="X45" s="63"/>
    </row>
    <row r="46" spans="1:24" x14ac:dyDescent="0.25">
      <c r="A46" s="38"/>
      <c r="B46" s="38"/>
      <c r="C46" s="38">
        <v>22</v>
      </c>
      <c r="D46" s="22" t="str">
        <f t="shared" si="0"/>
        <v/>
      </c>
      <c r="E46" s="16"/>
      <c r="F46" s="13">
        <f t="shared" si="3"/>
        <v>0</v>
      </c>
      <c r="G46" s="48"/>
      <c r="H46" s="71"/>
      <c r="I46" s="18"/>
      <c r="J46" s="42"/>
      <c r="K46" s="63"/>
      <c r="L46" s="38"/>
      <c r="M46" s="38"/>
      <c r="N46" s="38"/>
      <c r="O46" s="38"/>
      <c r="P46" s="38"/>
      <c r="Q46" s="38"/>
      <c r="R46" s="38"/>
      <c r="S46" s="38"/>
      <c r="T46" s="38"/>
      <c r="U46" s="38"/>
      <c r="V46" s="38"/>
      <c r="W46" s="38"/>
      <c r="X46" s="63"/>
    </row>
    <row r="47" spans="1:24" x14ac:dyDescent="0.25">
      <c r="A47" s="38"/>
      <c r="B47" s="38"/>
      <c r="C47" s="38">
        <v>23</v>
      </c>
      <c r="D47" s="22" t="str">
        <f t="shared" si="0"/>
        <v/>
      </c>
      <c r="E47" s="16"/>
      <c r="F47" s="13">
        <f t="shared" si="3"/>
        <v>0</v>
      </c>
      <c r="G47" s="48"/>
      <c r="H47" s="71"/>
      <c r="I47" s="18"/>
      <c r="J47" s="42"/>
      <c r="K47" s="63"/>
      <c r="L47" s="38"/>
      <c r="M47" s="38"/>
      <c r="N47" s="38"/>
      <c r="O47" s="38"/>
      <c r="P47" s="38"/>
      <c r="Q47" s="38"/>
      <c r="R47" s="38"/>
      <c r="S47" s="38"/>
      <c r="T47" s="38"/>
      <c r="U47" s="38"/>
      <c r="V47" s="38"/>
      <c r="W47" s="38"/>
      <c r="X47" s="63"/>
    </row>
    <row r="48" spans="1:24" x14ac:dyDescent="0.25">
      <c r="A48" s="38"/>
      <c r="B48" s="38"/>
      <c r="C48" s="38">
        <v>24</v>
      </c>
      <c r="D48" s="22" t="str">
        <f t="shared" si="0"/>
        <v/>
      </c>
      <c r="E48" s="16"/>
      <c r="F48" s="13">
        <f t="shared" si="3"/>
        <v>0</v>
      </c>
      <c r="G48" s="48"/>
      <c r="H48" s="71"/>
      <c r="I48" s="18"/>
      <c r="J48" s="42"/>
      <c r="K48" s="63"/>
      <c r="L48" s="38"/>
      <c r="M48" s="38"/>
      <c r="N48" s="38"/>
      <c r="O48" s="38"/>
      <c r="P48" s="38"/>
      <c r="Q48" s="38"/>
      <c r="R48" s="38"/>
      <c r="S48" s="38"/>
      <c r="T48" s="38"/>
      <c r="U48" s="38"/>
      <c r="V48" s="38"/>
      <c r="W48" s="38"/>
      <c r="X48" s="63"/>
    </row>
    <row r="49" spans="1:24" ht="15.75" thickBot="1" x14ac:dyDescent="0.3">
      <c r="A49" s="38"/>
      <c r="B49" s="38"/>
      <c r="C49" s="38">
        <v>25</v>
      </c>
      <c r="D49" s="22" t="str">
        <f t="shared" si="0"/>
        <v/>
      </c>
      <c r="E49" s="16"/>
      <c r="F49" s="13">
        <f t="shared" si="3"/>
        <v>0</v>
      </c>
      <c r="G49" s="48"/>
      <c r="H49" s="71"/>
      <c r="I49" s="18"/>
      <c r="J49" s="42"/>
      <c r="K49" s="63"/>
      <c r="L49" s="38"/>
      <c r="M49" s="38"/>
      <c r="N49" s="38"/>
      <c r="O49" s="38"/>
      <c r="P49" s="38"/>
      <c r="Q49" s="38"/>
      <c r="R49" s="38"/>
      <c r="S49" s="38"/>
      <c r="T49" s="38"/>
      <c r="U49" s="38"/>
      <c r="V49" s="38"/>
      <c r="W49" s="38"/>
      <c r="X49" s="63"/>
    </row>
    <row r="50" spans="1:24" ht="15.75" thickBot="1" x14ac:dyDescent="0.3">
      <c r="A50" s="136" t="s">
        <v>76</v>
      </c>
      <c r="B50" s="137"/>
      <c r="C50" s="112">
        <v>1</v>
      </c>
      <c r="D50" s="116"/>
      <c r="E50" s="107"/>
      <c r="F50" s="108">
        <f t="shared" si="3"/>
        <v>0</v>
      </c>
      <c r="G50" s="109"/>
      <c r="H50" s="110"/>
      <c r="I50" s="111"/>
      <c r="J50" s="42"/>
      <c r="K50" s="63"/>
      <c r="L50" s="38"/>
      <c r="M50" s="38"/>
      <c r="N50" s="38"/>
      <c r="O50" s="38"/>
      <c r="P50" s="38"/>
      <c r="Q50" s="38"/>
      <c r="R50" s="38"/>
      <c r="S50" s="38"/>
      <c r="T50" s="38"/>
      <c r="U50" s="38"/>
      <c r="V50" s="38"/>
      <c r="W50" s="38"/>
      <c r="X50" s="63"/>
    </row>
    <row r="51" spans="1:24" x14ac:dyDescent="0.25">
      <c r="A51" s="138" t="s">
        <v>80</v>
      </c>
      <c r="B51" s="138"/>
      <c r="C51" s="38">
        <v>2</v>
      </c>
      <c r="D51" s="117"/>
      <c r="E51" s="16"/>
      <c r="F51" s="13">
        <f t="shared" si="3"/>
        <v>0</v>
      </c>
      <c r="G51" s="48"/>
      <c r="H51" s="71"/>
      <c r="I51" s="18"/>
      <c r="J51" s="42"/>
      <c r="K51" s="63"/>
      <c r="L51" s="38"/>
      <c r="M51" s="38"/>
      <c r="N51" s="38"/>
      <c r="O51" s="38"/>
      <c r="P51" s="38"/>
      <c r="Q51" s="38"/>
      <c r="R51" s="38"/>
      <c r="S51" s="38"/>
      <c r="T51" s="38"/>
      <c r="U51" s="38"/>
      <c r="V51" s="38"/>
      <c r="W51" s="38"/>
      <c r="X51" s="63"/>
    </row>
    <row r="52" spans="1:24" x14ac:dyDescent="0.25">
      <c r="A52" s="139" t="s">
        <v>78</v>
      </c>
      <c r="B52" s="139"/>
      <c r="C52" s="38">
        <v>3</v>
      </c>
      <c r="D52" s="117"/>
      <c r="E52" s="16"/>
      <c r="F52" s="13">
        <f t="shared" si="3"/>
        <v>0</v>
      </c>
      <c r="G52" s="48"/>
      <c r="H52" s="71"/>
      <c r="I52" s="18"/>
      <c r="J52" s="42"/>
      <c r="K52" s="63"/>
      <c r="L52" s="38"/>
      <c r="M52" s="38"/>
      <c r="N52" s="38"/>
      <c r="O52" s="38"/>
      <c r="P52" s="38"/>
      <c r="Q52" s="38"/>
      <c r="R52" s="38"/>
      <c r="S52" s="38"/>
      <c r="T52" s="38"/>
      <c r="U52" s="38"/>
      <c r="V52" s="38"/>
      <c r="W52" s="38"/>
      <c r="X52" s="63"/>
    </row>
    <row r="53" spans="1:24" x14ac:dyDescent="0.25">
      <c r="A53" s="139" t="s">
        <v>79</v>
      </c>
      <c r="B53" s="139"/>
      <c r="C53" s="38">
        <v>4</v>
      </c>
      <c r="D53" s="117"/>
      <c r="E53" s="16"/>
      <c r="F53" s="13">
        <f t="shared" si="3"/>
        <v>0</v>
      </c>
      <c r="G53" s="48"/>
      <c r="H53" s="71"/>
      <c r="I53" s="18"/>
      <c r="J53" s="42"/>
      <c r="K53" s="63"/>
      <c r="L53" s="38"/>
      <c r="M53" s="38"/>
      <c r="N53" s="38"/>
      <c r="O53" s="38"/>
      <c r="P53" s="38"/>
      <c r="Q53" s="38"/>
      <c r="R53" s="38"/>
      <c r="S53" s="38"/>
      <c r="T53" s="38"/>
      <c r="U53" s="38"/>
      <c r="V53" s="38"/>
      <c r="W53" s="38"/>
      <c r="X53" s="63"/>
    </row>
    <row r="54" spans="1:24" ht="15.75" thickBot="1" x14ac:dyDescent="0.3">
      <c r="A54" s="38"/>
      <c r="B54" s="38"/>
      <c r="C54" s="38">
        <v>5</v>
      </c>
      <c r="D54" s="117"/>
      <c r="E54" s="16"/>
      <c r="F54" s="13">
        <f t="shared" si="3"/>
        <v>0</v>
      </c>
      <c r="G54" s="48"/>
      <c r="H54" s="71"/>
      <c r="I54" s="18"/>
      <c r="J54" s="42"/>
      <c r="K54" s="63"/>
      <c r="L54" s="38"/>
      <c r="M54" s="38"/>
      <c r="N54" s="38"/>
      <c r="O54" s="38"/>
      <c r="P54" s="38"/>
      <c r="Q54" s="38"/>
      <c r="R54" s="38"/>
      <c r="S54" s="38"/>
      <c r="T54" s="38"/>
      <c r="U54" s="38"/>
      <c r="V54" s="38"/>
      <c r="W54" s="38"/>
      <c r="X54" s="63"/>
    </row>
    <row r="55" spans="1:24" ht="15.75" thickBot="1" x14ac:dyDescent="0.3">
      <c r="A55" s="38"/>
      <c r="B55" s="38"/>
      <c r="C55" s="38">
        <v>6</v>
      </c>
      <c r="D55" s="117"/>
      <c r="E55" s="16"/>
      <c r="F55" s="13">
        <f t="shared" si="3"/>
        <v>0</v>
      </c>
      <c r="G55" s="48"/>
      <c r="H55" s="71"/>
      <c r="I55" s="18"/>
      <c r="J55" s="42"/>
      <c r="K55" s="63"/>
      <c r="L55" s="38"/>
      <c r="M55" s="38"/>
      <c r="N55" s="113" t="s">
        <v>28</v>
      </c>
      <c r="O55" s="114">
        <f>SUM(R25:R34)</f>
        <v>0</v>
      </c>
      <c r="P55" s="50" t="e">
        <f>R55/O55</f>
        <v>#DIV/0!</v>
      </c>
      <c r="Q55" s="4" t="s">
        <v>27</v>
      </c>
      <c r="R55" s="29">
        <f>SUMIF(U25:U34,"x",R25:R34)</f>
        <v>0</v>
      </c>
      <c r="S55" s="38"/>
      <c r="T55" s="43"/>
      <c r="U55" s="38"/>
      <c r="V55" s="38"/>
      <c r="W55" s="38"/>
      <c r="X55" s="63"/>
    </row>
    <row r="56" spans="1:24" ht="15.75" thickBot="1" x14ac:dyDescent="0.3">
      <c r="A56" s="38"/>
      <c r="B56" s="38"/>
      <c r="C56" s="38">
        <v>7</v>
      </c>
      <c r="D56" s="117"/>
      <c r="E56" s="16"/>
      <c r="F56" s="13">
        <f t="shared" si="3"/>
        <v>0</v>
      </c>
      <c r="G56" s="48"/>
      <c r="H56" s="71"/>
      <c r="I56" s="18"/>
      <c r="J56" s="42"/>
      <c r="K56" s="63"/>
      <c r="L56" s="38"/>
      <c r="M56" s="38"/>
      <c r="N56" s="38"/>
      <c r="O56" s="38"/>
      <c r="P56" s="38"/>
      <c r="Q56" s="38"/>
      <c r="R56" s="38"/>
      <c r="S56" s="38"/>
      <c r="T56" s="38"/>
      <c r="U56" s="38"/>
      <c r="V56" s="44"/>
      <c r="W56" s="38"/>
      <c r="X56" s="63"/>
    </row>
    <row r="57" spans="1:24" ht="15.75" thickBot="1" x14ac:dyDescent="0.3">
      <c r="A57" s="38"/>
      <c r="B57" s="38"/>
      <c r="C57" s="38">
        <v>8</v>
      </c>
      <c r="D57" s="117"/>
      <c r="E57" s="16"/>
      <c r="F57" s="13">
        <f t="shared" si="3"/>
        <v>0</v>
      </c>
      <c r="G57" s="48"/>
      <c r="H57" s="71"/>
      <c r="I57" s="18"/>
      <c r="J57" s="42"/>
      <c r="K57" s="63"/>
      <c r="L57" s="38"/>
      <c r="M57" s="38"/>
      <c r="N57" s="113" t="s">
        <v>21</v>
      </c>
      <c r="O57" s="115" t="e">
        <f>(O55/F16)-1</f>
        <v>#DIV/0!</v>
      </c>
      <c r="P57" s="38"/>
      <c r="Q57" s="4" t="s">
        <v>22</v>
      </c>
      <c r="R57" s="7" t="e">
        <f>(R55-F16)/F16</f>
        <v>#DIV/0!</v>
      </c>
      <c r="S57" s="38"/>
      <c r="T57" s="45"/>
      <c r="U57" s="38"/>
      <c r="V57" s="44"/>
      <c r="W57" s="38"/>
      <c r="X57" s="63"/>
    </row>
    <row r="58" spans="1:24" x14ac:dyDescent="0.25">
      <c r="A58" s="38"/>
      <c r="B58" s="38"/>
      <c r="C58" s="38">
        <v>9</v>
      </c>
      <c r="D58" s="117"/>
      <c r="E58" s="16"/>
      <c r="F58" s="13">
        <f t="shared" si="3"/>
        <v>0</v>
      </c>
      <c r="G58" s="48"/>
      <c r="H58" s="71"/>
      <c r="I58" s="18"/>
      <c r="J58" s="42"/>
      <c r="K58" s="63"/>
      <c r="L58" s="38"/>
      <c r="M58" s="38"/>
      <c r="N58" s="38"/>
      <c r="O58" s="38"/>
      <c r="P58" s="38"/>
      <c r="Q58" s="38"/>
      <c r="R58" s="38"/>
      <c r="S58" s="38"/>
      <c r="T58" s="38"/>
      <c r="U58" s="38"/>
      <c r="V58" s="38"/>
      <c r="W58" s="38"/>
      <c r="X58" s="63"/>
    </row>
    <row r="59" spans="1:24" x14ac:dyDescent="0.25">
      <c r="A59" s="38"/>
      <c r="B59" s="38"/>
      <c r="C59" s="38">
        <v>10</v>
      </c>
      <c r="D59" s="117"/>
      <c r="E59" s="16"/>
      <c r="F59" s="13">
        <f t="shared" si="3"/>
        <v>0</v>
      </c>
      <c r="G59" s="48"/>
      <c r="H59" s="71"/>
      <c r="I59" s="18"/>
      <c r="J59" s="42"/>
      <c r="K59" s="63"/>
      <c r="L59" s="38"/>
      <c r="M59" s="38"/>
      <c r="N59" s="38"/>
      <c r="O59" s="38"/>
      <c r="P59" s="38"/>
      <c r="Q59" s="38"/>
      <c r="R59" s="38"/>
      <c r="S59" s="38"/>
      <c r="T59" s="38"/>
      <c r="U59" s="38"/>
      <c r="V59" s="38"/>
      <c r="W59" s="38"/>
      <c r="X59" s="63"/>
    </row>
    <row r="60" spans="1:24" x14ac:dyDescent="0.25">
      <c r="A60" s="38"/>
      <c r="B60" s="38"/>
      <c r="C60" s="38">
        <v>11</v>
      </c>
      <c r="D60" s="117"/>
      <c r="E60" s="16"/>
      <c r="F60" s="13">
        <f t="shared" si="3"/>
        <v>0</v>
      </c>
      <c r="G60" s="48"/>
      <c r="H60" s="71"/>
      <c r="I60" s="18"/>
      <c r="J60" s="42"/>
      <c r="K60" s="63"/>
      <c r="L60" s="38"/>
      <c r="M60" s="38"/>
      <c r="N60" s="38"/>
      <c r="O60" s="46"/>
      <c r="P60" s="38"/>
      <c r="Q60" s="38"/>
      <c r="R60" s="38"/>
      <c r="S60" s="38"/>
      <c r="T60" s="38"/>
      <c r="U60" s="38"/>
      <c r="V60" s="38"/>
      <c r="W60" s="38"/>
      <c r="X60" s="63"/>
    </row>
    <row r="61" spans="1:24" ht="15.75" thickBot="1" x14ac:dyDescent="0.3">
      <c r="A61" s="38"/>
      <c r="B61" s="38"/>
      <c r="C61" s="38">
        <v>12</v>
      </c>
      <c r="D61" s="117"/>
      <c r="E61" s="16"/>
      <c r="F61" s="13">
        <f t="shared" si="3"/>
        <v>0</v>
      </c>
      <c r="G61" s="48"/>
      <c r="H61" s="71"/>
      <c r="I61" s="18"/>
      <c r="J61" s="42"/>
      <c r="K61" s="63"/>
      <c r="L61" s="38"/>
      <c r="M61" s="38"/>
      <c r="N61" s="38"/>
      <c r="O61" s="38"/>
      <c r="P61" s="38"/>
      <c r="Q61" s="38"/>
      <c r="R61" s="38"/>
      <c r="S61" s="38"/>
      <c r="T61" s="38"/>
      <c r="U61" s="38"/>
      <c r="V61" s="38"/>
      <c r="W61" s="38"/>
      <c r="X61" s="63"/>
    </row>
    <row r="62" spans="1:24" ht="15.75" thickBot="1" x14ac:dyDescent="0.3">
      <c r="A62" s="38"/>
      <c r="B62" s="38"/>
      <c r="C62" s="38">
        <v>13</v>
      </c>
      <c r="D62" s="117"/>
      <c r="E62" s="16"/>
      <c r="F62" s="13">
        <f t="shared" si="3"/>
        <v>0</v>
      </c>
      <c r="G62" s="48"/>
      <c r="H62" s="71"/>
      <c r="I62" s="18"/>
      <c r="J62" s="42"/>
      <c r="K62" s="63"/>
      <c r="L62" s="38"/>
      <c r="M62" s="38"/>
      <c r="N62" s="8" t="s">
        <v>11</v>
      </c>
      <c r="O62" s="9" t="e">
        <f>IF(N25="",#N/A,R25)</f>
        <v>#N/A</v>
      </c>
      <c r="P62" s="38"/>
      <c r="Q62" s="38"/>
      <c r="R62" s="38"/>
      <c r="S62" s="38"/>
      <c r="T62" s="38"/>
      <c r="U62" s="38"/>
      <c r="V62" s="38"/>
      <c r="W62" s="38"/>
      <c r="X62" s="63"/>
    </row>
    <row r="63" spans="1:24" ht="15.75" thickBot="1" x14ac:dyDescent="0.3">
      <c r="A63" s="38"/>
      <c r="B63" s="38"/>
      <c r="C63" s="38">
        <v>14</v>
      </c>
      <c r="D63" s="117"/>
      <c r="E63" s="16"/>
      <c r="F63" s="13">
        <f t="shared" si="3"/>
        <v>0</v>
      </c>
      <c r="G63" s="48"/>
      <c r="H63" s="71"/>
      <c r="I63" s="18"/>
      <c r="J63" s="42"/>
      <c r="K63" s="63"/>
      <c r="L63" s="38"/>
      <c r="M63" s="38"/>
      <c r="N63" s="38"/>
      <c r="O63" s="38"/>
      <c r="P63" s="38"/>
      <c r="Q63" s="38"/>
      <c r="R63" s="38"/>
      <c r="S63" s="38"/>
      <c r="T63" s="38"/>
      <c r="U63" s="38"/>
      <c r="V63" s="38"/>
      <c r="W63" s="38"/>
      <c r="X63" s="63"/>
    </row>
    <row r="64" spans="1:24" ht="15.75" thickBot="1" x14ac:dyDescent="0.3">
      <c r="A64" s="38"/>
      <c r="B64" s="38"/>
      <c r="C64" s="38">
        <v>15</v>
      </c>
      <c r="D64" s="117"/>
      <c r="E64" s="16"/>
      <c r="F64" s="13">
        <f t="shared" si="3"/>
        <v>0</v>
      </c>
      <c r="G64" s="48"/>
      <c r="H64" s="71"/>
      <c r="I64" s="18"/>
      <c r="J64" s="42"/>
      <c r="K64" s="63"/>
      <c r="L64" s="38"/>
      <c r="M64" s="38"/>
      <c r="N64" s="8" t="s">
        <v>7</v>
      </c>
      <c r="O64" s="9" t="e">
        <f>IF(N26="",#N/A,SUM(R25:R26))</f>
        <v>#N/A</v>
      </c>
      <c r="P64" s="38"/>
      <c r="Q64" s="38"/>
      <c r="R64" s="38"/>
      <c r="S64" s="38"/>
      <c r="T64" s="38"/>
      <c r="U64" s="38"/>
      <c r="V64" s="38"/>
      <c r="W64" s="38"/>
      <c r="X64" s="63"/>
    </row>
    <row r="65" spans="1:24" ht="15.75" thickBot="1" x14ac:dyDescent="0.3">
      <c r="A65" s="38"/>
      <c r="B65" s="38"/>
      <c r="C65" s="38">
        <v>16</v>
      </c>
      <c r="D65" s="117"/>
      <c r="E65" s="16"/>
      <c r="F65" s="13">
        <f t="shared" si="3"/>
        <v>0</v>
      </c>
      <c r="G65" s="48"/>
      <c r="H65" s="71"/>
      <c r="I65" s="18"/>
      <c r="J65" s="42"/>
      <c r="K65" s="63"/>
      <c r="L65" s="38"/>
      <c r="M65" s="38"/>
      <c r="N65" s="38"/>
      <c r="O65" s="38"/>
      <c r="P65" s="38"/>
      <c r="Q65" s="38"/>
      <c r="R65" s="38"/>
      <c r="S65" s="38"/>
      <c r="T65" s="38"/>
      <c r="U65" s="38"/>
      <c r="V65" s="38"/>
      <c r="W65" s="38"/>
      <c r="X65" s="63"/>
    </row>
    <row r="66" spans="1:24" ht="15.75" thickBot="1" x14ac:dyDescent="0.3">
      <c r="A66" s="38"/>
      <c r="B66" s="38"/>
      <c r="C66" s="38">
        <v>17</v>
      </c>
      <c r="D66" s="117"/>
      <c r="E66" s="16"/>
      <c r="F66" s="13">
        <f t="shared" si="3"/>
        <v>0</v>
      </c>
      <c r="G66" s="48"/>
      <c r="H66" s="71"/>
      <c r="I66" s="18"/>
      <c r="J66" s="42"/>
      <c r="K66" s="63"/>
      <c r="L66" s="38"/>
      <c r="M66" s="38"/>
      <c r="N66" s="8" t="s">
        <v>8</v>
      </c>
      <c r="O66" s="9" t="e">
        <f>IF(N27="",#N/A,SUM(R25:R27))</f>
        <v>#N/A</v>
      </c>
      <c r="P66" s="38"/>
      <c r="Q66" s="38"/>
      <c r="R66" s="38"/>
      <c r="S66" s="38"/>
      <c r="T66" s="38"/>
      <c r="U66" s="38"/>
      <c r="V66" s="38"/>
      <c r="W66" s="38"/>
      <c r="X66" s="63"/>
    </row>
    <row r="67" spans="1:24" ht="15.75" thickBot="1" x14ac:dyDescent="0.3">
      <c r="A67" s="38"/>
      <c r="B67" s="38"/>
      <c r="C67" s="38">
        <v>18</v>
      </c>
      <c r="D67" s="117"/>
      <c r="E67" s="16"/>
      <c r="F67" s="13">
        <f t="shared" si="3"/>
        <v>0</v>
      </c>
      <c r="G67" s="48"/>
      <c r="H67" s="71"/>
      <c r="I67" s="18"/>
      <c r="J67" s="42"/>
      <c r="K67" s="63"/>
      <c r="L67" s="38"/>
      <c r="M67" s="38"/>
      <c r="N67" s="38"/>
      <c r="O67" s="38"/>
      <c r="P67" s="38"/>
      <c r="Q67" s="38"/>
      <c r="R67" s="38"/>
      <c r="S67" s="38"/>
      <c r="T67" s="38"/>
      <c r="U67" s="38"/>
      <c r="V67" s="38"/>
      <c r="W67" s="38"/>
      <c r="X67" s="63"/>
    </row>
    <row r="68" spans="1:24" ht="15.75" thickBot="1" x14ac:dyDescent="0.3">
      <c r="A68" s="38"/>
      <c r="B68" s="38"/>
      <c r="C68" s="38">
        <v>19</v>
      </c>
      <c r="D68" s="117"/>
      <c r="E68" s="16"/>
      <c r="F68" s="13">
        <f t="shared" si="3"/>
        <v>0</v>
      </c>
      <c r="G68" s="48"/>
      <c r="H68" s="71"/>
      <c r="I68" s="18"/>
      <c r="J68" s="42"/>
      <c r="K68" s="63"/>
      <c r="L68" s="38"/>
      <c r="M68" s="38"/>
      <c r="N68" s="8" t="s">
        <v>9</v>
      </c>
      <c r="O68" s="9" t="e">
        <f>IF(N28="",#N/A,SUM(R25:R28))</f>
        <v>#N/A</v>
      </c>
      <c r="P68" s="38"/>
      <c r="Q68" s="38"/>
      <c r="R68" s="38"/>
      <c r="S68" s="38"/>
      <c r="T68" s="38"/>
      <c r="U68" s="38"/>
      <c r="V68" s="38"/>
      <c r="W68" s="38"/>
      <c r="X68" s="63"/>
    </row>
    <row r="69" spans="1:24" ht="15.75" thickBot="1" x14ac:dyDescent="0.3">
      <c r="A69" s="38"/>
      <c r="B69" s="38"/>
      <c r="C69" s="38">
        <v>20</v>
      </c>
      <c r="D69" s="117"/>
      <c r="E69" s="16"/>
      <c r="F69" s="13">
        <f t="shared" si="3"/>
        <v>0</v>
      </c>
      <c r="G69" s="48"/>
      <c r="H69" s="71"/>
      <c r="I69" s="18"/>
      <c r="J69" s="42"/>
      <c r="K69" s="63"/>
      <c r="L69" s="38"/>
      <c r="M69" s="38"/>
      <c r="N69" s="38"/>
      <c r="O69" s="38"/>
      <c r="P69" s="38"/>
      <c r="Q69" s="38"/>
      <c r="R69" s="38"/>
      <c r="S69" s="38"/>
      <c r="T69" s="38"/>
      <c r="U69" s="38"/>
      <c r="V69" s="38"/>
      <c r="W69" s="38"/>
      <c r="X69" s="63"/>
    </row>
    <row r="70" spans="1:24" ht="15.75" thickBot="1" x14ac:dyDescent="0.3">
      <c r="A70" s="38"/>
      <c r="B70" s="38"/>
      <c r="C70" s="38">
        <v>21</v>
      </c>
      <c r="D70" s="117"/>
      <c r="E70" s="16"/>
      <c r="F70" s="13">
        <f t="shared" si="3"/>
        <v>0</v>
      </c>
      <c r="G70" s="48"/>
      <c r="H70" s="71"/>
      <c r="I70" s="18"/>
      <c r="J70" s="42"/>
      <c r="K70" s="63"/>
      <c r="L70" s="38"/>
      <c r="M70" s="38"/>
      <c r="N70" s="8" t="s">
        <v>6</v>
      </c>
      <c r="O70" s="9" t="e">
        <f>IF(N29="",#N/A,SUM(R25:R29))</f>
        <v>#N/A</v>
      </c>
      <c r="P70" s="38"/>
      <c r="Q70" s="38"/>
      <c r="R70" s="38"/>
      <c r="S70" s="38"/>
      <c r="T70" s="38"/>
      <c r="U70" s="38"/>
      <c r="V70" s="38"/>
      <c r="W70" s="38"/>
      <c r="X70" s="63"/>
    </row>
    <row r="71" spans="1:24" ht="15.75" thickBot="1" x14ac:dyDescent="0.3">
      <c r="A71" s="38"/>
      <c r="B71" s="38"/>
      <c r="C71" s="38">
        <v>22</v>
      </c>
      <c r="D71" s="117"/>
      <c r="E71" s="16"/>
      <c r="F71" s="13">
        <f t="shared" si="3"/>
        <v>0</v>
      </c>
      <c r="G71" s="48"/>
      <c r="H71" s="71"/>
      <c r="I71" s="18"/>
      <c r="J71" s="42"/>
      <c r="K71" s="63"/>
      <c r="L71" s="38"/>
      <c r="M71" s="38"/>
      <c r="N71" s="38"/>
      <c r="O71" s="38"/>
      <c r="P71" s="38"/>
      <c r="Q71" s="38"/>
      <c r="R71" s="38"/>
      <c r="S71" s="38"/>
      <c r="T71" s="38"/>
      <c r="U71" s="38"/>
      <c r="V71" s="38"/>
      <c r="W71" s="38"/>
      <c r="X71" s="63"/>
    </row>
    <row r="72" spans="1:24" ht="15.75" thickBot="1" x14ac:dyDescent="0.3">
      <c r="A72" s="38"/>
      <c r="B72" s="38"/>
      <c r="C72" s="38">
        <v>23</v>
      </c>
      <c r="D72" s="117"/>
      <c r="E72" s="16"/>
      <c r="F72" s="13">
        <f t="shared" si="3"/>
        <v>0</v>
      </c>
      <c r="G72" s="48"/>
      <c r="H72" s="71"/>
      <c r="I72" s="18"/>
      <c r="J72" s="42"/>
      <c r="K72" s="63"/>
      <c r="L72" s="38"/>
      <c r="M72" s="38"/>
      <c r="N72" s="8" t="s">
        <v>12</v>
      </c>
      <c r="O72" s="9" t="e">
        <f>IF(N30="",#N/A,SUM(R25:R30))</f>
        <v>#N/A</v>
      </c>
      <c r="P72" s="38"/>
      <c r="Q72" s="38"/>
      <c r="R72" s="38"/>
      <c r="S72" s="38"/>
      <c r="T72" s="38"/>
      <c r="U72" s="38"/>
      <c r="V72" s="38"/>
      <c r="W72" s="38"/>
      <c r="X72" s="63"/>
    </row>
    <row r="73" spans="1:24" ht="15.75" thickBot="1" x14ac:dyDescent="0.3">
      <c r="A73" s="38"/>
      <c r="B73" s="38"/>
      <c r="C73" s="38">
        <v>24</v>
      </c>
      <c r="D73" s="117"/>
      <c r="E73" s="16"/>
      <c r="F73" s="13">
        <f t="shared" si="3"/>
        <v>0</v>
      </c>
      <c r="G73" s="48"/>
      <c r="H73" s="71"/>
      <c r="I73" s="18"/>
      <c r="J73" s="42"/>
      <c r="K73" s="63"/>
      <c r="L73" s="38"/>
      <c r="M73" s="38"/>
      <c r="N73" s="38"/>
      <c r="O73" s="38"/>
      <c r="P73" s="38"/>
      <c r="Q73" s="38"/>
      <c r="R73" s="38"/>
      <c r="S73" s="38"/>
      <c r="T73" s="38"/>
      <c r="U73" s="38"/>
      <c r="V73" s="38"/>
      <c r="W73" s="38"/>
      <c r="X73" s="63"/>
    </row>
    <row r="74" spans="1:24" ht="15.75" thickBot="1" x14ac:dyDescent="0.3">
      <c r="A74" s="38"/>
      <c r="B74" s="38"/>
      <c r="C74" s="38">
        <v>25</v>
      </c>
      <c r="D74" s="117"/>
      <c r="E74" s="16"/>
      <c r="F74" s="13">
        <f t="shared" si="3"/>
        <v>0</v>
      </c>
      <c r="G74" s="48"/>
      <c r="H74" s="71"/>
      <c r="I74" s="18"/>
      <c r="J74" s="42"/>
      <c r="K74" s="63"/>
      <c r="L74" s="38"/>
      <c r="M74" s="38"/>
      <c r="N74" s="8" t="s">
        <v>13</v>
      </c>
      <c r="O74" s="9" t="e">
        <f>IF(N31="",#N/A,SUM(R25:R31))</f>
        <v>#N/A</v>
      </c>
      <c r="P74" s="38"/>
      <c r="Q74" s="38"/>
      <c r="R74" s="38"/>
      <c r="S74" s="38"/>
      <c r="T74" s="38"/>
      <c r="U74" s="38"/>
      <c r="V74" s="38"/>
      <c r="W74" s="38"/>
      <c r="X74" s="63"/>
    </row>
    <row r="75" spans="1:24" ht="15.75" thickBot="1" x14ac:dyDescent="0.3">
      <c r="A75" s="38"/>
      <c r="B75" s="38"/>
      <c r="C75" s="38">
        <v>26</v>
      </c>
      <c r="D75" s="117"/>
      <c r="E75" s="16"/>
      <c r="F75" s="13">
        <f t="shared" si="3"/>
        <v>0</v>
      </c>
      <c r="G75" s="48"/>
      <c r="H75" s="71"/>
      <c r="I75" s="18"/>
      <c r="J75" s="42"/>
      <c r="K75" s="63"/>
      <c r="L75" s="38"/>
      <c r="M75" s="38"/>
      <c r="N75" s="38"/>
      <c r="O75" s="38"/>
      <c r="P75" s="38"/>
      <c r="Q75" s="38"/>
      <c r="R75" s="38"/>
      <c r="S75" s="38"/>
      <c r="T75" s="38"/>
      <c r="U75" s="38"/>
      <c r="V75" s="38"/>
      <c r="W75" s="38"/>
      <c r="X75" s="63"/>
    </row>
    <row r="76" spans="1:24" ht="15.75" thickBot="1" x14ac:dyDescent="0.3">
      <c r="A76" s="38"/>
      <c r="B76" s="38"/>
      <c r="C76" s="38">
        <v>27</v>
      </c>
      <c r="D76" s="117"/>
      <c r="E76" s="16"/>
      <c r="F76" s="13">
        <f t="shared" si="3"/>
        <v>0</v>
      </c>
      <c r="G76" s="48"/>
      <c r="H76" s="71"/>
      <c r="I76" s="18"/>
      <c r="J76" s="42"/>
      <c r="K76" s="63"/>
      <c r="L76" s="38"/>
      <c r="M76" s="38"/>
      <c r="N76" s="8" t="s">
        <v>14</v>
      </c>
      <c r="O76" s="9" t="e">
        <f>IF(N32="",#N/A,SUM(R25:R32))</f>
        <v>#N/A</v>
      </c>
      <c r="P76" s="38"/>
      <c r="Q76" s="38"/>
      <c r="R76" s="38"/>
      <c r="S76" s="38"/>
      <c r="T76" s="38"/>
      <c r="U76" s="38"/>
      <c r="V76" s="38"/>
      <c r="W76" s="38"/>
      <c r="X76" s="63"/>
    </row>
    <row r="77" spans="1:24" ht="15.75" thickBot="1" x14ac:dyDescent="0.3">
      <c r="A77" s="38"/>
      <c r="B77" s="38"/>
      <c r="C77" s="38">
        <v>28</v>
      </c>
      <c r="D77" s="117"/>
      <c r="E77" s="16"/>
      <c r="F77" s="13">
        <f t="shared" si="3"/>
        <v>0</v>
      </c>
      <c r="G77" s="48"/>
      <c r="H77" s="71"/>
      <c r="I77" s="18"/>
      <c r="J77" s="42"/>
      <c r="K77" s="63"/>
      <c r="L77" s="38"/>
      <c r="M77" s="38"/>
      <c r="N77" s="38"/>
      <c r="O77" s="38"/>
      <c r="P77" s="38"/>
      <c r="Q77" s="38"/>
      <c r="R77" s="38"/>
      <c r="S77" s="38"/>
      <c r="T77" s="38"/>
      <c r="U77" s="38"/>
      <c r="V77" s="38"/>
      <c r="W77" s="38"/>
      <c r="X77" s="63"/>
    </row>
    <row r="78" spans="1:24" ht="15.75" thickBot="1" x14ac:dyDescent="0.3">
      <c r="A78" s="38"/>
      <c r="B78" s="38"/>
      <c r="C78" s="38">
        <v>29</v>
      </c>
      <c r="D78" s="117"/>
      <c r="E78" s="16"/>
      <c r="F78" s="13">
        <f t="shared" si="3"/>
        <v>0</v>
      </c>
      <c r="G78" s="48"/>
      <c r="H78" s="71"/>
      <c r="I78" s="18"/>
      <c r="J78" s="42"/>
      <c r="K78" s="63"/>
      <c r="L78" s="38"/>
      <c r="M78" s="38"/>
      <c r="N78" s="8" t="s">
        <v>15</v>
      </c>
      <c r="O78" s="9" t="e">
        <f>IF(N33="",#N/A,SUM(R25:R33))</f>
        <v>#N/A</v>
      </c>
      <c r="P78" s="38"/>
      <c r="Q78" s="38"/>
      <c r="R78" s="38"/>
      <c r="S78" s="38"/>
      <c r="T78" s="38"/>
      <c r="U78" s="38"/>
      <c r="V78" s="38"/>
      <c r="W78" s="38"/>
      <c r="X78" s="63"/>
    </row>
    <row r="79" spans="1:24" ht="15.75" thickBot="1" x14ac:dyDescent="0.3">
      <c r="A79" s="38"/>
      <c r="B79" s="38"/>
      <c r="C79" s="38">
        <v>30</v>
      </c>
      <c r="D79" s="117"/>
      <c r="E79" s="16"/>
      <c r="F79" s="13">
        <f t="shared" si="3"/>
        <v>0</v>
      </c>
      <c r="G79" s="48"/>
      <c r="H79" s="71"/>
      <c r="I79" s="18"/>
      <c r="J79" s="42"/>
      <c r="K79" s="63"/>
      <c r="L79" s="38"/>
      <c r="M79" s="38"/>
      <c r="N79" s="38"/>
      <c r="O79" s="38"/>
      <c r="P79" s="38"/>
      <c r="Q79" s="38"/>
      <c r="R79" s="38"/>
      <c r="S79" s="38"/>
      <c r="T79" s="38"/>
      <c r="U79" s="38"/>
      <c r="V79" s="38"/>
      <c r="W79" s="38"/>
      <c r="X79" s="63"/>
    </row>
    <row r="80" spans="1:24" ht="15.75" thickBot="1" x14ac:dyDescent="0.3">
      <c r="A80" s="38"/>
      <c r="B80" s="38"/>
      <c r="C80" s="38">
        <v>31</v>
      </c>
      <c r="D80" s="117"/>
      <c r="E80" s="16"/>
      <c r="F80" s="13">
        <f t="shared" si="3"/>
        <v>0</v>
      </c>
      <c r="G80" s="48"/>
      <c r="H80" s="71"/>
      <c r="I80" s="18"/>
      <c r="J80" s="42"/>
      <c r="K80" s="63"/>
      <c r="L80" s="38"/>
      <c r="M80" s="38"/>
      <c r="N80" s="8" t="s">
        <v>29</v>
      </c>
      <c r="O80" s="9" t="e">
        <f>IF(N34="",#N/A,SUM(R25:R34))</f>
        <v>#N/A</v>
      </c>
      <c r="P80" s="38"/>
      <c r="Q80" s="38"/>
      <c r="R80" s="38"/>
      <c r="S80" s="38"/>
      <c r="T80" s="38"/>
      <c r="U80" s="38"/>
      <c r="V80" s="38"/>
      <c r="W80" s="38"/>
      <c r="X80" s="63"/>
    </row>
    <row r="81" spans="1:24" x14ac:dyDescent="0.25">
      <c r="A81" s="38"/>
      <c r="B81" s="38"/>
      <c r="C81" s="38">
        <v>32</v>
      </c>
      <c r="D81" s="117"/>
      <c r="E81" s="16"/>
      <c r="F81" s="13">
        <f t="shared" si="3"/>
        <v>0</v>
      </c>
      <c r="G81" s="48"/>
      <c r="H81" s="71"/>
      <c r="I81" s="18"/>
      <c r="J81" s="42"/>
      <c r="K81" s="63"/>
      <c r="L81" s="38"/>
      <c r="M81" s="38"/>
      <c r="N81" s="38"/>
      <c r="O81" s="38"/>
      <c r="P81" s="38"/>
      <c r="Q81" s="38"/>
      <c r="R81" s="38"/>
      <c r="S81" s="38"/>
      <c r="T81" s="38"/>
      <c r="U81" s="38"/>
      <c r="V81" s="38"/>
      <c r="W81" s="38"/>
      <c r="X81" s="63"/>
    </row>
    <row r="82" spans="1:24" x14ac:dyDescent="0.25">
      <c r="A82" s="38"/>
      <c r="B82" s="38"/>
      <c r="C82" s="38">
        <v>33</v>
      </c>
      <c r="D82" s="117"/>
      <c r="E82" s="16"/>
      <c r="F82" s="13">
        <f t="shared" si="3"/>
        <v>0</v>
      </c>
      <c r="G82" s="48"/>
      <c r="H82" s="71"/>
      <c r="I82" s="18"/>
      <c r="J82" s="42"/>
      <c r="K82" s="63"/>
      <c r="L82" s="38"/>
      <c r="M82" s="38"/>
      <c r="N82" s="38"/>
      <c r="O82" s="38"/>
      <c r="P82" s="38"/>
      <c r="Q82" s="38"/>
      <c r="R82" s="38"/>
      <c r="S82" s="38"/>
      <c r="T82" s="38"/>
      <c r="U82" s="38"/>
      <c r="V82" s="38"/>
      <c r="W82" s="38"/>
      <c r="X82" s="63"/>
    </row>
    <row r="83" spans="1:24" x14ac:dyDescent="0.25">
      <c r="A83" s="38"/>
      <c r="B83" s="38"/>
      <c r="C83" s="38">
        <v>34</v>
      </c>
      <c r="D83" s="117"/>
      <c r="E83" s="16"/>
      <c r="F83" s="13">
        <f t="shared" si="3"/>
        <v>0</v>
      </c>
      <c r="G83" s="48"/>
      <c r="H83" s="71"/>
      <c r="I83" s="18"/>
      <c r="J83" s="42"/>
      <c r="K83" s="63"/>
      <c r="L83" s="38"/>
      <c r="M83" s="38"/>
      <c r="N83" s="38"/>
      <c r="O83" s="38"/>
      <c r="P83" s="38"/>
      <c r="Q83" s="38"/>
      <c r="R83" s="38"/>
      <c r="S83" s="38"/>
      <c r="T83" s="38"/>
      <c r="U83" s="38"/>
      <c r="V83" s="38"/>
      <c r="W83" s="38"/>
      <c r="X83" s="63"/>
    </row>
    <row r="84" spans="1:24" x14ac:dyDescent="0.25">
      <c r="A84" s="38"/>
      <c r="B84" s="38"/>
      <c r="C84" s="38">
        <v>35</v>
      </c>
      <c r="D84" s="117"/>
      <c r="E84" s="16"/>
      <c r="F84" s="13">
        <f t="shared" si="3"/>
        <v>0</v>
      </c>
      <c r="G84" s="48"/>
      <c r="H84" s="71"/>
      <c r="I84" s="18"/>
      <c r="J84" s="42"/>
      <c r="K84" s="63"/>
      <c r="L84" s="38"/>
      <c r="M84" s="38"/>
      <c r="N84" s="38"/>
      <c r="O84" s="38"/>
      <c r="P84" s="38"/>
      <c r="Q84" s="38"/>
      <c r="R84" s="38"/>
      <c r="S84" s="38"/>
      <c r="T84" s="38"/>
      <c r="U84" s="38"/>
      <c r="V84" s="38"/>
      <c r="W84" s="38"/>
      <c r="X84" s="63"/>
    </row>
    <row r="85" spans="1:24" x14ac:dyDescent="0.25">
      <c r="A85" s="38"/>
      <c r="B85" s="38"/>
      <c r="C85" s="38">
        <v>36</v>
      </c>
      <c r="D85" s="117"/>
      <c r="E85" s="16"/>
      <c r="F85" s="13">
        <f t="shared" si="3"/>
        <v>0</v>
      </c>
      <c r="G85" s="48"/>
      <c r="H85" s="71"/>
      <c r="I85" s="18"/>
      <c r="J85" s="42"/>
      <c r="K85" s="63"/>
      <c r="L85" s="38"/>
      <c r="M85" s="38"/>
      <c r="N85" s="38"/>
      <c r="O85" s="38"/>
      <c r="P85" s="38"/>
      <c r="Q85" s="38"/>
      <c r="R85" s="38"/>
      <c r="S85" s="38"/>
      <c r="T85" s="38"/>
      <c r="U85" s="38"/>
      <c r="V85" s="38"/>
      <c r="W85" s="38"/>
      <c r="X85" s="63"/>
    </row>
    <row r="86" spans="1:24" x14ac:dyDescent="0.25">
      <c r="A86" s="38"/>
      <c r="B86" s="38"/>
      <c r="C86" s="38">
        <v>37</v>
      </c>
      <c r="D86" s="117"/>
      <c r="E86" s="16"/>
      <c r="F86" s="13">
        <f t="shared" si="3"/>
        <v>0</v>
      </c>
      <c r="G86" s="48"/>
      <c r="H86" s="71"/>
      <c r="I86" s="18"/>
      <c r="J86" s="42"/>
      <c r="K86" s="63"/>
      <c r="L86" s="38"/>
      <c r="M86" s="38"/>
      <c r="N86" s="38"/>
      <c r="O86" s="38"/>
      <c r="P86" s="38"/>
      <c r="Q86" s="38"/>
      <c r="R86" s="38"/>
      <c r="S86" s="38"/>
      <c r="T86" s="38"/>
      <c r="U86" s="38"/>
      <c r="V86" s="38"/>
      <c r="W86" s="38"/>
      <c r="X86" s="63"/>
    </row>
    <row r="87" spans="1:24" x14ac:dyDescent="0.25">
      <c r="A87" s="38"/>
      <c r="B87" s="38"/>
      <c r="C87" s="38">
        <v>38</v>
      </c>
      <c r="D87" s="117"/>
      <c r="E87" s="16"/>
      <c r="F87" s="13">
        <f t="shared" si="3"/>
        <v>0</v>
      </c>
      <c r="G87" s="48"/>
      <c r="H87" s="71"/>
      <c r="I87" s="18"/>
      <c r="J87" s="42"/>
      <c r="K87" s="63"/>
      <c r="L87" s="38"/>
      <c r="M87" s="38"/>
      <c r="N87" s="38"/>
      <c r="O87" s="38"/>
      <c r="P87" s="38"/>
      <c r="Q87" s="38"/>
      <c r="R87" s="38"/>
      <c r="S87" s="38"/>
      <c r="T87" s="38"/>
      <c r="U87" s="38"/>
      <c r="V87" s="38"/>
      <c r="W87" s="38"/>
      <c r="X87" s="63"/>
    </row>
    <row r="88" spans="1:24" x14ac:dyDescent="0.25">
      <c r="A88" s="38"/>
      <c r="B88" s="38"/>
      <c r="C88" s="38">
        <v>39</v>
      </c>
      <c r="D88" s="117"/>
      <c r="E88" s="16"/>
      <c r="F88" s="13">
        <f t="shared" si="3"/>
        <v>0</v>
      </c>
      <c r="G88" s="48"/>
      <c r="H88" s="71"/>
      <c r="I88" s="18"/>
      <c r="J88" s="42"/>
      <c r="K88" s="63"/>
      <c r="L88" s="38"/>
      <c r="M88" s="38"/>
      <c r="N88" s="38"/>
      <c r="O88" s="38"/>
      <c r="P88" s="38"/>
      <c r="Q88" s="38"/>
      <c r="R88" s="38"/>
      <c r="S88" s="38"/>
      <c r="T88" s="38"/>
      <c r="U88" s="38"/>
      <c r="V88" s="38"/>
      <c r="W88" s="38"/>
      <c r="X88" s="63"/>
    </row>
    <row r="89" spans="1:24" x14ac:dyDescent="0.25">
      <c r="A89" s="38"/>
      <c r="B89" s="38"/>
      <c r="C89" s="38">
        <v>40</v>
      </c>
      <c r="D89" s="117"/>
      <c r="E89" s="16"/>
      <c r="F89" s="13">
        <f t="shared" si="3"/>
        <v>0</v>
      </c>
      <c r="G89" s="48"/>
      <c r="H89" s="71"/>
      <c r="I89" s="18"/>
      <c r="J89" s="42"/>
      <c r="K89" s="63"/>
      <c r="L89" s="38"/>
      <c r="M89" s="38"/>
      <c r="N89" s="38"/>
      <c r="O89" s="38"/>
      <c r="P89" s="38"/>
      <c r="Q89" s="38"/>
      <c r="R89" s="38"/>
      <c r="S89" s="38"/>
      <c r="T89" s="38"/>
      <c r="U89" s="38"/>
      <c r="V89" s="38"/>
      <c r="W89" s="38"/>
      <c r="X89" s="63"/>
    </row>
    <row r="90" spans="1:24" x14ac:dyDescent="0.25">
      <c r="A90" s="38"/>
      <c r="B90" s="38"/>
      <c r="C90" s="38">
        <v>41</v>
      </c>
      <c r="D90" s="117"/>
      <c r="E90" s="16"/>
      <c r="F90" s="13">
        <f t="shared" ref="F90:F124" si="6">IF(D90="",0,IF(E90="",0,D90/E90))</f>
        <v>0</v>
      </c>
      <c r="G90" s="48"/>
      <c r="H90" s="71"/>
      <c r="I90" s="18"/>
      <c r="J90" s="42"/>
      <c r="K90" s="63"/>
      <c r="L90" s="38"/>
      <c r="M90" s="38"/>
      <c r="N90" s="38"/>
      <c r="O90" s="38"/>
      <c r="P90" s="38"/>
      <c r="Q90" s="38"/>
      <c r="R90" s="38"/>
      <c r="S90" s="38"/>
      <c r="T90" s="38"/>
      <c r="U90" s="38"/>
      <c r="V90" s="38"/>
      <c r="W90" s="38"/>
      <c r="X90" s="63"/>
    </row>
    <row r="91" spans="1:24" x14ac:dyDescent="0.25">
      <c r="A91" s="38"/>
      <c r="B91" s="38"/>
      <c r="C91" s="38">
        <v>42</v>
      </c>
      <c r="D91" s="117"/>
      <c r="E91" s="16"/>
      <c r="F91" s="13">
        <f t="shared" si="6"/>
        <v>0</v>
      </c>
      <c r="G91" s="48"/>
      <c r="H91" s="71"/>
      <c r="I91" s="18"/>
      <c r="J91" s="42"/>
      <c r="K91" s="63"/>
      <c r="L91" s="38"/>
      <c r="M91" s="38"/>
      <c r="N91" s="38"/>
      <c r="O91" s="38"/>
      <c r="P91" s="38"/>
      <c r="Q91" s="38"/>
      <c r="R91" s="38"/>
      <c r="S91" s="38"/>
      <c r="T91" s="38"/>
      <c r="U91" s="38"/>
      <c r="V91" s="38"/>
      <c r="W91" s="38"/>
      <c r="X91" s="63"/>
    </row>
    <row r="92" spans="1:24" x14ac:dyDescent="0.25">
      <c r="A92" s="38"/>
      <c r="B92" s="38"/>
      <c r="C92" s="38">
        <v>43</v>
      </c>
      <c r="D92" s="117"/>
      <c r="E92" s="16"/>
      <c r="F92" s="13">
        <f t="shared" si="6"/>
        <v>0</v>
      </c>
      <c r="G92" s="48"/>
      <c r="H92" s="71"/>
      <c r="I92" s="18"/>
      <c r="J92" s="42"/>
      <c r="K92" s="63"/>
      <c r="L92" s="38"/>
      <c r="M92" s="38"/>
      <c r="N92" s="38"/>
      <c r="O92" s="38"/>
      <c r="P92" s="38"/>
      <c r="Q92" s="38"/>
      <c r="R92" s="38"/>
      <c r="S92" s="38"/>
      <c r="T92" s="38"/>
      <c r="U92" s="38"/>
      <c r="V92" s="38"/>
      <c r="W92" s="38"/>
      <c r="X92" s="63"/>
    </row>
    <row r="93" spans="1:24" x14ac:dyDescent="0.25">
      <c r="A93" s="38"/>
      <c r="B93" s="38"/>
      <c r="C93" s="38">
        <v>44</v>
      </c>
      <c r="D93" s="117"/>
      <c r="E93" s="16"/>
      <c r="F93" s="13">
        <f t="shared" si="6"/>
        <v>0</v>
      </c>
      <c r="G93" s="48"/>
      <c r="H93" s="71"/>
      <c r="I93" s="18"/>
      <c r="J93" s="42"/>
      <c r="K93" s="63"/>
      <c r="L93" s="38"/>
      <c r="M93" s="38"/>
      <c r="N93" s="38"/>
      <c r="O93" s="38"/>
      <c r="P93" s="38"/>
      <c r="Q93" s="38"/>
      <c r="R93" s="38"/>
      <c r="S93" s="38"/>
      <c r="T93" s="38"/>
      <c r="U93" s="38"/>
      <c r="V93" s="38"/>
      <c r="W93" s="38"/>
      <c r="X93" s="63"/>
    </row>
    <row r="94" spans="1:24" x14ac:dyDescent="0.25">
      <c r="A94" s="38"/>
      <c r="B94" s="38"/>
      <c r="C94" s="38">
        <v>45</v>
      </c>
      <c r="D94" s="117"/>
      <c r="E94" s="16"/>
      <c r="F94" s="13">
        <f t="shared" si="6"/>
        <v>0</v>
      </c>
      <c r="G94" s="48"/>
      <c r="H94" s="71"/>
      <c r="I94" s="18"/>
      <c r="J94" s="42"/>
      <c r="K94" s="63"/>
      <c r="L94" s="38"/>
      <c r="M94" s="38"/>
      <c r="N94" s="38"/>
      <c r="O94" s="38"/>
      <c r="P94" s="38"/>
      <c r="Q94" s="38"/>
      <c r="R94" s="38"/>
      <c r="S94" s="38"/>
      <c r="T94" s="38"/>
      <c r="U94" s="38"/>
      <c r="V94" s="38"/>
      <c r="W94" s="38"/>
      <c r="X94" s="63"/>
    </row>
    <row r="95" spans="1:24" x14ac:dyDescent="0.25">
      <c r="A95" s="38"/>
      <c r="B95" s="38"/>
      <c r="C95" s="38">
        <v>46</v>
      </c>
      <c r="D95" s="117"/>
      <c r="E95" s="16"/>
      <c r="F95" s="13">
        <f t="shared" si="6"/>
        <v>0</v>
      </c>
      <c r="G95" s="48"/>
      <c r="H95" s="71"/>
      <c r="I95" s="18"/>
      <c r="J95" s="42"/>
      <c r="K95" s="63"/>
      <c r="L95" s="38"/>
      <c r="M95" s="38"/>
      <c r="N95" s="38"/>
      <c r="O95" s="38"/>
      <c r="P95" s="38"/>
      <c r="Q95" s="38"/>
      <c r="R95" s="38"/>
      <c r="S95" s="38"/>
      <c r="T95" s="38"/>
      <c r="U95" s="38"/>
      <c r="V95" s="38"/>
      <c r="W95" s="38"/>
      <c r="X95" s="63"/>
    </row>
    <row r="96" spans="1:24" x14ac:dyDescent="0.25">
      <c r="A96" s="38"/>
      <c r="B96" s="38"/>
      <c r="C96" s="38">
        <v>47</v>
      </c>
      <c r="D96" s="117"/>
      <c r="E96" s="16"/>
      <c r="F96" s="13">
        <f t="shared" si="6"/>
        <v>0</v>
      </c>
      <c r="G96" s="48"/>
      <c r="H96" s="71"/>
      <c r="I96" s="18"/>
      <c r="J96" s="42"/>
      <c r="K96" s="63"/>
      <c r="L96" s="38"/>
      <c r="M96" s="38"/>
      <c r="N96" s="38"/>
      <c r="O96" s="38"/>
      <c r="P96" s="38"/>
      <c r="Q96" s="38"/>
      <c r="R96" s="38"/>
      <c r="S96" s="38"/>
      <c r="T96" s="38"/>
      <c r="U96" s="38"/>
      <c r="V96" s="38"/>
      <c r="W96" s="38"/>
      <c r="X96" s="63"/>
    </row>
    <row r="97" spans="1:24" x14ac:dyDescent="0.25">
      <c r="A97" s="38"/>
      <c r="B97" s="38"/>
      <c r="C97" s="38">
        <v>48</v>
      </c>
      <c r="D97" s="117"/>
      <c r="E97" s="16"/>
      <c r="F97" s="13">
        <f t="shared" si="6"/>
        <v>0</v>
      </c>
      <c r="G97" s="48"/>
      <c r="H97" s="71"/>
      <c r="I97" s="18"/>
      <c r="J97" s="42"/>
      <c r="K97" s="63"/>
      <c r="L97" s="38"/>
      <c r="M97" s="38"/>
      <c r="N97" s="38"/>
      <c r="O97" s="38"/>
      <c r="P97" s="38"/>
      <c r="Q97" s="38"/>
      <c r="R97" s="38"/>
      <c r="S97" s="38"/>
      <c r="T97" s="38"/>
      <c r="U97" s="38"/>
      <c r="V97" s="38"/>
      <c r="W97" s="38"/>
      <c r="X97" s="63"/>
    </row>
    <row r="98" spans="1:24" x14ac:dyDescent="0.25">
      <c r="A98" s="38"/>
      <c r="B98" s="38"/>
      <c r="C98" s="38">
        <v>49</v>
      </c>
      <c r="D98" s="117"/>
      <c r="E98" s="16"/>
      <c r="F98" s="13">
        <f t="shared" si="6"/>
        <v>0</v>
      </c>
      <c r="G98" s="48"/>
      <c r="H98" s="71"/>
      <c r="I98" s="18"/>
      <c r="J98" s="42"/>
      <c r="K98" s="63"/>
      <c r="L98" s="38"/>
      <c r="M98" s="38"/>
      <c r="N98" s="38"/>
      <c r="O98" s="38"/>
      <c r="P98" s="38"/>
      <c r="Q98" s="38"/>
      <c r="R98" s="38"/>
      <c r="S98" s="38"/>
      <c r="T98" s="38"/>
      <c r="U98" s="38"/>
      <c r="V98" s="38"/>
      <c r="W98" s="38"/>
      <c r="X98" s="63"/>
    </row>
    <row r="99" spans="1:24" x14ac:dyDescent="0.25">
      <c r="A99" s="38"/>
      <c r="B99" s="38"/>
      <c r="C99" s="38">
        <v>50</v>
      </c>
      <c r="D99" s="117"/>
      <c r="E99" s="16"/>
      <c r="F99" s="13">
        <f t="shared" si="6"/>
        <v>0</v>
      </c>
      <c r="G99" s="48"/>
      <c r="H99" s="71"/>
      <c r="I99" s="18"/>
      <c r="J99" s="42"/>
      <c r="K99" s="63"/>
      <c r="L99" s="38"/>
      <c r="M99" s="38"/>
      <c r="N99" s="38"/>
      <c r="O99" s="38"/>
      <c r="P99" s="38"/>
      <c r="Q99" s="38"/>
      <c r="R99" s="38"/>
      <c r="S99" s="38"/>
      <c r="T99" s="38"/>
      <c r="U99" s="38"/>
      <c r="V99" s="38"/>
      <c r="W99" s="38"/>
      <c r="X99" s="63"/>
    </row>
    <row r="100" spans="1:24" x14ac:dyDescent="0.25">
      <c r="A100" s="38"/>
      <c r="B100" s="38"/>
      <c r="C100" s="38">
        <v>51</v>
      </c>
      <c r="D100" s="117"/>
      <c r="E100" s="16"/>
      <c r="F100" s="13">
        <f t="shared" si="6"/>
        <v>0</v>
      </c>
      <c r="G100" s="48"/>
      <c r="H100" s="71"/>
      <c r="I100" s="18"/>
      <c r="J100" s="42"/>
      <c r="K100" s="63"/>
      <c r="L100" s="38"/>
      <c r="M100" s="38"/>
      <c r="N100" s="38"/>
      <c r="O100" s="38"/>
      <c r="P100" s="38"/>
      <c r="Q100" s="38"/>
      <c r="R100" s="38"/>
      <c r="S100" s="38"/>
      <c r="T100" s="38"/>
      <c r="U100" s="38"/>
      <c r="V100" s="38"/>
      <c r="W100" s="38"/>
      <c r="X100" s="63"/>
    </row>
    <row r="101" spans="1:24" x14ac:dyDescent="0.25">
      <c r="A101" s="38"/>
      <c r="B101" s="38"/>
      <c r="C101" s="38">
        <v>52</v>
      </c>
      <c r="D101" s="117"/>
      <c r="E101" s="16"/>
      <c r="F101" s="13">
        <f t="shared" si="6"/>
        <v>0</v>
      </c>
      <c r="G101" s="48"/>
      <c r="H101" s="71"/>
      <c r="I101" s="18"/>
      <c r="J101" s="42"/>
      <c r="K101" s="63"/>
      <c r="L101" s="38"/>
      <c r="M101" s="38"/>
      <c r="N101" s="38"/>
      <c r="O101" s="38"/>
      <c r="P101" s="38"/>
      <c r="Q101" s="38"/>
      <c r="R101" s="38"/>
      <c r="S101" s="38"/>
      <c r="T101" s="38"/>
      <c r="U101" s="38"/>
      <c r="V101" s="38"/>
      <c r="W101" s="38"/>
      <c r="X101" s="63"/>
    </row>
    <row r="102" spans="1:24" x14ac:dyDescent="0.25">
      <c r="A102" s="38"/>
      <c r="B102" s="38"/>
      <c r="C102" s="38">
        <v>53</v>
      </c>
      <c r="D102" s="117"/>
      <c r="E102" s="16"/>
      <c r="F102" s="13">
        <f t="shared" si="6"/>
        <v>0</v>
      </c>
      <c r="G102" s="48"/>
      <c r="H102" s="71"/>
      <c r="I102" s="18"/>
      <c r="J102" s="42"/>
      <c r="K102" s="63"/>
      <c r="L102" s="38"/>
      <c r="M102" s="38"/>
      <c r="N102" s="38"/>
      <c r="O102" s="38"/>
      <c r="P102" s="38"/>
      <c r="Q102" s="38"/>
      <c r="R102" s="38"/>
      <c r="S102" s="38"/>
      <c r="T102" s="38"/>
      <c r="U102" s="38"/>
      <c r="V102" s="38"/>
      <c r="W102" s="38"/>
      <c r="X102" s="63"/>
    </row>
    <row r="103" spans="1:24" x14ac:dyDescent="0.25">
      <c r="A103" s="38"/>
      <c r="B103" s="38"/>
      <c r="C103" s="38">
        <v>54</v>
      </c>
      <c r="D103" s="117"/>
      <c r="E103" s="16"/>
      <c r="F103" s="13">
        <f t="shared" si="6"/>
        <v>0</v>
      </c>
      <c r="G103" s="48"/>
      <c r="H103" s="71"/>
      <c r="I103" s="18"/>
      <c r="J103" s="42"/>
      <c r="K103" s="63"/>
      <c r="L103" s="38"/>
      <c r="M103" s="38"/>
      <c r="N103" s="38"/>
      <c r="O103" s="38"/>
      <c r="P103" s="38"/>
      <c r="Q103" s="38"/>
      <c r="R103" s="38"/>
      <c r="S103" s="38"/>
      <c r="T103" s="38"/>
      <c r="U103" s="38"/>
      <c r="V103" s="38"/>
      <c r="W103" s="38"/>
      <c r="X103" s="63"/>
    </row>
    <row r="104" spans="1:24" x14ac:dyDescent="0.25">
      <c r="A104" s="38"/>
      <c r="B104" s="38"/>
      <c r="C104" s="38">
        <v>55</v>
      </c>
      <c r="D104" s="117"/>
      <c r="E104" s="16"/>
      <c r="F104" s="13">
        <f t="shared" si="6"/>
        <v>0</v>
      </c>
      <c r="G104" s="48"/>
      <c r="H104" s="71"/>
      <c r="I104" s="18"/>
      <c r="J104" s="42"/>
      <c r="K104" s="63"/>
      <c r="L104" s="38"/>
      <c r="M104" s="38"/>
      <c r="N104" s="38"/>
      <c r="O104" s="38"/>
      <c r="P104" s="38"/>
      <c r="Q104" s="38"/>
      <c r="R104" s="38"/>
      <c r="S104" s="38"/>
      <c r="T104" s="38"/>
      <c r="U104" s="38"/>
      <c r="V104" s="38"/>
      <c r="W104" s="38"/>
      <c r="X104" s="63"/>
    </row>
    <row r="105" spans="1:24" x14ac:dyDescent="0.25">
      <c r="A105" s="38"/>
      <c r="B105" s="38"/>
      <c r="C105" s="38">
        <v>56</v>
      </c>
      <c r="D105" s="117"/>
      <c r="E105" s="16"/>
      <c r="F105" s="13">
        <f t="shared" si="6"/>
        <v>0</v>
      </c>
      <c r="G105" s="48"/>
      <c r="H105" s="71"/>
      <c r="I105" s="18"/>
      <c r="J105" s="42"/>
      <c r="K105" s="63"/>
      <c r="L105" s="38"/>
      <c r="M105" s="38"/>
      <c r="N105" s="38"/>
      <c r="O105" s="38"/>
      <c r="P105" s="38"/>
      <c r="Q105" s="38"/>
      <c r="R105" s="38"/>
      <c r="S105" s="38"/>
      <c r="T105" s="38"/>
      <c r="U105" s="38"/>
      <c r="V105" s="38"/>
      <c r="W105" s="38"/>
      <c r="X105" s="63"/>
    </row>
    <row r="106" spans="1:24" x14ac:dyDescent="0.25">
      <c r="A106" s="38"/>
      <c r="B106" s="38"/>
      <c r="C106" s="38">
        <v>57</v>
      </c>
      <c r="D106" s="117"/>
      <c r="E106" s="16"/>
      <c r="F106" s="13">
        <f t="shared" si="6"/>
        <v>0</v>
      </c>
      <c r="G106" s="48"/>
      <c r="H106" s="71"/>
      <c r="I106" s="18"/>
      <c r="J106" s="42"/>
      <c r="K106" s="63"/>
      <c r="L106" s="38"/>
      <c r="M106" s="38"/>
      <c r="N106" s="38"/>
      <c r="O106" s="38"/>
      <c r="P106" s="38"/>
      <c r="Q106" s="38"/>
      <c r="R106" s="38"/>
      <c r="S106" s="38"/>
      <c r="T106" s="38"/>
      <c r="U106" s="38"/>
      <c r="V106" s="38"/>
      <c r="W106" s="38"/>
      <c r="X106" s="63"/>
    </row>
    <row r="107" spans="1:24" x14ac:dyDescent="0.25">
      <c r="A107" s="38"/>
      <c r="B107" s="38"/>
      <c r="C107" s="38">
        <v>58</v>
      </c>
      <c r="D107" s="117"/>
      <c r="E107" s="16"/>
      <c r="F107" s="13">
        <f t="shared" si="6"/>
        <v>0</v>
      </c>
      <c r="G107" s="48"/>
      <c r="H107" s="71"/>
      <c r="I107" s="18"/>
      <c r="J107" s="42"/>
      <c r="K107" s="63"/>
      <c r="L107" s="38"/>
      <c r="M107" s="38"/>
      <c r="N107" s="38"/>
      <c r="O107" s="38"/>
      <c r="P107" s="38"/>
      <c r="Q107" s="38"/>
      <c r="R107" s="38"/>
      <c r="S107" s="38"/>
      <c r="T107" s="38"/>
      <c r="U107" s="38"/>
      <c r="V107" s="38"/>
      <c r="W107" s="38"/>
      <c r="X107" s="63"/>
    </row>
    <row r="108" spans="1:24" x14ac:dyDescent="0.25">
      <c r="A108" s="38"/>
      <c r="B108" s="38"/>
      <c r="C108" s="38">
        <v>59</v>
      </c>
      <c r="D108" s="117"/>
      <c r="E108" s="16"/>
      <c r="F108" s="13">
        <f t="shared" si="6"/>
        <v>0</v>
      </c>
      <c r="G108" s="48"/>
      <c r="H108" s="71"/>
      <c r="I108" s="18"/>
      <c r="J108" s="42"/>
      <c r="K108" s="63"/>
      <c r="L108" s="38"/>
      <c r="M108" s="38"/>
      <c r="N108" s="38"/>
      <c r="O108" s="38"/>
      <c r="P108" s="38"/>
      <c r="Q108" s="38"/>
      <c r="R108" s="38"/>
      <c r="S108" s="38"/>
      <c r="T108" s="38"/>
      <c r="U108" s="38"/>
      <c r="V108" s="38"/>
      <c r="W108" s="38"/>
      <c r="X108" s="63"/>
    </row>
    <row r="109" spans="1:24" x14ac:dyDescent="0.25">
      <c r="A109" s="38"/>
      <c r="B109" s="38"/>
      <c r="C109" s="38">
        <v>60</v>
      </c>
      <c r="D109" s="117"/>
      <c r="E109" s="16"/>
      <c r="F109" s="13">
        <f t="shared" si="6"/>
        <v>0</v>
      </c>
      <c r="G109" s="48"/>
      <c r="H109" s="71"/>
      <c r="I109" s="18"/>
      <c r="J109" s="42"/>
      <c r="K109" s="63"/>
      <c r="L109" s="38"/>
      <c r="M109" s="38"/>
      <c r="N109" s="38"/>
      <c r="O109" s="38"/>
      <c r="P109" s="38"/>
      <c r="Q109" s="38"/>
      <c r="R109" s="38"/>
      <c r="S109" s="38"/>
      <c r="T109" s="38"/>
      <c r="U109" s="38"/>
      <c r="V109" s="38"/>
      <c r="W109" s="38"/>
      <c r="X109" s="63"/>
    </row>
    <row r="110" spans="1:24" x14ac:dyDescent="0.25">
      <c r="A110" s="38"/>
      <c r="B110" s="38"/>
      <c r="C110" s="38">
        <v>61</v>
      </c>
      <c r="D110" s="117"/>
      <c r="E110" s="16"/>
      <c r="F110" s="13">
        <f t="shared" si="6"/>
        <v>0</v>
      </c>
      <c r="G110" s="48"/>
      <c r="H110" s="71"/>
      <c r="I110" s="18"/>
      <c r="J110" s="42"/>
      <c r="K110" s="63"/>
      <c r="L110" s="38"/>
      <c r="M110" s="38"/>
      <c r="N110" s="38"/>
      <c r="O110" s="38"/>
      <c r="P110" s="38"/>
      <c r="Q110" s="38"/>
      <c r="R110" s="38"/>
      <c r="S110" s="38"/>
      <c r="T110" s="38"/>
      <c r="U110" s="38"/>
      <c r="V110" s="38"/>
      <c r="W110" s="38"/>
      <c r="X110" s="63"/>
    </row>
    <row r="111" spans="1:24" x14ac:dyDescent="0.25">
      <c r="A111" s="38"/>
      <c r="B111" s="38"/>
      <c r="C111" s="38">
        <v>62</v>
      </c>
      <c r="D111" s="117"/>
      <c r="E111" s="16"/>
      <c r="F111" s="13">
        <f t="shared" si="6"/>
        <v>0</v>
      </c>
      <c r="G111" s="48"/>
      <c r="H111" s="71"/>
      <c r="I111" s="18"/>
      <c r="J111" s="42"/>
      <c r="K111" s="63"/>
      <c r="L111" s="38"/>
      <c r="M111" s="38"/>
      <c r="N111" s="38"/>
      <c r="O111" s="38"/>
      <c r="P111" s="38"/>
      <c r="Q111" s="38"/>
      <c r="R111" s="38"/>
      <c r="S111" s="38"/>
      <c r="T111" s="38"/>
      <c r="U111" s="38"/>
      <c r="V111" s="38"/>
      <c r="W111" s="38"/>
      <c r="X111" s="63"/>
    </row>
    <row r="112" spans="1:24" x14ac:dyDescent="0.25">
      <c r="A112" s="38"/>
      <c r="B112" s="38"/>
      <c r="C112" s="38">
        <v>63</v>
      </c>
      <c r="D112" s="117"/>
      <c r="E112" s="16"/>
      <c r="F112" s="13">
        <f t="shared" si="6"/>
        <v>0</v>
      </c>
      <c r="G112" s="48"/>
      <c r="H112" s="71"/>
      <c r="I112" s="18"/>
      <c r="J112" s="42"/>
      <c r="K112" s="63"/>
      <c r="L112" s="38"/>
      <c r="M112" s="38"/>
      <c r="N112" s="38"/>
      <c r="O112" s="38"/>
      <c r="P112" s="38"/>
      <c r="Q112" s="38"/>
      <c r="R112" s="38"/>
      <c r="S112" s="38"/>
      <c r="T112" s="38"/>
      <c r="U112" s="38"/>
      <c r="V112" s="38"/>
      <c r="W112" s="38"/>
      <c r="X112" s="63"/>
    </row>
    <row r="113" spans="1:24" x14ac:dyDescent="0.25">
      <c r="A113" s="38"/>
      <c r="B113" s="38"/>
      <c r="C113" s="38">
        <v>64</v>
      </c>
      <c r="D113" s="117"/>
      <c r="E113" s="16"/>
      <c r="F113" s="13">
        <f t="shared" si="6"/>
        <v>0</v>
      </c>
      <c r="G113" s="48"/>
      <c r="H113" s="71"/>
      <c r="I113" s="18"/>
      <c r="J113" s="42"/>
      <c r="K113" s="63"/>
      <c r="L113" s="38"/>
      <c r="M113" s="38"/>
      <c r="N113" s="38"/>
      <c r="O113" s="38"/>
      <c r="P113" s="38"/>
      <c r="Q113" s="38"/>
      <c r="R113" s="38"/>
      <c r="S113" s="38"/>
      <c r="T113" s="38"/>
      <c r="U113" s="38"/>
      <c r="V113" s="38"/>
      <c r="W113" s="38"/>
      <c r="X113" s="63"/>
    </row>
    <row r="114" spans="1:24" x14ac:dyDescent="0.25">
      <c r="A114" s="38"/>
      <c r="B114" s="38"/>
      <c r="C114" s="38">
        <v>65</v>
      </c>
      <c r="D114" s="117"/>
      <c r="E114" s="16"/>
      <c r="F114" s="13">
        <f t="shared" si="6"/>
        <v>0</v>
      </c>
      <c r="G114" s="48"/>
      <c r="H114" s="71"/>
      <c r="I114" s="18"/>
      <c r="J114" s="42"/>
      <c r="K114" s="63"/>
      <c r="L114" s="38"/>
      <c r="M114" s="38"/>
      <c r="N114" s="38"/>
      <c r="O114" s="38"/>
      <c r="P114" s="38"/>
      <c r="Q114" s="38"/>
      <c r="R114" s="38"/>
      <c r="S114" s="38"/>
      <c r="T114" s="38"/>
      <c r="U114" s="38"/>
      <c r="V114" s="38"/>
      <c r="W114" s="38"/>
      <c r="X114" s="63"/>
    </row>
    <row r="115" spans="1:24" x14ac:dyDescent="0.25">
      <c r="A115" s="38"/>
      <c r="B115" s="38"/>
      <c r="C115" s="38">
        <v>66</v>
      </c>
      <c r="D115" s="117"/>
      <c r="E115" s="16"/>
      <c r="F115" s="13">
        <f t="shared" si="6"/>
        <v>0</v>
      </c>
      <c r="G115" s="48"/>
      <c r="H115" s="71"/>
      <c r="I115" s="18"/>
      <c r="J115" s="42"/>
      <c r="K115" s="63"/>
      <c r="L115" s="38"/>
      <c r="M115" s="38"/>
      <c r="N115" s="38"/>
      <c r="O115" s="38"/>
      <c r="P115" s="38"/>
      <c r="Q115" s="38"/>
      <c r="R115" s="38"/>
      <c r="S115" s="38"/>
      <c r="T115" s="38"/>
      <c r="U115" s="38"/>
      <c r="V115" s="38"/>
      <c r="W115" s="38"/>
      <c r="X115" s="63"/>
    </row>
    <row r="116" spans="1:24" x14ac:dyDescent="0.25">
      <c r="A116" s="38"/>
      <c r="B116" s="38"/>
      <c r="C116" s="38">
        <v>67</v>
      </c>
      <c r="D116" s="117"/>
      <c r="E116" s="16"/>
      <c r="F116" s="13">
        <f t="shared" si="6"/>
        <v>0</v>
      </c>
      <c r="G116" s="48"/>
      <c r="H116" s="71"/>
      <c r="I116" s="18"/>
      <c r="J116" s="42"/>
      <c r="K116" s="63"/>
      <c r="L116" s="38"/>
      <c r="M116" s="38"/>
      <c r="N116" s="38"/>
      <c r="O116" s="38"/>
      <c r="P116" s="38"/>
      <c r="Q116" s="38"/>
      <c r="R116" s="38"/>
      <c r="S116" s="38"/>
      <c r="T116" s="38"/>
      <c r="U116" s="38"/>
      <c r="V116" s="38"/>
      <c r="W116" s="38"/>
      <c r="X116" s="63"/>
    </row>
    <row r="117" spans="1:24" x14ac:dyDescent="0.25">
      <c r="A117" s="38"/>
      <c r="B117" s="38"/>
      <c r="C117" s="38">
        <v>68</v>
      </c>
      <c r="D117" s="117"/>
      <c r="E117" s="16"/>
      <c r="F117" s="13">
        <f t="shared" si="6"/>
        <v>0</v>
      </c>
      <c r="G117" s="48"/>
      <c r="H117" s="71"/>
      <c r="I117" s="18"/>
      <c r="J117" s="42"/>
      <c r="K117" s="63"/>
      <c r="L117" s="38"/>
      <c r="M117" s="38"/>
      <c r="N117" s="38"/>
      <c r="O117" s="38"/>
      <c r="P117" s="38"/>
      <c r="Q117" s="38"/>
      <c r="R117" s="38"/>
      <c r="S117" s="38"/>
      <c r="T117" s="38"/>
      <c r="U117" s="38"/>
      <c r="V117" s="38"/>
      <c r="W117" s="38"/>
      <c r="X117" s="63"/>
    </row>
    <row r="118" spans="1:24" x14ac:dyDescent="0.25">
      <c r="A118" s="38"/>
      <c r="B118" s="38"/>
      <c r="C118" s="38">
        <v>69</v>
      </c>
      <c r="D118" s="117"/>
      <c r="E118" s="16"/>
      <c r="F118" s="13">
        <f t="shared" si="6"/>
        <v>0</v>
      </c>
      <c r="G118" s="48"/>
      <c r="H118" s="71"/>
      <c r="I118" s="18"/>
      <c r="J118" s="42"/>
      <c r="K118" s="63"/>
      <c r="L118" s="38"/>
      <c r="M118" s="38"/>
      <c r="N118" s="38"/>
      <c r="O118" s="38"/>
      <c r="P118" s="38"/>
      <c r="Q118" s="38"/>
      <c r="R118" s="38"/>
      <c r="S118" s="38"/>
      <c r="T118" s="38"/>
      <c r="U118" s="38"/>
      <c r="V118" s="38"/>
      <c r="W118" s="38"/>
      <c r="X118" s="63"/>
    </row>
    <row r="119" spans="1:24" x14ac:dyDescent="0.25">
      <c r="A119" s="38"/>
      <c r="B119" s="38"/>
      <c r="C119" s="38">
        <v>70</v>
      </c>
      <c r="D119" s="117"/>
      <c r="E119" s="16"/>
      <c r="F119" s="13">
        <f t="shared" si="6"/>
        <v>0</v>
      </c>
      <c r="G119" s="48"/>
      <c r="H119" s="71"/>
      <c r="I119" s="18"/>
      <c r="J119" s="42"/>
      <c r="K119" s="63"/>
      <c r="L119" s="38"/>
      <c r="M119" s="38"/>
      <c r="N119" s="38"/>
      <c r="O119" s="38"/>
      <c r="P119" s="38"/>
      <c r="Q119" s="38"/>
      <c r="R119" s="38"/>
      <c r="S119" s="38"/>
      <c r="T119" s="38"/>
      <c r="U119" s="38"/>
      <c r="V119" s="38"/>
      <c r="W119" s="38"/>
      <c r="X119" s="63"/>
    </row>
    <row r="120" spans="1:24" x14ac:dyDescent="0.25">
      <c r="A120" s="38"/>
      <c r="B120" s="38"/>
      <c r="C120" s="38">
        <v>71</v>
      </c>
      <c r="D120" s="117"/>
      <c r="E120" s="16"/>
      <c r="F120" s="13">
        <f t="shared" si="6"/>
        <v>0</v>
      </c>
      <c r="G120" s="48"/>
      <c r="H120" s="71"/>
      <c r="I120" s="18"/>
      <c r="J120" s="42"/>
      <c r="K120" s="63"/>
      <c r="L120" s="38"/>
      <c r="M120" s="38"/>
      <c r="N120" s="38"/>
      <c r="O120" s="38"/>
      <c r="P120" s="38"/>
      <c r="Q120" s="38"/>
      <c r="R120" s="38"/>
      <c r="S120" s="38"/>
      <c r="T120" s="38"/>
      <c r="U120" s="38"/>
      <c r="V120" s="38"/>
      <c r="W120" s="38"/>
      <c r="X120" s="63"/>
    </row>
    <row r="121" spans="1:24" x14ac:dyDescent="0.25">
      <c r="A121" s="38"/>
      <c r="B121" s="38"/>
      <c r="C121" s="38">
        <v>72</v>
      </c>
      <c r="D121" s="117"/>
      <c r="E121" s="16"/>
      <c r="F121" s="13">
        <f t="shared" si="6"/>
        <v>0</v>
      </c>
      <c r="G121" s="48"/>
      <c r="H121" s="71"/>
      <c r="I121" s="18"/>
      <c r="J121" s="42"/>
      <c r="K121" s="63"/>
      <c r="L121" s="38"/>
      <c r="M121" s="38"/>
      <c r="N121" s="38"/>
      <c r="O121" s="38"/>
      <c r="P121" s="38"/>
      <c r="Q121" s="38"/>
      <c r="R121" s="38"/>
      <c r="S121" s="38"/>
      <c r="T121" s="38"/>
      <c r="U121" s="38"/>
      <c r="V121" s="38"/>
      <c r="W121" s="38"/>
      <c r="X121" s="63"/>
    </row>
    <row r="122" spans="1:24" x14ac:dyDescent="0.25">
      <c r="A122" s="38"/>
      <c r="B122" s="38"/>
      <c r="C122" s="38">
        <v>73</v>
      </c>
      <c r="D122" s="117"/>
      <c r="E122" s="16"/>
      <c r="F122" s="13">
        <f t="shared" si="6"/>
        <v>0</v>
      </c>
      <c r="G122" s="48"/>
      <c r="H122" s="71"/>
      <c r="I122" s="18"/>
      <c r="J122" s="42"/>
      <c r="K122" s="63"/>
      <c r="L122" s="38"/>
      <c r="M122" s="38"/>
      <c r="N122" s="38"/>
      <c r="O122" s="38"/>
      <c r="P122" s="38"/>
      <c r="Q122" s="38"/>
      <c r="R122" s="38"/>
      <c r="S122" s="38"/>
      <c r="T122" s="38"/>
      <c r="U122" s="38"/>
      <c r="V122" s="38"/>
      <c r="W122" s="38"/>
      <c r="X122" s="63"/>
    </row>
    <row r="123" spans="1:24" x14ac:dyDescent="0.25">
      <c r="A123" s="38"/>
      <c r="B123" s="38"/>
      <c r="C123" s="38">
        <v>74</v>
      </c>
      <c r="D123" s="117"/>
      <c r="E123" s="16"/>
      <c r="F123" s="13">
        <f t="shared" si="6"/>
        <v>0</v>
      </c>
      <c r="G123" s="48"/>
      <c r="H123" s="71"/>
      <c r="I123" s="18"/>
      <c r="J123" s="42"/>
      <c r="K123" s="63"/>
      <c r="L123" s="38"/>
      <c r="M123" s="38"/>
      <c r="N123" s="38"/>
      <c r="O123" s="38"/>
      <c r="P123" s="38"/>
      <c r="Q123" s="38"/>
      <c r="R123" s="38"/>
      <c r="S123" s="38"/>
      <c r="T123" s="38"/>
      <c r="U123" s="38"/>
      <c r="V123" s="38"/>
      <c r="W123" s="38"/>
      <c r="X123" s="63"/>
    </row>
    <row r="124" spans="1:24" ht="15.75" thickBot="1" x14ac:dyDescent="0.3">
      <c r="A124" s="38"/>
      <c r="B124" s="38"/>
      <c r="C124" s="38">
        <v>75</v>
      </c>
      <c r="D124" s="118"/>
      <c r="E124" s="17"/>
      <c r="F124" s="14">
        <f t="shared" si="6"/>
        <v>0</v>
      </c>
      <c r="G124" s="49"/>
      <c r="H124" s="72"/>
      <c r="I124" s="20"/>
      <c r="J124" s="42"/>
      <c r="K124" s="63"/>
      <c r="L124" s="38"/>
      <c r="M124" s="38"/>
      <c r="N124" s="38"/>
      <c r="O124" s="38"/>
      <c r="P124" s="38"/>
      <c r="Q124" s="38"/>
      <c r="R124" s="38"/>
      <c r="S124" s="38"/>
      <c r="T124" s="38"/>
      <c r="U124" s="38"/>
      <c r="V124" s="38"/>
      <c r="W124" s="38"/>
      <c r="X124" s="63"/>
    </row>
    <row r="125" spans="1:24"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row>
    <row r="126" spans="1:24"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row>
    <row r="127" spans="1:24"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row>
    <row r="128" spans="1:24"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row>
    <row r="129" spans="1:23"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row>
    <row r="130" spans="1:23"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row>
    <row r="131" spans="1:23"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row>
    <row r="132" spans="1:23"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row>
    <row r="133" spans="1:23"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row>
    <row r="134" spans="1:23"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row>
    <row r="135" spans="1:23"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row>
    <row r="136" spans="1:23"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row>
    <row r="137" spans="1:23"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row>
    <row r="138" spans="1:23"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row>
    <row r="139" spans="1:23"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row>
    <row r="140" spans="1:23"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row>
    <row r="141" spans="1:23"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row>
    <row r="142" spans="1:23"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row>
    <row r="143" spans="1:23"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row>
    <row r="144" spans="1:23"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row>
    <row r="145" spans="1:23"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row>
    <row r="146" spans="1:23"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row>
    <row r="147" spans="1:23"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row>
    <row r="148" spans="1:23"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row>
    <row r="149" spans="1:23"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row>
    <row r="150" spans="1:23"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row>
    <row r="151" spans="1:23"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row>
    <row r="152" spans="1:23"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row>
    <row r="153" spans="1:23"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row>
    <row r="154" spans="1:23"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row>
    <row r="155" spans="1:23"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row>
    <row r="156" spans="1:23"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row>
    <row r="157" spans="1:23"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row>
    <row r="158" spans="1:23"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row>
    <row r="159" spans="1:23"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row>
    <row r="160" spans="1:23"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row>
    <row r="161" spans="1:23"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row>
    <row r="162" spans="1:23"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row>
    <row r="163" spans="1:23"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row>
    <row r="164" spans="1:23"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row>
    <row r="165" spans="1:23"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row>
    <row r="166" spans="1:23"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row>
    <row r="167" spans="1:23"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row>
    <row r="168" spans="1:23"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row>
    <row r="169" spans="1:23"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row>
    <row r="170" spans="1:23"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row>
    <row r="171" spans="1:23"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row>
    <row r="172" spans="1:23"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row>
    <row r="173" spans="1:23"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row>
    <row r="174" spans="1:23"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row>
    <row r="175" spans="1:23"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row>
    <row r="176" spans="1:23"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row>
    <row r="177" spans="1:23"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row>
    <row r="178" spans="1:23"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row>
    <row r="179" spans="1:23"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row>
    <row r="180" spans="1:23"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row>
    <row r="181" spans="1:23"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row>
    <row r="182" spans="1:23"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row>
    <row r="183" spans="1:23"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row>
    <row r="184" spans="1:23"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row>
    <row r="185" spans="1:23"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row>
    <row r="186" spans="1:23"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row>
    <row r="187" spans="1:23"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row>
    <row r="188" spans="1:23"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row>
    <row r="189" spans="1:23"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row>
    <row r="190" spans="1:23"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row>
    <row r="191" spans="1:23"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row>
    <row r="192" spans="1:23"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row>
    <row r="193" spans="1:23"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row>
    <row r="194" spans="1:23"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row>
    <row r="195" spans="1:23"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row>
    <row r="196" spans="1:23"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row>
    <row r="197" spans="1:23"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row>
    <row r="198" spans="1:23"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row>
    <row r="199" spans="1:23"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row>
    <row r="200" spans="1:23"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row>
    <row r="201" spans="1:23"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row>
    <row r="202" spans="1:23"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row>
    <row r="203" spans="1:23"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row>
    <row r="204" spans="1:23"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row>
    <row r="205" spans="1:23"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row>
    <row r="206" spans="1:23"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row>
    <row r="207" spans="1:23"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row>
    <row r="208" spans="1:23"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row>
    <row r="209" spans="1:23"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row>
    <row r="210" spans="1:23"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row>
    <row r="211" spans="1:23"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row>
    <row r="212" spans="1:23"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row>
    <row r="213" spans="1:23"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row>
    <row r="214" spans="1:23"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row>
    <row r="215" spans="1:23"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row>
    <row r="216" spans="1:23"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row>
    <row r="217" spans="1:23"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row>
    <row r="218" spans="1:23"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row>
    <row r="219" spans="1:23"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row>
    <row r="220" spans="1:23"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row>
    <row r="221" spans="1:23"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row>
    <row r="222" spans="1:23"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row>
    <row r="223" spans="1:23"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row>
    <row r="224" spans="1:23"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row>
    <row r="225" spans="1:23"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row>
    <row r="226" spans="1:23"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row>
    <row r="227" spans="1:23"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row>
    <row r="228" spans="1:23"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row>
    <row r="229" spans="1:23"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row>
    <row r="230" spans="1:23"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row>
    <row r="231" spans="1:23"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row>
    <row r="232" spans="1:23"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row>
    <row r="233" spans="1:23"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row>
    <row r="234" spans="1:23"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row>
    <row r="235" spans="1:23"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row>
    <row r="236" spans="1:23"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row>
    <row r="237" spans="1:23"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row>
    <row r="238" spans="1:23"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row>
    <row r="239" spans="1:23"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row>
    <row r="240" spans="1:23"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row>
    <row r="241" spans="1:23"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row>
    <row r="242" spans="1:23"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row>
    <row r="243" spans="1:23"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row>
    <row r="244" spans="1:23"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row>
    <row r="245" spans="1:23"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row>
    <row r="246" spans="1:23"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row>
    <row r="247" spans="1:23"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row>
    <row r="248" spans="1:23"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row>
    <row r="249" spans="1:23"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row>
    <row r="250" spans="1:23"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row>
    <row r="251" spans="1:23"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row>
    <row r="252" spans="1:23"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row>
    <row r="253" spans="1:23"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row>
    <row r="254" spans="1:23"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row>
    <row r="255" spans="1:23"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row>
    <row r="256" spans="1:23"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row>
    <row r="257" spans="1:23"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row>
    <row r="258" spans="1:23"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row>
    <row r="259" spans="1:23"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row>
    <row r="260" spans="1:23"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row>
    <row r="261" spans="1:23"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row>
    <row r="262" spans="1:23"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row>
    <row r="263" spans="1:23"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row>
    <row r="264" spans="1:23"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row>
    <row r="265" spans="1:23"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row>
    <row r="266" spans="1:23"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row>
    <row r="267" spans="1:23"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row>
    <row r="268" spans="1:23"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row>
    <row r="269" spans="1:23"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row>
    <row r="270" spans="1:23"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row>
    <row r="271" spans="1:23"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row>
    <row r="272" spans="1:23"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row>
    <row r="273" spans="1:23"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row>
    <row r="274" spans="1:23"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row>
    <row r="275" spans="1:23"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row>
    <row r="276" spans="1:23"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row>
    <row r="277" spans="1:23"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row>
    <row r="278" spans="1:23"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row>
    <row r="279" spans="1:23"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row>
    <row r="280" spans="1:23"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row>
    <row r="281" spans="1:23"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row>
    <row r="282" spans="1:23"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row>
    <row r="283" spans="1:23"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row>
    <row r="284" spans="1:23"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row>
    <row r="285" spans="1:23"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row>
    <row r="286" spans="1:23"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row>
    <row r="287" spans="1:23"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row>
    <row r="288" spans="1:23"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row>
    <row r="289" spans="1:23"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row>
    <row r="290" spans="1:23"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row>
    <row r="291" spans="1:23"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row>
    <row r="292" spans="1:23"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row>
    <row r="293" spans="1:23"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row>
    <row r="294" spans="1:23"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row>
    <row r="295" spans="1:23"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row>
    <row r="296" spans="1:23"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row>
    <row r="297" spans="1:23"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row>
    <row r="298" spans="1:23"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row>
    <row r="299" spans="1:23"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row>
    <row r="300" spans="1:23"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row>
    <row r="301" spans="1:23"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row>
    <row r="302" spans="1:23"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row>
    <row r="303" spans="1:23"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row>
    <row r="304" spans="1:23"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row>
    <row r="305" spans="1:23"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row>
    <row r="306" spans="1:23"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row>
    <row r="307" spans="1:23"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row>
    <row r="308" spans="1:23"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row>
    <row r="309" spans="1:23"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row>
    <row r="310" spans="1:23"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row>
    <row r="311" spans="1:23"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row>
    <row r="312" spans="1:23"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row>
    <row r="313" spans="1:23"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row>
    <row r="314" spans="1:23"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row>
    <row r="315" spans="1:23"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row>
    <row r="316" spans="1:23"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row>
    <row r="317" spans="1:23"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row>
    <row r="318" spans="1:23"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row>
    <row r="319" spans="1:23"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row>
    <row r="320" spans="1:23"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row>
    <row r="321" spans="1:23"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row>
    <row r="322" spans="1:23"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row>
    <row r="323" spans="1:23"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row>
    <row r="324" spans="1:23"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row>
    <row r="325" spans="1:23"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row>
    <row r="326" spans="1:23"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row>
    <row r="327" spans="1:23"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row>
    <row r="328" spans="1:23"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row>
    <row r="329" spans="1:23"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row>
    <row r="330" spans="1:23"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row>
    <row r="331" spans="1:23"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row>
    <row r="332" spans="1:23"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row>
    <row r="333" spans="1:23"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row>
    <row r="334" spans="1:23"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row>
    <row r="335" spans="1:23"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row>
    <row r="336" spans="1:23"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row>
    <row r="337" spans="1:23"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row>
    <row r="338" spans="1:23"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row>
    <row r="339" spans="1:23"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row>
    <row r="340" spans="1:23"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row>
    <row r="341" spans="1:23"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row>
    <row r="342" spans="1:23"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row>
    <row r="343" spans="1:23"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row>
    <row r="344" spans="1:23"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row>
    <row r="345" spans="1:23"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row>
    <row r="346" spans="1:23"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row>
    <row r="347" spans="1:23"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row>
    <row r="348" spans="1:23"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row>
    <row r="349" spans="1:23"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row>
    <row r="350" spans="1:23"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row>
    <row r="351" spans="1:23"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row>
    <row r="352" spans="1:23"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row>
    <row r="353" spans="1:23"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row>
    <row r="354" spans="1:23"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row>
    <row r="355" spans="1:23"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row>
    <row r="356" spans="1:23"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row>
    <row r="357" spans="1:23"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row>
    <row r="358" spans="1:23"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row>
    <row r="359" spans="1:23"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row>
    <row r="360" spans="1:23"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row>
    <row r="361" spans="1:23"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row>
    <row r="362" spans="1:23"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row>
    <row r="363" spans="1:23"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row>
    <row r="364" spans="1:23"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row>
    <row r="365" spans="1:23"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row>
    <row r="366" spans="1:23"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row>
    <row r="367" spans="1:23"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row>
    <row r="368" spans="1:23"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row>
    <row r="369" spans="1:23"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row>
    <row r="370" spans="1:23"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row>
    <row r="371" spans="1:23"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row>
    <row r="372" spans="1:23"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row>
    <row r="373" spans="1:23"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row>
    <row r="374" spans="1:23"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row>
    <row r="375" spans="1:23"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row>
    <row r="376" spans="1:23"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row>
    <row r="377" spans="1:23"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row>
  </sheetData>
  <mergeCells count="11">
    <mergeCell ref="A25:B25"/>
    <mergeCell ref="A50:B50"/>
    <mergeCell ref="A51:B51"/>
    <mergeCell ref="A52:B52"/>
    <mergeCell ref="A53:B53"/>
    <mergeCell ref="H15:I16"/>
    <mergeCell ref="J15:N16"/>
    <mergeCell ref="H17:I19"/>
    <mergeCell ref="J17:N19"/>
    <mergeCell ref="A21:J22"/>
    <mergeCell ref="L21:W22"/>
  </mergeCells>
  <conditionalFormatting sqref="H15:I16">
    <cfRule type="expression" dxfId="3" priority="1">
      <formula>$J$15&gt;0</formula>
    </cfRule>
    <cfRule type="expression" dxfId="2" priority="2">
      <formula>$J$15&lt;=0</formula>
    </cfRule>
  </conditionalFormatting>
  <conditionalFormatting sqref="J15">
    <cfRule type="cellIs" dxfId="1" priority="3" operator="lessThanOrEqual">
      <formula>0</formula>
    </cfRule>
    <cfRule type="cellIs" dxfId="0" priority="4" operator="greaterThan">
      <formula>0</formula>
    </cfRule>
  </conditionalFormatting>
  <dataValidations count="1">
    <dataValidation type="list" allowBlank="1" showInputMessage="1" showErrorMessage="1" sqref="B27">
      <formula1>"1,2,3,4,5,6,7,8,9,10,11,12,13,14,15,16,17,18,19,20,21,22,23,24,25"</formula1>
    </dataValidation>
  </dataValidations>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55</vt:i4>
      </vt:variant>
    </vt:vector>
  </HeadingPairs>
  <TitlesOfParts>
    <vt:vector size="55" baseType="lpstr">
      <vt:lpstr>Fonctionnement</vt:lpstr>
      <vt:lpstr>Plateforme pour investir</vt:lpstr>
      <vt:lpstr>OBJECTIFS</vt:lpstr>
      <vt:lpstr>EXEMPLE</vt:lpstr>
      <vt:lpstr>GLOBAL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Jermy DUVAL</dc:creator>
  <cp:lastModifiedBy>jboisvert</cp:lastModifiedBy>
  <cp:lastPrinted>2022-12-09T14:20:50Z</cp:lastPrinted>
  <dcterms:created xsi:type="dcterms:W3CDTF">2018-10-28T16:32:33Z</dcterms:created>
  <dcterms:modified xsi:type="dcterms:W3CDTF">2025-12-18T21:48:21Z</dcterms:modified>
</cp:coreProperties>
</file>