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61378\Desktop\ProgrammingPractice\PythonPractice\CBB_Score_Predictor\"/>
    </mc:Choice>
  </mc:AlternateContent>
  <xr:revisionPtr revIDLastSave="0" documentId="13_ncr:1_{EE7361F5-7918-460A-AD05-F59A2AADB800}" xr6:coauthVersionLast="47" xr6:coauthVersionMax="47" xr10:uidLastSave="{00000000-0000-0000-0000-000000000000}"/>
  <bookViews>
    <workbookView xWindow="28680" yWindow="-120" windowWidth="29040" windowHeight="15840" xr2:uid="{7DEDD8E8-3F3D-4278-8009-32DEE7B3E2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" l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21" i="1"/>
  <c r="P22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K21" i="1"/>
  <c r="J21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2" i="1"/>
  <c r="U3" i="1"/>
  <c r="K2" i="1"/>
  <c r="M2" i="1" s="1"/>
  <c r="K3" i="1"/>
  <c r="K4" i="1"/>
  <c r="K5" i="1"/>
  <c r="M5" i="1" s="1"/>
  <c r="K6" i="1"/>
  <c r="K7" i="1"/>
  <c r="M7" i="1" s="1"/>
  <c r="K8" i="1"/>
  <c r="M8" i="1" s="1"/>
  <c r="K9" i="1"/>
  <c r="K10" i="1"/>
  <c r="K11" i="1"/>
  <c r="K12" i="1"/>
  <c r="K13" i="1"/>
  <c r="K14" i="1"/>
  <c r="K15" i="1"/>
  <c r="M15" i="1" s="1"/>
  <c r="K16" i="1"/>
  <c r="M16" i="1" s="1"/>
  <c r="K17" i="1"/>
  <c r="F2" i="1"/>
  <c r="F3" i="1"/>
  <c r="F4" i="1"/>
  <c r="F5" i="1"/>
  <c r="F6" i="1"/>
  <c r="F7" i="1"/>
  <c r="F8" i="1"/>
  <c r="F9" i="1"/>
  <c r="F10" i="1"/>
  <c r="F11" i="1"/>
  <c r="F12" i="1"/>
  <c r="M12" i="1" s="1"/>
  <c r="F13" i="1"/>
  <c r="F14" i="1"/>
  <c r="F15" i="1"/>
  <c r="F16" i="1"/>
  <c r="F17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M17" i="1" l="1"/>
  <c r="M14" i="1"/>
  <c r="M13" i="1"/>
  <c r="M11" i="1"/>
  <c r="M9" i="1"/>
  <c r="M6" i="1"/>
  <c r="M4" i="1"/>
  <c r="M3" i="1"/>
  <c r="M10" i="1"/>
</calcChain>
</file>

<file path=xl/sharedStrings.xml><?xml version="1.0" encoding="utf-8"?>
<sst xmlns="http://schemas.openxmlformats.org/spreadsheetml/2006/main" count="89" uniqueCount="47">
  <si>
    <t>Home</t>
  </si>
  <si>
    <t>Away</t>
  </si>
  <si>
    <t>Home Score</t>
  </si>
  <si>
    <t>Away Score</t>
  </si>
  <si>
    <t>Margin</t>
  </si>
  <si>
    <t>Michigan</t>
  </si>
  <si>
    <t>Purdue</t>
  </si>
  <si>
    <t>Actual Home Score</t>
  </si>
  <si>
    <t>Actual Away Score</t>
  </si>
  <si>
    <t>Actual Margin</t>
  </si>
  <si>
    <t>USC</t>
  </si>
  <si>
    <t>UCLA</t>
  </si>
  <si>
    <t>Washington State</t>
  </si>
  <si>
    <t>Arizona</t>
  </si>
  <si>
    <t>Florida Atlantic</t>
  </si>
  <si>
    <t>Middle Tennessee</t>
  </si>
  <si>
    <t>App State</t>
  </si>
  <si>
    <t>Georgia State</t>
  </si>
  <si>
    <t>Wagner</t>
  </si>
  <si>
    <t>St. Francis Brooklyn</t>
  </si>
  <si>
    <t>Michigan State</t>
  </si>
  <si>
    <t>Iowa</t>
  </si>
  <si>
    <t>James Madison</t>
  </si>
  <si>
    <t>Coastal Carolina</t>
  </si>
  <si>
    <t>UNC Wilmington</t>
  </si>
  <si>
    <t>Monmouth</t>
  </si>
  <si>
    <t>Elon</t>
  </si>
  <si>
    <t>Hofstra</t>
  </si>
  <si>
    <t>William &amp; Marry</t>
  </si>
  <si>
    <t>Stony Brook</t>
  </si>
  <si>
    <t>Liberty</t>
  </si>
  <si>
    <t>Stetson</t>
  </si>
  <si>
    <t>South Alabama</t>
  </si>
  <si>
    <t>Old Dominion</t>
  </si>
  <si>
    <t>Southeast Missouri State</t>
  </si>
  <si>
    <t>Tennessee State</t>
  </si>
  <si>
    <t>Oregon</t>
  </si>
  <si>
    <t>Colorado</t>
  </si>
  <si>
    <t>Arizona State</t>
  </si>
  <si>
    <t>Home Result</t>
  </si>
  <si>
    <t>Correct</t>
  </si>
  <si>
    <t>Incorrect</t>
  </si>
  <si>
    <t>Home Difference</t>
  </si>
  <si>
    <t>Away Difference</t>
  </si>
  <si>
    <t>Old</t>
  </si>
  <si>
    <t>Home Diff</t>
  </si>
  <si>
    <t>Away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</si>
</sst>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4">
    <xf numFmtId="0" fontId="0" fillId="0" borderId="0" xfId="0"/>
    <xf numFmtId="0" fontId="3" fillId="3" borderId="0" xfId="3"/>
    <xf numFmtId="0" fontId="2" fillId="2" borderId="0" xfId="2"/>
    <xf numFmtId="9" fontId="0" fillId="0" borderId="0" xfId="1" applyFont="1"/>
  </cellXfs>
  <cellStyles count="4">
    <cellStyle name="Bad" xfId="3" builtinId="27"/>
    <cellStyle name="Good" xfId="2" builtinId="26"/>
    <cellStyle name="Normal" xfId="0" builtinId="0"/>
    <cellStyle name="Percent" xfId="1" builtinId="5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250323-617B-4CFC-84A2-30353679C8C3}" name="Table2" displayName="Table2" ref="A1:F17" totalsRowShown="0">
  <autoFilter ref="A1:F17" xr:uid="{6D250323-617B-4CFC-84A2-30353679C8C3}"/>
  <tableColumns count="6">
    <tableColumn id="1" xr3:uid="{E57E3A88-EA27-4838-AF8F-A1200AF82B2B}" name="Home"/>
    <tableColumn id="2" xr3:uid="{12E078FB-6DF2-4850-A31E-2A7AEB7C471B}" name="Away"/>
    <tableColumn id="3" xr3:uid="{219EC8DF-F23F-4424-94B7-703202740116}" name="Home Score"/>
    <tableColumn id="4" xr3:uid="{29A8388E-A1B2-4CE3-9705-AEBE7A289DD8}" name="Away Score"/>
    <tableColumn id="5" xr3:uid="{0EE8292D-F8A3-4E48-BF9B-7ADF17803C8C}" name="Margin">
      <calculatedColumnFormula>C2-D2</calculatedColumnFormula>
    </tableColumn>
    <tableColumn id="6" xr3:uid="{94CF7CC5-F5A5-4338-81D4-F7D9667A8582}" name="Home Result" dataDxfId="3">
      <calculatedColumnFormula>IF(Table2[[#This Row],[Home Score]]&gt;Table2[[#This Row],[Away Score]],"W", "L")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98BF99-0713-425B-AD04-ACB598A718E7}" name="Table3" displayName="Table3" ref="H1:K17" totalsRowShown="0">
  <autoFilter ref="H1:K17" xr:uid="{B798BF99-0713-425B-AD04-ACB598A718E7}"/>
  <tableColumns count="4">
    <tableColumn id="1" xr3:uid="{1401157E-E543-4183-BD5E-969FDB474A39}" name="Actual Home Score"/>
    <tableColumn id="2" xr3:uid="{7F0F381E-D158-43AF-B416-B01A705B5BFA}" name="Actual Away Score"/>
    <tableColumn id="3" xr3:uid="{7F03D607-5FB8-47D2-8A50-61204329B714}" name="Actual Margin" dataDxfId="2">
      <calculatedColumnFormula>Table3[[#This Row],[Actual Home Score]]-Table3[[#This Row],[Actual Away Score]]</calculatedColumnFormula>
    </tableColumn>
    <tableColumn id="4" xr3:uid="{745CCC7E-7195-4C37-B278-C548C309D894}" name="Home Result" dataDxfId="1">
      <calculatedColumnFormula>IF(Table3[[#This Row],[Actual Home Score]]&gt;Table3[[#This Row],[Actual Away Score]], "W", "L")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8A2173-9EB6-480A-8E67-07198988C491}" name="Table22" displayName="Table22" ref="A20:F36" totalsRowShown="0">
  <autoFilter ref="A20:F36" xr:uid="{BB8A2173-9EB6-480A-8E67-07198988C491}"/>
  <tableColumns count="6">
    <tableColumn id="1" xr3:uid="{1B162BF4-EC37-4F6C-B0B2-0B5E3D769D09}" name="Home"/>
    <tableColumn id="2" xr3:uid="{E46045E3-0BC2-4593-B35B-53ADA2BBAC51}" name="Away"/>
    <tableColumn id="3" xr3:uid="{4C0071A5-57B7-4E75-BF9B-7433939C349A}" name="Home Score"/>
    <tableColumn id="4" xr3:uid="{3FDDAF0F-44D4-4477-A0B2-D3E77335BA35}" name="Away Score"/>
    <tableColumn id="5" xr3:uid="{7E6E2ADB-F540-496D-AC4D-4595C64B01CE}" name="Margin">
      <calculatedColumnFormula>C21-D21</calculatedColumnFormula>
    </tableColumn>
    <tableColumn id="6" xr3:uid="{27F98CDC-9362-41F2-B47B-78E64D64C13A}" name="Home Result" dataDxfId="0">
      <calculatedColumnFormula>IF(Table22[[#This Row],[Home Score]]&gt;Table22[[#This Row],[Away Score]],"W", "L")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7BD59-2171-466B-8FD1-32C94A4B0A76}">
  <dimension ref="A1:U36"/>
  <sheetViews>
    <sheetView tabSelected="1" workbookViewId="0">
      <selection activeCell="J38" sqref="J38"/>
    </sheetView>
  </sheetViews>
  <sheetFormatPr defaultRowHeight="14.5" x14ac:dyDescent="0.35"/>
  <cols>
    <col min="1" max="1" width="12.54296875" customWidth="1"/>
    <col min="2" max="2" width="11.6328125" customWidth="1"/>
    <col min="3" max="3" width="13" customWidth="1"/>
    <col min="4" max="4" width="12.54296875" customWidth="1"/>
    <col min="6" max="6" width="15.54296875" customWidth="1"/>
    <col min="7" max="7" width="14.6328125" customWidth="1"/>
    <col min="8" max="8" width="11.1796875" customWidth="1"/>
    <col min="9" max="9" width="9.90625" customWidth="1"/>
    <col min="11" max="11" width="16.26953125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39</v>
      </c>
      <c r="H1" t="s">
        <v>7</v>
      </c>
      <c r="I1" t="s">
        <v>8</v>
      </c>
      <c r="J1" t="s">
        <v>9</v>
      </c>
      <c r="K1" t="s">
        <v>39</v>
      </c>
      <c r="O1" t="s">
        <v>42</v>
      </c>
      <c r="P1" t="s">
        <v>43</v>
      </c>
    </row>
    <row r="2" spans="1:21" x14ac:dyDescent="0.35">
      <c r="A2" t="s">
        <v>5</v>
      </c>
      <c r="B2" t="s">
        <v>6</v>
      </c>
      <c r="C2">
        <v>73</v>
      </c>
      <c r="D2">
        <v>70</v>
      </c>
      <c r="E2">
        <f>C2-D2</f>
        <v>3</v>
      </c>
      <c r="F2" t="str">
        <f>IF(Table2[[#This Row],[Home Score]]&gt;Table2[[#This Row],[Away Score]],"W", "L")</f>
        <v>W</v>
      </c>
      <c r="H2">
        <v>70</v>
      </c>
      <c r="I2">
        <v>75</v>
      </c>
      <c r="J2">
        <f>Table3[[#This Row],[Actual Home Score]]-Table3[[#This Row],[Actual Away Score]]</f>
        <v>-5</v>
      </c>
      <c r="K2" t="str">
        <f>IF(Table3[[#This Row],[Actual Home Score]]&gt;Table3[[#This Row],[Actual Away Score]], "W", "L")</f>
        <v>L</v>
      </c>
      <c r="M2" s="1" t="str">
        <f>+IF(Table2[[#This Row],[Home Result]]=Table3[[#This Row],[Home Result]], "Correct", "Inccorect")</f>
        <v>Inccorect</v>
      </c>
      <c r="O2">
        <f>Table2[[#This Row],[Home Score]]-Table3[[#This Row],[Actual Home Score]]</f>
        <v>3</v>
      </c>
      <c r="P2">
        <f>Table2[[#This Row],[Away Score]]-Table3[[#This Row],[Actual Away Score]]</f>
        <v>-5</v>
      </c>
      <c r="S2" t="s">
        <v>40</v>
      </c>
      <c r="T2" t="s">
        <v>41</v>
      </c>
    </row>
    <row r="3" spans="1:21" x14ac:dyDescent="0.35">
      <c r="A3" t="s">
        <v>10</v>
      </c>
      <c r="B3" t="s">
        <v>11</v>
      </c>
      <c r="C3">
        <v>72</v>
      </c>
      <c r="D3">
        <v>76</v>
      </c>
      <c r="E3">
        <f t="shared" ref="E3:E17" si="0">C3-D3</f>
        <v>-4</v>
      </c>
      <c r="F3" t="str">
        <f>IF(Table2[[#This Row],[Home Score]]&gt;Table2[[#This Row],[Away Score]],"W", "L")</f>
        <v>L</v>
      </c>
      <c r="H3">
        <v>77</v>
      </c>
      <c r="I3">
        <v>64</v>
      </c>
      <c r="J3">
        <f>Table3[[#This Row],[Actual Home Score]]-Table3[[#This Row],[Actual Away Score]]</f>
        <v>13</v>
      </c>
      <c r="K3" t="str">
        <f>IF(Table3[[#This Row],[Actual Home Score]]&gt;Table3[[#This Row],[Actual Away Score]], "W", "L")</f>
        <v>W</v>
      </c>
      <c r="M3" s="1" t="str">
        <f>+IF(Table2[[#This Row],[Home Result]]=Table3[[#This Row],[Home Result]], "Correct", "Inccorect")</f>
        <v>Inccorect</v>
      </c>
      <c r="O3">
        <f>Table2[[#This Row],[Home Score]]-Table3[[#This Row],[Actual Home Score]]</f>
        <v>-5</v>
      </c>
      <c r="P3">
        <f>Table2[[#This Row],[Away Score]]-Table3[[#This Row],[Actual Away Score]]</f>
        <v>12</v>
      </c>
      <c r="S3">
        <v>9</v>
      </c>
      <c r="T3">
        <v>7</v>
      </c>
      <c r="U3" s="3">
        <f>9/(9+7)</f>
        <v>0.5625</v>
      </c>
    </row>
    <row r="4" spans="1:21" x14ac:dyDescent="0.35">
      <c r="A4" t="s">
        <v>12</v>
      </c>
      <c r="B4" t="s">
        <v>13</v>
      </c>
      <c r="C4">
        <v>71</v>
      </c>
      <c r="D4">
        <v>75</v>
      </c>
      <c r="E4">
        <f t="shared" si="0"/>
        <v>-4</v>
      </c>
      <c r="F4" t="str">
        <f>IF(Table2[[#This Row],[Home Score]]&gt;Table2[[#This Row],[Away Score]],"W", "L")</f>
        <v>L</v>
      </c>
      <c r="H4">
        <v>58</v>
      </c>
      <c r="I4">
        <v>63</v>
      </c>
      <c r="J4">
        <f>Table3[[#This Row],[Actual Home Score]]-Table3[[#This Row],[Actual Away Score]]</f>
        <v>-5</v>
      </c>
      <c r="K4" t="str">
        <f>IF(Table3[[#This Row],[Actual Home Score]]&gt;Table3[[#This Row],[Actual Away Score]], "W", "L")</f>
        <v>L</v>
      </c>
      <c r="M4" s="2" t="str">
        <f>+IF(Table2[[#This Row],[Home Result]]=Table3[[#This Row],[Home Result]], "Correct", "Inccorect")</f>
        <v>Correct</v>
      </c>
      <c r="O4">
        <f>Table2[[#This Row],[Home Score]]-Table3[[#This Row],[Actual Home Score]]</f>
        <v>13</v>
      </c>
      <c r="P4">
        <f>Table2[[#This Row],[Away Score]]-Table3[[#This Row],[Actual Away Score]]</f>
        <v>12</v>
      </c>
    </row>
    <row r="5" spans="1:21" x14ac:dyDescent="0.35">
      <c r="A5" t="s">
        <v>14</v>
      </c>
      <c r="B5" t="s">
        <v>15</v>
      </c>
      <c r="C5">
        <v>80</v>
      </c>
      <c r="D5">
        <v>63</v>
      </c>
      <c r="E5">
        <f t="shared" si="0"/>
        <v>17</v>
      </c>
      <c r="F5" t="str">
        <f>IF(Table2[[#This Row],[Home Score]]&gt;Table2[[#This Row],[Away Score]],"W", "L")</f>
        <v>W</v>
      </c>
      <c r="H5">
        <v>85</v>
      </c>
      <c r="I5">
        <v>67</v>
      </c>
      <c r="J5">
        <f>Table3[[#This Row],[Actual Home Score]]-Table3[[#This Row],[Actual Away Score]]</f>
        <v>18</v>
      </c>
      <c r="K5" t="str">
        <f>IF(Table3[[#This Row],[Actual Home Score]]&gt;Table3[[#This Row],[Actual Away Score]], "W", "L")</f>
        <v>W</v>
      </c>
      <c r="M5" s="2" t="str">
        <f>+IF(Table2[[#This Row],[Home Result]]=Table3[[#This Row],[Home Result]], "Correct", "Inccorect")</f>
        <v>Correct</v>
      </c>
      <c r="O5">
        <f>Table2[[#This Row],[Home Score]]-Table3[[#This Row],[Actual Home Score]]</f>
        <v>-5</v>
      </c>
      <c r="P5">
        <f>Table2[[#This Row],[Away Score]]-Table3[[#This Row],[Actual Away Score]]</f>
        <v>-4</v>
      </c>
    </row>
    <row r="6" spans="1:21" x14ac:dyDescent="0.35">
      <c r="A6" t="s">
        <v>16</v>
      </c>
      <c r="B6" t="s">
        <v>17</v>
      </c>
      <c r="C6">
        <v>70</v>
      </c>
      <c r="D6">
        <v>64</v>
      </c>
      <c r="E6">
        <f t="shared" si="0"/>
        <v>6</v>
      </c>
      <c r="F6" t="str">
        <f>IF(Table2[[#This Row],[Home Score]]&gt;Table2[[#This Row],[Away Score]],"W", "L")</f>
        <v>W</v>
      </c>
      <c r="H6">
        <v>71</v>
      </c>
      <c r="I6">
        <v>59</v>
      </c>
      <c r="J6">
        <f>Table3[[#This Row],[Actual Home Score]]-Table3[[#This Row],[Actual Away Score]]</f>
        <v>12</v>
      </c>
      <c r="K6" t="str">
        <f>IF(Table3[[#This Row],[Actual Home Score]]&gt;Table3[[#This Row],[Actual Away Score]], "W", "L")</f>
        <v>W</v>
      </c>
      <c r="M6" s="2" t="str">
        <f>+IF(Table2[[#This Row],[Home Result]]=Table3[[#This Row],[Home Result]], "Correct", "Inccorect")</f>
        <v>Correct</v>
      </c>
      <c r="O6">
        <f>Table2[[#This Row],[Home Score]]-Table3[[#This Row],[Actual Home Score]]</f>
        <v>-1</v>
      </c>
      <c r="P6">
        <f>Table2[[#This Row],[Away Score]]-Table3[[#This Row],[Actual Away Score]]</f>
        <v>5</v>
      </c>
    </row>
    <row r="7" spans="1:21" x14ac:dyDescent="0.35">
      <c r="A7" t="s">
        <v>18</v>
      </c>
      <c r="B7" t="s">
        <v>19</v>
      </c>
      <c r="C7">
        <v>76</v>
      </c>
      <c r="D7">
        <v>58</v>
      </c>
      <c r="E7">
        <f t="shared" si="0"/>
        <v>18</v>
      </c>
      <c r="F7" t="str">
        <f>IF(Table2[[#This Row],[Home Score]]&gt;Table2[[#This Row],[Away Score]],"W", "L")</f>
        <v>W</v>
      </c>
      <c r="H7">
        <v>56</v>
      </c>
      <c r="I7">
        <v>65</v>
      </c>
      <c r="J7">
        <f>Table3[[#This Row],[Actual Home Score]]-Table3[[#This Row],[Actual Away Score]]</f>
        <v>-9</v>
      </c>
      <c r="K7" t="str">
        <f>IF(Table3[[#This Row],[Actual Home Score]]&gt;Table3[[#This Row],[Actual Away Score]], "W", "L")</f>
        <v>L</v>
      </c>
      <c r="M7" s="1" t="str">
        <f>+IF(Table2[[#This Row],[Home Result]]=Table3[[#This Row],[Home Result]], "Correct", "Inccorect")</f>
        <v>Inccorect</v>
      </c>
      <c r="O7">
        <f>Table2[[#This Row],[Home Score]]-Table3[[#This Row],[Actual Home Score]]</f>
        <v>20</v>
      </c>
      <c r="P7">
        <f>Table2[[#This Row],[Away Score]]-Table3[[#This Row],[Actual Away Score]]</f>
        <v>-7</v>
      </c>
    </row>
    <row r="8" spans="1:21" x14ac:dyDescent="0.35">
      <c r="A8" t="s">
        <v>20</v>
      </c>
      <c r="B8" t="s">
        <v>21</v>
      </c>
      <c r="C8">
        <v>71</v>
      </c>
      <c r="D8">
        <v>73</v>
      </c>
      <c r="E8">
        <f t="shared" si="0"/>
        <v>-2</v>
      </c>
      <c r="F8" t="str">
        <f>IF(Table2[[#This Row],[Home Score]]&gt;Table2[[#This Row],[Away Score]],"W", "L")</f>
        <v>L</v>
      </c>
      <c r="H8">
        <v>63</v>
      </c>
      <c r="I8">
        <v>61</v>
      </c>
      <c r="J8">
        <f>Table3[[#This Row],[Actual Home Score]]-Table3[[#This Row],[Actual Away Score]]</f>
        <v>2</v>
      </c>
      <c r="K8" t="str">
        <f>IF(Table3[[#This Row],[Actual Home Score]]&gt;Table3[[#This Row],[Actual Away Score]], "W", "L")</f>
        <v>W</v>
      </c>
      <c r="M8" s="1" t="str">
        <f>+IF(Table2[[#This Row],[Home Result]]=Table3[[#This Row],[Home Result]], "Correct", "Inccorect")</f>
        <v>Inccorect</v>
      </c>
      <c r="O8">
        <f>Table2[[#This Row],[Home Score]]-Table3[[#This Row],[Actual Home Score]]</f>
        <v>8</v>
      </c>
      <c r="P8">
        <f>Table2[[#This Row],[Away Score]]-Table3[[#This Row],[Actual Away Score]]</f>
        <v>12</v>
      </c>
    </row>
    <row r="9" spans="1:21" x14ac:dyDescent="0.35">
      <c r="A9" t="s">
        <v>22</v>
      </c>
      <c r="B9" t="s">
        <v>23</v>
      </c>
      <c r="C9">
        <v>92</v>
      </c>
      <c r="D9">
        <v>69</v>
      </c>
      <c r="E9">
        <f t="shared" si="0"/>
        <v>23</v>
      </c>
      <c r="F9" t="str">
        <f>IF(Table2[[#This Row],[Home Score]]&gt;Table2[[#This Row],[Away Score]],"W", "L")</f>
        <v>W</v>
      </c>
      <c r="H9">
        <v>75</v>
      </c>
      <c r="I9">
        <v>69</v>
      </c>
      <c r="J9">
        <f>Table3[[#This Row],[Actual Home Score]]-Table3[[#This Row],[Actual Away Score]]</f>
        <v>6</v>
      </c>
      <c r="K9" t="str">
        <f>IF(Table3[[#This Row],[Actual Home Score]]&gt;Table3[[#This Row],[Actual Away Score]], "W", "L")</f>
        <v>W</v>
      </c>
      <c r="M9" s="2" t="str">
        <f>+IF(Table2[[#This Row],[Home Result]]=Table3[[#This Row],[Home Result]], "Correct", "Inccorect")</f>
        <v>Correct</v>
      </c>
      <c r="O9">
        <f>Table2[[#This Row],[Home Score]]-Table3[[#This Row],[Actual Home Score]]</f>
        <v>17</v>
      </c>
      <c r="P9">
        <f>Table2[[#This Row],[Away Score]]-Table3[[#This Row],[Actual Away Score]]</f>
        <v>0</v>
      </c>
    </row>
    <row r="10" spans="1:21" x14ac:dyDescent="0.35">
      <c r="A10" t="s">
        <v>24</v>
      </c>
      <c r="B10" t="s">
        <v>25</v>
      </c>
      <c r="C10">
        <v>98</v>
      </c>
      <c r="D10">
        <v>54</v>
      </c>
      <c r="E10">
        <f t="shared" si="0"/>
        <v>44</v>
      </c>
      <c r="F10" t="str">
        <f>IF(Table2[[#This Row],[Home Score]]&gt;Table2[[#This Row],[Away Score]],"W", "L")</f>
        <v>W</v>
      </c>
      <c r="H10">
        <v>52</v>
      </c>
      <c r="I10">
        <v>49</v>
      </c>
      <c r="J10">
        <f>Table3[[#This Row],[Actual Home Score]]-Table3[[#This Row],[Actual Away Score]]</f>
        <v>3</v>
      </c>
      <c r="K10" t="str">
        <f>IF(Table3[[#This Row],[Actual Home Score]]&gt;Table3[[#This Row],[Actual Away Score]], "W", "L")</f>
        <v>W</v>
      </c>
      <c r="M10" s="2" t="str">
        <f>+IF(Table2[[#This Row],[Home Result]]=Table3[[#This Row],[Home Result]], "Correct", "Inccorect")</f>
        <v>Correct</v>
      </c>
      <c r="O10">
        <f>Table2[[#This Row],[Home Score]]-Table3[[#This Row],[Actual Home Score]]</f>
        <v>46</v>
      </c>
      <c r="P10">
        <f>Table2[[#This Row],[Away Score]]-Table3[[#This Row],[Actual Away Score]]</f>
        <v>5</v>
      </c>
    </row>
    <row r="11" spans="1:21" x14ac:dyDescent="0.35">
      <c r="A11" t="s">
        <v>26</v>
      </c>
      <c r="B11" t="s">
        <v>27</v>
      </c>
      <c r="C11">
        <v>66</v>
      </c>
      <c r="D11">
        <v>86</v>
      </c>
      <c r="E11">
        <f t="shared" si="0"/>
        <v>-20</v>
      </c>
      <c r="F11" t="str">
        <f>IF(Table2[[#This Row],[Home Score]]&gt;Table2[[#This Row],[Away Score]],"W", "L")</f>
        <v>L</v>
      </c>
      <c r="H11">
        <v>65</v>
      </c>
      <c r="I11">
        <v>82</v>
      </c>
      <c r="J11">
        <f>Table3[[#This Row],[Actual Home Score]]-Table3[[#This Row],[Actual Away Score]]</f>
        <v>-17</v>
      </c>
      <c r="K11" t="str">
        <f>IF(Table3[[#This Row],[Actual Home Score]]&gt;Table3[[#This Row],[Actual Away Score]], "W", "L")</f>
        <v>L</v>
      </c>
      <c r="M11" s="2" t="str">
        <f>+IF(Table2[[#This Row],[Home Result]]=Table3[[#This Row],[Home Result]], "Correct", "Inccorect")</f>
        <v>Correct</v>
      </c>
      <c r="O11">
        <f>Table2[[#This Row],[Home Score]]-Table3[[#This Row],[Actual Home Score]]</f>
        <v>1</v>
      </c>
      <c r="P11">
        <f>Table2[[#This Row],[Away Score]]-Table3[[#This Row],[Actual Away Score]]</f>
        <v>4</v>
      </c>
    </row>
    <row r="12" spans="1:21" x14ac:dyDescent="0.35">
      <c r="A12" t="s">
        <v>28</v>
      </c>
      <c r="B12" t="s">
        <v>29</v>
      </c>
      <c r="C12">
        <v>69</v>
      </c>
      <c r="D12">
        <v>67</v>
      </c>
      <c r="E12">
        <f t="shared" si="0"/>
        <v>2</v>
      </c>
      <c r="F12" t="str">
        <f>IF(Table2[[#This Row],[Home Score]]&gt;Table2[[#This Row],[Away Score]],"W", "L")</f>
        <v>W</v>
      </c>
      <c r="H12">
        <v>77</v>
      </c>
      <c r="I12">
        <v>74</v>
      </c>
      <c r="J12">
        <f>Table3[[#This Row],[Actual Home Score]]-Table3[[#This Row],[Actual Away Score]]</f>
        <v>3</v>
      </c>
      <c r="K12" t="str">
        <f>IF(Table3[[#This Row],[Actual Home Score]]&gt;Table3[[#This Row],[Actual Away Score]], "W", "L")</f>
        <v>W</v>
      </c>
      <c r="M12" s="2" t="str">
        <f>+IF(Table2[[#This Row],[Home Result]]=Table3[[#This Row],[Home Result]], "Correct", "Inccorect")</f>
        <v>Correct</v>
      </c>
      <c r="O12">
        <f>Table2[[#This Row],[Home Score]]-Table3[[#This Row],[Actual Home Score]]</f>
        <v>-8</v>
      </c>
      <c r="P12">
        <f>Table2[[#This Row],[Away Score]]-Table3[[#This Row],[Actual Away Score]]</f>
        <v>-7</v>
      </c>
    </row>
    <row r="13" spans="1:21" x14ac:dyDescent="0.35">
      <c r="A13" t="s">
        <v>30</v>
      </c>
      <c r="B13" t="s">
        <v>31</v>
      </c>
      <c r="C13">
        <v>85</v>
      </c>
      <c r="D13">
        <v>64</v>
      </c>
      <c r="E13">
        <f t="shared" si="0"/>
        <v>21</v>
      </c>
      <c r="F13" t="str">
        <f>IF(Table2[[#This Row],[Home Score]]&gt;Table2[[#This Row],[Away Score]],"W", "L")</f>
        <v>W</v>
      </c>
      <c r="H13">
        <v>74</v>
      </c>
      <c r="I13">
        <v>45</v>
      </c>
      <c r="J13">
        <f>Table3[[#This Row],[Actual Home Score]]-Table3[[#This Row],[Actual Away Score]]</f>
        <v>29</v>
      </c>
      <c r="K13" t="str">
        <f>IF(Table3[[#This Row],[Actual Home Score]]&gt;Table3[[#This Row],[Actual Away Score]], "W", "L")</f>
        <v>W</v>
      </c>
      <c r="M13" s="2" t="str">
        <f>+IF(Table2[[#This Row],[Home Result]]=Table3[[#This Row],[Home Result]], "Correct", "Inccorect")</f>
        <v>Correct</v>
      </c>
      <c r="O13">
        <f>Table2[[#This Row],[Home Score]]-Table3[[#This Row],[Actual Home Score]]</f>
        <v>11</v>
      </c>
      <c r="P13">
        <f>Table2[[#This Row],[Away Score]]-Table3[[#This Row],[Actual Away Score]]</f>
        <v>19</v>
      </c>
    </row>
    <row r="14" spans="1:21" x14ac:dyDescent="0.35">
      <c r="A14" t="s">
        <v>32</v>
      </c>
      <c r="B14" t="s">
        <v>33</v>
      </c>
      <c r="C14">
        <v>73</v>
      </c>
      <c r="D14">
        <v>63</v>
      </c>
      <c r="E14">
        <f t="shared" si="0"/>
        <v>10</v>
      </c>
      <c r="F14" t="str">
        <f>IF(Table2[[#This Row],[Home Score]]&gt;Table2[[#This Row],[Away Score]],"W", "L")</f>
        <v>W</v>
      </c>
      <c r="H14">
        <v>64</v>
      </c>
      <c r="I14">
        <v>66</v>
      </c>
      <c r="J14">
        <f>Table3[[#This Row],[Actual Home Score]]-Table3[[#This Row],[Actual Away Score]]</f>
        <v>-2</v>
      </c>
      <c r="K14" t="str">
        <f>IF(Table3[[#This Row],[Actual Home Score]]&gt;Table3[[#This Row],[Actual Away Score]], "W", "L")</f>
        <v>L</v>
      </c>
      <c r="M14" s="1" t="str">
        <f>+IF(Table2[[#This Row],[Home Result]]=Table3[[#This Row],[Home Result]], "Correct", "Inccorect")</f>
        <v>Inccorect</v>
      </c>
      <c r="O14">
        <f>Table2[[#This Row],[Home Score]]-Table3[[#This Row],[Actual Home Score]]</f>
        <v>9</v>
      </c>
      <c r="P14">
        <f>Table2[[#This Row],[Away Score]]-Table3[[#This Row],[Actual Away Score]]</f>
        <v>-3</v>
      </c>
    </row>
    <row r="15" spans="1:21" x14ac:dyDescent="0.35">
      <c r="A15" t="s">
        <v>34</v>
      </c>
      <c r="B15" t="s">
        <v>35</v>
      </c>
      <c r="C15">
        <v>73</v>
      </c>
      <c r="D15">
        <v>76</v>
      </c>
      <c r="E15">
        <f t="shared" si="0"/>
        <v>-3</v>
      </c>
      <c r="F15" t="str">
        <f>IF(Table2[[#This Row],[Home Score]]&gt;Table2[[#This Row],[Away Score]],"W", "L")</f>
        <v>L</v>
      </c>
      <c r="H15">
        <v>92</v>
      </c>
      <c r="I15">
        <v>75</v>
      </c>
      <c r="J15">
        <f>Table3[[#This Row],[Actual Home Score]]-Table3[[#This Row],[Actual Away Score]]</f>
        <v>17</v>
      </c>
      <c r="K15" t="str">
        <f>IF(Table3[[#This Row],[Actual Home Score]]&gt;Table3[[#This Row],[Actual Away Score]], "W", "L")</f>
        <v>W</v>
      </c>
      <c r="M15" s="1" t="str">
        <f>+IF(Table2[[#This Row],[Home Result]]=Table3[[#This Row],[Home Result]], "Correct", "Inccorect")</f>
        <v>Inccorect</v>
      </c>
      <c r="O15">
        <f>Table2[[#This Row],[Home Score]]-Table3[[#This Row],[Actual Home Score]]</f>
        <v>-19</v>
      </c>
      <c r="P15">
        <f>Table2[[#This Row],[Away Score]]-Table3[[#This Row],[Actual Away Score]]</f>
        <v>1</v>
      </c>
    </row>
    <row r="16" spans="1:21" x14ac:dyDescent="0.35">
      <c r="A16" t="s">
        <v>36</v>
      </c>
      <c r="B16" t="s">
        <v>37</v>
      </c>
      <c r="C16">
        <v>71</v>
      </c>
      <c r="D16">
        <v>67</v>
      </c>
      <c r="E16">
        <f t="shared" si="0"/>
        <v>4</v>
      </c>
      <c r="F16" t="str">
        <f>IF(Table2[[#This Row],[Home Score]]&gt;Table2[[#This Row],[Away Score]],"W", "L")</f>
        <v>W</v>
      </c>
      <c r="H16">
        <v>75</v>
      </c>
      <c r="I16">
        <v>69</v>
      </c>
      <c r="J16">
        <f>Table3[[#This Row],[Actual Home Score]]-Table3[[#This Row],[Actual Away Score]]</f>
        <v>6</v>
      </c>
      <c r="K16" t="str">
        <f>IF(Table3[[#This Row],[Actual Home Score]]&gt;Table3[[#This Row],[Actual Away Score]], "W", "L")</f>
        <v>W</v>
      </c>
      <c r="M16" s="2" t="str">
        <f>+IF(Table2[[#This Row],[Home Result]]=Table3[[#This Row],[Home Result]], "Correct", "Inccorect")</f>
        <v>Correct</v>
      </c>
      <c r="O16">
        <f>Table2[[#This Row],[Home Score]]-Table3[[#This Row],[Actual Home Score]]</f>
        <v>-4</v>
      </c>
      <c r="P16">
        <f>Table2[[#This Row],[Away Score]]-Table3[[#This Row],[Actual Away Score]]</f>
        <v>-2</v>
      </c>
    </row>
    <row r="17" spans="1:16" x14ac:dyDescent="0.35">
      <c r="A17" t="s">
        <v>12</v>
      </c>
      <c r="B17" t="s">
        <v>38</v>
      </c>
      <c r="C17">
        <v>69</v>
      </c>
      <c r="D17">
        <v>71</v>
      </c>
      <c r="E17">
        <f t="shared" si="0"/>
        <v>-2</v>
      </c>
      <c r="F17" t="str">
        <f>IF(Table2[[#This Row],[Home Score]]&gt;Table2[[#This Row],[Away Score]],"W", "L")</f>
        <v>L</v>
      </c>
      <c r="H17">
        <v>69</v>
      </c>
      <c r="I17">
        <v>66</v>
      </c>
      <c r="J17">
        <f>Table3[[#This Row],[Actual Home Score]]-Table3[[#This Row],[Actual Away Score]]</f>
        <v>3</v>
      </c>
      <c r="K17" t="str">
        <f>IF(Table3[[#This Row],[Actual Home Score]]&gt;Table3[[#This Row],[Actual Away Score]], "W", "L")</f>
        <v>W</v>
      </c>
      <c r="M17" s="1" t="str">
        <f>+IF(Table2[[#This Row],[Home Result]]=Table3[[#This Row],[Home Result]], "Correct", "Inccorect")</f>
        <v>Inccorect</v>
      </c>
      <c r="O17">
        <f>Table2[[#This Row],[Home Score]]-Table3[[#This Row],[Actual Home Score]]</f>
        <v>0</v>
      </c>
      <c r="P17">
        <f>Table2[[#This Row],[Away Score]]-Table3[[#This Row],[Actual Away Score]]</f>
        <v>5</v>
      </c>
    </row>
    <row r="19" spans="1:16" x14ac:dyDescent="0.35">
      <c r="A19" t="s">
        <v>44</v>
      </c>
    </row>
    <row r="20" spans="1:16" x14ac:dyDescent="0.35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39</v>
      </c>
      <c r="J20" t="s">
        <v>45</v>
      </c>
      <c r="K20" t="s">
        <v>46</v>
      </c>
    </row>
    <row r="21" spans="1:16" x14ac:dyDescent="0.35">
      <c r="A21" t="s">
        <v>5</v>
      </c>
      <c r="B21" t="s">
        <v>6</v>
      </c>
      <c r="C21">
        <v>71</v>
      </c>
      <c r="D21">
        <v>71</v>
      </c>
      <c r="E21">
        <f>C21-D21</f>
        <v>0</v>
      </c>
      <c r="F21" t="str">
        <f>IF(Table22[[#This Row],[Home Score]]&gt;Table22[[#This Row],[Away Score]],"W", "L")</f>
        <v>L</v>
      </c>
      <c r="H21" s="1" t="str">
        <f>IF(Table22[[#This Row],[Home Result]]=K2,"Correct","Incorrect")</f>
        <v>Correct</v>
      </c>
      <c r="J21">
        <f>Table22[[#This Row],[Home Score]]-H2</f>
        <v>1</v>
      </c>
      <c r="K21">
        <f>Table22[[#This Row],[Away Score]]-I2</f>
        <v>-4</v>
      </c>
      <c r="N21" t="s">
        <v>40</v>
      </c>
      <c r="O21" t="s">
        <v>41</v>
      </c>
    </row>
    <row r="22" spans="1:16" x14ac:dyDescent="0.35">
      <c r="A22" t="s">
        <v>10</v>
      </c>
      <c r="B22" t="s">
        <v>11</v>
      </c>
      <c r="C22">
        <v>71</v>
      </c>
      <c r="D22">
        <v>77</v>
      </c>
      <c r="E22">
        <f t="shared" ref="E22:E36" si="1">C22-D22</f>
        <v>-6</v>
      </c>
      <c r="F22" t="str">
        <f>IF(Table22[[#This Row],[Home Score]]&gt;Table22[[#This Row],[Away Score]],"W", "L")</f>
        <v>L</v>
      </c>
      <c r="H22" s="1" t="str">
        <f>IF(Table22[[#This Row],[Home Result]]=K3,"Correct","Incorrect")</f>
        <v>Incorrect</v>
      </c>
      <c r="J22">
        <f>Table22[[#This Row],[Home Score]]-H3</f>
        <v>-6</v>
      </c>
      <c r="K22">
        <f>Table22[[#This Row],[Away Score]]-I3</f>
        <v>13</v>
      </c>
      <c r="N22">
        <v>10</v>
      </c>
      <c r="O22">
        <v>6</v>
      </c>
      <c r="P22" s="3">
        <f>N22/(12+4)</f>
        <v>0.625</v>
      </c>
    </row>
    <row r="23" spans="1:16" x14ac:dyDescent="0.35">
      <c r="A23" t="s">
        <v>12</v>
      </c>
      <c r="B23" t="s">
        <v>13</v>
      </c>
      <c r="C23">
        <v>73</v>
      </c>
      <c r="D23">
        <v>71</v>
      </c>
      <c r="E23">
        <f t="shared" si="1"/>
        <v>2</v>
      </c>
      <c r="F23" t="str">
        <f>IF(Table22[[#This Row],[Home Score]]&gt;Table22[[#This Row],[Away Score]],"W", "L")</f>
        <v>W</v>
      </c>
      <c r="H23" s="1" t="str">
        <f>IF(Table22[[#This Row],[Home Result]]=K4,"Correct","Incorrect")</f>
        <v>Incorrect</v>
      </c>
      <c r="J23">
        <f>Table22[[#This Row],[Home Score]]-H4</f>
        <v>15</v>
      </c>
      <c r="K23">
        <f>Table22[[#This Row],[Away Score]]-I4</f>
        <v>8</v>
      </c>
    </row>
    <row r="24" spans="1:16" x14ac:dyDescent="0.35">
      <c r="A24" t="s">
        <v>14</v>
      </c>
      <c r="B24" t="s">
        <v>15</v>
      </c>
      <c r="C24">
        <v>77</v>
      </c>
      <c r="D24">
        <v>68</v>
      </c>
      <c r="E24">
        <f t="shared" si="1"/>
        <v>9</v>
      </c>
      <c r="F24" t="str">
        <f>IF(Table22[[#This Row],[Home Score]]&gt;Table22[[#This Row],[Away Score]],"W", "L")</f>
        <v>W</v>
      </c>
      <c r="H24" s="2" t="str">
        <f>IF(Table22[[#This Row],[Home Result]]=K5,"Correct","Incorrect")</f>
        <v>Correct</v>
      </c>
      <c r="J24">
        <f>Table22[[#This Row],[Home Score]]-H5</f>
        <v>-8</v>
      </c>
      <c r="K24">
        <f>Table22[[#This Row],[Away Score]]-I5</f>
        <v>1</v>
      </c>
    </row>
    <row r="25" spans="1:16" x14ac:dyDescent="0.35">
      <c r="A25" t="s">
        <v>16</v>
      </c>
      <c r="B25" t="s">
        <v>17</v>
      </c>
      <c r="C25">
        <v>70</v>
      </c>
      <c r="D25">
        <v>65</v>
      </c>
      <c r="E25">
        <f t="shared" si="1"/>
        <v>5</v>
      </c>
      <c r="F25" t="str">
        <f>IF(Table22[[#This Row],[Home Score]]&gt;Table22[[#This Row],[Away Score]],"W", "L")</f>
        <v>W</v>
      </c>
      <c r="H25" s="2" t="str">
        <f>IF(Table22[[#This Row],[Home Result]]=K6,"Correct","Incorrect")</f>
        <v>Correct</v>
      </c>
      <c r="J25">
        <f>Table22[[#This Row],[Home Score]]-H6</f>
        <v>-1</v>
      </c>
      <c r="K25">
        <f>Table22[[#This Row],[Away Score]]-I6</f>
        <v>6</v>
      </c>
    </row>
    <row r="26" spans="1:16" x14ac:dyDescent="0.35">
      <c r="A26" t="s">
        <v>18</v>
      </c>
      <c r="B26" t="s">
        <v>19</v>
      </c>
      <c r="C26">
        <v>75</v>
      </c>
      <c r="D26">
        <v>60</v>
      </c>
      <c r="E26">
        <f t="shared" si="1"/>
        <v>15</v>
      </c>
      <c r="F26" t="str">
        <f>IF(Table22[[#This Row],[Home Score]]&gt;Table22[[#This Row],[Away Score]],"W", "L")</f>
        <v>W</v>
      </c>
      <c r="H26" s="1" t="str">
        <f>IF(Table22[[#This Row],[Home Result]]=K7,"Correct","Incorrect")</f>
        <v>Incorrect</v>
      </c>
      <c r="J26">
        <f>Table22[[#This Row],[Home Score]]-H7</f>
        <v>19</v>
      </c>
      <c r="K26">
        <f>Table22[[#This Row],[Away Score]]-I7</f>
        <v>-5</v>
      </c>
    </row>
    <row r="27" spans="1:16" x14ac:dyDescent="0.35">
      <c r="A27" t="s">
        <v>20</v>
      </c>
      <c r="B27" t="s">
        <v>21</v>
      </c>
      <c r="C27">
        <v>73</v>
      </c>
      <c r="D27">
        <v>72</v>
      </c>
      <c r="E27">
        <f t="shared" si="1"/>
        <v>1</v>
      </c>
      <c r="F27" t="str">
        <f>IF(Table22[[#This Row],[Home Score]]&gt;Table22[[#This Row],[Away Score]],"W", "L")</f>
        <v>W</v>
      </c>
      <c r="H27" s="2" t="str">
        <f>IF(Table22[[#This Row],[Home Result]]=K8,"Correct","Incorrect")</f>
        <v>Correct</v>
      </c>
      <c r="J27">
        <f>Table22[[#This Row],[Home Score]]-H8</f>
        <v>10</v>
      </c>
      <c r="K27">
        <f>Table22[[#This Row],[Away Score]]-I8</f>
        <v>11</v>
      </c>
    </row>
    <row r="28" spans="1:16" x14ac:dyDescent="0.35">
      <c r="A28" t="s">
        <v>22</v>
      </c>
      <c r="B28" t="s">
        <v>23</v>
      </c>
      <c r="C28">
        <v>90</v>
      </c>
      <c r="D28">
        <v>70</v>
      </c>
      <c r="E28">
        <f t="shared" si="1"/>
        <v>20</v>
      </c>
      <c r="F28" t="str">
        <f>IF(Table22[[#This Row],[Home Score]]&gt;Table22[[#This Row],[Away Score]],"W", "L")</f>
        <v>W</v>
      </c>
      <c r="H28" s="2" t="str">
        <f>IF(Table22[[#This Row],[Home Result]]=K9,"Correct","Incorrect")</f>
        <v>Correct</v>
      </c>
      <c r="J28">
        <f>Table22[[#This Row],[Home Score]]-H9</f>
        <v>15</v>
      </c>
      <c r="K28">
        <f>Table22[[#This Row],[Away Score]]-I9</f>
        <v>1</v>
      </c>
    </row>
    <row r="29" spans="1:16" x14ac:dyDescent="0.35">
      <c r="A29" t="s">
        <v>24</v>
      </c>
      <c r="B29" t="s">
        <v>25</v>
      </c>
      <c r="C29">
        <v>92</v>
      </c>
      <c r="D29">
        <v>55</v>
      </c>
      <c r="E29">
        <f t="shared" si="1"/>
        <v>37</v>
      </c>
      <c r="F29" t="str">
        <f>IF(Table22[[#This Row],[Home Score]]&gt;Table22[[#This Row],[Away Score]],"W", "L")</f>
        <v>W</v>
      </c>
      <c r="H29" s="2" t="str">
        <f>IF(Table22[[#This Row],[Home Result]]=K10,"Correct","Incorrect")</f>
        <v>Correct</v>
      </c>
      <c r="J29">
        <f>Table22[[#This Row],[Home Score]]-H10</f>
        <v>40</v>
      </c>
      <c r="K29">
        <f>Table22[[#This Row],[Away Score]]-I10</f>
        <v>6</v>
      </c>
    </row>
    <row r="30" spans="1:16" x14ac:dyDescent="0.35">
      <c r="A30" t="s">
        <v>26</v>
      </c>
      <c r="B30" t="s">
        <v>27</v>
      </c>
      <c r="C30">
        <v>68</v>
      </c>
      <c r="D30">
        <v>85</v>
      </c>
      <c r="E30">
        <f t="shared" si="1"/>
        <v>-17</v>
      </c>
      <c r="F30" t="str">
        <f>IF(Table22[[#This Row],[Home Score]]&gt;Table22[[#This Row],[Away Score]],"W", "L")</f>
        <v>L</v>
      </c>
      <c r="H30" s="2" t="str">
        <f>IF(Table22[[#This Row],[Home Result]]=K11,"Correct","Incorrect")</f>
        <v>Correct</v>
      </c>
      <c r="J30">
        <f>Table22[[#This Row],[Home Score]]-H11</f>
        <v>3</v>
      </c>
      <c r="K30">
        <f>Table22[[#This Row],[Away Score]]-I11</f>
        <v>3</v>
      </c>
    </row>
    <row r="31" spans="1:16" x14ac:dyDescent="0.35">
      <c r="A31" t="s">
        <v>28</v>
      </c>
      <c r="B31" t="s">
        <v>29</v>
      </c>
      <c r="C31">
        <v>70</v>
      </c>
      <c r="D31">
        <v>65</v>
      </c>
      <c r="E31">
        <f t="shared" si="1"/>
        <v>5</v>
      </c>
      <c r="F31" t="str">
        <f>IF(Table22[[#This Row],[Home Score]]&gt;Table22[[#This Row],[Away Score]],"W", "L")</f>
        <v>W</v>
      </c>
      <c r="H31" s="2" t="str">
        <f>IF(Table22[[#This Row],[Home Result]]=K12,"Correct","Incorrect")</f>
        <v>Correct</v>
      </c>
      <c r="J31">
        <f>Table22[[#This Row],[Home Score]]-H12</f>
        <v>-7</v>
      </c>
      <c r="K31">
        <f>Table22[[#This Row],[Away Score]]-I12</f>
        <v>-9</v>
      </c>
    </row>
    <row r="32" spans="1:16" x14ac:dyDescent="0.35">
      <c r="A32" t="s">
        <v>30</v>
      </c>
      <c r="B32" t="s">
        <v>31</v>
      </c>
      <c r="C32">
        <v>84</v>
      </c>
      <c r="D32">
        <v>66</v>
      </c>
      <c r="E32">
        <f t="shared" si="1"/>
        <v>18</v>
      </c>
      <c r="F32" t="str">
        <f>IF(Table22[[#This Row],[Home Score]]&gt;Table22[[#This Row],[Away Score]],"W", "L")</f>
        <v>W</v>
      </c>
      <c r="H32" s="2" t="str">
        <f>IF(Table22[[#This Row],[Home Result]]=K13,"Correct","Incorrect")</f>
        <v>Correct</v>
      </c>
      <c r="J32">
        <f>Table22[[#This Row],[Home Score]]-H13</f>
        <v>10</v>
      </c>
      <c r="K32">
        <f>Table22[[#This Row],[Away Score]]-I13</f>
        <v>21</v>
      </c>
    </row>
    <row r="33" spans="1:11" x14ac:dyDescent="0.35">
      <c r="A33" t="s">
        <v>32</v>
      </c>
      <c r="B33" t="s">
        <v>33</v>
      </c>
      <c r="C33">
        <v>71</v>
      </c>
      <c r="D33">
        <v>65</v>
      </c>
      <c r="E33">
        <f t="shared" si="1"/>
        <v>6</v>
      </c>
      <c r="F33" t="str">
        <f>IF(Table22[[#This Row],[Home Score]]&gt;Table22[[#This Row],[Away Score]],"W", "L")</f>
        <v>W</v>
      </c>
      <c r="H33" s="1" t="str">
        <f>IF(Table22[[#This Row],[Home Result]]=K14,"Correct","Incorrect")</f>
        <v>Incorrect</v>
      </c>
      <c r="J33">
        <f>Table22[[#This Row],[Home Score]]-H14</f>
        <v>7</v>
      </c>
      <c r="K33">
        <f>Table22[[#This Row],[Away Score]]-I14</f>
        <v>-1</v>
      </c>
    </row>
    <row r="34" spans="1:11" x14ac:dyDescent="0.35">
      <c r="A34" t="s">
        <v>34</v>
      </c>
      <c r="B34" t="s">
        <v>35</v>
      </c>
      <c r="C34">
        <v>75</v>
      </c>
      <c r="D34">
        <v>74</v>
      </c>
      <c r="E34">
        <f t="shared" si="1"/>
        <v>1</v>
      </c>
      <c r="F34" t="str">
        <f>IF(Table22[[#This Row],[Home Score]]&gt;Table22[[#This Row],[Away Score]],"W", "L")</f>
        <v>W</v>
      </c>
      <c r="H34" s="2" t="str">
        <f>IF(Table22[[#This Row],[Home Result]]=K15,"Correct","Incorrect")</f>
        <v>Correct</v>
      </c>
      <c r="J34">
        <f>Table22[[#This Row],[Home Score]]-H15</f>
        <v>-17</v>
      </c>
      <c r="K34">
        <f>Table22[[#This Row],[Away Score]]-I15</f>
        <v>-1</v>
      </c>
    </row>
    <row r="35" spans="1:11" x14ac:dyDescent="0.35">
      <c r="A35" t="s">
        <v>36</v>
      </c>
      <c r="B35" t="s">
        <v>37</v>
      </c>
      <c r="C35">
        <v>70</v>
      </c>
      <c r="D35">
        <v>69</v>
      </c>
      <c r="E35">
        <f t="shared" si="1"/>
        <v>1</v>
      </c>
      <c r="F35" t="str">
        <f>IF(Table22[[#This Row],[Home Score]]&gt;Table22[[#This Row],[Away Score]],"W", "L")</f>
        <v>W</v>
      </c>
      <c r="H35" s="2" t="str">
        <f>IF(Table22[[#This Row],[Home Result]]=K16,"Correct","Incorrect")</f>
        <v>Correct</v>
      </c>
      <c r="J35">
        <f>Table22[[#This Row],[Home Score]]-H16</f>
        <v>-5</v>
      </c>
      <c r="K35">
        <f>Table22[[#This Row],[Away Score]]-I16</f>
        <v>0</v>
      </c>
    </row>
    <row r="36" spans="1:11" x14ac:dyDescent="0.35">
      <c r="A36" t="s">
        <v>12</v>
      </c>
      <c r="B36" t="s">
        <v>38</v>
      </c>
      <c r="C36">
        <v>69</v>
      </c>
      <c r="D36">
        <v>69</v>
      </c>
      <c r="E36">
        <f t="shared" si="1"/>
        <v>0</v>
      </c>
      <c r="F36" t="str">
        <f>IF(Table22[[#This Row],[Home Score]]&gt;Table22[[#This Row],[Away Score]],"W", "L")</f>
        <v>L</v>
      </c>
      <c r="H36" s="1" t="str">
        <f>IF(Table22[[#This Row],[Home Result]]=K17,"Correct","Incorrect")</f>
        <v>Incorrect</v>
      </c>
      <c r="J36">
        <f>Table22[[#This Row],[Home Score]]-H17</f>
        <v>0</v>
      </c>
      <c r="K36">
        <f>Table22[[#This Row],[Away Score]]-I17</f>
        <v>3</v>
      </c>
    </row>
  </sheetData>
  <pageMargins left="0.7" right="0.7" top="0.75" bottom="0.75" header="0.3" footer="0.3"/>
  <pageSetup orientation="portrait" horizontalDpi="300" verticalDpi="30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John</dc:creator>
  <cp:lastModifiedBy>Burton, John</cp:lastModifiedBy>
  <dcterms:created xsi:type="dcterms:W3CDTF">2023-01-26T15:33:02Z</dcterms:created>
  <dcterms:modified xsi:type="dcterms:W3CDTF">2023-01-27T20:28:59Z</dcterms:modified>
</cp:coreProperties>
</file>