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vanderbilt365-my.sharepoint.com/personal/john_c_ayers_vanderbilt_edu/Documents/Projects/StreamMetabolism/"/>
    </mc:Choice>
  </mc:AlternateContent>
  <xr:revisionPtr revIDLastSave="3218" documentId="8_{A1D71ED8-0D87-470C-A4CD-D9146B7888EE}" xr6:coauthVersionLast="47" xr6:coauthVersionMax="47" xr10:uidLastSave="{832A2B34-60CF-4DC3-8B63-E16B3875938C}"/>
  <bookViews>
    <workbookView xWindow="28680" yWindow="-120" windowWidth="29040" windowHeight="15840" activeTab="2" xr2:uid="{4A76C9AB-5044-4041-8766-3A7E817767DD}"/>
  </bookViews>
  <sheets>
    <sheet name="Raw Data" sheetId="1" r:id="rId1"/>
    <sheet name="March4" sheetId="2" r:id="rId2"/>
    <sheet name="March4 V2" sheetId="3" r:id="rId3"/>
    <sheet name="March 4 V2 Notes" sheetId="4" r:id="rId4"/>
  </sheets>
  <definedNames>
    <definedName name="A" localSheetId="2">'March4 V2'!$U$3</definedName>
    <definedName name="A">March4!$N$2</definedName>
    <definedName name="alpha">'March4 V2'!$J$2:$J$145</definedName>
    <definedName name="beta">'March4 V2'!$K$2:$K$145</definedName>
    <definedName name="Fsal">'March4 V2'!$I$2:$I$145</definedName>
    <definedName name="gamma">'March4 V2'!$L$2:$L$145</definedName>
    <definedName name="KO2_" localSheetId="2">'March4 V2'!$U$5</definedName>
    <definedName name="KO2_">March4!$N$4</definedName>
    <definedName name="p" localSheetId="2">'March4 V2'!$U$7</definedName>
    <definedName name="p">March4!$N$6</definedName>
    <definedName name="Pa">'March4 V2'!$G$2:$G$145</definedName>
    <definedName name="R_" localSheetId="2">'March4 V2'!$U$4</definedName>
    <definedName name="R_">March4!$N$3</definedName>
    <definedName name="solver_adj" localSheetId="1" hidden="1">March4!$N$2:$N$4</definedName>
    <definedName name="solver_adj" localSheetId="2" hidden="1">'March4 V2'!$U$3:$U$5</definedName>
    <definedName name="solver_cvg" localSheetId="1" hidden="1">0.0001</definedName>
    <definedName name="solver_cvg" localSheetId="2" hidden="1">0.0001</definedName>
    <definedName name="solver_drv" localSheetId="1" hidden="1">1</definedName>
    <definedName name="solver_drv" localSheetId="2" hidden="1">2</definedName>
    <definedName name="solver_eng" localSheetId="1" hidden="1">1</definedName>
    <definedName name="solver_eng" localSheetId="2" hidden="1">1</definedName>
    <definedName name="solver_est" localSheetId="1" hidden="1">1</definedName>
    <definedName name="solver_est" localSheetId="2" hidden="1">1</definedName>
    <definedName name="solver_itr" localSheetId="1" hidden="1">2147483647</definedName>
    <definedName name="solver_itr" localSheetId="2" hidden="1">2147483647</definedName>
    <definedName name="solver_mip" localSheetId="1" hidden="1">2147483647</definedName>
    <definedName name="solver_mip" localSheetId="2" hidden="1">2147483647</definedName>
    <definedName name="solver_mni" localSheetId="1" hidden="1">30</definedName>
    <definedName name="solver_mni" localSheetId="2" hidden="1">30</definedName>
    <definedName name="solver_mrt" localSheetId="1" hidden="1">0.075</definedName>
    <definedName name="solver_mrt" localSheetId="2" hidden="1">0.075</definedName>
    <definedName name="solver_msl" localSheetId="1" hidden="1">2</definedName>
    <definedName name="solver_msl" localSheetId="2" hidden="1">2</definedName>
    <definedName name="solver_neg" localSheetId="1" hidden="1">1</definedName>
    <definedName name="solver_neg" localSheetId="2" hidden="1">1</definedName>
    <definedName name="solver_nod" localSheetId="1" hidden="1">2147483647</definedName>
    <definedName name="solver_nod" localSheetId="2" hidden="1">2147483647</definedName>
    <definedName name="solver_num" localSheetId="1" hidden="1">0</definedName>
    <definedName name="solver_num" localSheetId="2" hidden="1">0</definedName>
    <definedName name="solver_nwt" localSheetId="1" hidden="1">1</definedName>
    <definedName name="solver_nwt" localSheetId="2" hidden="1">1</definedName>
    <definedName name="solver_opt" localSheetId="1" hidden="1">March4!$K$146</definedName>
    <definedName name="solver_opt" localSheetId="2" hidden="1">'March4 V2'!$Q$146</definedName>
    <definedName name="solver_pre" localSheetId="1" hidden="1">0.000001</definedName>
    <definedName name="solver_pre" localSheetId="2" hidden="1">0.000001</definedName>
    <definedName name="solver_rbv" localSheetId="1" hidden="1">1</definedName>
    <definedName name="solver_rbv" localSheetId="2" hidden="1">1</definedName>
    <definedName name="solver_rlx" localSheetId="1" hidden="1">2</definedName>
    <definedName name="solver_rlx" localSheetId="2" hidden="1">2</definedName>
    <definedName name="solver_rsd" localSheetId="1" hidden="1">0</definedName>
    <definedName name="solver_rsd" localSheetId="2" hidden="1">0</definedName>
    <definedName name="solver_scl" localSheetId="1" hidden="1">1</definedName>
    <definedName name="solver_scl" localSheetId="2" hidden="1">1</definedName>
    <definedName name="solver_sho" localSheetId="1" hidden="1">2</definedName>
    <definedName name="solver_sho" localSheetId="2" hidden="1">2</definedName>
    <definedName name="solver_ssz" localSheetId="1" hidden="1">100</definedName>
    <definedName name="solver_ssz" localSheetId="2" hidden="1">100</definedName>
    <definedName name="solver_tim" localSheetId="1" hidden="1">2147483647</definedName>
    <definedName name="solver_tim" localSheetId="2" hidden="1">2147483647</definedName>
    <definedName name="solver_tol" localSheetId="1" hidden="1">0.01</definedName>
    <definedName name="solver_tol" localSheetId="2" hidden="1">0.01</definedName>
    <definedName name="solver_typ" localSheetId="1" hidden="1">2</definedName>
    <definedName name="solver_typ" localSheetId="2" hidden="1">2</definedName>
    <definedName name="solver_val" localSheetId="1" hidden="1">0</definedName>
    <definedName name="solver_val" localSheetId="2" hidden="1">0</definedName>
    <definedName name="solver_ver" localSheetId="1" hidden="1">3</definedName>
    <definedName name="solver_ver" localSheetId="2" hidden="1">3</definedName>
    <definedName name="Theta" localSheetId="2">'March4 V2'!$U$6</definedName>
    <definedName name="Theta">March4!$N$5</definedName>
    <definedName name="tk">'March4 V2'!$E$2:$E$145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5" i="3" l="1"/>
  <c r="S6" i="3" s="1"/>
  <c r="S7" i="3" s="1"/>
  <c r="S8" i="3" s="1"/>
  <c r="S9" i="3" s="1"/>
  <c r="S10" i="3" s="1"/>
  <c r="S11" i="3" s="1"/>
  <c r="S12" i="3" s="1"/>
  <c r="S13" i="3" s="1"/>
  <c r="S14" i="3" s="1"/>
  <c r="S15" i="3" s="1"/>
  <c r="S16" i="3" s="1"/>
  <c r="S17" i="3" s="1"/>
  <c r="S18" i="3" s="1"/>
  <c r="S19" i="3" s="1"/>
  <c r="S20" i="3" s="1"/>
  <c r="S21" i="3" s="1"/>
  <c r="S22" i="3" s="1"/>
  <c r="S23" i="3" s="1"/>
  <c r="S24" i="3" s="1"/>
  <c r="S25" i="3" s="1"/>
  <c r="S26" i="3" s="1"/>
  <c r="S27" i="3" s="1"/>
  <c r="S28" i="3" s="1"/>
  <c r="S29" i="3" s="1"/>
  <c r="S30" i="3" s="1"/>
  <c r="S31" i="3" s="1"/>
  <c r="S32" i="3" s="1"/>
  <c r="S33" i="3" s="1"/>
  <c r="S34" i="3" s="1"/>
  <c r="S35" i="3" s="1"/>
  <c r="S36" i="3" s="1"/>
  <c r="S37" i="3" s="1"/>
  <c r="S38" i="3" s="1"/>
  <c r="S39" i="3" s="1"/>
  <c r="S40" i="3" s="1"/>
  <c r="S41" i="3" s="1"/>
  <c r="S42" i="3" s="1"/>
  <c r="S43" i="3" s="1"/>
  <c r="S44" i="3" s="1"/>
  <c r="S45" i="3" s="1"/>
  <c r="S46" i="3" s="1"/>
  <c r="S47" i="3" s="1"/>
  <c r="S48" i="3" s="1"/>
  <c r="S49" i="3" s="1"/>
  <c r="S50" i="3" s="1"/>
  <c r="S51" i="3" s="1"/>
  <c r="S52" i="3" s="1"/>
  <c r="S53" i="3" s="1"/>
  <c r="S54" i="3" s="1"/>
  <c r="S55" i="3" s="1"/>
  <c r="S56" i="3" s="1"/>
  <c r="S57" i="3" s="1"/>
  <c r="S58" i="3" s="1"/>
  <c r="S59" i="3" s="1"/>
  <c r="S60" i="3" s="1"/>
  <c r="S61" i="3" s="1"/>
  <c r="S62" i="3" s="1"/>
  <c r="S63" i="3" s="1"/>
  <c r="S64" i="3" s="1"/>
  <c r="S65" i="3" s="1"/>
  <c r="S66" i="3" s="1"/>
  <c r="S67" i="3" s="1"/>
  <c r="S68" i="3" s="1"/>
  <c r="S69" i="3" s="1"/>
  <c r="S70" i="3" s="1"/>
  <c r="S71" i="3" s="1"/>
  <c r="S72" i="3" s="1"/>
  <c r="S73" i="3" s="1"/>
  <c r="S74" i="3" s="1"/>
  <c r="S75" i="3" s="1"/>
  <c r="S76" i="3" s="1"/>
  <c r="S77" i="3" s="1"/>
  <c r="S78" i="3" s="1"/>
  <c r="S79" i="3" s="1"/>
  <c r="S80" i="3" s="1"/>
  <c r="S81" i="3" s="1"/>
  <c r="S82" i="3" s="1"/>
  <c r="S83" i="3" s="1"/>
  <c r="S84" i="3" s="1"/>
  <c r="S85" i="3" s="1"/>
  <c r="S86" i="3" s="1"/>
  <c r="S87" i="3" s="1"/>
  <c r="S88" i="3" s="1"/>
  <c r="S89" i="3" s="1"/>
  <c r="S90" i="3" s="1"/>
  <c r="S91" i="3" s="1"/>
  <c r="S92" i="3" s="1"/>
  <c r="S93" i="3" s="1"/>
  <c r="S94" i="3" s="1"/>
  <c r="S95" i="3" s="1"/>
  <c r="S96" i="3" s="1"/>
  <c r="S97" i="3" s="1"/>
  <c r="S98" i="3" s="1"/>
  <c r="S99" i="3" s="1"/>
  <c r="S100" i="3" s="1"/>
  <c r="S101" i="3" s="1"/>
  <c r="S102" i="3" s="1"/>
  <c r="S103" i="3" s="1"/>
  <c r="S104" i="3" s="1"/>
  <c r="S105" i="3" s="1"/>
  <c r="S106" i="3" s="1"/>
  <c r="S107" i="3" s="1"/>
  <c r="S108" i="3" s="1"/>
  <c r="S109" i="3" s="1"/>
  <c r="S110" i="3" s="1"/>
  <c r="S111" i="3" s="1"/>
  <c r="S112" i="3" s="1"/>
  <c r="S113" i="3" s="1"/>
  <c r="S114" i="3" s="1"/>
  <c r="S115" i="3" s="1"/>
  <c r="S116" i="3" s="1"/>
  <c r="S117" i="3" s="1"/>
  <c r="S118" i="3" s="1"/>
  <c r="S119" i="3" s="1"/>
  <c r="S120" i="3" s="1"/>
  <c r="S121" i="3" s="1"/>
  <c r="S122" i="3" s="1"/>
  <c r="S123" i="3" s="1"/>
  <c r="S124" i="3" s="1"/>
  <c r="S125" i="3" s="1"/>
  <c r="S126" i="3" s="1"/>
  <c r="S127" i="3" s="1"/>
  <c r="S128" i="3" s="1"/>
  <c r="S129" i="3" s="1"/>
  <c r="S130" i="3" s="1"/>
  <c r="S131" i="3" s="1"/>
  <c r="S132" i="3" s="1"/>
  <c r="S133" i="3" s="1"/>
  <c r="S134" i="3" s="1"/>
  <c r="S135" i="3" s="1"/>
  <c r="S136" i="3" s="1"/>
  <c r="S137" i="3" s="1"/>
  <c r="S138" i="3" s="1"/>
  <c r="S139" i="3" s="1"/>
  <c r="S140" i="3" s="1"/>
  <c r="S141" i="3" s="1"/>
  <c r="S142" i="3" s="1"/>
  <c r="S143" i="3" s="1"/>
  <c r="S144" i="3" s="1"/>
  <c r="S145" i="3" s="1"/>
  <c r="S4" i="3"/>
  <c r="S3" i="3"/>
  <c r="D146" i="3"/>
  <c r="E2" i="3" a="1"/>
  <c r="E2" i="3" s="1"/>
  <c r="I2" i="3" s="1" a="1"/>
  <c r="I2" i="3" s="1"/>
  <c r="H145" i="3"/>
  <c r="G145" i="3"/>
  <c r="F145" i="3"/>
  <c r="C145" i="3"/>
  <c r="B145" i="3"/>
  <c r="A145" i="3"/>
  <c r="H144" i="3"/>
  <c r="G144" i="3"/>
  <c r="F144" i="3"/>
  <c r="C144" i="3"/>
  <c r="B144" i="3"/>
  <c r="A144" i="3"/>
  <c r="H143" i="3"/>
  <c r="G143" i="3"/>
  <c r="F143" i="3"/>
  <c r="C143" i="3"/>
  <c r="B143" i="3"/>
  <c r="A143" i="3"/>
  <c r="H142" i="3"/>
  <c r="G142" i="3"/>
  <c r="F142" i="3"/>
  <c r="C142" i="3"/>
  <c r="B142" i="3"/>
  <c r="A142" i="3"/>
  <c r="H141" i="3"/>
  <c r="G141" i="3"/>
  <c r="F141" i="3"/>
  <c r="C141" i="3"/>
  <c r="B141" i="3"/>
  <c r="A141" i="3"/>
  <c r="H140" i="3"/>
  <c r="G140" i="3"/>
  <c r="F140" i="3"/>
  <c r="C140" i="3"/>
  <c r="B140" i="3"/>
  <c r="A140" i="3"/>
  <c r="H139" i="3"/>
  <c r="G139" i="3"/>
  <c r="F139" i="3"/>
  <c r="C139" i="3"/>
  <c r="B139" i="3"/>
  <c r="A139" i="3"/>
  <c r="H138" i="3"/>
  <c r="G138" i="3"/>
  <c r="F138" i="3"/>
  <c r="O137" i="3" s="1"/>
  <c r="C138" i="3"/>
  <c r="B138" i="3"/>
  <c r="A138" i="3"/>
  <c r="H137" i="3"/>
  <c r="G137" i="3"/>
  <c r="F137" i="3"/>
  <c r="C137" i="3"/>
  <c r="B137" i="3"/>
  <c r="A137" i="3"/>
  <c r="H136" i="3"/>
  <c r="G136" i="3"/>
  <c r="F136" i="3"/>
  <c r="C136" i="3"/>
  <c r="B136" i="3"/>
  <c r="A136" i="3"/>
  <c r="H135" i="3"/>
  <c r="G135" i="3"/>
  <c r="F135" i="3"/>
  <c r="C135" i="3"/>
  <c r="B135" i="3"/>
  <c r="A135" i="3"/>
  <c r="H134" i="3"/>
  <c r="G134" i="3"/>
  <c r="F134" i="3"/>
  <c r="C134" i="3"/>
  <c r="B134" i="3"/>
  <c r="A134" i="3"/>
  <c r="H133" i="3"/>
  <c r="G133" i="3"/>
  <c r="F133" i="3"/>
  <c r="C133" i="3"/>
  <c r="B133" i="3"/>
  <c r="A133" i="3"/>
  <c r="H132" i="3"/>
  <c r="G132" i="3"/>
  <c r="F132" i="3"/>
  <c r="C132" i="3"/>
  <c r="B132" i="3"/>
  <c r="A132" i="3"/>
  <c r="H131" i="3"/>
  <c r="G131" i="3"/>
  <c r="F131" i="3"/>
  <c r="C131" i="3"/>
  <c r="B131" i="3"/>
  <c r="A131" i="3"/>
  <c r="H130" i="3"/>
  <c r="G130" i="3"/>
  <c r="F130" i="3"/>
  <c r="O131" i="3" s="1"/>
  <c r="C130" i="3"/>
  <c r="B130" i="3"/>
  <c r="A130" i="3"/>
  <c r="H129" i="3"/>
  <c r="G129" i="3"/>
  <c r="F129" i="3"/>
  <c r="C129" i="3"/>
  <c r="B129" i="3"/>
  <c r="A129" i="3"/>
  <c r="H128" i="3"/>
  <c r="G128" i="3"/>
  <c r="F128" i="3"/>
  <c r="C128" i="3"/>
  <c r="B128" i="3"/>
  <c r="A128" i="3"/>
  <c r="H127" i="3"/>
  <c r="G127" i="3"/>
  <c r="F127" i="3"/>
  <c r="C127" i="3"/>
  <c r="B127" i="3"/>
  <c r="A127" i="3"/>
  <c r="H126" i="3"/>
  <c r="G126" i="3"/>
  <c r="F126" i="3"/>
  <c r="C126" i="3"/>
  <c r="B126" i="3"/>
  <c r="A126" i="3"/>
  <c r="H125" i="3"/>
  <c r="G125" i="3"/>
  <c r="F125" i="3"/>
  <c r="C125" i="3"/>
  <c r="B125" i="3"/>
  <c r="A125" i="3"/>
  <c r="H124" i="3"/>
  <c r="G124" i="3"/>
  <c r="F124" i="3"/>
  <c r="C124" i="3"/>
  <c r="B124" i="3"/>
  <c r="A124" i="3"/>
  <c r="H123" i="3"/>
  <c r="G123" i="3"/>
  <c r="F123" i="3"/>
  <c r="C123" i="3"/>
  <c r="B123" i="3"/>
  <c r="A123" i="3"/>
  <c r="H122" i="3"/>
  <c r="G122" i="3"/>
  <c r="F122" i="3"/>
  <c r="C122" i="3"/>
  <c r="B122" i="3"/>
  <c r="A122" i="3"/>
  <c r="H121" i="3"/>
  <c r="G121" i="3"/>
  <c r="F121" i="3"/>
  <c r="C121" i="3"/>
  <c r="B121" i="3"/>
  <c r="A121" i="3"/>
  <c r="H120" i="3"/>
  <c r="G120" i="3"/>
  <c r="F120" i="3"/>
  <c r="C120" i="3"/>
  <c r="B120" i="3"/>
  <c r="A120" i="3"/>
  <c r="H119" i="3"/>
  <c r="G119" i="3"/>
  <c r="F119" i="3"/>
  <c r="C119" i="3"/>
  <c r="B119" i="3"/>
  <c r="A119" i="3"/>
  <c r="H118" i="3"/>
  <c r="G118" i="3"/>
  <c r="F118" i="3"/>
  <c r="C118" i="3"/>
  <c r="B118" i="3"/>
  <c r="A118" i="3"/>
  <c r="H117" i="3"/>
  <c r="G117" i="3"/>
  <c r="F117" i="3"/>
  <c r="C117" i="3"/>
  <c r="B117" i="3"/>
  <c r="A117" i="3"/>
  <c r="H116" i="3"/>
  <c r="G116" i="3"/>
  <c r="F116" i="3"/>
  <c r="C116" i="3"/>
  <c r="B116" i="3"/>
  <c r="A116" i="3"/>
  <c r="H115" i="3"/>
  <c r="G115" i="3"/>
  <c r="F115" i="3"/>
  <c r="C115" i="3"/>
  <c r="B115" i="3"/>
  <c r="A115" i="3"/>
  <c r="H114" i="3"/>
  <c r="G114" i="3"/>
  <c r="F114" i="3"/>
  <c r="C114" i="3"/>
  <c r="B114" i="3"/>
  <c r="A114" i="3"/>
  <c r="H113" i="3"/>
  <c r="G113" i="3"/>
  <c r="F113" i="3"/>
  <c r="C113" i="3"/>
  <c r="B113" i="3"/>
  <c r="A113" i="3"/>
  <c r="H112" i="3"/>
  <c r="G112" i="3"/>
  <c r="F112" i="3"/>
  <c r="C112" i="3"/>
  <c r="B112" i="3"/>
  <c r="A112" i="3"/>
  <c r="H111" i="3"/>
  <c r="G111" i="3"/>
  <c r="F111" i="3"/>
  <c r="C111" i="3"/>
  <c r="B111" i="3"/>
  <c r="A111" i="3"/>
  <c r="H110" i="3"/>
  <c r="G110" i="3"/>
  <c r="F110" i="3"/>
  <c r="C110" i="3"/>
  <c r="B110" i="3"/>
  <c r="A110" i="3"/>
  <c r="H109" i="3"/>
  <c r="G109" i="3"/>
  <c r="F109" i="3"/>
  <c r="C109" i="3"/>
  <c r="B109" i="3"/>
  <c r="A109" i="3"/>
  <c r="H108" i="3"/>
  <c r="G108" i="3"/>
  <c r="F108" i="3"/>
  <c r="C108" i="3"/>
  <c r="B108" i="3"/>
  <c r="A108" i="3"/>
  <c r="H107" i="3"/>
  <c r="G107" i="3"/>
  <c r="F107" i="3"/>
  <c r="O106" i="3" s="1"/>
  <c r="C107" i="3"/>
  <c r="B107" i="3"/>
  <c r="A107" i="3"/>
  <c r="H106" i="3"/>
  <c r="G106" i="3"/>
  <c r="F106" i="3"/>
  <c r="C106" i="3"/>
  <c r="B106" i="3"/>
  <c r="A106" i="3"/>
  <c r="H105" i="3"/>
  <c r="G105" i="3"/>
  <c r="F105" i="3"/>
  <c r="C105" i="3"/>
  <c r="B105" i="3"/>
  <c r="A105" i="3"/>
  <c r="H104" i="3"/>
  <c r="G104" i="3"/>
  <c r="F104" i="3"/>
  <c r="C104" i="3"/>
  <c r="B104" i="3"/>
  <c r="A104" i="3"/>
  <c r="H103" i="3"/>
  <c r="G103" i="3"/>
  <c r="F103" i="3"/>
  <c r="C103" i="3"/>
  <c r="B103" i="3"/>
  <c r="A103" i="3"/>
  <c r="H102" i="3"/>
  <c r="G102" i="3"/>
  <c r="F102" i="3"/>
  <c r="C102" i="3"/>
  <c r="B102" i="3"/>
  <c r="A102" i="3"/>
  <c r="H101" i="3"/>
  <c r="G101" i="3"/>
  <c r="F101" i="3"/>
  <c r="C101" i="3"/>
  <c r="B101" i="3"/>
  <c r="A101" i="3"/>
  <c r="H100" i="3"/>
  <c r="G100" i="3"/>
  <c r="F100" i="3"/>
  <c r="C100" i="3"/>
  <c r="B100" i="3"/>
  <c r="A100" i="3"/>
  <c r="H99" i="3"/>
  <c r="G99" i="3"/>
  <c r="F99" i="3"/>
  <c r="C99" i="3"/>
  <c r="B99" i="3"/>
  <c r="A99" i="3"/>
  <c r="H98" i="3"/>
  <c r="G98" i="3"/>
  <c r="F98" i="3"/>
  <c r="C98" i="3"/>
  <c r="B98" i="3"/>
  <c r="A98" i="3"/>
  <c r="H97" i="3"/>
  <c r="G97" i="3"/>
  <c r="F97" i="3"/>
  <c r="C97" i="3"/>
  <c r="B97" i="3"/>
  <c r="A97" i="3"/>
  <c r="H96" i="3"/>
  <c r="G96" i="3"/>
  <c r="F96" i="3"/>
  <c r="C96" i="3"/>
  <c r="B96" i="3"/>
  <c r="A96" i="3"/>
  <c r="H95" i="3"/>
  <c r="G95" i="3"/>
  <c r="F95" i="3"/>
  <c r="C95" i="3"/>
  <c r="B95" i="3"/>
  <c r="A95" i="3"/>
  <c r="H94" i="3"/>
  <c r="G94" i="3"/>
  <c r="F94" i="3"/>
  <c r="C94" i="3"/>
  <c r="B94" i="3"/>
  <c r="A94" i="3"/>
  <c r="H93" i="3"/>
  <c r="G93" i="3"/>
  <c r="F93" i="3"/>
  <c r="C93" i="3"/>
  <c r="B93" i="3"/>
  <c r="A93" i="3"/>
  <c r="H92" i="3"/>
  <c r="G92" i="3"/>
  <c r="F92" i="3"/>
  <c r="C92" i="3"/>
  <c r="B92" i="3"/>
  <c r="A92" i="3"/>
  <c r="H91" i="3"/>
  <c r="G91" i="3"/>
  <c r="F91" i="3"/>
  <c r="C91" i="3"/>
  <c r="B91" i="3"/>
  <c r="A91" i="3"/>
  <c r="H90" i="3"/>
  <c r="G90" i="3"/>
  <c r="F90" i="3"/>
  <c r="C90" i="3"/>
  <c r="B90" i="3"/>
  <c r="A90" i="3"/>
  <c r="H89" i="3"/>
  <c r="G89" i="3"/>
  <c r="F89" i="3"/>
  <c r="C89" i="3"/>
  <c r="B89" i="3"/>
  <c r="A89" i="3"/>
  <c r="H88" i="3"/>
  <c r="G88" i="3"/>
  <c r="F88" i="3"/>
  <c r="C88" i="3"/>
  <c r="B88" i="3"/>
  <c r="A88" i="3"/>
  <c r="H87" i="3"/>
  <c r="G87" i="3"/>
  <c r="F87" i="3"/>
  <c r="C87" i="3"/>
  <c r="B87" i="3"/>
  <c r="A87" i="3"/>
  <c r="H86" i="3"/>
  <c r="G86" i="3"/>
  <c r="F86" i="3"/>
  <c r="C86" i="3"/>
  <c r="B86" i="3"/>
  <c r="A86" i="3"/>
  <c r="H85" i="3"/>
  <c r="G85" i="3"/>
  <c r="F85" i="3"/>
  <c r="C85" i="3"/>
  <c r="B85" i="3"/>
  <c r="A85" i="3"/>
  <c r="H84" i="3"/>
  <c r="G84" i="3"/>
  <c r="F84" i="3"/>
  <c r="C84" i="3"/>
  <c r="B84" i="3"/>
  <c r="A84" i="3"/>
  <c r="H83" i="3"/>
  <c r="G83" i="3"/>
  <c r="F83" i="3"/>
  <c r="C83" i="3"/>
  <c r="B83" i="3"/>
  <c r="A83" i="3"/>
  <c r="H82" i="3"/>
  <c r="G82" i="3"/>
  <c r="F82" i="3"/>
  <c r="C82" i="3"/>
  <c r="B82" i="3"/>
  <c r="A82" i="3"/>
  <c r="H81" i="3"/>
  <c r="G81" i="3"/>
  <c r="F81" i="3"/>
  <c r="C81" i="3"/>
  <c r="B81" i="3"/>
  <c r="A81" i="3"/>
  <c r="H80" i="3"/>
  <c r="G80" i="3"/>
  <c r="F80" i="3"/>
  <c r="C80" i="3"/>
  <c r="B80" i="3"/>
  <c r="A80" i="3"/>
  <c r="H79" i="3"/>
  <c r="G79" i="3"/>
  <c r="F79" i="3"/>
  <c r="O80" i="3" s="1"/>
  <c r="C79" i="3"/>
  <c r="B79" i="3"/>
  <c r="A79" i="3"/>
  <c r="H78" i="3"/>
  <c r="G78" i="3"/>
  <c r="F78" i="3"/>
  <c r="C78" i="3"/>
  <c r="B78" i="3"/>
  <c r="A78" i="3"/>
  <c r="H77" i="3"/>
  <c r="G77" i="3"/>
  <c r="F77" i="3"/>
  <c r="C77" i="3"/>
  <c r="B77" i="3"/>
  <c r="A77" i="3"/>
  <c r="H76" i="3"/>
  <c r="G76" i="3"/>
  <c r="F76" i="3"/>
  <c r="C76" i="3"/>
  <c r="B76" i="3"/>
  <c r="A76" i="3"/>
  <c r="H75" i="3"/>
  <c r="G75" i="3"/>
  <c r="F75" i="3"/>
  <c r="O74" i="3" s="1"/>
  <c r="C75" i="3"/>
  <c r="B75" i="3"/>
  <c r="A75" i="3"/>
  <c r="H74" i="3"/>
  <c r="G74" i="3"/>
  <c r="F74" i="3"/>
  <c r="C74" i="3"/>
  <c r="B74" i="3"/>
  <c r="A74" i="3"/>
  <c r="H73" i="3"/>
  <c r="G73" i="3"/>
  <c r="F73" i="3"/>
  <c r="C73" i="3"/>
  <c r="B73" i="3"/>
  <c r="A73" i="3"/>
  <c r="H72" i="3"/>
  <c r="G72" i="3"/>
  <c r="F72" i="3"/>
  <c r="C72" i="3"/>
  <c r="B72" i="3"/>
  <c r="A72" i="3"/>
  <c r="H71" i="3"/>
  <c r="G71" i="3"/>
  <c r="F71" i="3"/>
  <c r="C71" i="3"/>
  <c r="B71" i="3"/>
  <c r="A71" i="3"/>
  <c r="H70" i="3"/>
  <c r="G70" i="3"/>
  <c r="F70" i="3"/>
  <c r="C70" i="3"/>
  <c r="B70" i="3"/>
  <c r="A70" i="3"/>
  <c r="H69" i="3"/>
  <c r="G69" i="3"/>
  <c r="F69" i="3"/>
  <c r="C69" i="3"/>
  <c r="B69" i="3"/>
  <c r="A69" i="3"/>
  <c r="H68" i="3"/>
  <c r="G68" i="3"/>
  <c r="F68" i="3"/>
  <c r="C68" i="3"/>
  <c r="B68" i="3"/>
  <c r="A68" i="3"/>
  <c r="H67" i="3"/>
  <c r="G67" i="3"/>
  <c r="F67" i="3"/>
  <c r="C67" i="3"/>
  <c r="B67" i="3"/>
  <c r="A67" i="3"/>
  <c r="H66" i="3"/>
  <c r="G66" i="3"/>
  <c r="F66" i="3"/>
  <c r="O65" i="3" s="1"/>
  <c r="C66" i="3"/>
  <c r="B66" i="3"/>
  <c r="A66" i="3"/>
  <c r="H65" i="3"/>
  <c r="G65" i="3"/>
  <c r="F65" i="3"/>
  <c r="C65" i="3"/>
  <c r="B65" i="3"/>
  <c r="A65" i="3"/>
  <c r="H64" i="3"/>
  <c r="G64" i="3"/>
  <c r="F64" i="3"/>
  <c r="C64" i="3"/>
  <c r="B64" i="3"/>
  <c r="A64" i="3"/>
  <c r="H63" i="3"/>
  <c r="G63" i="3"/>
  <c r="F63" i="3"/>
  <c r="C63" i="3"/>
  <c r="B63" i="3"/>
  <c r="A63" i="3"/>
  <c r="H62" i="3"/>
  <c r="G62" i="3"/>
  <c r="F62" i="3"/>
  <c r="C62" i="3"/>
  <c r="B62" i="3"/>
  <c r="A62" i="3"/>
  <c r="H61" i="3"/>
  <c r="G61" i="3"/>
  <c r="F61" i="3"/>
  <c r="C61" i="3"/>
  <c r="B61" i="3"/>
  <c r="A61" i="3"/>
  <c r="H60" i="3"/>
  <c r="G60" i="3"/>
  <c r="F60" i="3"/>
  <c r="C60" i="3"/>
  <c r="B60" i="3"/>
  <c r="A60" i="3"/>
  <c r="H59" i="3"/>
  <c r="G59" i="3"/>
  <c r="F59" i="3"/>
  <c r="C59" i="3"/>
  <c r="B59" i="3"/>
  <c r="A59" i="3"/>
  <c r="H58" i="3"/>
  <c r="G58" i="3"/>
  <c r="F58" i="3"/>
  <c r="C58" i="3"/>
  <c r="B58" i="3"/>
  <c r="A58" i="3"/>
  <c r="H57" i="3"/>
  <c r="G57" i="3"/>
  <c r="F57" i="3"/>
  <c r="C57" i="3"/>
  <c r="B57" i="3"/>
  <c r="A57" i="3"/>
  <c r="H56" i="3"/>
  <c r="G56" i="3"/>
  <c r="F56" i="3"/>
  <c r="C56" i="3"/>
  <c r="B56" i="3"/>
  <c r="A56" i="3"/>
  <c r="H55" i="3"/>
  <c r="G55" i="3"/>
  <c r="F55" i="3"/>
  <c r="C55" i="3"/>
  <c r="B55" i="3"/>
  <c r="A55" i="3"/>
  <c r="H54" i="3"/>
  <c r="G54" i="3"/>
  <c r="F54" i="3"/>
  <c r="O53" i="3" s="1"/>
  <c r="C54" i="3"/>
  <c r="B54" i="3"/>
  <c r="A54" i="3"/>
  <c r="H53" i="3"/>
  <c r="G53" i="3"/>
  <c r="F53" i="3"/>
  <c r="C53" i="3"/>
  <c r="B53" i="3"/>
  <c r="A53" i="3"/>
  <c r="H52" i="3"/>
  <c r="G52" i="3"/>
  <c r="F52" i="3"/>
  <c r="C52" i="3"/>
  <c r="B52" i="3"/>
  <c r="A52" i="3"/>
  <c r="O51" i="3"/>
  <c r="H51" i="3"/>
  <c r="G51" i="3"/>
  <c r="F51" i="3"/>
  <c r="O52" i="3" s="1"/>
  <c r="C51" i="3"/>
  <c r="B51" i="3"/>
  <c r="A51" i="3"/>
  <c r="H50" i="3"/>
  <c r="G50" i="3"/>
  <c r="F50" i="3"/>
  <c r="C50" i="3"/>
  <c r="B50" i="3"/>
  <c r="A50" i="3"/>
  <c r="H49" i="3"/>
  <c r="G49" i="3"/>
  <c r="F49" i="3"/>
  <c r="O50" i="3" s="1"/>
  <c r="C49" i="3"/>
  <c r="B49" i="3"/>
  <c r="A49" i="3"/>
  <c r="H48" i="3"/>
  <c r="G48" i="3"/>
  <c r="F48" i="3"/>
  <c r="C48" i="3"/>
  <c r="B48" i="3"/>
  <c r="A48" i="3"/>
  <c r="H47" i="3"/>
  <c r="G47" i="3"/>
  <c r="F47" i="3"/>
  <c r="C47" i="3"/>
  <c r="B47" i="3"/>
  <c r="A47" i="3"/>
  <c r="H46" i="3"/>
  <c r="G46" i="3"/>
  <c r="F46" i="3"/>
  <c r="C46" i="3"/>
  <c r="B46" i="3"/>
  <c r="A46" i="3"/>
  <c r="H45" i="3"/>
  <c r="G45" i="3"/>
  <c r="F45" i="3"/>
  <c r="O44" i="3" s="1"/>
  <c r="C45" i="3"/>
  <c r="B45" i="3"/>
  <c r="A45" i="3"/>
  <c r="H44" i="3"/>
  <c r="G44" i="3"/>
  <c r="F44" i="3"/>
  <c r="C44" i="3"/>
  <c r="B44" i="3"/>
  <c r="A44" i="3"/>
  <c r="H43" i="3"/>
  <c r="G43" i="3"/>
  <c r="F43" i="3"/>
  <c r="C43" i="3"/>
  <c r="B43" i="3"/>
  <c r="A43" i="3"/>
  <c r="H42" i="3"/>
  <c r="G42" i="3"/>
  <c r="F42" i="3"/>
  <c r="C42" i="3"/>
  <c r="B42" i="3"/>
  <c r="A42" i="3"/>
  <c r="H41" i="3"/>
  <c r="G41" i="3"/>
  <c r="F41" i="3"/>
  <c r="C41" i="3"/>
  <c r="B41" i="3"/>
  <c r="A41" i="3"/>
  <c r="H40" i="3"/>
  <c r="G40" i="3"/>
  <c r="F40" i="3"/>
  <c r="C40" i="3"/>
  <c r="B40" i="3"/>
  <c r="A40" i="3"/>
  <c r="H39" i="3"/>
  <c r="G39" i="3"/>
  <c r="F39" i="3"/>
  <c r="C39" i="3"/>
  <c r="B39" i="3"/>
  <c r="A39" i="3"/>
  <c r="H38" i="3"/>
  <c r="G38" i="3"/>
  <c r="F38" i="3"/>
  <c r="C38" i="3"/>
  <c r="B38" i="3"/>
  <c r="A38" i="3"/>
  <c r="H37" i="3"/>
  <c r="G37" i="3"/>
  <c r="F37" i="3"/>
  <c r="C37" i="3"/>
  <c r="B37" i="3"/>
  <c r="A37" i="3"/>
  <c r="H36" i="3"/>
  <c r="G36" i="3"/>
  <c r="F36" i="3"/>
  <c r="C36" i="3"/>
  <c r="B36" i="3"/>
  <c r="A36" i="3"/>
  <c r="H35" i="3"/>
  <c r="G35" i="3"/>
  <c r="F35" i="3"/>
  <c r="C35" i="3"/>
  <c r="B35" i="3"/>
  <c r="A35" i="3"/>
  <c r="H34" i="3"/>
  <c r="G34" i="3"/>
  <c r="F34" i="3"/>
  <c r="C34" i="3"/>
  <c r="B34" i="3"/>
  <c r="A34" i="3"/>
  <c r="H33" i="3"/>
  <c r="G33" i="3"/>
  <c r="F33" i="3"/>
  <c r="C33" i="3"/>
  <c r="B33" i="3"/>
  <c r="A33" i="3"/>
  <c r="H32" i="3"/>
  <c r="G32" i="3"/>
  <c r="F32" i="3"/>
  <c r="C32" i="3"/>
  <c r="B32" i="3"/>
  <c r="A32" i="3"/>
  <c r="H31" i="3"/>
  <c r="G31" i="3"/>
  <c r="F31" i="3"/>
  <c r="C31" i="3"/>
  <c r="B31" i="3"/>
  <c r="A31" i="3"/>
  <c r="H30" i="3"/>
  <c r="G30" i="3"/>
  <c r="F30" i="3"/>
  <c r="O31" i="3" s="1"/>
  <c r="C30" i="3"/>
  <c r="B30" i="3"/>
  <c r="A30" i="3"/>
  <c r="H29" i="3"/>
  <c r="G29" i="3"/>
  <c r="F29" i="3"/>
  <c r="C29" i="3"/>
  <c r="B29" i="3"/>
  <c r="A29" i="3"/>
  <c r="H28" i="3"/>
  <c r="G28" i="3"/>
  <c r="F28" i="3"/>
  <c r="C28" i="3"/>
  <c r="B28" i="3"/>
  <c r="A28" i="3"/>
  <c r="H27" i="3"/>
  <c r="G27" i="3"/>
  <c r="F27" i="3"/>
  <c r="C27" i="3"/>
  <c r="B27" i="3"/>
  <c r="A27" i="3"/>
  <c r="H26" i="3"/>
  <c r="G26" i="3"/>
  <c r="F26" i="3"/>
  <c r="C26" i="3"/>
  <c r="B26" i="3"/>
  <c r="A26" i="3"/>
  <c r="H25" i="3"/>
  <c r="G25" i="3"/>
  <c r="F25" i="3"/>
  <c r="C25" i="3"/>
  <c r="B25" i="3"/>
  <c r="A25" i="3"/>
  <c r="H24" i="3"/>
  <c r="G24" i="3"/>
  <c r="F24" i="3"/>
  <c r="C24" i="3"/>
  <c r="B24" i="3"/>
  <c r="A24" i="3"/>
  <c r="H23" i="3"/>
  <c r="G23" i="3"/>
  <c r="F23" i="3"/>
  <c r="C23" i="3"/>
  <c r="B23" i="3"/>
  <c r="A23" i="3"/>
  <c r="H22" i="3"/>
  <c r="G22" i="3"/>
  <c r="F22" i="3"/>
  <c r="C22" i="3"/>
  <c r="B22" i="3"/>
  <c r="A22" i="3"/>
  <c r="H21" i="3"/>
  <c r="G21" i="3"/>
  <c r="F21" i="3"/>
  <c r="C21" i="3"/>
  <c r="B21" i="3"/>
  <c r="A21" i="3"/>
  <c r="H20" i="3"/>
  <c r="G20" i="3"/>
  <c r="F20" i="3"/>
  <c r="C20" i="3"/>
  <c r="B20" i="3"/>
  <c r="A20" i="3"/>
  <c r="H19" i="3"/>
  <c r="G19" i="3"/>
  <c r="F19" i="3"/>
  <c r="C19" i="3"/>
  <c r="B19" i="3"/>
  <c r="A19" i="3"/>
  <c r="H18" i="3"/>
  <c r="G18" i="3"/>
  <c r="F18" i="3"/>
  <c r="C18" i="3"/>
  <c r="B18" i="3"/>
  <c r="A18" i="3"/>
  <c r="H17" i="3"/>
  <c r="G17" i="3"/>
  <c r="F17" i="3"/>
  <c r="C17" i="3"/>
  <c r="B17" i="3"/>
  <c r="A17" i="3"/>
  <c r="H16" i="3"/>
  <c r="G16" i="3"/>
  <c r="F16" i="3"/>
  <c r="C16" i="3"/>
  <c r="B16" i="3"/>
  <c r="A16" i="3"/>
  <c r="H15" i="3"/>
  <c r="G15" i="3"/>
  <c r="F15" i="3"/>
  <c r="C15" i="3"/>
  <c r="B15" i="3"/>
  <c r="A15" i="3"/>
  <c r="H14" i="3"/>
  <c r="G14" i="3"/>
  <c r="F14" i="3"/>
  <c r="C14" i="3"/>
  <c r="B14" i="3"/>
  <c r="A14" i="3"/>
  <c r="H13" i="3"/>
  <c r="G13" i="3"/>
  <c r="F13" i="3"/>
  <c r="C13" i="3"/>
  <c r="B13" i="3"/>
  <c r="A13" i="3"/>
  <c r="H12" i="3"/>
  <c r="G12" i="3"/>
  <c r="F12" i="3"/>
  <c r="C12" i="3"/>
  <c r="B12" i="3"/>
  <c r="A12" i="3"/>
  <c r="H11" i="3"/>
  <c r="G11" i="3"/>
  <c r="F11" i="3"/>
  <c r="C11" i="3"/>
  <c r="B11" i="3"/>
  <c r="A11" i="3"/>
  <c r="U11" i="3"/>
  <c r="H10" i="3"/>
  <c r="G10" i="3"/>
  <c r="F10" i="3"/>
  <c r="C10" i="3"/>
  <c r="B10" i="3"/>
  <c r="A10" i="3"/>
  <c r="H9" i="3"/>
  <c r="G9" i="3"/>
  <c r="F9" i="3"/>
  <c r="C9" i="3"/>
  <c r="B9" i="3"/>
  <c r="A9" i="3"/>
  <c r="H8" i="3"/>
  <c r="G8" i="3"/>
  <c r="F8" i="3"/>
  <c r="C8" i="3"/>
  <c r="B8" i="3"/>
  <c r="A8" i="3"/>
  <c r="H7" i="3"/>
  <c r="G7" i="3"/>
  <c r="F7" i="3"/>
  <c r="C7" i="3"/>
  <c r="B7" i="3"/>
  <c r="A7" i="3"/>
  <c r="H6" i="3"/>
  <c r="G6" i="3"/>
  <c r="F6" i="3"/>
  <c r="C6" i="3"/>
  <c r="B6" i="3"/>
  <c r="A6" i="3"/>
  <c r="H5" i="3"/>
  <c r="G5" i="3"/>
  <c r="F5" i="3"/>
  <c r="C5" i="3"/>
  <c r="B5" i="3"/>
  <c r="A5" i="3"/>
  <c r="H4" i="3"/>
  <c r="G4" i="3"/>
  <c r="F4" i="3"/>
  <c r="C4" i="3"/>
  <c r="B4" i="3"/>
  <c r="A4" i="3"/>
  <c r="H3" i="3"/>
  <c r="G3" i="3"/>
  <c r="F3" i="3"/>
  <c r="C3" i="3"/>
  <c r="B3" i="3"/>
  <c r="A3" i="3"/>
  <c r="H2" i="3"/>
  <c r="G2" i="3"/>
  <c r="F2" i="3"/>
  <c r="C2" i="3"/>
  <c r="B2" i="3"/>
  <c r="A2" i="3"/>
  <c r="H1" i="3"/>
  <c r="F1" i="3"/>
  <c r="D1" i="3"/>
  <c r="C1" i="3"/>
  <c r="B1" i="3"/>
  <c r="A1" i="3"/>
  <c r="N10" i="2"/>
  <c r="L3" i="2" a="1"/>
  <c r="L3" i="2" s="1"/>
  <c r="A3" i="2"/>
  <c r="B3" i="2"/>
  <c r="C3" i="2"/>
  <c r="E3" i="2"/>
  <c r="A4" i="2"/>
  <c r="B4" i="2"/>
  <c r="C4" i="2"/>
  <c r="E4" i="2"/>
  <c r="A5" i="2"/>
  <c r="B5" i="2"/>
  <c r="C5" i="2"/>
  <c r="E5" i="2"/>
  <c r="A6" i="2"/>
  <c r="B6" i="2"/>
  <c r="C6" i="2"/>
  <c r="E6" i="2"/>
  <c r="A7" i="2"/>
  <c r="B7" i="2"/>
  <c r="C7" i="2"/>
  <c r="E7" i="2"/>
  <c r="A8" i="2"/>
  <c r="B8" i="2"/>
  <c r="C8" i="2"/>
  <c r="E8" i="2"/>
  <c r="A9" i="2"/>
  <c r="B9" i="2"/>
  <c r="C9" i="2"/>
  <c r="E9" i="2"/>
  <c r="A10" i="2"/>
  <c r="B10" i="2"/>
  <c r="C10" i="2"/>
  <c r="E10" i="2"/>
  <c r="A11" i="2"/>
  <c r="B11" i="2"/>
  <c r="C11" i="2"/>
  <c r="E11" i="2"/>
  <c r="A12" i="2"/>
  <c r="B12" i="2"/>
  <c r="C12" i="2"/>
  <c r="E12" i="2"/>
  <c r="A13" i="2"/>
  <c r="B13" i="2"/>
  <c r="C13" i="2"/>
  <c r="E13" i="2"/>
  <c r="A14" i="2"/>
  <c r="B14" i="2"/>
  <c r="C14" i="2"/>
  <c r="E14" i="2"/>
  <c r="A15" i="2"/>
  <c r="B15" i="2"/>
  <c r="C15" i="2"/>
  <c r="E15" i="2"/>
  <c r="A16" i="2"/>
  <c r="B16" i="2"/>
  <c r="C16" i="2"/>
  <c r="E16" i="2"/>
  <c r="A17" i="2"/>
  <c r="B17" i="2"/>
  <c r="C17" i="2"/>
  <c r="E17" i="2"/>
  <c r="A18" i="2"/>
  <c r="B18" i="2"/>
  <c r="C18" i="2"/>
  <c r="E18" i="2"/>
  <c r="A19" i="2"/>
  <c r="B19" i="2"/>
  <c r="C19" i="2"/>
  <c r="E19" i="2"/>
  <c r="A20" i="2"/>
  <c r="B20" i="2"/>
  <c r="C20" i="2"/>
  <c r="E20" i="2"/>
  <c r="A21" i="2"/>
  <c r="B21" i="2"/>
  <c r="C21" i="2"/>
  <c r="E21" i="2"/>
  <c r="A22" i="2"/>
  <c r="B22" i="2"/>
  <c r="C22" i="2"/>
  <c r="E22" i="2"/>
  <c r="A23" i="2"/>
  <c r="B23" i="2"/>
  <c r="C23" i="2"/>
  <c r="E23" i="2"/>
  <c r="A24" i="2"/>
  <c r="B24" i="2"/>
  <c r="C24" i="2"/>
  <c r="E24" i="2"/>
  <c r="A25" i="2"/>
  <c r="B25" i="2"/>
  <c r="C25" i="2"/>
  <c r="E25" i="2"/>
  <c r="A26" i="2"/>
  <c r="B26" i="2"/>
  <c r="C26" i="2"/>
  <c r="E26" i="2"/>
  <c r="A27" i="2"/>
  <c r="B27" i="2"/>
  <c r="C27" i="2"/>
  <c r="E27" i="2"/>
  <c r="A28" i="2"/>
  <c r="B28" i="2"/>
  <c r="C28" i="2"/>
  <c r="E28" i="2"/>
  <c r="A29" i="2"/>
  <c r="B29" i="2"/>
  <c r="C29" i="2"/>
  <c r="E29" i="2"/>
  <c r="A30" i="2"/>
  <c r="B30" i="2"/>
  <c r="C30" i="2"/>
  <c r="E30" i="2"/>
  <c r="A31" i="2"/>
  <c r="B31" i="2"/>
  <c r="C31" i="2"/>
  <c r="E31" i="2"/>
  <c r="A32" i="2"/>
  <c r="B32" i="2"/>
  <c r="C32" i="2"/>
  <c r="E32" i="2"/>
  <c r="A33" i="2"/>
  <c r="B33" i="2"/>
  <c r="C33" i="2"/>
  <c r="E33" i="2"/>
  <c r="A34" i="2"/>
  <c r="B34" i="2"/>
  <c r="C34" i="2"/>
  <c r="E34" i="2"/>
  <c r="A35" i="2"/>
  <c r="B35" i="2"/>
  <c r="C35" i="2"/>
  <c r="E35" i="2"/>
  <c r="A36" i="2"/>
  <c r="B36" i="2"/>
  <c r="C36" i="2"/>
  <c r="E36" i="2"/>
  <c r="A37" i="2"/>
  <c r="B37" i="2"/>
  <c r="C37" i="2"/>
  <c r="E37" i="2"/>
  <c r="A38" i="2"/>
  <c r="B38" i="2"/>
  <c r="C38" i="2"/>
  <c r="E38" i="2"/>
  <c r="A39" i="2"/>
  <c r="B39" i="2"/>
  <c r="C39" i="2"/>
  <c r="E39" i="2"/>
  <c r="A40" i="2"/>
  <c r="B40" i="2"/>
  <c r="C40" i="2"/>
  <c r="E40" i="2"/>
  <c r="A41" i="2"/>
  <c r="B41" i="2"/>
  <c r="C41" i="2"/>
  <c r="E41" i="2"/>
  <c r="A42" i="2"/>
  <c r="B42" i="2"/>
  <c r="C42" i="2"/>
  <c r="E42" i="2"/>
  <c r="A43" i="2"/>
  <c r="B43" i="2"/>
  <c r="C43" i="2"/>
  <c r="E43" i="2"/>
  <c r="A44" i="2"/>
  <c r="B44" i="2"/>
  <c r="C44" i="2"/>
  <c r="E44" i="2"/>
  <c r="A45" i="2"/>
  <c r="B45" i="2"/>
  <c r="C45" i="2"/>
  <c r="E45" i="2"/>
  <c r="A46" i="2"/>
  <c r="B46" i="2"/>
  <c r="C46" i="2"/>
  <c r="E46" i="2"/>
  <c r="A47" i="2"/>
  <c r="B47" i="2"/>
  <c r="C47" i="2"/>
  <c r="E47" i="2"/>
  <c r="A48" i="2"/>
  <c r="B48" i="2"/>
  <c r="C48" i="2"/>
  <c r="E48" i="2"/>
  <c r="A49" i="2"/>
  <c r="B49" i="2"/>
  <c r="C49" i="2"/>
  <c r="E49" i="2"/>
  <c r="A50" i="2"/>
  <c r="B50" i="2"/>
  <c r="C50" i="2"/>
  <c r="E50" i="2"/>
  <c r="A51" i="2"/>
  <c r="B51" i="2"/>
  <c r="C51" i="2"/>
  <c r="E51" i="2"/>
  <c r="A52" i="2"/>
  <c r="B52" i="2"/>
  <c r="C52" i="2"/>
  <c r="E52" i="2"/>
  <c r="A53" i="2"/>
  <c r="B53" i="2"/>
  <c r="C53" i="2"/>
  <c r="E53" i="2"/>
  <c r="A54" i="2"/>
  <c r="B54" i="2"/>
  <c r="C54" i="2"/>
  <c r="E54" i="2"/>
  <c r="A55" i="2"/>
  <c r="B55" i="2"/>
  <c r="C55" i="2"/>
  <c r="E55" i="2"/>
  <c r="A56" i="2"/>
  <c r="B56" i="2"/>
  <c r="C56" i="2"/>
  <c r="E56" i="2"/>
  <c r="A57" i="2"/>
  <c r="B57" i="2"/>
  <c r="C57" i="2"/>
  <c r="E57" i="2"/>
  <c r="A58" i="2"/>
  <c r="B58" i="2"/>
  <c r="C58" i="2"/>
  <c r="E58" i="2"/>
  <c r="A59" i="2"/>
  <c r="B59" i="2"/>
  <c r="C59" i="2"/>
  <c r="E59" i="2"/>
  <c r="A60" i="2"/>
  <c r="B60" i="2"/>
  <c r="C60" i="2"/>
  <c r="E60" i="2"/>
  <c r="A61" i="2"/>
  <c r="B61" i="2"/>
  <c r="C61" i="2"/>
  <c r="E61" i="2"/>
  <c r="A62" i="2"/>
  <c r="B62" i="2"/>
  <c r="C62" i="2"/>
  <c r="E62" i="2"/>
  <c r="A63" i="2"/>
  <c r="B63" i="2"/>
  <c r="C63" i="2"/>
  <c r="E63" i="2"/>
  <c r="A64" i="2"/>
  <c r="B64" i="2"/>
  <c r="C64" i="2"/>
  <c r="E64" i="2"/>
  <c r="A65" i="2"/>
  <c r="B65" i="2"/>
  <c r="C65" i="2"/>
  <c r="E65" i="2"/>
  <c r="A66" i="2"/>
  <c r="B66" i="2"/>
  <c r="C66" i="2"/>
  <c r="E66" i="2"/>
  <c r="A67" i="2"/>
  <c r="B67" i="2"/>
  <c r="C67" i="2"/>
  <c r="E67" i="2"/>
  <c r="A68" i="2"/>
  <c r="B68" i="2"/>
  <c r="C68" i="2"/>
  <c r="E68" i="2"/>
  <c r="A69" i="2"/>
  <c r="B69" i="2"/>
  <c r="C69" i="2"/>
  <c r="E69" i="2"/>
  <c r="A70" i="2"/>
  <c r="B70" i="2"/>
  <c r="C70" i="2"/>
  <c r="E70" i="2"/>
  <c r="A71" i="2"/>
  <c r="B71" i="2"/>
  <c r="C71" i="2"/>
  <c r="E71" i="2"/>
  <c r="A72" i="2"/>
  <c r="B72" i="2"/>
  <c r="C72" i="2"/>
  <c r="E72" i="2"/>
  <c r="A73" i="2"/>
  <c r="B73" i="2"/>
  <c r="C73" i="2"/>
  <c r="E73" i="2"/>
  <c r="A74" i="2"/>
  <c r="B74" i="2"/>
  <c r="C74" i="2"/>
  <c r="E74" i="2"/>
  <c r="A75" i="2"/>
  <c r="B75" i="2"/>
  <c r="C75" i="2"/>
  <c r="E75" i="2"/>
  <c r="A76" i="2"/>
  <c r="B76" i="2"/>
  <c r="C76" i="2"/>
  <c r="E76" i="2"/>
  <c r="A77" i="2"/>
  <c r="B77" i="2"/>
  <c r="C77" i="2"/>
  <c r="E77" i="2"/>
  <c r="A78" i="2"/>
  <c r="B78" i="2"/>
  <c r="C78" i="2"/>
  <c r="E78" i="2"/>
  <c r="A79" i="2"/>
  <c r="B79" i="2"/>
  <c r="C79" i="2"/>
  <c r="E79" i="2"/>
  <c r="A80" i="2"/>
  <c r="B80" i="2"/>
  <c r="C80" i="2"/>
  <c r="E80" i="2"/>
  <c r="A81" i="2"/>
  <c r="B81" i="2"/>
  <c r="C81" i="2"/>
  <c r="E81" i="2"/>
  <c r="A82" i="2"/>
  <c r="B82" i="2"/>
  <c r="C82" i="2"/>
  <c r="E82" i="2"/>
  <c r="A83" i="2"/>
  <c r="B83" i="2"/>
  <c r="C83" i="2"/>
  <c r="E83" i="2"/>
  <c r="A84" i="2"/>
  <c r="B84" i="2"/>
  <c r="C84" i="2"/>
  <c r="E84" i="2"/>
  <c r="A85" i="2"/>
  <c r="B85" i="2"/>
  <c r="C85" i="2"/>
  <c r="E85" i="2"/>
  <c r="A86" i="2"/>
  <c r="B86" i="2"/>
  <c r="C86" i="2"/>
  <c r="E86" i="2"/>
  <c r="A87" i="2"/>
  <c r="B87" i="2"/>
  <c r="C87" i="2"/>
  <c r="E87" i="2"/>
  <c r="A88" i="2"/>
  <c r="B88" i="2"/>
  <c r="C88" i="2"/>
  <c r="E88" i="2"/>
  <c r="A89" i="2"/>
  <c r="B89" i="2"/>
  <c r="C89" i="2"/>
  <c r="E89" i="2"/>
  <c r="A90" i="2"/>
  <c r="B90" i="2"/>
  <c r="C90" i="2"/>
  <c r="E90" i="2"/>
  <c r="I89" i="2" s="1"/>
  <c r="A91" i="2"/>
  <c r="B91" i="2"/>
  <c r="C91" i="2"/>
  <c r="E91" i="2"/>
  <c r="A92" i="2"/>
  <c r="B92" i="2"/>
  <c r="C92" i="2"/>
  <c r="E92" i="2"/>
  <c r="A93" i="2"/>
  <c r="B93" i="2"/>
  <c r="C93" i="2"/>
  <c r="E93" i="2"/>
  <c r="A94" i="2"/>
  <c r="B94" i="2"/>
  <c r="C94" i="2"/>
  <c r="E94" i="2"/>
  <c r="A95" i="2"/>
  <c r="B95" i="2"/>
  <c r="C95" i="2"/>
  <c r="E95" i="2"/>
  <c r="A96" i="2"/>
  <c r="B96" i="2"/>
  <c r="C96" i="2"/>
  <c r="E96" i="2"/>
  <c r="A97" i="2"/>
  <c r="B97" i="2"/>
  <c r="C97" i="2"/>
  <c r="E97" i="2"/>
  <c r="A98" i="2"/>
  <c r="B98" i="2"/>
  <c r="C98" i="2"/>
  <c r="E98" i="2"/>
  <c r="I97" i="2" s="1"/>
  <c r="A99" i="2"/>
  <c r="B99" i="2"/>
  <c r="C99" i="2"/>
  <c r="E99" i="2"/>
  <c r="A100" i="2"/>
  <c r="B100" i="2"/>
  <c r="C100" i="2"/>
  <c r="E100" i="2"/>
  <c r="A101" i="2"/>
  <c r="B101" i="2"/>
  <c r="C101" i="2"/>
  <c r="E101" i="2"/>
  <c r="A102" i="2"/>
  <c r="B102" i="2"/>
  <c r="C102" i="2"/>
  <c r="E102" i="2"/>
  <c r="A103" i="2"/>
  <c r="B103" i="2"/>
  <c r="C103" i="2"/>
  <c r="E103" i="2"/>
  <c r="A104" i="2"/>
  <c r="B104" i="2"/>
  <c r="C104" i="2"/>
  <c r="E104" i="2"/>
  <c r="A105" i="2"/>
  <c r="B105" i="2"/>
  <c r="C105" i="2"/>
  <c r="E105" i="2"/>
  <c r="A106" i="2"/>
  <c r="B106" i="2"/>
  <c r="C106" i="2"/>
  <c r="E106" i="2"/>
  <c r="A107" i="2"/>
  <c r="B107" i="2"/>
  <c r="C107" i="2"/>
  <c r="E107" i="2"/>
  <c r="A108" i="2"/>
  <c r="B108" i="2"/>
  <c r="C108" i="2"/>
  <c r="E108" i="2"/>
  <c r="A109" i="2"/>
  <c r="B109" i="2"/>
  <c r="C109" i="2"/>
  <c r="E109" i="2"/>
  <c r="A110" i="2"/>
  <c r="B110" i="2"/>
  <c r="C110" i="2"/>
  <c r="E110" i="2"/>
  <c r="A111" i="2"/>
  <c r="B111" i="2"/>
  <c r="C111" i="2"/>
  <c r="E111" i="2"/>
  <c r="A112" i="2"/>
  <c r="B112" i="2"/>
  <c r="C112" i="2"/>
  <c r="E112" i="2"/>
  <c r="A113" i="2"/>
  <c r="B113" i="2"/>
  <c r="C113" i="2"/>
  <c r="E113" i="2"/>
  <c r="A114" i="2"/>
  <c r="B114" i="2"/>
  <c r="C114" i="2"/>
  <c r="E114" i="2"/>
  <c r="A115" i="2"/>
  <c r="B115" i="2"/>
  <c r="C115" i="2"/>
  <c r="E115" i="2"/>
  <c r="A116" i="2"/>
  <c r="B116" i="2"/>
  <c r="C116" i="2"/>
  <c r="E116" i="2"/>
  <c r="A117" i="2"/>
  <c r="B117" i="2"/>
  <c r="C117" i="2"/>
  <c r="E117" i="2"/>
  <c r="A118" i="2"/>
  <c r="B118" i="2"/>
  <c r="C118" i="2"/>
  <c r="E118" i="2"/>
  <c r="A119" i="2"/>
  <c r="B119" i="2"/>
  <c r="C119" i="2"/>
  <c r="E119" i="2"/>
  <c r="A120" i="2"/>
  <c r="B120" i="2"/>
  <c r="C120" i="2"/>
  <c r="E120" i="2"/>
  <c r="A121" i="2"/>
  <c r="B121" i="2"/>
  <c r="C121" i="2"/>
  <c r="E121" i="2"/>
  <c r="A122" i="2"/>
  <c r="B122" i="2"/>
  <c r="C122" i="2"/>
  <c r="E122" i="2"/>
  <c r="A123" i="2"/>
  <c r="B123" i="2"/>
  <c r="C123" i="2"/>
  <c r="E123" i="2"/>
  <c r="A124" i="2"/>
  <c r="B124" i="2"/>
  <c r="C124" i="2"/>
  <c r="E124" i="2"/>
  <c r="A125" i="2"/>
  <c r="B125" i="2"/>
  <c r="C125" i="2"/>
  <c r="E125" i="2"/>
  <c r="A126" i="2"/>
  <c r="B126" i="2"/>
  <c r="C126" i="2"/>
  <c r="E126" i="2"/>
  <c r="A127" i="2"/>
  <c r="B127" i="2"/>
  <c r="C127" i="2"/>
  <c r="E127" i="2"/>
  <c r="A128" i="2"/>
  <c r="B128" i="2"/>
  <c r="C128" i="2"/>
  <c r="E128" i="2"/>
  <c r="A129" i="2"/>
  <c r="B129" i="2"/>
  <c r="C129" i="2"/>
  <c r="E129" i="2"/>
  <c r="A130" i="2"/>
  <c r="B130" i="2"/>
  <c r="C130" i="2"/>
  <c r="E130" i="2"/>
  <c r="I129" i="2" s="1"/>
  <c r="A131" i="2"/>
  <c r="B131" i="2"/>
  <c r="C131" i="2"/>
  <c r="E131" i="2"/>
  <c r="A132" i="2"/>
  <c r="B132" i="2"/>
  <c r="C132" i="2"/>
  <c r="E132" i="2"/>
  <c r="A133" i="2"/>
  <c r="B133" i="2"/>
  <c r="C133" i="2"/>
  <c r="E133" i="2"/>
  <c r="A134" i="2"/>
  <c r="B134" i="2"/>
  <c r="C134" i="2"/>
  <c r="E134" i="2"/>
  <c r="A135" i="2"/>
  <c r="B135" i="2"/>
  <c r="C135" i="2"/>
  <c r="E135" i="2"/>
  <c r="A136" i="2"/>
  <c r="B136" i="2"/>
  <c r="C136" i="2"/>
  <c r="E136" i="2"/>
  <c r="A137" i="2"/>
  <c r="B137" i="2"/>
  <c r="C137" i="2"/>
  <c r="E137" i="2"/>
  <c r="A138" i="2"/>
  <c r="B138" i="2"/>
  <c r="C138" i="2"/>
  <c r="E138" i="2"/>
  <c r="I137" i="2" s="1"/>
  <c r="A139" i="2"/>
  <c r="B139" i="2"/>
  <c r="C139" i="2"/>
  <c r="E139" i="2"/>
  <c r="A140" i="2"/>
  <c r="B140" i="2"/>
  <c r="C140" i="2"/>
  <c r="E140" i="2"/>
  <c r="A141" i="2"/>
  <c r="B141" i="2"/>
  <c r="C141" i="2"/>
  <c r="E141" i="2"/>
  <c r="A142" i="2"/>
  <c r="B142" i="2"/>
  <c r="C142" i="2"/>
  <c r="E142" i="2"/>
  <c r="A143" i="2"/>
  <c r="B143" i="2"/>
  <c r="C143" i="2"/>
  <c r="E143" i="2"/>
  <c r="A144" i="2"/>
  <c r="B144" i="2"/>
  <c r="C144" i="2"/>
  <c r="E144" i="2"/>
  <c r="A145" i="2"/>
  <c r="B145" i="2"/>
  <c r="C145" i="2"/>
  <c r="E145" i="2"/>
  <c r="B2" i="2"/>
  <c r="C2" i="2"/>
  <c r="F2" i="2" a="1"/>
  <c r="F2" i="2" s="1"/>
  <c r="E2" i="2"/>
  <c r="A2" i="2"/>
  <c r="B1" i="2"/>
  <c r="C1" i="2"/>
  <c r="D1" i="2"/>
  <c r="E1" i="2"/>
  <c r="A1" i="2"/>
  <c r="O76" i="3" l="1"/>
  <c r="J2" i="3" a="1"/>
  <c r="J2" i="3" s="1"/>
  <c r="K2" i="3" a="1"/>
  <c r="K2" i="3" s="1"/>
  <c r="O58" i="3"/>
  <c r="O19" i="3"/>
  <c r="O33" i="3"/>
  <c r="O49" i="3"/>
  <c r="K113" i="3"/>
  <c r="K49" i="3"/>
  <c r="K128" i="3"/>
  <c r="K64" i="3"/>
  <c r="K143" i="3"/>
  <c r="K79" i="3"/>
  <c r="K134" i="3"/>
  <c r="K70" i="3"/>
  <c r="K6" i="3"/>
  <c r="K93" i="3"/>
  <c r="K29" i="3"/>
  <c r="K116" i="3"/>
  <c r="K52" i="3"/>
  <c r="K31" i="3"/>
  <c r="K139" i="3"/>
  <c r="K99" i="3"/>
  <c r="K83" i="3"/>
  <c r="K75" i="3"/>
  <c r="K35" i="3"/>
  <c r="K19" i="3"/>
  <c r="K11" i="3"/>
  <c r="K114" i="3"/>
  <c r="K98" i="3"/>
  <c r="K90" i="3"/>
  <c r="K50" i="3"/>
  <c r="K34" i="3"/>
  <c r="K26" i="3"/>
  <c r="J144" i="3"/>
  <c r="J128" i="3"/>
  <c r="J120" i="3"/>
  <c r="J80" i="3"/>
  <c r="J64" i="3"/>
  <c r="J56" i="3"/>
  <c r="J16" i="3"/>
  <c r="J105" i="3"/>
  <c r="J17" i="3"/>
  <c r="J111" i="3"/>
  <c r="J95" i="3"/>
  <c r="J87" i="3"/>
  <c r="J47" i="3"/>
  <c r="J31" i="3"/>
  <c r="J23" i="3"/>
  <c r="J25" i="3"/>
  <c r="J134" i="3"/>
  <c r="J126" i="3"/>
  <c r="J86" i="3"/>
  <c r="J70" i="3"/>
  <c r="J62" i="3"/>
  <c r="J22" i="3"/>
  <c r="J6" i="3"/>
  <c r="J49" i="3"/>
  <c r="J109" i="3"/>
  <c r="J93" i="3"/>
  <c r="J85" i="3"/>
  <c r="J45" i="3"/>
  <c r="J29" i="3"/>
  <c r="J21" i="3"/>
  <c r="J41" i="3"/>
  <c r="J132" i="3"/>
  <c r="J124" i="3"/>
  <c r="J84" i="3"/>
  <c r="J68" i="3"/>
  <c r="J60" i="3"/>
  <c r="J20" i="3"/>
  <c r="J4" i="3"/>
  <c r="J129" i="3"/>
  <c r="J131" i="3"/>
  <c r="J115" i="3"/>
  <c r="J107" i="3"/>
  <c r="J67" i="3"/>
  <c r="J51" i="3"/>
  <c r="J43" i="3"/>
  <c r="J3" i="3"/>
  <c r="J81" i="3"/>
  <c r="J33" i="3"/>
  <c r="J106" i="3"/>
  <c r="J90" i="3"/>
  <c r="J82" i="3"/>
  <c r="J42" i="3"/>
  <c r="J26" i="3"/>
  <c r="J18" i="3"/>
  <c r="O23" i="3"/>
  <c r="O60" i="3"/>
  <c r="O64" i="3"/>
  <c r="O68" i="3"/>
  <c r="O92" i="3"/>
  <c r="O96" i="3"/>
  <c r="O100" i="3"/>
  <c r="O114" i="3"/>
  <c r="O130" i="3"/>
  <c r="O16" i="3"/>
  <c r="O18" i="3"/>
  <c r="O32" i="3"/>
  <c r="O71" i="3"/>
  <c r="O132" i="3"/>
  <c r="O81" i="3"/>
  <c r="O83" i="3"/>
  <c r="O89" i="3"/>
  <c r="O91" i="3"/>
  <c r="O99" i="3"/>
  <c r="O107" i="3"/>
  <c r="O113" i="3"/>
  <c r="O115" i="3"/>
  <c r="O123" i="3"/>
  <c r="O129" i="3"/>
  <c r="O39" i="3"/>
  <c r="O43" i="3"/>
  <c r="O73" i="3"/>
  <c r="O90" i="3"/>
  <c r="O9" i="3"/>
  <c r="O34" i="3"/>
  <c r="O38" i="3"/>
  <c r="O42" i="3"/>
  <c r="O55" i="3"/>
  <c r="O97" i="3"/>
  <c r="O15" i="3"/>
  <c r="O17" i="3"/>
  <c r="O63" i="3"/>
  <c r="O105" i="3"/>
  <c r="O122" i="3"/>
  <c r="O4" i="3"/>
  <c r="O54" i="3"/>
  <c r="O20" i="3"/>
  <c r="O24" i="3"/>
  <c r="O28" i="3"/>
  <c r="O56" i="3"/>
  <c r="O108" i="3"/>
  <c r="O121" i="3"/>
  <c r="O138" i="3"/>
  <c r="O140" i="3"/>
  <c r="I113" i="3"/>
  <c r="I9" i="3"/>
  <c r="I144" i="3"/>
  <c r="I136" i="3"/>
  <c r="I128" i="3"/>
  <c r="I120" i="3"/>
  <c r="I112" i="3"/>
  <c r="I104" i="3"/>
  <c r="I96" i="3"/>
  <c r="I88" i="3"/>
  <c r="I80" i="3"/>
  <c r="I72" i="3"/>
  <c r="I64" i="3"/>
  <c r="I56" i="3"/>
  <c r="I48" i="3"/>
  <c r="I40" i="3"/>
  <c r="I32" i="3"/>
  <c r="I24" i="3"/>
  <c r="I16" i="3"/>
  <c r="I8" i="3"/>
  <c r="I121" i="3"/>
  <c r="I17" i="3"/>
  <c r="I143" i="3"/>
  <c r="I135" i="3"/>
  <c r="I127" i="3"/>
  <c r="I119" i="3"/>
  <c r="I111" i="3"/>
  <c r="I103" i="3"/>
  <c r="I95" i="3"/>
  <c r="I87" i="3"/>
  <c r="I79" i="3"/>
  <c r="I71" i="3"/>
  <c r="I63" i="3"/>
  <c r="I55" i="3"/>
  <c r="I47" i="3"/>
  <c r="I39" i="3"/>
  <c r="I31" i="3"/>
  <c r="I23" i="3"/>
  <c r="I15" i="3"/>
  <c r="I7" i="3"/>
  <c r="I145" i="3"/>
  <c r="I89" i="3"/>
  <c r="I25" i="3"/>
  <c r="I142" i="3"/>
  <c r="I134" i="3"/>
  <c r="I126" i="3"/>
  <c r="I118" i="3"/>
  <c r="I110" i="3"/>
  <c r="I102" i="3"/>
  <c r="I94" i="3"/>
  <c r="I86" i="3"/>
  <c r="I78" i="3"/>
  <c r="I70" i="3"/>
  <c r="I62" i="3"/>
  <c r="I54" i="3"/>
  <c r="I46" i="3"/>
  <c r="I38" i="3"/>
  <c r="I30" i="3"/>
  <c r="I22" i="3"/>
  <c r="I14" i="3"/>
  <c r="I6" i="3"/>
  <c r="I41" i="3"/>
  <c r="I141" i="3"/>
  <c r="I133" i="3"/>
  <c r="I125" i="3"/>
  <c r="I117" i="3"/>
  <c r="I109" i="3"/>
  <c r="I101" i="3"/>
  <c r="I93" i="3"/>
  <c r="I85" i="3"/>
  <c r="I77" i="3"/>
  <c r="I69" i="3"/>
  <c r="I61" i="3"/>
  <c r="I53" i="3"/>
  <c r="I45" i="3"/>
  <c r="I37" i="3"/>
  <c r="I29" i="3"/>
  <c r="I21" i="3"/>
  <c r="I13" i="3"/>
  <c r="I5" i="3"/>
  <c r="I137" i="3"/>
  <c r="I97" i="3"/>
  <c r="I65" i="3"/>
  <c r="I33" i="3"/>
  <c r="I140" i="3"/>
  <c r="I132" i="3"/>
  <c r="I124" i="3"/>
  <c r="I116" i="3"/>
  <c r="I108" i="3"/>
  <c r="I100" i="3"/>
  <c r="I92" i="3"/>
  <c r="I84" i="3"/>
  <c r="I76" i="3"/>
  <c r="I68" i="3"/>
  <c r="I60" i="3"/>
  <c r="I52" i="3"/>
  <c r="I44" i="3"/>
  <c r="I36" i="3"/>
  <c r="I28" i="3"/>
  <c r="I20" i="3"/>
  <c r="I12" i="3"/>
  <c r="I4" i="3"/>
  <c r="I129" i="3"/>
  <c r="I81" i="3"/>
  <c r="I57" i="3"/>
  <c r="I139" i="3"/>
  <c r="I131" i="3"/>
  <c r="I123" i="3"/>
  <c r="I115" i="3"/>
  <c r="I107" i="3"/>
  <c r="I99" i="3"/>
  <c r="I91" i="3"/>
  <c r="I83" i="3"/>
  <c r="I75" i="3"/>
  <c r="I67" i="3"/>
  <c r="I59" i="3"/>
  <c r="I51" i="3"/>
  <c r="I43" i="3"/>
  <c r="I35" i="3"/>
  <c r="I27" i="3"/>
  <c r="I19" i="3"/>
  <c r="I11" i="3"/>
  <c r="I3" i="3"/>
  <c r="I105" i="3"/>
  <c r="I73" i="3"/>
  <c r="I49" i="3"/>
  <c r="I138" i="3"/>
  <c r="I130" i="3"/>
  <c r="I122" i="3"/>
  <c r="I114" i="3"/>
  <c r="I106" i="3"/>
  <c r="I98" i="3"/>
  <c r="I90" i="3"/>
  <c r="I82" i="3"/>
  <c r="I74" i="3"/>
  <c r="I66" i="3"/>
  <c r="I58" i="3"/>
  <c r="I50" i="3"/>
  <c r="I42" i="3"/>
  <c r="I34" i="3"/>
  <c r="I26" i="3"/>
  <c r="I18" i="3"/>
  <c r="I10" i="3"/>
  <c r="O26" i="3"/>
  <c r="O12" i="3"/>
  <c r="O22" i="3"/>
  <c r="O82" i="3"/>
  <c r="O86" i="3"/>
  <c r="O98" i="3"/>
  <c r="O116" i="3"/>
  <c r="O124" i="3"/>
  <c r="O139" i="3"/>
  <c r="O75" i="3"/>
  <c r="O7" i="3"/>
  <c r="O41" i="3"/>
  <c r="O48" i="3"/>
  <c r="O57" i="3"/>
  <c r="O67" i="3"/>
  <c r="O21" i="3"/>
  <c r="O36" i="3"/>
  <c r="O45" i="3"/>
  <c r="O66" i="3"/>
  <c r="O70" i="3"/>
  <c r="O25" i="3"/>
  <c r="O35" i="3"/>
  <c r="O84" i="3"/>
  <c r="O3" i="3"/>
  <c r="O5" i="3"/>
  <c r="O6" i="3"/>
  <c r="O11" i="3"/>
  <c r="R3" i="3" a="1"/>
  <c r="O10" i="3"/>
  <c r="O8" i="3"/>
  <c r="O27" i="3"/>
  <c r="C146" i="3"/>
  <c r="U8" i="3" s="1"/>
  <c r="U10" i="3" s="1"/>
  <c r="F146" i="3"/>
  <c r="O59" i="3"/>
  <c r="O40" i="3"/>
  <c r="O72" i="3"/>
  <c r="O104" i="3"/>
  <c r="O102" i="3"/>
  <c r="O120" i="3"/>
  <c r="O118" i="3"/>
  <c r="O136" i="3"/>
  <c r="O134" i="3"/>
  <c r="O47" i="3"/>
  <c r="O29" i="3"/>
  <c r="O30" i="3"/>
  <c r="O61" i="3"/>
  <c r="O62" i="3"/>
  <c r="O94" i="3"/>
  <c r="O103" i="3"/>
  <c r="O101" i="3"/>
  <c r="O119" i="3"/>
  <c r="O117" i="3"/>
  <c r="O135" i="3"/>
  <c r="O133" i="3"/>
  <c r="O95" i="3"/>
  <c r="O93" i="3"/>
  <c r="O37" i="3"/>
  <c r="O69" i="3"/>
  <c r="O78" i="3"/>
  <c r="O87" i="3"/>
  <c r="O85" i="3"/>
  <c r="O112" i="3"/>
  <c r="O110" i="3"/>
  <c r="O128" i="3"/>
  <c r="O126" i="3"/>
  <c r="O144" i="3"/>
  <c r="O142" i="3"/>
  <c r="O79" i="3"/>
  <c r="O77" i="3"/>
  <c r="O13" i="3"/>
  <c r="O14" i="3"/>
  <c r="O46" i="3"/>
  <c r="O88" i="3"/>
  <c r="O111" i="3"/>
  <c r="O109" i="3"/>
  <c r="O127" i="3"/>
  <c r="O125" i="3"/>
  <c r="O143" i="3"/>
  <c r="O141" i="3"/>
  <c r="L22" i="2"/>
  <c r="L141" i="2"/>
  <c r="L121" i="2"/>
  <c r="L101" i="2"/>
  <c r="L81" i="2"/>
  <c r="L61" i="2"/>
  <c r="L41" i="2"/>
  <c r="L21" i="2"/>
  <c r="L140" i="2"/>
  <c r="L120" i="2"/>
  <c r="L100" i="2"/>
  <c r="L80" i="2"/>
  <c r="L60" i="2"/>
  <c r="L40" i="2"/>
  <c r="L20" i="2"/>
  <c r="L19" i="2"/>
  <c r="L138" i="2"/>
  <c r="L118" i="2"/>
  <c r="L98" i="2"/>
  <c r="L78" i="2"/>
  <c r="L58" i="2"/>
  <c r="L38" i="2"/>
  <c r="L18" i="2"/>
  <c r="L42" i="2"/>
  <c r="L39" i="2"/>
  <c r="L137" i="2"/>
  <c r="L117" i="2"/>
  <c r="L97" i="2"/>
  <c r="L77" i="2"/>
  <c r="L57" i="2"/>
  <c r="L37" i="2"/>
  <c r="L17" i="2"/>
  <c r="L136" i="2"/>
  <c r="L116" i="2"/>
  <c r="L96" i="2"/>
  <c r="L76" i="2"/>
  <c r="L56" i="2"/>
  <c r="L36" i="2"/>
  <c r="L16" i="2"/>
  <c r="L135" i="2"/>
  <c r="L115" i="2"/>
  <c r="L95" i="2"/>
  <c r="L75" i="2"/>
  <c r="L55" i="2"/>
  <c r="L35" i="2"/>
  <c r="L15" i="2"/>
  <c r="L139" i="2"/>
  <c r="L134" i="2"/>
  <c r="L114" i="2"/>
  <c r="L94" i="2"/>
  <c r="L74" i="2"/>
  <c r="L54" i="2"/>
  <c r="L34" i="2"/>
  <c r="L14" i="2"/>
  <c r="L102" i="2"/>
  <c r="L59" i="2"/>
  <c r="L133" i="2"/>
  <c r="L113" i="2"/>
  <c r="L93" i="2"/>
  <c r="L73" i="2"/>
  <c r="L53" i="2"/>
  <c r="L33" i="2"/>
  <c r="L13" i="2"/>
  <c r="L132" i="2"/>
  <c r="L112" i="2"/>
  <c r="L92" i="2"/>
  <c r="L72" i="2"/>
  <c r="L52" i="2"/>
  <c r="L32" i="2"/>
  <c r="L12" i="2"/>
  <c r="L122" i="2"/>
  <c r="L131" i="2"/>
  <c r="L111" i="2"/>
  <c r="L91" i="2"/>
  <c r="L71" i="2"/>
  <c r="L51" i="2"/>
  <c r="L31" i="2"/>
  <c r="L11" i="2"/>
  <c r="L130" i="2"/>
  <c r="L110" i="2"/>
  <c r="L90" i="2"/>
  <c r="L70" i="2"/>
  <c r="L50" i="2"/>
  <c r="L30" i="2"/>
  <c r="L10" i="2"/>
  <c r="L142" i="2"/>
  <c r="L129" i="2"/>
  <c r="L109" i="2"/>
  <c r="L89" i="2"/>
  <c r="L69" i="2"/>
  <c r="L49" i="2"/>
  <c r="L29" i="2"/>
  <c r="L9" i="2"/>
  <c r="L128" i="2"/>
  <c r="L108" i="2"/>
  <c r="L88" i="2"/>
  <c r="L68" i="2"/>
  <c r="L48" i="2"/>
  <c r="L28" i="2"/>
  <c r="L8" i="2"/>
  <c r="L62" i="2"/>
  <c r="L99" i="2"/>
  <c r="L127" i="2"/>
  <c r="L107" i="2"/>
  <c r="L87" i="2"/>
  <c r="L67" i="2"/>
  <c r="L47" i="2"/>
  <c r="L27" i="2"/>
  <c r="L7" i="2"/>
  <c r="L126" i="2"/>
  <c r="L106" i="2"/>
  <c r="L86" i="2"/>
  <c r="L66" i="2"/>
  <c r="L46" i="2"/>
  <c r="L26" i="2"/>
  <c r="L6" i="2"/>
  <c r="L125" i="2"/>
  <c r="L105" i="2"/>
  <c r="L85" i="2"/>
  <c r="L65" i="2"/>
  <c r="L45" i="2"/>
  <c r="L25" i="2"/>
  <c r="L5" i="2"/>
  <c r="L119" i="2"/>
  <c r="L144" i="2"/>
  <c r="L124" i="2"/>
  <c r="L104" i="2"/>
  <c r="L84" i="2"/>
  <c r="L64" i="2"/>
  <c r="L44" i="2"/>
  <c r="L24" i="2"/>
  <c r="L4" i="2"/>
  <c r="L82" i="2"/>
  <c r="L79" i="2"/>
  <c r="L143" i="2"/>
  <c r="L123" i="2"/>
  <c r="L103" i="2"/>
  <c r="L83" i="2"/>
  <c r="L63" i="2"/>
  <c r="L43" i="2"/>
  <c r="L23" i="2"/>
  <c r="I105" i="2"/>
  <c r="I65" i="2"/>
  <c r="I121" i="2"/>
  <c r="I81" i="2"/>
  <c r="I113" i="2"/>
  <c r="I73" i="2"/>
  <c r="I4" i="2"/>
  <c r="I57" i="2"/>
  <c r="I49" i="2"/>
  <c r="I41" i="2"/>
  <c r="I33" i="2"/>
  <c r="I25" i="2"/>
  <c r="I17" i="2"/>
  <c r="F121" i="2"/>
  <c r="F81" i="2"/>
  <c r="F9" i="2"/>
  <c r="F112" i="2"/>
  <c r="F80" i="2"/>
  <c r="F8" i="2"/>
  <c r="F143" i="2"/>
  <c r="F135" i="2"/>
  <c r="F127" i="2"/>
  <c r="F119" i="2"/>
  <c r="F111" i="2"/>
  <c r="F103" i="2"/>
  <c r="F95" i="2"/>
  <c r="F87" i="2"/>
  <c r="F79" i="2"/>
  <c r="F71" i="2"/>
  <c r="F63" i="2"/>
  <c r="F55" i="2"/>
  <c r="F47" i="2"/>
  <c r="F39" i="2"/>
  <c r="F31" i="2"/>
  <c r="F23" i="2"/>
  <c r="F15" i="2"/>
  <c r="F7" i="2"/>
  <c r="F137" i="2"/>
  <c r="F105" i="2"/>
  <c r="F73" i="2"/>
  <c r="F25" i="2"/>
  <c r="F136" i="2"/>
  <c r="F104" i="2"/>
  <c r="F64" i="2"/>
  <c r="F32" i="2"/>
  <c r="F142" i="2"/>
  <c r="F134" i="2"/>
  <c r="F126" i="2"/>
  <c r="F118" i="2"/>
  <c r="F110" i="2"/>
  <c r="F102" i="2"/>
  <c r="F94" i="2"/>
  <c r="F86" i="2"/>
  <c r="F78" i="2"/>
  <c r="F70" i="2"/>
  <c r="F62" i="2"/>
  <c r="F54" i="2"/>
  <c r="F46" i="2"/>
  <c r="F38" i="2"/>
  <c r="F30" i="2"/>
  <c r="F22" i="2"/>
  <c r="F14" i="2"/>
  <c r="F6" i="2"/>
  <c r="F145" i="2"/>
  <c r="F113" i="2"/>
  <c r="F89" i="2"/>
  <c r="F57" i="2"/>
  <c r="F33" i="2"/>
  <c r="F128" i="2"/>
  <c r="F88" i="2"/>
  <c r="F16" i="2"/>
  <c r="F141" i="2"/>
  <c r="F133" i="2"/>
  <c r="F125" i="2"/>
  <c r="F117" i="2"/>
  <c r="F109" i="2"/>
  <c r="F101" i="2"/>
  <c r="F93" i="2"/>
  <c r="F85" i="2"/>
  <c r="F77" i="2"/>
  <c r="F69" i="2"/>
  <c r="F61" i="2"/>
  <c r="F53" i="2"/>
  <c r="F45" i="2"/>
  <c r="F37" i="2"/>
  <c r="F29" i="2"/>
  <c r="F21" i="2"/>
  <c r="F13" i="2"/>
  <c r="F5" i="2"/>
  <c r="F49" i="2"/>
  <c r="F24" i="2"/>
  <c r="F140" i="2"/>
  <c r="F132" i="2"/>
  <c r="F124" i="2"/>
  <c r="F116" i="2"/>
  <c r="F108" i="2"/>
  <c r="F100" i="2"/>
  <c r="F92" i="2"/>
  <c r="F84" i="2"/>
  <c r="F76" i="2"/>
  <c r="F68" i="2"/>
  <c r="F60" i="2"/>
  <c r="F52" i="2"/>
  <c r="F44" i="2"/>
  <c r="F36" i="2"/>
  <c r="F28" i="2"/>
  <c r="F20" i="2"/>
  <c r="F12" i="2"/>
  <c r="F4" i="2"/>
  <c r="F129" i="2"/>
  <c r="F97" i="2"/>
  <c r="F65" i="2"/>
  <c r="F17" i="2"/>
  <c r="F144" i="2"/>
  <c r="F120" i="2"/>
  <c r="F96" i="2"/>
  <c r="F72" i="2"/>
  <c r="F56" i="2"/>
  <c r="F40" i="2"/>
  <c r="F139" i="2"/>
  <c r="F131" i="2"/>
  <c r="F123" i="2"/>
  <c r="F115" i="2"/>
  <c r="F107" i="2"/>
  <c r="F99" i="2"/>
  <c r="F91" i="2"/>
  <c r="F83" i="2"/>
  <c r="F75" i="2"/>
  <c r="F67" i="2"/>
  <c r="F59" i="2"/>
  <c r="F51" i="2"/>
  <c r="F43" i="2"/>
  <c r="F35" i="2"/>
  <c r="F27" i="2"/>
  <c r="F19" i="2"/>
  <c r="F11" i="2"/>
  <c r="F3" i="2"/>
  <c r="F41" i="2"/>
  <c r="F48" i="2"/>
  <c r="F138" i="2"/>
  <c r="F130" i="2"/>
  <c r="F122" i="2"/>
  <c r="F114" i="2"/>
  <c r="F106" i="2"/>
  <c r="F98" i="2"/>
  <c r="F90" i="2"/>
  <c r="F82" i="2"/>
  <c r="F74" i="2"/>
  <c r="F66" i="2"/>
  <c r="F58" i="2"/>
  <c r="F50" i="2"/>
  <c r="F42" i="2"/>
  <c r="F34" i="2"/>
  <c r="F26" i="2"/>
  <c r="F18" i="2"/>
  <c r="F10" i="2"/>
  <c r="C146" i="2"/>
  <c r="N7" i="2" s="1"/>
  <c r="N9" i="2" s="1"/>
  <c r="I140" i="2"/>
  <c r="I132" i="2"/>
  <c r="I124" i="2"/>
  <c r="I116" i="2"/>
  <c r="I108" i="2"/>
  <c r="I100" i="2"/>
  <c r="I92" i="2"/>
  <c r="I84" i="2"/>
  <c r="I76" i="2"/>
  <c r="I68" i="2"/>
  <c r="I60" i="2"/>
  <c r="I52" i="2"/>
  <c r="I44" i="2"/>
  <c r="I36" i="2"/>
  <c r="I28" i="2"/>
  <c r="I20" i="2"/>
  <c r="I12" i="2"/>
  <c r="I9" i="2"/>
  <c r="I142" i="2"/>
  <c r="I134" i="2"/>
  <c r="I126" i="2"/>
  <c r="I118" i="2"/>
  <c r="I110" i="2"/>
  <c r="I102" i="2"/>
  <c r="I94" i="2"/>
  <c r="I86" i="2"/>
  <c r="I78" i="2"/>
  <c r="I62" i="2"/>
  <c r="I54" i="2"/>
  <c r="I46" i="2"/>
  <c r="I38" i="2"/>
  <c r="I30" i="2"/>
  <c r="I22" i="2"/>
  <c r="I14" i="2"/>
  <c r="I6" i="2"/>
  <c r="I139" i="2"/>
  <c r="I131" i="2"/>
  <c r="I123" i="2"/>
  <c r="I115" i="2"/>
  <c r="I107" i="2"/>
  <c r="I99" i="2"/>
  <c r="I91" i="2"/>
  <c r="I75" i="2"/>
  <c r="I67" i="2"/>
  <c r="I59" i="2"/>
  <c r="I51" i="2"/>
  <c r="I43" i="2"/>
  <c r="I35" i="2"/>
  <c r="I27" i="2"/>
  <c r="I11" i="2"/>
  <c r="I3" i="2"/>
  <c r="I83" i="2"/>
  <c r="I106" i="2"/>
  <c r="I98" i="2"/>
  <c r="I90" i="2"/>
  <c r="I82" i="2"/>
  <c r="I74" i="2"/>
  <c r="I66" i="2"/>
  <c r="I58" i="2"/>
  <c r="I50" i="2"/>
  <c r="I42" i="2"/>
  <c r="I34" i="2"/>
  <c r="I26" i="2"/>
  <c r="I18" i="2"/>
  <c r="I10" i="2"/>
  <c r="E146" i="2"/>
  <c r="I70" i="2"/>
  <c r="I19" i="2"/>
  <c r="I93" i="2"/>
  <c r="I85" i="2"/>
  <c r="I77" i="2"/>
  <c r="I53" i="2"/>
  <c r="I13" i="2"/>
  <c r="I143" i="2"/>
  <c r="I135" i="2"/>
  <c r="I127" i="2"/>
  <c r="I119" i="2"/>
  <c r="I111" i="2"/>
  <c r="I103" i="2"/>
  <c r="I95" i="2"/>
  <c r="I87" i="2"/>
  <c r="I79" i="2"/>
  <c r="I71" i="2"/>
  <c r="I63" i="2"/>
  <c r="I55" i="2"/>
  <c r="I47" i="2"/>
  <c r="I39" i="2"/>
  <c r="I31" i="2"/>
  <c r="I23" i="2"/>
  <c r="I15" i="2"/>
  <c r="I7" i="2"/>
  <c r="I133" i="2"/>
  <c r="I101" i="2"/>
  <c r="I61" i="2"/>
  <c r="I21" i="2"/>
  <c r="I128" i="2"/>
  <c r="I120" i="2"/>
  <c r="I112" i="2"/>
  <c r="I96" i="2"/>
  <c r="I88" i="2"/>
  <c r="I64" i="2"/>
  <c r="I48" i="2"/>
  <c r="I40" i="2"/>
  <c r="I32" i="2"/>
  <c r="I24" i="2"/>
  <c r="I16" i="2"/>
  <c r="I8" i="2"/>
  <c r="I141" i="2"/>
  <c r="I125" i="2"/>
  <c r="I117" i="2"/>
  <c r="I109" i="2"/>
  <c r="I37" i="2"/>
  <c r="I5" i="2"/>
  <c r="I136" i="2"/>
  <c r="I104" i="2"/>
  <c r="I80" i="2"/>
  <c r="I72" i="2"/>
  <c r="I56" i="2"/>
  <c r="I45" i="2"/>
  <c r="I29" i="2"/>
  <c r="I114" i="2"/>
  <c r="I122" i="2"/>
  <c r="I69" i="2"/>
  <c r="I144" i="2"/>
  <c r="I138" i="2"/>
  <c r="I130" i="2"/>
  <c r="K12" i="3" l="1"/>
  <c r="K76" i="3"/>
  <c r="K140" i="3"/>
  <c r="K53" i="3"/>
  <c r="K117" i="3"/>
  <c r="K30" i="3"/>
  <c r="K94" i="3"/>
  <c r="K39" i="3"/>
  <c r="K103" i="3"/>
  <c r="K24" i="3"/>
  <c r="K88" i="3"/>
  <c r="K9" i="3"/>
  <c r="K73" i="3"/>
  <c r="K137" i="3"/>
  <c r="J50" i="3"/>
  <c r="J114" i="3"/>
  <c r="J11" i="3"/>
  <c r="J75" i="3"/>
  <c r="J139" i="3"/>
  <c r="J28" i="3"/>
  <c r="J92" i="3"/>
  <c r="J73" i="3"/>
  <c r="J53" i="3"/>
  <c r="J117" i="3"/>
  <c r="J30" i="3"/>
  <c r="J94" i="3"/>
  <c r="J89" i="3"/>
  <c r="J55" i="3"/>
  <c r="J119" i="3"/>
  <c r="J24" i="3"/>
  <c r="J88" i="3"/>
  <c r="J9" i="3"/>
  <c r="K58" i="3"/>
  <c r="K122" i="3"/>
  <c r="K43" i="3"/>
  <c r="K107" i="3"/>
  <c r="K20" i="3"/>
  <c r="K84" i="3"/>
  <c r="K23" i="3"/>
  <c r="K61" i="3"/>
  <c r="K125" i="3"/>
  <c r="K38" i="3"/>
  <c r="K102" i="3"/>
  <c r="K47" i="3"/>
  <c r="K111" i="3"/>
  <c r="K32" i="3"/>
  <c r="K96" i="3"/>
  <c r="K17" i="3"/>
  <c r="K81" i="3"/>
  <c r="K145" i="3"/>
  <c r="J58" i="3"/>
  <c r="J122" i="3"/>
  <c r="J19" i="3"/>
  <c r="J83" i="3"/>
  <c r="J57" i="3"/>
  <c r="J36" i="3"/>
  <c r="J100" i="3"/>
  <c r="J121" i="3"/>
  <c r="J61" i="3"/>
  <c r="J125" i="3"/>
  <c r="J38" i="3"/>
  <c r="J102" i="3"/>
  <c r="J145" i="3"/>
  <c r="J63" i="3"/>
  <c r="J127" i="3"/>
  <c r="J32" i="3"/>
  <c r="J96" i="3"/>
  <c r="J113" i="3"/>
  <c r="K66" i="3"/>
  <c r="K130" i="3"/>
  <c r="K51" i="3"/>
  <c r="K115" i="3"/>
  <c r="K28" i="3"/>
  <c r="K92" i="3"/>
  <c r="K5" i="3"/>
  <c r="K69" i="3"/>
  <c r="K133" i="3"/>
  <c r="K46" i="3"/>
  <c r="K110" i="3"/>
  <c r="K55" i="3"/>
  <c r="K119" i="3"/>
  <c r="K40" i="3"/>
  <c r="K104" i="3"/>
  <c r="K25" i="3"/>
  <c r="K89" i="3"/>
  <c r="J66" i="3"/>
  <c r="J130" i="3"/>
  <c r="J27" i="3"/>
  <c r="J91" i="3"/>
  <c r="J65" i="3"/>
  <c r="J44" i="3"/>
  <c r="J108" i="3"/>
  <c r="J5" i="3"/>
  <c r="J69" i="3"/>
  <c r="J133" i="3"/>
  <c r="J46" i="3"/>
  <c r="J110" i="3"/>
  <c r="J7" i="3"/>
  <c r="J71" i="3"/>
  <c r="J135" i="3"/>
  <c r="J40" i="3"/>
  <c r="J104" i="3"/>
  <c r="K10" i="3"/>
  <c r="K74" i="3"/>
  <c r="K138" i="3"/>
  <c r="K59" i="3"/>
  <c r="K123" i="3"/>
  <c r="K36" i="3"/>
  <c r="K100" i="3"/>
  <c r="K13" i="3"/>
  <c r="K77" i="3"/>
  <c r="K141" i="3"/>
  <c r="K54" i="3"/>
  <c r="K118" i="3"/>
  <c r="K63" i="3"/>
  <c r="K127" i="3"/>
  <c r="K48" i="3"/>
  <c r="K112" i="3"/>
  <c r="K33" i="3"/>
  <c r="K97" i="3"/>
  <c r="J10" i="3"/>
  <c r="J74" i="3"/>
  <c r="J138" i="3"/>
  <c r="J35" i="3"/>
  <c r="J99" i="3"/>
  <c r="J97" i="3"/>
  <c r="J52" i="3"/>
  <c r="J116" i="3"/>
  <c r="J13" i="3"/>
  <c r="J77" i="3"/>
  <c r="J141" i="3"/>
  <c r="J54" i="3"/>
  <c r="J118" i="3"/>
  <c r="J15" i="3"/>
  <c r="J79" i="3"/>
  <c r="J143" i="3"/>
  <c r="J48" i="3"/>
  <c r="J112" i="3"/>
  <c r="K18" i="3"/>
  <c r="K82" i="3"/>
  <c r="K3" i="3"/>
  <c r="L2" i="3" s="1" a="1"/>
  <c r="K67" i="3"/>
  <c r="K131" i="3"/>
  <c r="K44" i="3"/>
  <c r="K108" i="3"/>
  <c r="K21" i="3"/>
  <c r="K85" i="3"/>
  <c r="K7" i="3"/>
  <c r="K62" i="3"/>
  <c r="K126" i="3"/>
  <c r="K71" i="3"/>
  <c r="K135" i="3"/>
  <c r="K56" i="3"/>
  <c r="K120" i="3"/>
  <c r="K41" i="3"/>
  <c r="K105" i="3"/>
  <c r="K60" i="3"/>
  <c r="K124" i="3"/>
  <c r="K37" i="3"/>
  <c r="K101" i="3"/>
  <c r="K14" i="3"/>
  <c r="K78" i="3"/>
  <c r="K142" i="3"/>
  <c r="K87" i="3"/>
  <c r="K8" i="3"/>
  <c r="K72" i="3"/>
  <c r="K136" i="3"/>
  <c r="K57" i="3"/>
  <c r="K121" i="3"/>
  <c r="J34" i="3"/>
  <c r="J98" i="3"/>
  <c r="J137" i="3"/>
  <c r="J59" i="3"/>
  <c r="J123" i="3"/>
  <c r="J12" i="3"/>
  <c r="J76" i="3"/>
  <c r="J140" i="3"/>
  <c r="J37" i="3"/>
  <c r="J101" i="3"/>
  <c r="J14" i="3"/>
  <c r="J78" i="3"/>
  <c r="J142" i="3"/>
  <c r="J39" i="3"/>
  <c r="J103" i="3"/>
  <c r="J8" i="3"/>
  <c r="J72" i="3"/>
  <c r="J136" i="3"/>
  <c r="K42" i="3"/>
  <c r="K106" i="3"/>
  <c r="K27" i="3"/>
  <c r="K91" i="3"/>
  <c r="K4" i="3"/>
  <c r="K68" i="3"/>
  <c r="K132" i="3"/>
  <c r="K45" i="3"/>
  <c r="K109" i="3"/>
  <c r="K22" i="3"/>
  <c r="K86" i="3"/>
  <c r="K15" i="3"/>
  <c r="K95" i="3"/>
  <c r="K16" i="3"/>
  <c r="K80" i="3"/>
  <c r="K144" i="3"/>
  <c r="K65" i="3"/>
  <c r="K129" i="3"/>
  <c r="U9" i="3"/>
  <c r="R143" i="3"/>
  <c r="R135" i="3"/>
  <c r="R127" i="3"/>
  <c r="R119" i="3"/>
  <c r="R111" i="3"/>
  <c r="R103" i="3"/>
  <c r="R95" i="3"/>
  <c r="R87" i="3"/>
  <c r="R79" i="3"/>
  <c r="R71" i="3"/>
  <c r="R63" i="3"/>
  <c r="R55" i="3"/>
  <c r="R47" i="3"/>
  <c r="R39" i="3"/>
  <c r="R31" i="3"/>
  <c r="R23" i="3"/>
  <c r="R15" i="3"/>
  <c r="R7" i="3"/>
  <c r="R142" i="3"/>
  <c r="R134" i="3"/>
  <c r="R126" i="3"/>
  <c r="R118" i="3"/>
  <c r="R110" i="3"/>
  <c r="R102" i="3"/>
  <c r="R94" i="3"/>
  <c r="R86" i="3"/>
  <c r="R78" i="3"/>
  <c r="R70" i="3"/>
  <c r="R62" i="3"/>
  <c r="R54" i="3"/>
  <c r="R46" i="3"/>
  <c r="R38" i="3"/>
  <c r="R30" i="3"/>
  <c r="R22" i="3"/>
  <c r="R14" i="3"/>
  <c r="R6" i="3"/>
  <c r="R137" i="3"/>
  <c r="R125" i="3"/>
  <c r="R115" i="3"/>
  <c r="R105" i="3"/>
  <c r="R93" i="3"/>
  <c r="R83" i="3"/>
  <c r="R73" i="3"/>
  <c r="R61" i="3"/>
  <c r="R51" i="3"/>
  <c r="R41" i="3"/>
  <c r="R29" i="3"/>
  <c r="R19" i="3"/>
  <c r="R9" i="3"/>
  <c r="R136" i="3"/>
  <c r="R124" i="3"/>
  <c r="R114" i="3"/>
  <c r="R104" i="3"/>
  <c r="R92" i="3"/>
  <c r="R82" i="3"/>
  <c r="R72" i="3"/>
  <c r="R60" i="3"/>
  <c r="R50" i="3"/>
  <c r="R40" i="3"/>
  <c r="R133" i="3"/>
  <c r="R123" i="3"/>
  <c r="R113" i="3"/>
  <c r="R101" i="3"/>
  <c r="R91" i="3"/>
  <c r="R81" i="3"/>
  <c r="R69" i="3"/>
  <c r="R59" i="3"/>
  <c r="R49" i="3"/>
  <c r="R37" i="3"/>
  <c r="R27" i="3"/>
  <c r="R17" i="3"/>
  <c r="R5" i="3"/>
  <c r="R141" i="3"/>
  <c r="R131" i="3"/>
  <c r="R121" i="3"/>
  <c r="R109" i="3"/>
  <c r="R99" i="3"/>
  <c r="R89" i="3"/>
  <c r="R77" i="3"/>
  <c r="R67" i="3"/>
  <c r="R57" i="3"/>
  <c r="R45" i="3"/>
  <c r="R35" i="3"/>
  <c r="R25" i="3"/>
  <c r="R13" i="3"/>
  <c r="R3" i="3"/>
  <c r="R140" i="3"/>
  <c r="R130" i="3"/>
  <c r="R120" i="3"/>
  <c r="R108" i="3"/>
  <c r="R98" i="3"/>
  <c r="R88" i="3"/>
  <c r="R76" i="3"/>
  <c r="R66" i="3"/>
  <c r="R56" i="3"/>
  <c r="R44" i="3"/>
  <c r="R34" i="3"/>
  <c r="R24" i="3"/>
  <c r="R12" i="3"/>
  <c r="R139" i="3"/>
  <c r="R129" i="3"/>
  <c r="R117" i="3"/>
  <c r="R107" i="3"/>
  <c r="R97" i="3"/>
  <c r="R85" i="3"/>
  <c r="R75" i="3"/>
  <c r="R65" i="3"/>
  <c r="R53" i="3"/>
  <c r="R43" i="3"/>
  <c r="R33" i="3"/>
  <c r="R21" i="3"/>
  <c r="R11" i="3"/>
  <c r="R116" i="3"/>
  <c r="R74" i="3"/>
  <c r="R32" i="3"/>
  <c r="R4" i="3"/>
  <c r="R112" i="3"/>
  <c r="R68" i="3"/>
  <c r="R28" i="3"/>
  <c r="R106" i="3"/>
  <c r="R64" i="3"/>
  <c r="R26" i="3"/>
  <c r="R144" i="3"/>
  <c r="R100" i="3"/>
  <c r="R58" i="3"/>
  <c r="R20" i="3"/>
  <c r="R138" i="3"/>
  <c r="R96" i="3"/>
  <c r="R52" i="3"/>
  <c r="R18" i="3"/>
  <c r="R132" i="3"/>
  <c r="R90" i="3"/>
  <c r="R48" i="3"/>
  <c r="R16" i="3"/>
  <c r="R128" i="3"/>
  <c r="R84" i="3"/>
  <c r="R42" i="3"/>
  <c r="R10" i="3"/>
  <c r="R122" i="3"/>
  <c r="R80" i="3"/>
  <c r="R36" i="3"/>
  <c r="R8" i="3"/>
  <c r="L147" i="2"/>
  <c r="N11" i="2" s="1"/>
  <c r="N12" i="2" s="1"/>
  <c r="G2" i="2" a="1"/>
  <c r="G89" i="2" s="1"/>
  <c r="N8" i="2"/>
  <c r="L2" i="3" l="1"/>
  <c r="L105" i="3"/>
  <c r="L104" i="3"/>
  <c r="L40" i="3"/>
  <c r="L143" i="3"/>
  <c r="L79" i="3"/>
  <c r="L15" i="3"/>
  <c r="L110" i="3"/>
  <c r="L46" i="3"/>
  <c r="L141" i="3"/>
  <c r="L77" i="3"/>
  <c r="L13" i="3"/>
  <c r="L116" i="3"/>
  <c r="L52" i="3"/>
  <c r="L81" i="3"/>
  <c r="L91" i="3"/>
  <c r="L27" i="3"/>
  <c r="L114" i="3"/>
  <c r="L50" i="3"/>
  <c r="L73" i="3"/>
  <c r="L96" i="3"/>
  <c r="L32" i="3"/>
  <c r="L135" i="3"/>
  <c r="L71" i="3"/>
  <c r="L7" i="3"/>
  <c r="L102" i="3"/>
  <c r="L38" i="3"/>
  <c r="L133" i="3"/>
  <c r="L69" i="3"/>
  <c r="L5" i="3"/>
  <c r="L108" i="3"/>
  <c r="L44" i="3"/>
  <c r="L49" i="3"/>
  <c r="L83" i="3"/>
  <c r="L19" i="3"/>
  <c r="L106" i="3"/>
  <c r="L42" i="3"/>
  <c r="L144" i="3"/>
  <c r="L80" i="3"/>
  <c r="L16" i="3"/>
  <c r="L119" i="3"/>
  <c r="L55" i="3"/>
  <c r="L41" i="3"/>
  <c r="L86" i="3"/>
  <c r="L22" i="3"/>
  <c r="L117" i="3"/>
  <c r="L53" i="3"/>
  <c r="L65" i="3"/>
  <c r="L92" i="3"/>
  <c r="L28" i="3"/>
  <c r="L131" i="3"/>
  <c r="L67" i="3"/>
  <c r="L3" i="3"/>
  <c r="L90" i="3"/>
  <c r="L26" i="3"/>
  <c r="L136" i="3"/>
  <c r="L72" i="3"/>
  <c r="L8" i="3"/>
  <c r="L111" i="3"/>
  <c r="L47" i="3"/>
  <c r="L142" i="3"/>
  <c r="L78" i="3"/>
  <c r="L14" i="3"/>
  <c r="L109" i="3"/>
  <c r="L45" i="3"/>
  <c r="L33" i="3"/>
  <c r="L84" i="3"/>
  <c r="L20" i="3"/>
  <c r="L123" i="3"/>
  <c r="L59" i="3"/>
  <c r="L57" i="3"/>
  <c r="L82" i="3"/>
  <c r="L18" i="3"/>
  <c r="L128" i="3"/>
  <c r="L64" i="3"/>
  <c r="L137" i="3"/>
  <c r="L103" i="3"/>
  <c r="L39" i="3"/>
  <c r="L134" i="3"/>
  <c r="L70" i="3"/>
  <c r="L6" i="3"/>
  <c r="L101" i="3"/>
  <c r="L37" i="3"/>
  <c r="L140" i="3"/>
  <c r="L76" i="3"/>
  <c r="L12" i="3"/>
  <c r="L115" i="3"/>
  <c r="L51" i="3"/>
  <c r="L138" i="3"/>
  <c r="L74" i="3"/>
  <c r="L10" i="3"/>
  <c r="L120" i="3"/>
  <c r="L56" i="3"/>
  <c r="L89" i="3"/>
  <c r="L95" i="3"/>
  <c r="L31" i="3"/>
  <c r="L126" i="3"/>
  <c r="L62" i="3"/>
  <c r="L113" i="3"/>
  <c r="L93" i="3"/>
  <c r="L29" i="3"/>
  <c r="L132" i="3"/>
  <c r="L68" i="3"/>
  <c r="L4" i="3"/>
  <c r="M2" i="3" s="1" a="1"/>
  <c r="L107" i="3"/>
  <c r="L43" i="3"/>
  <c r="L130" i="3"/>
  <c r="L66" i="3"/>
  <c r="L145" i="3"/>
  <c r="L112" i="3"/>
  <c r="L48" i="3"/>
  <c r="L17" i="3"/>
  <c r="L87" i="3"/>
  <c r="L23" i="3"/>
  <c r="L118" i="3"/>
  <c r="L54" i="3"/>
  <c r="L25" i="3"/>
  <c r="L85" i="3"/>
  <c r="L21" i="3"/>
  <c r="L124" i="3"/>
  <c r="L60" i="3"/>
  <c r="L121" i="3"/>
  <c r="L99" i="3"/>
  <c r="L35" i="3"/>
  <c r="L122" i="3"/>
  <c r="L58" i="3"/>
  <c r="L88" i="3"/>
  <c r="L61" i="3"/>
  <c r="L34" i="3"/>
  <c r="L24" i="3"/>
  <c r="L97" i="3"/>
  <c r="L127" i="3"/>
  <c r="L100" i="3"/>
  <c r="L63" i="3"/>
  <c r="L36" i="3"/>
  <c r="L129" i="3"/>
  <c r="L139" i="3"/>
  <c r="L94" i="3"/>
  <c r="L75" i="3"/>
  <c r="L30" i="3"/>
  <c r="L11" i="3"/>
  <c r="L9" i="3"/>
  <c r="L125" i="3"/>
  <c r="L98" i="3"/>
  <c r="R147" i="3"/>
  <c r="U12" i="3" s="1"/>
  <c r="U13" i="3" s="1"/>
  <c r="G98" i="2"/>
  <c r="G123" i="2"/>
  <c r="G60" i="2"/>
  <c r="G73" i="2"/>
  <c r="G133" i="2"/>
  <c r="G132" i="2"/>
  <c r="G107" i="2"/>
  <c r="G7" i="2"/>
  <c r="G81" i="2"/>
  <c r="G124" i="2"/>
  <c r="G12" i="2"/>
  <c r="G137" i="2"/>
  <c r="G129" i="2"/>
  <c r="G42" i="2"/>
  <c r="G74" i="2"/>
  <c r="G58" i="2"/>
  <c r="G142" i="2"/>
  <c r="G122" i="2"/>
  <c r="G70" i="2"/>
  <c r="G52" i="2"/>
  <c r="G116" i="2"/>
  <c r="G128" i="2"/>
  <c r="G10" i="2"/>
  <c r="G5" i="2"/>
  <c r="G49" i="2"/>
  <c r="G115" i="2"/>
  <c r="G6" i="2"/>
  <c r="G120" i="2"/>
  <c r="G99" i="2"/>
  <c r="G48" i="2"/>
  <c r="G41" i="2"/>
  <c r="G23" i="2"/>
  <c r="G91" i="2"/>
  <c r="G71" i="2"/>
  <c r="G108" i="2"/>
  <c r="G127" i="2"/>
  <c r="G75" i="2"/>
  <c r="G140" i="2"/>
  <c r="G138" i="2"/>
  <c r="G64" i="2"/>
  <c r="G9" i="2"/>
  <c r="G14" i="2"/>
  <c r="G130" i="2"/>
  <c r="G105" i="2"/>
  <c r="G47" i="2"/>
  <c r="G103" i="2"/>
  <c r="G61" i="2"/>
  <c r="G68" i="2"/>
  <c r="G121" i="2"/>
  <c r="G16" i="2"/>
  <c r="G88" i="2"/>
  <c r="G2" i="2"/>
  <c r="H2" i="2" s="1" a="1"/>
  <c r="H13" i="2" s="1"/>
  <c r="G69" i="2"/>
  <c r="G15" i="2"/>
  <c r="G50" i="2"/>
  <c r="G134" i="2"/>
  <c r="G84" i="2"/>
  <c r="G27" i="2"/>
  <c r="G44" i="2"/>
  <c r="G112" i="2"/>
  <c r="G29" i="2"/>
  <c r="G36" i="2"/>
  <c r="G33" i="2"/>
  <c r="G34" i="2"/>
  <c r="G93" i="2"/>
  <c r="G28" i="2"/>
  <c r="G100" i="2"/>
  <c r="G53" i="2"/>
  <c r="G125" i="2"/>
  <c r="G97" i="2"/>
  <c r="G11" i="2"/>
  <c r="G39" i="2"/>
  <c r="G92" i="2"/>
  <c r="G79" i="2"/>
  <c r="G117" i="2"/>
  <c r="G143" i="2"/>
  <c r="G26" i="2"/>
  <c r="G139" i="2"/>
  <c r="G30" i="2"/>
  <c r="G55" i="2"/>
  <c r="G45" i="2"/>
  <c r="G111" i="2"/>
  <c r="G62" i="2"/>
  <c r="G77" i="2"/>
  <c r="G65" i="2"/>
  <c r="G83" i="2"/>
  <c r="G31" i="2"/>
  <c r="G90" i="2"/>
  <c r="G19" i="2"/>
  <c r="G113" i="2"/>
  <c r="G51" i="2"/>
  <c r="G78" i="2"/>
  <c r="G43" i="2"/>
  <c r="G119" i="2"/>
  <c r="G56" i="2"/>
  <c r="G87" i="2"/>
  <c r="G40" i="2"/>
  <c r="G106" i="2"/>
  <c r="G20" i="2"/>
  <c r="G95" i="2"/>
  <c r="G37" i="2"/>
  <c r="G54" i="2"/>
  <c r="G8" i="2"/>
  <c r="G118" i="2"/>
  <c r="G18" i="2"/>
  <c r="G67" i="2"/>
  <c r="G85" i="2"/>
  <c r="G72" i="2"/>
  <c r="G63" i="2"/>
  <c r="G46" i="2"/>
  <c r="G32" i="2"/>
  <c r="G104" i="2"/>
  <c r="G13" i="2"/>
  <c r="G144" i="2"/>
  <c r="G141" i="2"/>
  <c r="G66" i="2"/>
  <c r="G114" i="2"/>
  <c r="G94" i="2"/>
  <c r="G126" i="2"/>
  <c r="G3" i="2"/>
  <c r="G22" i="2"/>
  <c r="G136" i="2"/>
  <c r="G38" i="2"/>
  <c r="G110" i="2"/>
  <c r="G96" i="2"/>
  <c r="G25" i="2"/>
  <c r="G135" i="2"/>
  <c r="G80" i="2"/>
  <c r="G145" i="2"/>
  <c r="G35" i="2"/>
  <c r="G76" i="2"/>
  <c r="G109" i="2"/>
  <c r="G21" i="2"/>
  <c r="G101" i="2"/>
  <c r="G82" i="2"/>
  <c r="G131" i="2"/>
  <c r="G59" i="2"/>
  <c r="G4" i="2"/>
  <c r="G86" i="2"/>
  <c r="G57" i="2"/>
  <c r="G102" i="2"/>
  <c r="G24" i="2"/>
  <c r="G17" i="2"/>
  <c r="M104" i="3" l="1"/>
  <c r="M21" i="3"/>
  <c r="M81" i="3"/>
  <c r="M141" i="3"/>
  <c r="M58" i="3"/>
  <c r="M118" i="3"/>
  <c r="M35" i="3"/>
  <c r="M95" i="3"/>
  <c r="M12" i="3"/>
  <c r="M72" i="3"/>
  <c r="M132" i="3"/>
  <c r="M49" i="3"/>
  <c r="M109" i="3"/>
  <c r="M26" i="3"/>
  <c r="M105" i="3"/>
  <c r="M22" i="3"/>
  <c r="M82" i="3"/>
  <c r="M14" i="3"/>
  <c r="M60" i="3"/>
  <c r="M5" i="3"/>
  <c r="M139" i="3"/>
  <c r="M48" i="3"/>
  <c r="M126" i="3"/>
  <c r="M80" i="3"/>
  <c r="M138" i="3"/>
  <c r="M62" i="3"/>
  <c r="M90" i="3"/>
  <c r="M142" i="3"/>
  <c r="M40" i="3"/>
  <c r="M100" i="3"/>
  <c r="M17" i="3"/>
  <c r="M77" i="3"/>
  <c r="M137" i="3"/>
  <c r="M54" i="3"/>
  <c r="M114" i="3"/>
  <c r="M31" i="3"/>
  <c r="M91" i="3"/>
  <c r="M8" i="3"/>
  <c r="M68" i="3"/>
  <c r="M128" i="3"/>
  <c r="M45" i="3"/>
  <c r="M33" i="3"/>
  <c r="M41" i="3"/>
  <c r="M101" i="3"/>
  <c r="M18" i="3"/>
  <c r="M29" i="3"/>
  <c r="M56" i="3"/>
  <c r="M94" i="3"/>
  <c r="M119" i="3"/>
  <c r="M36" i="3"/>
  <c r="M96" i="3"/>
  <c r="M13" i="3"/>
  <c r="M73" i="3"/>
  <c r="M133" i="3"/>
  <c r="M50" i="3"/>
  <c r="M110" i="3"/>
  <c r="M27" i="3"/>
  <c r="M87" i="3"/>
  <c r="M4" i="3"/>
  <c r="M64" i="3"/>
  <c r="M124" i="3"/>
  <c r="M78" i="3"/>
  <c r="M120" i="3"/>
  <c r="M37" i="3"/>
  <c r="M97" i="3"/>
  <c r="M44" i="3"/>
  <c r="M9" i="3"/>
  <c r="M65" i="3"/>
  <c r="M79" i="3"/>
  <c r="M52" i="3"/>
  <c r="M74" i="3"/>
  <c r="M43" i="3"/>
  <c r="M140" i="3"/>
  <c r="M34" i="3"/>
  <c r="M7" i="3"/>
  <c r="M63" i="3"/>
  <c r="M25" i="3"/>
  <c r="M113" i="3"/>
  <c r="M3" i="3"/>
  <c r="M55" i="3"/>
  <c r="M115" i="3"/>
  <c r="M32" i="3"/>
  <c r="M92" i="3"/>
  <c r="M69" i="3"/>
  <c r="M129" i="3"/>
  <c r="M46" i="3"/>
  <c r="M106" i="3"/>
  <c r="M23" i="3"/>
  <c r="M83" i="3"/>
  <c r="M143" i="3"/>
  <c r="M93" i="3"/>
  <c r="M116" i="3"/>
  <c r="M112" i="3"/>
  <c r="M59" i="3"/>
  <c r="M135" i="3"/>
  <c r="M66" i="3"/>
  <c r="M20" i="3"/>
  <c r="M11" i="3"/>
  <c r="M145" i="3"/>
  <c r="M39" i="3"/>
  <c r="M16" i="3"/>
  <c r="M136" i="3"/>
  <c r="M30" i="3"/>
  <c r="M86" i="3"/>
  <c r="M134" i="3"/>
  <c r="M51" i="3"/>
  <c r="M111" i="3"/>
  <c r="M28" i="3"/>
  <c r="M88" i="3"/>
  <c r="M125" i="3"/>
  <c r="M42" i="3"/>
  <c r="M102" i="3"/>
  <c r="M19" i="3"/>
  <c r="M108" i="3"/>
  <c r="M89" i="3"/>
  <c r="M57" i="3"/>
  <c r="M2" i="3"/>
  <c r="N2" i="3" s="1" a="1"/>
  <c r="N144" i="3" s="1"/>
  <c r="P144" i="3" s="1"/>
  <c r="Q144" i="3" s="1"/>
  <c r="M70" i="3"/>
  <c r="M130" i="3"/>
  <c r="M47" i="3"/>
  <c r="M107" i="3"/>
  <c r="M24" i="3"/>
  <c r="M84" i="3"/>
  <c r="M144" i="3"/>
  <c r="M61" i="3"/>
  <c r="M121" i="3"/>
  <c r="M38" i="3"/>
  <c r="M98" i="3"/>
  <c r="M15" i="3"/>
  <c r="M75" i="3"/>
  <c r="M123" i="3"/>
  <c r="M71" i="3"/>
  <c r="M131" i="3"/>
  <c r="M127" i="3"/>
  <c r="M6" i="3"/>
  <c r="M103" i="3"/>
  <c r="M117" i="3"/>
  <c r="M67" i="3"/>
  <c r="M85" i="3"/>
  <c r="M122" i="3"/>
  <c r="M99" i="3"/>
  <c r="M76" i="3"/>
  <c r="M53" i="3"/>
  <c r="M10" i="3"/>
  <c r="J13" i="2"/>
  <c r="K13" i="2" s="1"/>
  <c r="H120" i="2"/>
  <c r="H98" i="2"/>
  <c r="H97" i="2"/>
  <c r="H66" i="2"/>
  <c r="H88" i="2"/>
  <c r="H24" i="2"/>
  <c r="H55" i="2"/>
  <c r="H80" i="2"/>
  <c r="H87" i="2"/>
  <c r="H109" i="2"/>
  <c r="H75" i="2"/>
  <c r="H3" i="2"/>
  <c r="H89" i="2"/>
  <c r="H17" i="2"/>
  <c r="H95" i="2"/>
  <c r="H58" i="2"/>
  <c r="H101" i="2"/>
  <c r="H37" i="2"/>
  <c r="H139" i="2"/>
  <c r="H11" i="2"/>
  <c r="H35" i="2"/>
  <c r="H122" i="2"/>
  <c r="H64" i="2"/>
  <c r="H111" i="2"/>
  <c r="H7" i="2"/>
  <c r="H61" i="2"/>
  <c r="H65" i="2"/>
  <c r="H62" i="2"/>
  <c r="H116" i="2"/>
  <c r="H52" i="2"/>
  <c r="H123" i="2"/>
  <c r="H41" i="2"/>
  <c r="H18" i="2"/>
  <c r="H121" i="2"/>
  <c r="H40" i="2"/>
  <c r="H103" i="2"/>
  <c r="H25" i="2"/>
  <c r="H53" i="2"/>
  <c r="H49" i="2"/>
  <c r="H54" i="2"/>
  <c r="H108" i="2"/>
  <c r="H44" i="2"/>
  <c r="H115" i="2"/>
  <c r="H138" i="2"/>
  <c r="H10" i="2"/>
  <c r="H57" i="2"/>
  <c r="H32" i="2"/>
  <c r="H79" i="2"/>
  <c r="H118" i="2"/>
  <c r="H29" i="2"/>
  <c r="H134" i="2"/>
  <c r="H38" i="2"/>
  <c r="H100" i="2"/>
  <c r="H36" i="2"/>
  <c r="H91" i="2"/>
  <c r="H114" i="2"/>
  <c r="H135" i="2"/>
  <c r="H12" i="2"/>
  <c r="H136" i="2"/>
  <c r="H8" i="2"/>
  <c r="H47" i="2"/>
  <c r="H6" i="2"/>
  <c r="H21" i="2"/>
  <c r="H126" i="2"/>
  <c r="H30" i="2"/>
  <c r="H92" i="2"/>
  <c r="H28" i="2"/>
  <c r="H83" i="2"/>
  <c r="H106" i="2"/>
  <c r="H104" i="2"/>
  <c r="H117" i="2"/>
  <c r="H129" i="2"/>
  <c r="H140" i="2"/>
  <c r="H51" i="2"/>
  <c r="H128" i="2"/>
  <c r="H143" i="2"/>
  <c r="H39" i="2"/>
  <c r="H125" i="2"/>
  <c r="H145" i="2"/>
  <c r="H102" i="2"/>
  <c r="H22" i="2"/>
  <c r="H84" i="2"/>
  <c r="H20" i="2"/>
  <c r="H59" i="2"/>
  <c r="H82" i="2"/>
  <c r="H31" i="2"/>
  <c r="H94" i="2"/>
  <c r="H76" i="2"/>
  <c r="H74" i="2"/>
  <c r="H96" i="2"/>
  <c r="H127" i="2"/>
  <c r="H23" i="2"/>
  <c r="H93" i="2"/>
  <c r="H113" i="2"/>
  <c r="H86" i="2"/>
  <c r="H132" i="2"/>
  <c r="H68" i="2"/>
  <c r="H4" i="2"/>
  <c r="H27" i="2"/>
  <c r="H50" i="2"/>
  <c r="H2" i="2"/>
  <c r="H72" i="2"/>
  <c r="H119" i="2"/>
  <c r="H15" i="2"/>
  <c r="H85" i="2"/>
  <c r="H81" i="2"/>
  <c r="H70" i="2"/>
  <c r="H124" i="2"/>
  <c r="H60" i="2"/>
  <c r="H33" i="2"/>
  <c r="H19" i="2"/>
  <c r="H42" i="2"/>
  <c r="H45" i="2"/>
  <c r="H107" i="2"/>
  <c r="H137" i="2"/>
  <c r="H56" i="2"/>
  <c r="H142" i="2"/>
  <c r="H78" i="2"/>
  <c r="H14" i="2"/>
  <c r="H16" i="2"/>
  <c r="H105" i="2"/>
  <c r="H133" i="2"/>
  <c r="H110" i="2"/>
  <c r="H73" i="2"/>
  <c r="H46" i="2"/>
  <c r="H99" i="2"/>
  <c r="H5" i="2"/>
  <c r="H112" i="2"/>
  <c r="H131" i="2"/>
  <c r="H67" i="2"/>
  <c r="H34" i="2"/>
  <c r="H77" i="2"/>
  <c r="H9" i="2"/>
  <c r="H130" i="2"/>
  <c r="H71" i="2"/>
  <c r="H144" i="2"/>
  <c r="H63" i="2"/>
  <c r="H43" i="2"/>
  <c r="H48" i="2"/>
  <c r="H26" i="2"/>
  <c r="H141" i="2"/>
  <c r="H90" i="2"/>
  <c r="H69" i="2"/>
  <c r="N12" i="3" l="1"/>
  <c r="P12" i="3" s="1"/>
  <c r="Q12" i="3" s="1"/>
  <c r="N60" i="3"/>
  <c r="P60" i="3" s="1"/>
  <c r="Q60" i="3" s="1"/>
  <c r="N134" i="3"/>
  <c r="P134" i="3" s="1"/>
  <c r="Q134" i="3" s="1"/>
  <c r="N68" i="3"/>
  <c r="P68" i="3" s="1"/>
  <c r="Q68" i="3" s="1"/>
  <c r="N16" i="3"/>
  <c r="P16" i="3" s="1"/>
  <c r="Q16" i="3" s="1"/>
  <c r="N18" i="3"/>
  <c r="P18" i="3" s="1"/>
  <c r="Q18" i="3" s="1"/>
  <c r="N75" i="3"/>
  <c r="P75" i="3" s="1"/>
  <c r="Q75" i="3" s="1"/>
  <c r="N9" i="3"/>
  <c r="P9" i="3" s="1"/>
  <c r="Q9" i="3" s="1"/>
  <c r="N124" i="3"/>
  <c r="P124" i="3" s="1"/>
  <c r="Q124" i="3" s="1"/>
  <c r="N109" i="3"/>
  <c r="P109" i="3" s="1"/>
  <c r="Q109" i="3" s="1"/>
  <c r="N94" i="3"/>
  <c r="P94" i="3" s="1"/>
  <c r="Q94" i="3" s="1"/>
  <c r="N62" i="3"/>
  <c r="P62" i="3" s="1"/>
  <c r="Q62" i="3" s="1"/>
  <c r="N36" i="3"/>
  <c r="P36" i="3" s="1"/>
  <c r="Q36" i="3" s="1"/>
  <c r="N15" i="3"/>
  <c r="P15" i="3" s="1"/>
  <c r="Q15" i="3" s="1"/>
  <c r="N138" i="3"/>
  <c r="P138" i="3" s="1"/>
  <c r="Q138" i="3" s="1"/>
  <c r="N102" i="3"/>
  <c r="P102" i="3" s="1"/>
  <c r="Q102" i="3" s="1"/>
  <c r="N70" i="3"/>
  <c r="P70" i="3" s="1"/>
  <c r="Q70" i="3" s="1"/>
  <c r="N32" i="3"/>
  <c r="P32" i="3" s="1"/>
  <c r="Q32" i="3" s="1"/>
  <c r="N113" i="3"/>
  <c r="P113" i="3" s="1"/>
  <c r="Q113" i="3" s="1"/>
  <c r="N34" i="3"/>
  <c r="P34" i="3" s="1"/>
  <c r="Q34" i="3" s="1"/>
  <c r="N115" i="3"/>
  <c r="P115" i="3" s="1"/>
  <c r="Q115" i="3" s="1"/>
  <c r="N97" i="3"/>
  <c r="P97" i="3" s="1"/>
  <c r="Q97" i="3" s="1"/>
  <c r="N55" i="3"/>
  <c r="P55" i="3" s="1"/>
  <c r="Q55" i="3" s="1"/>
  <c r="N119" i="3"/>
  <c r="P119" i="3" s="1"/>
  <c r="Q119" i="3" s="1"/>
  <c r="N88" i="3"/>
  <c r="P88" i="3" s="1"/>
  <c r="Q88" i="3" s="1"/>
  <c r="N21" i="3"/>
  <c r="P21" i="3" s="1"/>
  <c r="Q21" i="3" s="1"/>
  <c r="N20" i="3"/>
  <c r="P20" i="3" s="1"/>
  <c r="Q20" i="3" s="1"/>
  <c r="N11" i="3"/>
  <c r="P11" i="3" s="1"/>
  <c r="Q11" i="3" s="1"/>
  <c r="N126" i="3"/>
  <c r="P126" i="3" s="1"/>
  <c r="Q126" i="3" s="1"/>
  <c r="N110" i="3"/>
  <c r="P110" i="3" s="1"/>
  <c r="Q110" i="3" s="1"/>
  <c r="N78" i="3"/>
  <c r="P78" i="3" s="1"/>
  <c r="Q78" i="3" s="1"/>
  <c r="N48" i="3"/>
  <c r="P48" i="3" s="1"/>
  <c r="Q48" i="3" s="1"/>
  <c r="N27" i="3"/>
  <c r="P27" i="3" s="1"/>
  <c r="Q27" i="3" s="1"/>
  <c r="N6" i="3"/>
  <c r="P6" i="3" s="1"/>
  <c r="Q6" i="3" s="1"/>
  <c r="N121" i="3"/>
  <c r="P121" i="3" s="1"/>
  <c r="Q121" i="3" s="1"/>
  <c r="N89" i="3"/>
  <c r="P89" i="3" s="1"/>
  <c r="Q89" i="3" s="1"/>
  <c r="N40" i="3"/>
  <c r="P40" i="3" s="1"/>
  <c r="Q40" i="3" s="1"/>
  <c r="N123" i="3"/>
  <c r="P123" i="3" s="1"/>
  <c r="Q123" i="3" s="1"/>
  <c r="N42" i="3"/>
  <c r="P42" i="3" s="1"/>
  <c r="Q42" i="3" s="1"/>
  <c r="N125" i="3"/>
  <c r="P125" i="3" s="1"/>
  <c r="Q125" i="3" s="1"/>
  <c r="N107" i="3"/>
  <c r="P107" i="3" s="1"/>
  <c r="Q107" i="3" s="1"/>
  <c r="N63" i="3"/>
  <c r="P63" i="3" s="1"/>
  <c r="Q63" i="3" s="1"/>
  <c r="N127" i="3"/>
  <c r="P127" i="3" s="1"/>
  <c r="Q127" i="3" s="1"/>
  <c r="N96" i="3"/>
  <c r="P96" i="3" s="1"/>
  <c r="Q96" i="3" s="1"/>
  <c r="N30" i="3"/>
  <c r="P30" i="3" s="1"/>
  <c r="Q30" i="3" s="1"/>
  <c r="N98" i="3"/>
  <c r="P98" i="3" s="1"/>
  <c r="Q98" i="3" s="1"/>
  <c r="N37" i="3"/>
  <c r="P37" i="3" s="1"/>
  <c r="Q37" i="3" s="1"/>
  <c r="N106" i="3"/>
  <c r="P106" i="3" s="1"/>
  <c r="Q106" i="3" s="1"/>
  <c r="N137" i="3"/>
  <c r="P137" i="3" s="1"/>
  <c r="Q137" i="3" s="1"/>
  <c r="N104" i="3"/>
  <c r="P104" i="3" s="1"/>
  <c r="Q104" i="3" s="1"/>
  <c r="N31" i="3"/>
  <c r="P31" i="3" s="1"/>
  <c r="Q31" i="3" s="1"/>
  <c r="N22" i="3"/>
  <c r="P22" i="3" s="1"/>
  <c r="Q22" i="3" s="1"/>
  <c r="N3" i="3"/>
  <c r="P3" i="3" s="1"/>
  <c r="Q3" i="3" s="1"/>
  <c r="Q146" i="3" s="1"/>
  <c r="N114" i="3"/>
  <c r="P114" i="3" s="1"/>
  <c r="Q114" i="3" s="1"/>
  <c r="N50" i="3"/>
  <c r="P50" i="3" s="1"/>
  <c r="Q50" i="3" s="1"/>
  <c r="N28" i="3"/>
  <c r="P28" i="3" s="1"/>
  <c r="Q28" i="3" s="1"/>
  <c r="N7" i="3"/>
  <c r="P7" i="3" s="1"/>
  <c r="Q7" i="3" s="1"/>
  <c r="N122" i="3"/>
  <c r="P122" i="3" s="1"/>
  <c r="Q122" i="3" s="1"/>
  <c r="N59" i="3"/>
  <c r="P59" i="3" s="1"/>
  <c r="Q59" i="3" s="1"/>
  <c r="N145" i="3"/>
  <c r="N61" i="3"/>
  <c r="P61" i="3" s="1"/>
  <c r="Q61" i="3" s="1"/>
  <c r="N44" i="3"/>
  <c r="P44" i="3" s="1"/>
  <c r="Q44" i="3" s="1"/>
  <c r="N129" i="3"/>
  <c r="P129" i="3" s="1"/>
  <c r="Q129" i="3" s="1"/>
  <c r="N79" i="3"/>
  <c r="P79" i="3" s="1"/>
  <c r="Q79" i="3" s="1"/>
  <c r="N143" i="3"/>
  <c r="P143" i="3" s="1"/>
  <c r="Q143" i="3" s="1"/>
  <c r="N112" i="3"/>
  <c r="P112" i="3" s="1"/>
  <c r="Q112" i="3" s="1"/>
  <c r="N57" i="3"/>
  <c r="P57" i="3" s="1"/>
  <c r="Q57" i="3" s="1"/>
  <c r="N43" i="3"/>
  <c r="P43" i="3" s="1"/>
  <c r="Q43" i="3" s="1"/>
  <c r="N13" i="3"/>
  <c r="P13" i="3" s="1"/>
  <c r="Q13" i="3" s="1"/>
  <c r="N132" i="3"/>
  <c r="P132" i="3" s="1"/>
  <c r="Q132" i="3" s="1"/>
  <c r="N99" i="3"/>
  <c r="P99" i="3" s="1"/>
  <c r="Q99" i="3" s="1"/>
  <c r="N67" i="3"/>
  <c r="P67" i="3" s="1"/>
  <c r="Q67" i="3" s="1"/>
  <c r="N38" i="3"/>
  <c r="P38" i="3" s="1"/>
  <c r="Q38" i="3" s="1"/>
  <c r="N19" i="3"/>
  <c r="P19" i="3" s="1"/>
  <c r="Q19" i="3" s="1"/>
  <c r="N142" i="3"/>
  <c r="P142" i="3" s="1"/>
  <c r="Q142" i="3" s="1"/>
  <c r="N69" i="3"/>
  <c r="P69" i="3" s="1"/>
  <c r="Q69" i="3" s="1"/>
  <c r="N2" i="3"/>
  <c r="N73" i="3"/>
  <c r="P73" i="3" s="1"/>
  <c r="Q73" i="3" s="1"/>
  <c r="N53" i="3"/>
  <c r="P53" i="3" s="1"/>
  <c r="Q53" i="3" s="1"/>
  <c r="N139" i="3"/>
  <c r="P139" i="3" s="1"/>
  <c r="Q139" i="3" s="1"/>
  <c r="N87" i="3"/>
  <c r="P87" i="3" s="1"/>
  <c r="Q87" i="3" s="1"/>
  <c r="N56" i="3"/>
  <c r="P56" i="3" s="1"/>
  <c r="Q56" i="3" s="1"/>
  <c r="N120" i="3"/>
  <c r="P120" i="3" s="1"/>
  <c r="Q120" i="3" s="1"/>
  <c r="N130" i="3"/>
  <c r="P130" i="3" s="1"/>
  <c r="Q130" i="3" s="1"/>
  <c r="N66" i="3"/>
  <c r="P66" i="3" s="1"/>
  <c r="Q66" i="3" s="1"/>
  <c r="N17" i="3"/>
  <c r="P17" i="3" s="1"/>
  <c r="Q17" i="3" s="1"/>
  <c r="N140" i="3"/>
  <c r="P140" i="3" s="1"/>
  <c r="Q140" i="3" s="1"/>
  <c r="N49" i="3"/>
  <c r="P49" i="3" s="1"/>
  <c r="Q49" i="3" s="1"/>
  <c r="N133" i="3"/>
  <c r="P133" i="3" s="1"/>
  <c r="Q133" i="3" s="1"/>
  <c r="N51" i="3"/>
  <c r="P51" i="3" s="1"/>
  <c r="Q51" i="3" s="1"/>
  <c r="N117" i="3"/>
  <c r="P117" i="3" s="1"/>
  <c r="Q117" i="3" s="1"/>
  <c r="N71" i="3"/>
  <c r="P71" i="3" s="1"/>
  <c r="Q71" i="3" s="1"/>
  <c r="N135" i="3"/>
  <c r="P135" i="3" s="1"/>
  <c r="Q135" i="3" s="1"/>
  <c r="N41" i="3"/>
  <c r="P41" i="3" s="1"/>
  <c r="Q41" i="3" s="1"/>
  <c r="N82" i="3"/>
  <c r="P82" i="3" s="1"/>
  <c r="Q82" i="3" s="1"/>
  <c r="N33" i="3"/>
  <c r="P33" i="3" s="1"/>
  <c r="Q33" i="3" s="1"/>
  <c r="N74" i="3"/>
  <c r="P74" i="3" s="1"/>
  <c r="Q74" i="3" s="1"/>
  <c r="N58" i="3"/>
  <c r="P58" i="3" s="1"/>
  <c r="Q58" i="3" s="1"/>
  <c r="N45" i="3"/>
  <c r="P45" i="3" s="1"/>
  <c r="Q45" i="3" s="1"/>
  <c r="N23" i="3"/>
  <c r="P23" i="3" s="1"/>
  <c r="Q23" i="3" s="1"/>
  <c r="N4" i="3"/>
  <c r="P4" i="3" s="1"/>
  <c r="Q4" i="3" s="1"/>
  <c r="N116" i="3"/>
  <c r="P116" i="3" s="1"/>
  <c r="Q116" i="3" s="1"/>
  <c r="N84" i="3"/>
  <c r="P84" i="3" s="1"/>
  <c r="Q84" i="3" s="1"/>
  <c r="N52" i="3"/>
  <c r="P52" i="3" s="1"/>
  <c r="Q52" i="3" s="1"/>
  <c r="N29" i="3"/>
  <c r="P29" i="3" s="1"/>
  <c r="Q29" i="3" s="1"/>
  <c r="N8" i="3"/>
  <c r="P8" i="3" s="1"/>
  <c r="Q8" i="3" s="1"/>
  <c r="N81" i="3"/>
  <c r="P81" i="3" s="1"/>
  <c r="Q81" i="3" s="1"/>
  <c r="N10" i="3"/>
  <c r="P10" i="3" s="1"/>
  <c r="Q10" i="3" s="1"/>
  <c r="N83" i="3"/>
  <c r="P83" i="3" s="1"/>
  <c r="Q83" i="3" s="1"/>
  <c r="N65" i="3"/>
  <c r="P65" i="3" s="1"/>
  <c r="Q65" i="3" s="1"/>
  <c r="N131" i="3"/>
  <c r="P131" i="3" s="1"/>
  <c r="Q131" i="3" s="1"/>
  <c r="N95" i="3"/>
  <c r="P95" i="3" s="1"/>
  <c r="Q95" i="3" s="1"/>
  <c r="N64" i="3"/>
  <c r="P64" i="3" s="1"/>
  <c r="Q64" i="3" s="1"/>
  <c r="N128" i="3"/>
  <c r="P128" i="3" s="1"/>
  <c r="Q128" i="3" s="1"/>
  <c r="N90" i="3"/>
  <c r="P90" i="3" s="1"/>
  <c r="Q90" i="3" s="1"/>
  <c r="N76" i="3"/>
  <c r="P76" i="3" s="1"/>
  <c r="Q76" i="3" s="1"/>
  <c r="N35" i="3"/>
  <c r="P35" i="3" s="1"/>
  <c r="Q35" i="3" s="1"/>
  <c r="N14" i="3"/>
  <c r="P14" i="3" s="1"/>
  <c r="Q14" i="3" s="1"/>
  <c r="N100" i="3"/>
  <c r="P100" i="3" s="1"/>
  <c r="Q100" i="3" s="1"/>
  <c r="N39" i="3"/>
  <c r="P39" i="3" s="1"/>
  <c r="Q39" i="3" s="1"/>
  <c r="N91" i="3"/>
  <c r="P91" i="3" s="1"/>
  <c r="Q91" i="3" s="1"/>
  <c r="N93" i="3"/>
  <c r="P93" i="3" s="1"/>
  <c r="Q93" i="3" s="1"/>
  <c r="N141" i="3"/>
  <c r="P141" i="3" s="1"/>
  <c r="Q141" i="3" s="1"/>
  <c r="N103" i="3"/>
  <c r="P103" i="3" s="1"/>
  <c r="Q103" i="3" s="1"/>
  <c r="N72" i="3"/>
  <c r="P72" i="3" s="1"/>
  <c r="Q72" i="3" s="1"/>
  <c r="N136" i="3"/>
  <c r="P136" i="3" s="1"/>
  <c r="Q136" i="3" s="1"/>
  <c r="N108" i="3"/>
  <c r="P108" i="3" s="1"/>
  <c r="Q108" i="3" s="1"/>
  <c r="N92" i="3"/>
  <c r="P92" i="3" s="1"/>
  <c r="Q92" i="3" s="1"/>
  <c r="N77" i="3"/>
  <c r="P77" i="3" s="1"/>
  <c r="Q77" i="3" s="1"/>
  <c r="N46" i="3"/>
  <c r="P46" i="3" s="1"/>
  <c r="Q46" i="3" s="1"/>
  <c r="N25" i="3"/>
  <c r="P25" i="3" s="1"/>
  <c r="Q25" i="3" s="1"/>
  <c r="N5" i="3"/>
  <c r="P5" i="3" s="1"/>
  <c r="Q5" i="3" s="1"/>
  <c r="N118" i="3"/>
  <c r="P118" i="3" s="1"/>
  <c r="Q118" i="3" s="1"/>
  <c r="N86" i="3"/>
  <c r="P86" i="3" s="1"/>
  <c r="Q86" i="3" s="1"/>
  <c r="N54" i="3"/>
  <c r="P54" i="3" s="1"/>
  <c r="Q54" i="3" s="1"/>
  <c r="N24" i="3"/>
  <c r="P24" i="3" s="1"/>
  <c r="Q24" i="3" s="1"/>
  <c r="N101" i="3"/>
  <c r="P101" i="3" s="1"/>
  <c r="Q101" i="3" s="1"/>
  <c r="N26" i="3"/>
  <c r="P26" i="3" s="1"/>
  <c r="Q26" i="3" s="1"/>
  <c r="N105" i="3"/>
  <c r="P105" i="3" s="1"/>
  <c r="Q105" i="3" s="1"/>
  <c r="N85" i="3"/>
  <c r="P85" i="3" s="1"/>
  <c r="Q85" i="3" s="1"/>
  <c r="N47" i="3"/>
  <c r="P47" i="3" s="1"/>
  <c r="Q47" i="3" s="1"/>
  <c r="N111" i="3"/>
  <c r="P111" i="3" s="1"/>
  <c r="Q111" i="3" s="1"/>
  <c r="N80" i="3"/>
  <c r="P80" i="3" s="1"/>
  <c r="Q80" i="3" s="1"/>
  <c r="J37" i="2"/>
  <c r="K37" i="2" s="1"/>
  <c r="J143" i="2"/>
  <c r="K143" i="2" s="1"/>
  <c r="J113" i="2"/>
  <c r="K113" i="2" s="1"/>
  <c r="J36" i="2"/>
  <c r="K36" i="2" s="1"/>
  <c r="J121" i="2"/>
  <c r="K121" i="2" s="1"/>
  <c r="J17" i="2"/>
  <c r="K17" i="2" s="1"/>
  <c r="J4" i="2"/>
  <c r="K4" i="2" s="1"/>
  <c r="J132" i="2"/>
  <c r="K132" i="2" s="1"/>
  <c r="J140" i="2"/>
  <c r="K140" i="2" s="1"/>
  <c r="J89" i="2"/>
  <c r="K89" i="2" s="1"/>
  <c r="J101" i="2"/>
  <c r="K101" i="2" s="1"/>
  <c r="J137" i="2"/>
  <c r="K137" i="2" s="1"/>
  <c r="J41" i="2"/>
  <c r="K41" i="2" s="1"/>
  <c r="J3" i="2"/>
  <c r="K3" i="2" s="1"/>
  <c r="J12" i="2"/>
  <c r="K12" i="2" s="1"/>
  <c r="J56" i="2"/>
  <c r="K56" i="2" s="1"/>
  <c r="J135" i="2"/>
  <c r="K135" i="2" s="1"/>
  <c r="J144" i="2"/>
  <c r="K144" i="2" s="1"/>
  <c r="J100" i="2"/>
  <c r="K100" i="2" s="1"/>
  <c r="J67" i="2"/>
  <c r="K67" i="2" s="1"/>
  <c r="J52" i="2"/>
  <c r="K52" i="2" s="1"/>
  <c r="J40" i="2"/>
  <c r="K40" i="2" s="1"/>
  <c r="J130" i="2"/>
  <c r="K130" i="2" s="1"/>
  <c r="J134" i="2"/>
  <c r="K134" i="2" s="1"/>
  <c r="J116" i="2"/>
  <c r="K116" i="2" s="1"/>
  <c r="J68" i="2"/>
  <c r="K68" i="2" s="1"/>
  <c r="J18" i="2"/>
  <c r="K18" i="2" s="1"/>
  <c r="J127" i="2"/>
  <c r="K127" i="2" s="1"/>
  <c r="J96" i="2"/>
  <c r="K96" i="2" s="1"/>
  <c r="J74" i="2"/>
  <c r="K74" i="2" s="1"/>
  <c r="J112" i="2"/>
  <c r="K112" i="2" s="1"/>
  <c r="J76" i="2"/>
  <c r="K76" i="2" s="1"/>
  <c r="J83" i="2"/>
  <c r="K83" i="2" s="1"/>
  <c r="J79" i="2"/>
  <c r="K79" i="2" s="1"/>
  <c r="J62" i="2"/>
  <c r="K62" i="2" s="1"/>
  <c r="J80" i="2"/>
  <c r="K80" i="2" s="1"/>
  <c r="J43" i="2"/>
  <c r="K43" i="2" s="1"/>
  <c r="J78" i="2"/>
  <c r="K78" i="2" s="1"/>
  <c r="J142" i="2"/>
  <c r="K142" i="2" s="1"/>
  <c r="J51" i="2"/>
  <c r="K51" i="2" s="1"/>
  <c r="J109" i="2"/>
  <c r="K109" i="2" s="1"/>
  <c r="J131" i="2"/>
  <c r="K131" i="2" s="1"/>
  <c r="J5" i="2"/>
  <c r="K5" i="2" s="1"/>
  <c r="J65" i="2"/>
  <c r="K65" i="2" s="1"/>
  <c r="J125" i="2"/>
  <c r="K125" i="2" s="1"/>
  <c r="J63" i="2"/>
  <c r="K63" i="2" s="1"/>
  <c r="J128" i="2"/>
  <c r="K128" i="2" s="1"/>
  <c r="J9" i="2"/>
  <c r="K9" i="2" s="1"/>
  <c r="J93" i="2"/>
  <c r="K93" i="2" s="1"/>
  <c r="J77" i="2"/>
  <c r="K77" i="2" s="1"/>
  <c r="J19" i="2"/>
  <c r="K19" i="2" s="1"/>
  <c r="J87" i="2"/>
  <c r="K87" i="2" s="1"/>
  <c r="J94" i="2"/>
  <c r="K94" i="2" s="1"/>
  <c r="J81" i="2"/>
  <c r="K81" i="2" s="1"/>
  <c r="J53" i="2"/>
  <c r="K53" i="2" s="1"/>
  <c r="J91" i="2"/>
  <c r="K91" i="2" s="1"/>
  <c r="J123" i="2"/>
  <c r="K123" i="2" s="1"/>
  <c r="J106" i="2"/>
  <c r="K106" i="2" s="1"/>
  <c r="J124" i="2"/>
  <c r="K124" i="2" s="1"/>
  <c r="J99" i="2"/>
  <c r="K99" i="2" s="1"/>
  <c r="J24" i="2"/>
  <c r="K24" i="2" s="1"/>
  <c r="J46" i="2"/>
  <c r="K46" i="2" s="1"/>
  <c r="J85" i="2"/>
  <c r="K85" i="2" s="1"/>
  <c r="J82" i="2"/>
  <c r="K82" i="2" s="1"/>
  <c r="J30" i="2"/>
  <c r="K30" i="2" s="1"/>
  <c r="J10" i="2"/>
  <c r="K10" i="2" s="1"/>
  <c r="J7" i="2"/>
  <c r="K7" i="2" s="1"/>
  <c r="J88" i="2"/>
  <c r="K88" i="2" s="1"/>
  <c r="J58" i="2"/>
  <c r="K58" i="2" s="1"/>
  <c r="J107" i="2"/>
  <c r="K107" i="2" s="1"/>
  <c r="J42" i="2"/>
  <c r="K42" i="2" s="1"/>
  <c r="J28" i="2"/>
  <c r="K28" i="2" s="1"/>
  <c r="J31" i="2"/>
  <c r="K31" i="2" s="1"/>
  <c r="J73" i="2"/>
  <c r="K73" i="2" s="1"/>
  <c r="J59" i="2"/>
  <c r="K59" i="2" s="1"/>
  <c r="J126" i="2"/>
  <c r="K126" i="2" s="1"/>
  <c r="J138" i="2"/>
  <c r="K138" i="2" s="1"/>
  <c r="J111" i="2"/>
  <c r="K111" i="2" s="1"/>
  <c r="J66" i="2"/>
  <c r="K66" i="2" s="1"/>
  <c r="J95" i="2"/>
  <c r="K95" i="2" s="1"/>
  <c r="J23" i="2"/>
  <c r="K23" i="2" s="1"/>
  <c r="J29" i="2"/>
  <c r="K29" i="2" s="1"/>
  <c r="J60" i="2"/>
  <c r="K60" i="2" s="1"/>
  <c r="J32" i="2"/>
  <c r="K32" i="2" s="1"/>
  <c r="J110" i="2"/>
  <c r="K110" i="2" s="1"/>
  <c r="J20" i="2"/>
  <c r="K20" i="2" s="1"/>
  <c r="J21" i="2"/>
  <c r="K21" i="2" s="1"/>
  <c r="J115" i="2"/>
  <c r="K115" i="2" s="1"/>
  <c r="J64" i="2"/>
  <c r="K64" i="2" s="1"/>
  <c r="J97" i="2"/>
  <c r="K97" i="2" s="1"/>
  <c r="J39" i="2"/>
  <c r="K39" i="2" s="1"/>
  <c r="J86" i="2"/>
  <c r="K86" i="2" s="1"/>
  <c r="J45" i="2"/>
  <c r="K45" i="2" s="1"/>
  <c r="J117" i="2"/>
  <c r="K117" i="2" s="1"/>
  <c r="J33" i="2"/>
  <c r="K33" i="2" s="1"/>
  <c r="J118" i="2"/>
  <c r="K118" i="2" s="1"/>
  <c r="J70" i="2"/>
  <c r="K70" i="2" s="1"/>
  <c r="J55" i="2"/>
  <c r="K55" i="2" s="1"/>
  <c r="J72" i="2"/>
  <c r="K72" i="2" s="1"/>
  <c r="J6" i="2"/>
  <c r="K6" i="2" s="1"/>
  <c r="J122" i="2"/>
  <c r="K122" i="2" s="1"/>
  <c r="J98" i="2"/>
  <c r="K98" i="2" s="1"/>
  <c r="J114" i="2"/>
  <c r="K114" i="2" s="1"/>
  <c r="J71" i="2"/>
  <c r="K71" i="2" s="1"/>
  <c r="J129" i="2"/>
  <c r="K129" i="2" s="1"/>
  <c r="J34" i="2"/>
  <c r="K34" i="2" s="1"/>
  <c r="J61" i="2"/>
  <c r="K61" i="2" s="1"/>
  <c r="J15" i="2"/>
  <c r="K15" i="2" s="1"/>
  <c r="J69" i="2"/>
  <c r="K69" i="2" s="1"/>
  <c r="J119" i="2"/>
  <c r="K119" i="2" s="1"/>
  <c r="J90" i="2"/>
  <c r="K90" i="2" s="1"/>
  <c r="J133" i="2"/>
  <c r="K133" i="2" s="1"/>
  <c r="J84" i="2"/>
  <c r="K84" i="2" s="1"/>
  <c r="J44" i="2"/>
  <c r="K44" i="2" s="1"/>
  <c r="J141" i="2"/>
  <c r="K141" i="2" s="1"/>
  <c r="J105" i="2"/>
  <c r="K105" i="2" s="1"/>
  <c r="J22" i="2"/>
  <c r="K22" i="2" s="1"/>
  <c r="J47" i="2"/>
  <c r="K47" i="2" s="1"/>
  <c r="J108" i="2"/>
  <c r="K108" i="2" s="1"/>
  <c r="J35" i="2"/>
  <c r="K35" i="2" s="1"/>
  <c r="J120" i="2"/>
  <c r="K120" i="2" s="1"/>
  <c r="J25" i="2"/>
  <c r="K25" i="2" s="1"/>
  <c r="J75" i="2"/>
  <c r="K75" i="2" s="1"/>
  <c r="J57" i="2"/>
  <c r="K57" i="2" s="1"/>
  <c r="J26" i="2"/>
  <c r="K26" i="2" s="1"/>
  <c r="J50" i="2"/>
  <c r="K50" i="2" s="1"/>
  <c r="J102" i="2"/>
  <c r="K102" i="2" s="1"/>
  <c r="J8" i="2"/>
  <c r="K8" i="2" s="1"/>
  <c r="J11" i="2"/>
  <c r="K11" i="2" s="1"/>
  <c r="J103" i="2"/>
  <c r="K103" i="2" s="1"/>
  <c r="J38" i="2"/>
  <c r="K38" i="2" s="1"/>
  <c r="J104" i="2"/>
  <c r="K104" i="2" s="1"/>
  <c r="J92" i="2"/>
  <c r="K92" i="2" s="1"/>
  <c r="J16" i="2"/>
  <c r="K16" i="2" s="1"/>
  <c r="J54" i="2"/>
  <c r="K54" i="2" s="1"/>
  <c r="J48" i="2"/>
  <c r="K48" i="2" s="1"/>
  <c r="J14" i="2"/>
  <c r="K14" i="2" s="1"/>
  <c r="J27" i="2"/>
  <c r="K27" i="2" s="1"/>
  <c r="J136" i="2"/>
  <c r="K136" i="2" s="1"/>
  <c r="J49" i="2"/>
  <c r="K49" i="2" s="1"/>
  <c r="J139" i="2"/>
  <c r="K139" i="2" s="1"/>
  <c r="K146"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tc={E86AE78F-F31F-4EAE-A548-0671F56B408C}</author>
    <author>tc={7C7BB43D-1E53-45B2-8F00-2852F6907DCE}</author>
    <author>tc={EEB48BDC-EBB6-49B4-B16F-F4C4D5E0A9CB}</author>
    <author>tc={6F9A6469-BB14-438A-9027-1320BFCD3F24}</author>
  </authors>
  <commentList>
    <comment ref="D1" authorId="0" shapeId="0" xr:uid="{E86AE78F-F31F-4EAE-A548-0671F56B408C}">
      <text>
        <t>[Threaded comment]
Your version of Excel allows you to read this threaded comment; however, any edits to it will get removed if the file is opened in a newer version of Excel. Learn more: https://go.microsoft.com/fwlink/?linkid=870924
Comment:
    From miniDOT</t>
      </text>
    </comment>
    <comment ref="F1" authorId="1" shapeId="0" xr:uid="{7C7BB43D-1E53-45B2-8F00-2852F6907DCE}">
      <text>
        <t>[Threaded comment]
Your version of Excel allows you to read this threaded comment; however, any edits to it will get removed if the file is opened in a newer version of Excel. Learn more: https://go.microsoft.com/fwlink/?linkid=870924
Comment:
    From https://webbook.nist.gov/cgi/cbook.cgi?ID=C7782447&amp;Mask=10&amp;msclkid=954b5924b05611ec9d30027a85e4aa21#Solubility</t>
      </text>
    </comment>
    <comment ref="G1" authorId="2" shapeId="0" xr:uid="{EEB48BDC-EBB6-49B4-B16F-F4C4D5E0A9CB}">
      <text>
        <t>[Threaded comment]
Your version of Excel allows you to read this threaded comment; however, any edits to it will get removed if the file is opened in a newer version of Excel. Learn more: https://go.microsoft.com/fwlink/?linkid=870924
Comment:
    Saturation concentration of O2 calculated using Henry's Law constant in column H and atmospheric O2 concentration of 0.21 bars</t>
      </text>
    </comment>
    <comment ref="M10" authorId="3" shapeId="0" xr:uid="{6F9A6469-BB14-438A-9027-1320BFCD3F24}">
      <text>
        <t>[Threaded comment]
Your version of Excel allows you to read this threaded comment; however, any edits to it will get removed if the file is opened in a newer version of Excel. Learn more: https://go.microsoft.com/fwlink/?linkid=870924
Comment:
    Full day estimates of GPP and 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tc={40C89851-E6B4-4C98-A727-526EB59B9558}</author>
    <author>tc={88614D5C-47CB-41A7-A4BA-07E7DD9C0A03}</author>
    <author>tc={D44BD090-1EE7-4E17-8DD2-28756097EF47}</author>
    <author>tc={3A4539EC-498E-431B-B660-B148BD2E3BB9}</author>
  </authors>
  <commentList>
    <comment ref="D1" authorId="0" shapeId="0" xr:uid="{40C89851-E6B4-4C98-A727-526EB59B9558}">
      <text>
        <t>[Threaded comment]
Your version of Excel allows you to read this threaded comment; however, any edits to it will get removed if the file is opened in a newer version of Excel. Learn more: https://go.microsoft.com/fwlink/?linkid=870924
Comment:
    From miniDOT</t>
      </text>
    </comment>
    <comment ref="G1" authorId="1" shapeId="0" xr:uid="{88614D5C-47CB-41A7-A4BA-07E7DD9C0A03}">
      <text>
        <t>[Threaded comment]
Your version of Excel allows you to read this threaded comment; however, any edits to it will get removed if the file is opened in a newer version of Excel. Learn more: https://go.microsoft.com/fwlink/?linkid=870924
Comment:
    atmospheric pressure in atmospheres</t>
      </text>
    </comment>
    <comment ref="M1" authorId="2" shapeId="0" xr:uid="{D44BD090-1EE7-4E17-8DD2-28756097EF47}">
      <text>
        <t>[Threaded comment]
Your version of Excel allows you to read this threaded comment; however, any edits to it will get removed if the file is opened in a newer version of Excel. Learn more: https://go.microsoft.com/fwlink/?linkid=870924
Comment:
    Equatiuons for calculating DOsat (as a function of temperature, armospheric pressure and salinity) and input parameters Fsal, alpha, beta and gamma from Grace et al. (2015), who got them from APHA (2005)</t>
      </text>
    </comment>
    <comment ref="T11" authorId="3" shapeId="0" xr:uid="{3A4539EC-498E-431B-B660-B148BD2E3BB9}">
      <text>
        <t>[Threaded comment]
Your version of Excel allows you to read this threaded comment; however, any edits to it will get removed if the file is opened in a newer version of Excel. Learn more: https://go.microsoft.com/fwlink/?linkid=870924
Comment:
    Full day estimates of GPP and ER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<sst xmlns="http://schemas.openxmlformats.org/spreadsheetml/2006/main" count="59" uniqueCount="36">
  <si>
    <t>Date</t>
  </si>
  <si>
    <t>Time</t>
  </si>
  <si>
    <t>I</t>
  </si>
  <si>
    <t>tempC</t>
  </si>
  <si>
    <t>Kh (mol kg-1 bar-1)</t>
  </si>
  <si>
    <t>DOsat</t>
  </si>
  <si>
    <t>D (mg L-1)</t>
  </si>
  <si>
    <t>dC/dt meas</t>
  </si>
  <si>
    <t>dC/dt calc</t>
  </si>
  <si>
    <t>res^2</t>
  </si>
  <si>
    <t>AI^p</t>
  </si>
  <si>
    <t>Estimates</t>
  </si>
  <si>
    <t>BAYESmetab</t>
  </si>
  <si>
    <t>A</t>
  </si>
  <si>
    <t>R</t>
  </si>
  <si>
    <t>KO2</t>
  </si>
  <si>
    <t>Theta</t>
  </si>
  <si>
    <t>p</t>
  </si>
  <si>
    <t>GPP</t>
  </si>
  <si>
    <t>GPP/ER</t>
  </si>
  <si>
    <t>NEP</t>
  </si>
  <si>
    <t>Rday</t>
  </si>
  <si>
    <t>GPPday</t>
  </si>
  <si>
    <t>GPPday/ERday</t>
  </si>
  <si>
    <t xml:space="preserve">Avg. </t>
  </si>
  <si>
    <t>SSR</t>
  </si>
  <si>
    <t>tk</t>
  </si>
  <si>
    <t>Pa</t>
  </si>
  <si>
    <t>Fsal</t>
  </si>
  <si>
    <t>alpha</t>
  </si>
  <si>
    <t>beta</t>
  </si>
  <si>
    <t>gamma</t>
  </si>
  <si>
    <t>DO</t>
  </si>
  <si>
    <t>sal</t>
  </si>
  <si>
    <t>ERday</t>
  </si>
  <si>
    <t>Docalc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</si>
</sst>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2" x14ac:knownFonts="1">
    <font>
      <sz val="11"/>
      <color theme="1"/>
      <name val="Calibri"/>
      <family val="2"/>
      <scheme val="minor"/>
    </font>
    <font>
      <sz val="11"/>
      <color theme="1"/>
      <name val="Cambria Math"/>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64" fontId="0" fillId="0" borderId="0" xfId="0" applyNumberFormat="1"/>
    <xf numFmtId="2" fontId="0" fillId="0" borderId="0" xfId="0" applyNumberFormat="1"/>
    <xf numFmtId="0" fontId="0" fillId="2" borderId="0" xfId="0" applyFill="1"/>
    <xf numFmtId="2" fontId="0" fillId="2" borderId="0" xfId="0" applyNumberFormat="1" applyFill="1"/>
    <xf numFmtId="0" fontId="1" fillId="0" borderId="0" xfId="0" applyFont="1" applyAlignment="1">
      <alignment vertical="center"/>
    </xf>
    <xf numFmtId="0" fontId="1" fillId="0" borderId="0" xfId="0" applyFont="1"/>
    <xf numFmtId="0" fontId="0" fillId="0" borderId="0" xfId="0" applyAlignment="1">
      <alignment vertical="center"/>
    </xf>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Mill</a:t>
            </a:r>
            <a:r>
              <a:rPr lang="en-US" baseline="0"/>
              <a:t> Creek 3/4/2022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March4!$D$1</c:f>
              <c:strCache>
                <c:ptCount val="1"/>
                <c:pt idx="0">
                  <c:v>tempC</c:v>
                </c:pt>
              </c:strCache>
            </c:strRef>
          </c:tx>
          <c:spPr>
            <a:ln w="28575" cap="rnd">
              <a:solidFill>
                <a:schemeClr val="accent1"/>
              </a:solidFill>
              <a:round/>
            </a:ln>
            <a:effectLst/>
          </c:spPr>
          <c:marker>
            <c:symbol val="none"/>
          </c:marker>
          <c:cat>
            <c:numRef>
              <c:f>March4!$B$2:$B$145</c:f>
              <c:numCache>
                <c:formatCode>h:mm:ss;@</c:formatCode>
                <c:ptCount val="144"/>
                <c:pt idx="0">
                  <c:v>44624.006724537037</c:v>
                </c:pt>
                <c:pt idx="1">
                  <c:v>44624.013668981483</c:v>
                </c:pt>
                <c:pt idx="2">
                  <c:v>44624.020613425928</c:v>
                </c:pt>
                <c:pt idx="3">
                  <c:v>44624.027557870373</c:v>
                </c:pt>
                <c:pt idx="4">
                  <c:v>44624.034502314818</c:v>
                </c:pt>
                <c:pt idx="5">
                  <c:v>44624.041446759256</c:v>
                </c:pt>
                <c:pt idx="6">
                  <c:v>44624.048391203702</c:v>
                </c:pt>
                <c:pt idx="7">
                  <c:v>44624.055335648147</c:v>
                </c:pt>
                <c:pt idx="8">
                  <c:v>44624.062280092592</c:v>
                </c:pt>
                <c:pt idx="9">
                  <c:v>44624.069224537037</c:v>
                </c:pt>
                <c:pt idx="10">
                  <c:v>44624.076168981483</c:v>
                </c:pt>
                <c:pt idx="11">
                  <c:v>44624.083113425928</c:v>
                </c:pt>
                <c:pt idx="12">
                  <c:v>44624.090057870373</c:v>
                </c:pt>
                <c:pt idx="13">
                  <c:v>44624.097002314818</c:v>
                </c:pt>
                <c:pt idx="14">
                  <c:v>44624.103946759256</c:v>
                </c:pt>
                <c:pt idx="15">
                  <c:v>44624.110891203702</c:v>
                </c:pt>
                <c:pt idx="16">
                  <c:v>44624.117835648147</c:v>
                </c:pt>
                <c:pt idx="17">
                  <c:v>44624.124780092592</c:v>
                </c:pt>
                <c:pt idx="18">
                  <c:v>44624.131724537037</c:v>
                </c:pt>
                <c:pt idx="19">
                  <c:v>44624.138668981483</c:v>
                </c:pt>
                <c:pt idx="20">
                  <c:v>44624.145613425928</c:v>
                </c:pt>
                <c:pt idx="21">
                  <c:v>44624.152557870373</c:v>
                </c:pt>
                <c:pt idx="22">
                  <c:v>44624.159502314818</c:v>
                </c:pt>
                <c:pt idx="23">
                  <c:v>44624.166446759256</c:v>
                </c:pt>
                <c:pt idx="24">
                  <c:v>44624.173391203702</c:v>
                </c:pt>
                <c:pt idx="25">
                  <c:v>44624.180335648147</c:v>
                </c:pt>
                <c:pt idx="26">
                  <c:v>44624.187280092592</c:v>
                </c:pt>
                <c:pt idx="27">
                  <c:v>44624.194224537037</c:v>
                </c:pt>
                <c:pt idx="28">
                  <c:v>44624.201168981483</c:v>
                </c:pt>
                <c:pt idx="29">
                  <c:v>44624.208113425928</c:v>
                </c:pt>
                <c:pt idx="30">
                  <c:v>44624.215057870373</c:v>
                </c:pt>
                <c:pt idx="31">
                  <c:v>44624.222002314818</c:v>
                </c:pt>
                <c:pt idx="32">
                  <c:v>44624.228946759256</c:v>
                </c:pt>
                <c:pt idx="33">
                  <c:v>44624.235891203702</c:v>
                </c:pt>
                <c:pt idx="34">
                  <c:v>44624.242835648147</c:v>
                </c:pt>
                <c:pt idx="35">
                  <c:v>44624.249780092592</c:v>
                </c:pt>
                <c:pt idx="36">
                  <c:v>44624.256724537037</c:v>
                </c:pt>
                <c:pt idx="37">
                  <c:v>44624.263668981483</c:v>
                </c:pt>
                <c:pt idx="38">
                  <c:v>44624.270613425928</c:v>
                </c:pt>
                <c:pt idx="39">
                  <c:v>44624.277557870373</c:v>
                </c:pt>
                <c:pt idx="40">
                  <c:v>44624.284502314818</c:v>
                </c:pt>
                <c:pt idx="41">
                  <c:v>44624.291446759256</c:v>
                </c:pt>
                <c:pt idx="42">
                  <c:v>44624.298391203702</c:v>
                </c:pt>
                <c:pt idx="43">
                  <c:v>44624.305335648147</c:v>
                </c:pt>
                <c:pt idx="44">
                  <c:v>44624.312280092592</c:v>
                </c:pt>
                <c:pt idx="45">
                  <c:v>44624.319224537037</c:v>
                </c:pt>
                <c:pt idx="46">
                  <c:v>44624.326168981483</c:v>
                </c:pt>
                <c:pt idx="47">
                  <c:v>44624.333113425928</c:v>
                </c:pt>
                <c:pt idx="48">
                  <c:v>44624.340057870373</c:v>
                </c:pt>
                <c:pt idx="49">
                  <c:v>44624.347002314818</c:v>
                </c:pt>
                <c:pt idx="50">
                  <c:v>44624.353946759256</c:v>
                </c:pt>
                <c:pt idx="51">
                  <c:v>44624.360891203702</c:v>
                </c:pt>
                <c:pt idx="52">
                  <c:v>44624.367835648147</c:v>
                </c:pt>
                <c:pt idx="53">
                  <c:v>44624.374780092592</c:v>
                </c:pt>
                <c:pt idx="54">
                  <c:v>44624.381724537037</c:v>
                </c:pt>
                <c:pt idx="55">
                  <c:v>44624.388668981483</c:v>
                </c:pt>
                <c:pt idx="56">
                  <c:v>44624.395613425928</c:v>
                </c:pt>
                <c:pt idx="57">
                  <c:v>44624.402557870373</c:v>
                </c:pt>
                <c:pt idx="58">
                  <c:v>44624.409502314818</c:v>
                </c:pt>
                <c:pt idx="59">
                  <c:v>44624.416446759256</c:v>
                </c:pt>
                <c:pt idx="60">
                  <c:v>44624.423391203702</c:v>
                </c:pt>
                <c:pt idx="61">
                  <c:v>44624.430335648147</c:v>
                </c:pt>
                <c:pt idx="62">
                  <c:v>44624.437280092592</c:v>
                </c:pt>
                <c:pt idx="63">
                  <c:v>44624.444224537037</c:v>
                </c:pt>
                <c:pt idx="64">
                  <c:v>44624.451168981483</c:v>
                </c:pt>
                <c:pt idx="65">
                  <c:v>44624.458113425928</c:v>
                </c:pt>
                <c:pt idx="66">
                  <c:v>44624.465057870373</c:v>
                </c:pt>
                <c:pt idx="67">
                  <c:v>44624.472002314818</c:v>
                </c:pt>
                <c:pt idx="68">
                  <c:v>44624.478946759256</c:v>
                </c:pt>
                <c:pt idx="69">
                  <c:v>44624.485891203702</c:v>
                </c:pt>
                <c:pt idx="70">
                  <c:v>44624.492835648147</c:v>
                </c:pt>
                <c:pt idx="71">
                  <c:v>44624.499780092592</c:v>
                </c:pt>
                <c:pt idx="72">
                  <c:v>44624.506724537037</c:v>
                </c:pt>
                <c:pt idx="73">
                  <c:v>44624.513668981483</c:v>
                </c:pt>
                <c:pt idx="74">
                  <c:v>44624.520613425928</c:v>
                </c:pt>
                <c:pt idx="75">
                  <c:v>44624.527557870373</c:v>
                </c:pt>
                <c:pt idx="76">
                  <c:v>44624.534502314818</c:v>
                </c:pt>
                <c:pt idx="77">
                  <c:v>44624.541446759256</c:v>
                </c:pt>
                <c:pt idx="78">
                  <c:v>44624.548391203702</c:v>
                </c:pt>
                <c:pt idx="79">
                  <c:v>44624.555335648147</c:v>
                </c:pt>
                <c:pt idx="80">
                  <c:v>44624.562280092592</c:v>
                </c:pt>
                <c:pt idx="81">
                  <c:v>44624.569224537037</c:v>
                </c:pt>
                <c:pt idx="82">
                  <c:v>44624.576168981483</c:v>
                </c:pt>
                <c:pt idx="83">
                  <c:v>44624.583113425928</c:v>
                </c:pt>
                <c:pt idx="84">
                  <c:v>44624.590057870373</c:v>
                </c:pt>
                <c:pt idx="85">
                  <c:v>44624.597002314818</c:v>
                </c:pt>
                <c:pt idx="86">
                  <c:v>44624.603946759256</c:v>
                </c:pt>
                <c:pt idx="87">
                  <c:v>44624.610891203702</c:v>
                </c:pt>
                <c:pt idx="88">
                  <c:v>44624.617835648147</c:v>
                </c:pt>
                <c:pt idx="89">
                  <c:v>44624.624780092592</c:v>
                </c:pt>
                <c:pt idx="90">
                  <c:v>44624.631724537037</c:v>
                </c:pt>
                <c:pt idx="91">
                  <c:v>44624.638668981483</c:v>
                </c:pt>
                <c:pt idx="92">
                  <c:v>44624.645613425928</c:v>
                </c:pt>
                <c:pt idx="93">
                  <c:v>44624.652557870373</c:v>
                </c:pt>
                <c:pt idx="94">
                  <c:v>44624.659502314818</c:v>
                </c:pt>
                <c:pt idx="95">
                  <c:v>44624.666446759256</c:v>
                </c:pt>
                <c:pt idx="96">
                  <c:v>44624.673391203702</c:v>
                </c:pt>
                <c:pt idx="97">
                  <c:v>44624.680335648147</c:v>
                </c:pt>
                <c:pt idx="98">
                  <c:v>44624.687280092592</c:v>
                </c:pt>
                <c:pt idx="99">
                  <c:v>44624.694224537037</c:v>
                </c:pt>
                <c:pt idx="100">
                  <c:v>44624.701168981483</c:v>
                </c:pt>
                <c:pt idx="101">
                  <c:v>44624.708113425928</c:v>
                </c:pt>
                <c:pt idx="102">
                  <c:v>44624.715057870373</c:v>
                </c:pt>
                <c:pt idx="103">
                  <c:v>44624.722002314818</c:v>
                </c:pt>
                <c:pt idx="104">
                  <c:v>44624.728946759256</c:v>
                </c:pt>
                <c:pt idx="105">
                  <c:v>44624.735891203702</c:v>
                </c:pt>
                <c:pt idx="106">
                  <c:v>44624.742835648147</c:v>
                </c:pt>
                <c:pt idx="107">
                  <c:v>44624.749780092592</c:v>
                </c:pt>
                <c:pt idx="108">
                  <c:v>44624.756724537037</c:v>
                </c:pt>
                <c:pt idx="109">
                  <c:v>44624.763668981483</c:v>
                </c:pt>
                <c:pt idx="110">
                  <c:v>44624.770613425928</c:v>
                </c:pt>
                <c:pt idx="111">
                  <c:v>44624.777557870373</c:v>
                </c:pt>
                <c:pt idx="112">
                  <c:v>44624.784502314818</c:v>
                </c:pt>
                <c:pt idx="113">
                  <c:v>44624.791446759256</c:v>
                </c:pt>
                <c:pt idx="114">
                  <c:v>44624.798391203702</c:v>
                </c:pt>
                <c:pt idx="115">
                  <c:v>44624.805335648147</c:v>
                </c:pt>
                <c:pt idx="116">
                  <c:v>44624.812280092592</c:v>
                </c:pt>
                <c:pt idx="117">
                  <c:v>44624.819224537037</c:v>
                </c:pt>
                <c:pt idx="118">
                  <c:v>44624.826168981483</c:v>
                </c:pt>
                <c:pt idx="119">
                  <c:v>44624.833113425928</c:v>
                </c:pt>
                <c:pt idx="120">
                  <c:v>44624.840057870373</c:v>
                </c:pt>
                <c:pt idx="121">
                  <c:v>44624.847002314818</c:v>
                </c:pt>
                <c:pt idx="122">
                  <c:v>44624.853946759256</c:v>
                </c:pt>
                <c:pt idx="123">
                  <c:v>44624.860891203702</c:v>
                </c:pt>
                <c:pt idx="124">
                  <c:v>44624.867835648147</c:v>
                </c:pt>
                <c:pt idx="125">
                  <c:v>44624.874780092592</c:v>
                </c:pt>
                <c:pt idx="126">
                  <c:v>44624.881724537037</c:v>
                </c:pt>
                <c:pt idx="127">
                  <c:v>44624.888668981483</c:v>
                </c:pt>
                <c:pt idx="128">
                  <c:v>44624.895613425928</c:v>
                </c:pt>
                <c:pt idx="129">
                  <c:v>44624.902557870373</c:v>
                </c:pt>
                <c:pt idx="130">
                  <c:v>44624.909502314818</c:v>
                </c:pt>
                <c:pt idx="131">
                  <c:v>44624.916446759256</c:v>
                </c:pt>
                <c:pt idx="132">
                  <c:v>44624.923391203702</c:v>
                </c:pt>
                <c:pt idx="133">
                  <c:v>44624.930335648147</c:v>
                </c:pt>
                <c:pt idx="134">
                  <c:v>44624.937280092592</c:v>
                </c:pt>
                <c:pt idx="135">
                  <c:v>44624.944224537037</c:v>
                </c:pt>
                <c:pt idx="136">
                  <c:v>44624.951168981483</c:v>
                </c:pt>
                <c:pt idx="137">
                  <c:v>44624.958113425928</c:v>
                </c:pt>
                <c:pt idx="138">
                  <c:v>44624.965057870373</c:v>
                </c:pt>
                <c:pt idx="139">
                  <c:v>44624.972002314818</c:v>
                </c:pt>
                <c:pt idx="140">
                  <c:v>44624.978946759256</c:v>
                </c:pt>
                <c:pt idx="141">
                  <c:v>44624.985891203702</c:v>
                </c:pt>
                <c:pt idx="142">
                  <c:v>44624.992835648147</c:v>
                </c:pt>
                <c:pt idx="143">
                  <c:v>44624.999780092592</c:v>
                </c:pt>
              </c:numCache>
            </c:numRef>
          </c:cat>
          <c:val>
            <c:numRef>
              <c:f>March4!$D$2:$D$145</c:f>
              <c:numCache>
                <c:formatCode>General</c:formatCode>
                <c:ptCount val="144"/>
                <c:pt idx="0">
                  <c:v>13.648</c:v>
                </c:pt>
                <c:pt idx="1">
                  <c:v>13.603999999999999</c:v>
                </c:pt>
                <c:pt idx="2">
                  <c:v>13.596</c:v>
                </c:pt>
                <c:pt idx="3">
                  <c:v>13.542999999999999</c:v>
                </c:pt>
                <c:pt idx="4">
                  <c:v>13.526</c:v>
                </c:pt>
                <c:pt idx="5">
                  <c:v>13.473000000000001</c:v>
                </c:pt>
                <c:pt idx="6">
                  <c:v>13.446999999999999</c:v>
                </c:pt>
                <c:pt idx="7">
                  <c:v>13.420999999999999</c:v>
                </c:pt>
                <c:pt idx="8">
                  <c:v>13.377000000000001</c:v>
                </c:pt>
                <c:pt idx="9">
                  <c:v>13.342000000000001</c:v>
                </c:pt>
                <c:pt idx="10">
                  <c:v>13.307</c:v>
                </c:pt>
                <c:pt idx="11">
                  <c:v>13.272</c:v>
                </c:pt>
                <c:pt idx="12">
                  <c:v>13.228999999999999</c:v>
                </c:pt>
                <c:pt idx="13">
                  <c:v>13.211</c:v>
                </c:pt>
                <c:pt idx="14">
                  <c:v>13.176</c:v>
                </c:pt>
                <c:pt idx="15">
                  <c:v>13.132</c:v>
                </c:pt>
                <c:pt idx="16">
                  <c:v>13.061999999999999</c:v>
                </c:pt>
                <c:pt idx="17">
                  <c:v>13.053000000000001</c:v>
                </c:pt>
                <c:pt idx="18">
                  <c:v>13.018000000000001</c:v>
                </c:pt>
                <c:pt idx="19">
                  <c:v>12.983000000000001</c:v>
                </c:pt>
                <c:pt idx="20">
                  <c:v>12.948</c:v>
                </c:pt>
                <c:pt idx="21">
                  <c:v>12.904</c:v>
                </c:pt>
                <c:pt idx="22">
                  <c:v>12.878</c:v>
                </c:pt>
                <c:pt idx="23">
                  <c:v>12.824999999999999</c:v>
                </c:pt>
                <c:pt idx="24">
                  <c:v>12.798</c:v>
                </c:pt>
                <c:pt idx="25">
                  <c:v>12.763</c:v>
                </c:pt>
                <c:pt idx="26">
                  <c:v>12.718999999999999</c:v>
                </c:pt>
                <c:pt idx="27">
                  <c:v>12.693</c:v>
                </c:pt>
                <c:pt idx="28">
                  <c:v>12.64</c:v>
                </c:pt>
                <c:pt idx="29">
                  <c:v>12.605</c:v>
                </c:pt>
                <c:pt idx="30">
                  <c:v>12.577999999999999</c:v>
                </c:pt>
                <c:pt idx="31">
                  <c:v>12.534000000000001</c:v>
                </c:pt>
                <c:pt idx="32">
                  <c:v>12.525</c:v>
                </c:pt>
                <c:pt idx="33">
                  <c:v>12.462999999999999</c:v>
                </c:pt>
                <c:pt idx="34">
                  <c:v>12.428000000000001</c:v>
                </c:pt>
                <c:pt idx="35">
                  <c:v>12.384</c:v>
                </c:pt>
                <c:pt idx="36">
                  <c:v>12.366</c:v>
                </c:pt>
                <c:pt idx="37">
                  <c:v>12.313000000000001</c:v>
                </c:pt>
                <c:pt idx="38">
                  <c:v>12.287000000000001</c:v>
                </c:pt>
                <c:pt idx="39">
                  <c:v>12.26</c:v>
                </c:pt>
                <c:pt idx="40">
                  <c:v>12.198</c:v>
                </c:pt>
                <c:pt idx="41">
                  <c:v>12.18</c:v>
                </c:pt>
                <c:pt idx="42">
                  <c:v>12.145</c:v>
                </c:pt>
                <c:pt idx="43">
                  <c:v>12.118</c:v>
                </c:pt>
                <c:pt idx="44">
                  <c:v>12.090999999999999</c:v>
                </c:pt>
                <c:pt idx="45">
                  <c:v>12.074</c:v>
                </c:pt>
                <c:pt idx="46">
                  <c:v>12.083</c:v>
                </c:pt>
                <c:pt idx="47">
                  <c:v>12.065</c:v>
                </c:pt>
                <c:pt idx="48">
                  <c:v>12.065</c:v>
                </c:pt>
                <c:pt idx="49">
                  <c:v>12.074</c:v>
                </c:pt>
                <c:pt idx="50">
                  <c:v>12.1</c:v>
                </c:pt>
                <c:pt idx="51">
                  <c:v>12.090999999999999</c:v>
                </c:pt>
                <c:pt idx="52">
                  <c:v>12.135999999999999</c:v>
                </c:pt>
                <c:pt idx="53">
                  <c:v>12.154</c:v>
                </c:pt>
                <c:pt idx="54">
                  <c:v>12.198</c:v>
                </c:pt>
                <c:pt idx="55">
                  <c:v>12.215999999999999</c:v>
                </c:pt>
                <c:pt idx="56">
                  <c:v>12.26</c:v>
                </c:pt>
                <c:pt idx="57">
                  <c:v>12.295</c:v>
                </c:pt>
                <c:pt idx="58">
                  <c:v>12.348000000000001</c:v>
                </c:pt>
                <c:pt idx="59">
                  <c:v>12.401999999999999</c:v>
                </c:pt>
                <c:pt idx="60">
                  <c:v>12.455</c:v>
                </c:pt>
                <c:pt idx="61">
                  <c:v>12.525</c:v>
                </c:pt>
                <c:pt idx="62">
                  <c:v>12.596</c:v>
                </c:pt>
                <c:pt idx="63">
                  <c:v>12.622</c:v>
                </c:pt>
                <c:pt idx="64">
                  <c:v>12.71</c:v>
                </c:pt>
                <c:pt idx="65">
                  <c:v>12.79</c:v>
                </c:pt>
                <c:pt idx="66">
                  <c:v>12.869</c:v>
                </c:pt>
                <c:pt idx="67">
                  <c:v>12.922000000000001</c:v>
                </c:pt>
                <c:pt idx="68">
                  <c:v>12.983000000000001</c:v>
                </c:pt>
                <c:pt idx="69">
                  <c:v>13.061999999999999</c:v>
                </c:pt>
                <c:pt idx="70">
                  <c:v>13.132</c:v>
                </c:pt>
                <c:pt idx="71">
                  <c:v>13.211</c:v>
                </c:pt>
                <c:pt idx="72">
                  <c:v>13.272</c:v>
                </c:pt>
                <c:pt idx="73">
                  <c:v>13.316000000000001</c:v>
                </c:pt>
                <c:pt idx="74">
                  <c:v>13.369</c:v>
                </c:pt>
                <c:pt idx="75">
                  <c:v>13.395</c:v>
                </c:pt>
                <c:pt idx="76">
                  <c:v>13.456</c:v>
                </c:pt>
                <c:pt idx="77">
                  <c:v>13.526</c:v>
                </c:pt>
                <c:pt idx="78">
                  <c:v>13.577999999999999</c:v>
                </c:pt>
                <c:pt idx="79">
                  <c:v>13.587</c:v>
                </c:pt>
                <c:pt idx="80">
                  <c:v>13.648</c:v>
                </c:pt>
                <c:pt idx="81">
                  <c:v>13.744</c:v>
                </c:pt>
                <c:pt idx="82">
                  <c:v>13.77</c:v>
                </c:pt>
                <c:pt idx="83">
                  <c:v>13.821999999999999</c:v>
                </c:pt>
                <c:pt idx="84">
                  <c:v>13.831</c:v>
                </c:pt>
                <c:pt idx="85">
                  <c:v>13.9</c:v>
                </c:pt>
                <c:pt idx="86">
                  <c:v>13.926</c:v>
                </c:pt>
                <c:pt idx="87">
                  <c:v>13.935</c:v>
                </c:pt>
                <c:pt idx="88">
                  <c:v>13.97</c:v>
                </c:pt>
                <c:pt idx="89">
                  <c:v>14.031000000000001</c:v>
                </c:pt>
                <c:pt idx="90">
                  <c:v>14.057</c:v>
                </c:pt>
                <c:pt idx="91">
                  <c:v>14.074</c:v>
                </c:pt>
                <c:pt idx="92">
                  <c:v>14.074</c:v>
                </c:pt>
                <c:pt idx="93">
                  <c:v>14.065</c:v>
                </c:pt>
                <c:pt idx="94">
                  <c:v>14.057</c:v>
                </c:pt>
                <c:pt idx="95">
                  <c:v>14.083</c:v>
                </c:pt>
                <c:pt idx="96">
                  <c:v>14.083</c:v>
                </c:pt>
                <c:pt idx="97">
                  <c:v>14.125999999999999</c:v>
                </c:pt>
                <c:pt idx="98">
                  <c:v>14.109</c:v>
                </c:pt>
                <c:pt idx="99">
                  <c:v>14.117000000000001</c:v>
                </c:pt>
                <c:pt idx="100">
                  <c:v>14.143000000000001</c:v>
                </c:pt>
                <c:pt idx="101">
                  <c:v>14.135</c:v>
                </c:pt>
                <c:pt idx="102">
                  <c:v>14.151999999999999</c:v>
                </c:pt>
                <c:pt idx="103">
                  <c:v>14.161</c:v>
                </c:pt>
                <c:pt idx="104">
                  <c:v>14.196</c:v>
                </c:pt>
                <c:pt idx="105">
                  <c:v>14.212999999999999</c:v>
                </c:pt>
                <c:pt idx="106">
                  <c:v>14.239000000000001</c:v>
                </c:pt>
                <c:pt idx="107">
                  <c:v>14.265000000000001</c:v>
                </c:pt>
                <c:pt idx="108">
                  <c:v>14.291</c:v>
                </c:pt>
                <c:pt idx="109">
                  <c:v>14.317</c:v>
                </c:pt>
                <c:pt idx="110">
                  <c:v>14.343</c:v>
                </c:pt>
                <c:pt idx="111">
                  <c:v>14.377000000000001</c:v>
                </c:pt>
                <c:pt idx="112">
                  <c:v>14.420999999999999</c:v>
                </c:pt>
                <c:pt idx="113">
                  <c:v>14.438000000000001</c:v>
                </c:pt>
                <c:pt idx="114">
                  <c:v>14.455</c:v>
                </c:pt>
                <c:pt idx="115">
                  <c:v>14.472</c:v>
                </c:pt>
                <c:pt idx="116">
                  <c:v>14.523999999999999</c:v>
                </c:pt>
                <c:pt idx="117">
                  <c:v>14.558999999999999</c:v>
                </c:pt>
                <c:pt idx="118">
                  <c:v>14.585000000000001</c:v>
                </c:pt>
                <c:pt idx="119">
                  <c:v>14.611000000000001</c:v>
                </c:pt>
                <c:pt idx="120">
                  <c:v>14.637</c:v>
                </c:pt>
                <c:pt idx="121">
                  <c:v>14.670999999999999</c:v>
                </c:pt>
                <c:pt idx="122">
                  <c:v>14.662000000000001</c:v>
                </c:pt>
                <c:pt idx="123">
                  <c:v>14.706</c:v>
                </c:pt>
                <c:pt idx="124">
                  <c:v>14.696999999999999</c:v>
                </c:pt>
                <c:pt idx="125">
                  <c:v>14.696999999999999</c:v>
                </c:pt>
                <c:pt idx="126">
                  <c:v>14.723000000000001</c:v>
                </c:pt>
                <c:pt idx="127">
                  <c:v>14.731</c:v>
                </c:pt>
                <c:pt idx="128">
                  <c:v>14.723000000000001</c:v>
                </c:pt>
                <c:pt idx="129">
                  <c:v>14.731</c:v>
                </c:pt>
                <c:pt idx="130">
                  <c:v>14.731</c:v>
                </c:pt>
                <c:pt idx="131">
                  <c:v>14.723000000000001</c:v>
                </c:pt>
                <c:pt idx="132">
                  <c:v>14.696999999999999</c:v>
                </c:pt>
                <c:pt idx="133">
                  <c:v>14.714</c:v>
                </c:pt>
                <c:pt idx="134">
                  <c:v>14.706</c:v>
                </c:pt>
                <c:pt idx="135">
                  <c:v>14.68</c:v>
                </c:pt>
                <c:pt idx="136">
                  <c:v>14.654</c:v>
                </c:pt>
                <c:pt idx="137">
                  <c:v>14.645</c:v>
                </c:pt>
                <c:pt idx="138">
                  <c:v>14.637</c:v>
                </c:pt>
                <c:pt idx="139">
                  <c:v>14.611000000000001</c:v>
                </c:pt>
                <c:pt idx="140">
                  <c:v>14.576000000000001</c:v>
                </c:pt>
                <c:pt idx="141">
                  <c:v>14.576000000000001</c:v>
                </c:pt>
                <c:pt idx="142">
                  <c:v>14.55</c:v>
                </c:pt>
                <c:pt idx="143">
                  <c:v>14.532999999999999</c:v>
                </c:pt>
              </c:numCache>
            </c:numRef>
          </c:val>
          <c:smooth val="0"/>
          <c:extLst>
            <c:ext xmlns:c16="http://schemas.microsoft.com/office/drawing/2014/chart" uri="{C3380CC4-5D6E-409C-BE32-E72D297353CC}">
              <c16:uniqueId val="{00000000-9864-49B6-B06E-0B901A434267}"/>
            </c:ext>
          </c:extLst>
        </c:ser>
        <c:ser>
          <c:idx val="1"/>
          <c:order val="1"/>
          <c:tx>
            <c:strRef>
              <c:f>March4!$E$1</c:f>
              <c:strCache>
                <c:ptCount val="1"/>
                <c:pt idx="0">
                  <c:v>DO</c:v>
                </c:pt>
              </c:strCache>
            </c:strRef>
          </c:tx>
          <c:spPr>
            <a:ln w="28575" cap="rnd">
              <a:solidFill>
                <a:schemeClr val="accent2"/>
              </a:solidFill>
              <a:round/>
            </a:ln>
            <a:effectLst/>
          </c:spPr>
          <c:marker>
            <c:symbol val="none"/>
          </c:marker>
          <c:cat>
            <c:numRef>
              <c:f>March4!$B$2:$B$145</c:f>
              <c:numCache>
                <c:formatCode>h:mm:ss;@</c:formatCode>
                <c:ptCount val="144"/>
                <c:pt idx="0">
                  <c:v>44624.006724537037</c:v>
                </c:pt>
                <c:pt idx="1">
                  <c:v>44624.013668981483</c:v>
                </c:pt>
                <c:pt idx="2">
                  <c:v>44624.020613425928</c:v>
                </c:pt>
                <c:pt idx="3">
                  <c:v>44624.027557870373</c:v>
                </c:pt>
                <c:pt idx="4">
                  <c:v>44624.034502314818</c:v>
                </c:pt>
                <c:pt idx="5">
                  <c:v>44624.041446759256</c:v>
                </c:pt>
                <c:pt idx="6">
                  <c:v>44624.048391203702</c:v>
                </c:pt>
                <c:pt idx="7">
                  <c:v>44624.055335648147</c:v>
                </c:pt>
                <c:pt idx="8">
                  <c:v>44624.062280092592</c:v>
                </c:pt>
                <c:pt idx="9">
                  <c:v>44624.069224537037</c:v>
                </c:pt>
                <c:pt idx="10">
                  <c:v>44624.076168981483</c:v>
                </c:pt>
                <c:pt idx="11">
                  <c:v>44624.083113425928</c:v>
                </c:pt>
                <c:pt idx="12">
                  <c:v>44624.090057870373</c:v>
                </c:pt>
                <c:pt idx="13">
                  <c:v>44624.097002314818</c:v>
                </c:pt>
                <c:pt idx="14">
                  <c:v>44624.103946759256</c:v>
                </c:pt>
                <c:pt idx="15">
                  <c:v>44624.110891203702</c:v>
                </c:pt>
                <c:pt idx="16">
                  <c:v>44624.117835648147</c:v>
                </c:pt>
                <c:pt idx="17">
                  <c:v>44624.124780092592</c:v>
                </c:pt>
                <c:pt idx="18">
                  <c:v>44624.131724537037</c:v>
                </c:pt>
                <c:pt idx="19">
                  <c:v>44624.138668981483</c:v>
                </c:pt>
                <c:pt idx="20">
                  <c:v>44624.145613425928</c:v>
                </c:pt>
                <c:pt idx="21">
                  <c:v>44624.152557870373</c:v>
                </c:pt>
                <c:pt idx="22">
                  <c:v>44624.159502314818</c:v>
                </c:pt>
                <c:pt idx="23">
                  <c:v>44624.166446759256</c:v>
                </c:pt>
                <c:pt idx="24">
                  <c:v>44624.173391203702</c:v>
                </c:pt>
                <c:pt idx="25">
                  <c:v>44624.180335648147</c:v>
                </c:pt>
                <c:pt idx="26">
                  <c:v>44624.187280092592</c:v>
                </c:pt>
                <c:pt idx="27">
                  <c:v>44624.194224537037</c:v>
                </c:pt>
                <c:pt idx="28">
                  <c:v>44624.201168981483</c:v>
                </c:pt>
                <c:pt idx="29">
                  <c:v>44624.208113425928</c:v>
                </c:pt>
                <c:pt idx="30">
                  <c:v>44624.215057870373</c:v>
                </c:pt>
                <c:pt idx="31">
                  <c:v>44624.222002314818</c:v>
                </c:pt>
                <c:pt idx="32">
                  <c:v>44624.228946759256</c:v>
                </c:pt>
                <c:pt idx="33">
                  <c:v>44624.235891203702</c:v>
                </c:pt>
                <c:pt idx="34">
                  <c:v>44624.242835648147</c:v>
                </c:pt>
                <c:pt idx="35">
                  <c:v>44624.249780092592</c:v>
                </c:pt>
                <c:pt idx="36">
                  <c:v>44624.256724537037</c:v>
                </c:pt>
                <c:pt idx="37">
                  <c:v>44624.263668981483</c:v>
                </c:pt>
                <c:pt idx="38">
                  <c:v>44624.270613425928</c:v>
                </c:pt>
                <c:pt idx="39">
                  <c:v>44624.277557870373</c:v>
                </c:pt>
                <c:pt idx="40">
                  <c:v>44624.284502314818</c:v>
                </c:pt>
                <c:pt idx="41">
                  <c:v>44624.291446759256</c:v>
                </c:pt>
                <c:pt idx="42">
                  <c:v>44624.298391203702</c:v>
                </c:pt>
                <c:pt idx="43">
                  <c:v>44624.305335648147</c:v>
                </c:pt>
                <c:pt idx="44">
                  <c:v>44624.312280092592</c:v>
                </c:pt>
                <c:pt idx="45">
                  <c:v>44624.319224537037</c:v>
                </c:pt>
                <c:pt idx="46">
                  <c:v>44624.326168981483</c:v>
                </c:pt>
                <c:pt idx="47">
                  <c:v>44624.333113425928</c:v>
                </c:pt>
                <c:pt idx="48">
                  <c:v>44624.340057870373</c:v>
                </c:pt>
                <c:pt idx="49">
                  <c:v>44624.347002314818</c:v>
                </c:pt>
                <c:pt idx="50">
                  <c:v>44624.353946759256</c:v>
                </c:pt>
                <c:pt idx="51">
                  <c:v>44624.360891203702</c:v>
                </c:pt>
                <c:pt idx="52">
                  <c:v>44624.367835648147</c:v>
                </c:pt>
                <c:pt idx="53">
                  <c:v>44624.374780092592</c:v>
                </c:pt>
                <c:pt idx="54">
                  <c:v>44624.381724537037</c:v>
                </c:pt>
                <c:pt idx="55">
                  <c:v>44624.388668981483</c:v>
                </c:pt>
                <c:pt idx="56">
                  <c:v>44624.395613425928</c:v>
                </c:pt>
                <c:pt idx="57">
                  <c:v>44624.402557870373</c:v>
                </c:pt>
                <c:pt idx="58">
                  <c:v>44624.409502314818</c:v>
                </c:pt>
                <c:pt idx="59">
                  <c:v>44624.416446759256</c:v>
                </c:pt>
                <c:pt idx="60">
                  <c:v>44624.423391203702</c:v>
                </c:pt>
                <c:pt idx="61">
                  <c:v>44624.430335648147</c:v>
                </c:pt>
                <c:pt idx="62">
                  <c:v>44624.437280092592</c:v>
                </c:pt>
                <c:pt idx="63">
                  <c:v>44624.444224537037</c:v>
                </c:pt>
                <c:pt idx="64">
                  <c:v>44624.451168981483</c:v>
                </c:pt>
                <c:pt idx="65">
                  <c:v>44624.458113425928</c:v>
                </c:pt>
                <c:pt idx="66">
                  <c:v>44624.465057870373</c:v>
                </c:pt>
                <c:pt idx="67">
                  <c:v>44624.472002314818</c:v>
                </c:pt>
                <c:pt idx="68">
                  <c:v>44624.478946759256</c:v>
                </c:pt>
                <c:pt idx="69">
                  <c:v>44624.485891203702</c:v>
                </c:pt>
                <c:pt idx="70">
                  <c:v>44624.492835648147</c:v>
                </c:pt>
                <c:pt idx="71">
                  <c:v>44624.499780092592</c:v>
                </c:pt>
                <c:pt idx="72">
                  <c:v>44624.506724537037</c:v>
                </c:pt>
                <c:pt idx="73">
                  <c:v>44624.513668981483</c:v>
                </c:pt>
                <c:pt idx="74">
                  <c:v>44624.520613425928</c:v>
                </c:pt>
                <c:pt idx="75">
                  <c:v>44624.527557870373</c:v>
                </c:pt>
                <c:pt idx="76">
                  <c:v>44624.534502314818</c:v>
                </c:pt>
                <c:pt idx="77">
                  <c:v>44624.541446759256</c:v>
                </c:pt>
                <c:pt idx="78">
                  <c:v>44624.548391203702</c:v>
                </c:pt>
                <c:pt idx="79">
                  <c:v>44624.555335648147</c:v>
                </c:pt>
                <c:pt idx="80">
                  <c:v>44624.562280092592</c:v>
                </c:pt>
                <c:pt idx="81">
                  <c:v>44624.569224537037</c:v>
                </c:pt>
                <c:pt idx="82">
                  <c:v>44624.576168981483</c:v>
                </c:pt>
                <c:pt idx="83">
                  <c:v>44624.583113425928</c:v>
                </c:pt>
                <c:pt idx="84">
                  <c:v>44624.590057870373</c:v>
                </c:pt>
                <c:pt idx="85">
                  <c:v>44624.597002314818</c:v>
                </c:pt>
                <c:pt idx="86">
                  <c:v>44624.603946759256</c:v>
                </c:pt>
                <c:pt idx="87">
                  <c:v>44624.610891203702</c:v>
                </c:pt>
                <c:pt idx="88">
                  <c:v>44624.617835648147</c:v>
                </c:pt>
                <c:pt idx="89">
                  <c:v>44624.624780092592</c:v>
                </c:pt>
                <c:pt idx="90">
                  <c:v>44624.631724537037</c:v>
                </c:pt>
                <c:pt idx="91">
                  <c:v>44624.638668981483</c:v>
                </c:pt>
                <c:pt idx="92">
                  <c:v>44624.645613425928</c:v>
                </c:pt>
                <c:pt idx="93">
                  <c:v>44624.652557870373</c:v>
                </c:pt>
                <c:pt idx="94">
                  <c:v>44624.659502314818</c:v>
                </c:pt>
                <c:pt idx="95">
                  <c:v>44624.666446759256</c:v>
                </c:pt>
                <c:pt idx="96">
                  <c:v>44624.673391203702</c:v>
                </c:pt>
                <c:pt idx="97">
                  <c:v>44624.680335648147</c:v>
                </c:pt>
                <c:pt idx="98">
                  <c:v>44624.687280092592</c:v>
                </c:pt>
                <c:pt idx="99">
                  <c:v>44624.694224537037</c:v>
                </c:pt>
                <c:pt idx="100">
                  <c:v>44624.701168981483</c:v>
                </c:pt>
                <c:pt idx="101">
                  <c:v>44624.708113425928</c:v>
                </c:pt>
                <c:pt idx="102">
                  <c:v>44624.715057870373</c:v>
                </c:pt>
                <c:pt idx="103">
                  <c:v>44624.722002314818</c:v>
                </c:pt>
                <c:pt idx="104">
                  <c:v>44624.728946759256</c:v>
                </c:pt>
                <c:pt idx="105">
                  <c:v>44624.735891203702</c:v>
                </c:pt>
                <c:pt idx="106">
                  <c:v>44624.742835648147</c:v>
                </c:pt>
                <c:pt idx="107">
                  <c:v>44624.749780092592</c:v>
                </c:pt>
                <c:pt idx="108">
                  <c:v>44624.756724537037</c:v>
                </c:pt>
                <c:pt idx="109">
                  <c:v>44624.763668981483</c:v>
                </c:pt>
                <c:pt idx="110">
                  <c:v>44624.770613425928</c:v>
                </c:pt>
                <c:pt idx="111">
                  <c:v>44624.777557870373</c:v>
                </c:pt>
                <c:pt idx="112">
                  <c:v>44624.784502314818</c:v>
                </c:pt>
                <c:pt idx="113">
                  <c:v>44624.791446759256</c:v>
                </c:pt>
                <c:pt idx="114">
                  <c:v>44624.798391203702</c:v>
                </c:pt>
                <c:pt idx="115">
                  <c:v>44624.805335648147</c:v>
                </c:pt>
                <c:pt idx="116">
                  <c:v>44624.812280092592</c:v>
                </c:pt>
                <c:pt idx="117">
                  <c:v>44624.819224537037</c:v>
                </c:pt>
                <c:pt idx="118">
                  <c:v>44624.826168981483</c:v>
                </c:pt>
                <c:pt idx="119">
                  <c:v>44624.833113425928</c:v>
                </c:pt>
                <c:pt idx="120">
                  <c:v>44624.840057870373</c:v>
                </c:pt>
                <c:pt idx="121">
                  <c:v>44624.847002314818</c:v>
                </c:pt>
                <c:pt idx="122">
                  <c:v>44624.853946759256</c:v>
                </c:pt>
                <c:pt idx="123">
                  <c:v>44624.860891203702</c:v>
                </c:pt>
                <c:pt idx="124">
                  <c:v>44624.867835648147</c:v>
                </c:pt>
                <c:pt idx="125">
                  <c:v>44624.874780092592</c:v>
                </c:pt>
                <c:pt idx="126">
                  <c:v>44624.881724537037</c:v>
                </c:pt>
                <c:pt idx="127">
                  <c:v>44624.888668981483</c:v>
                </c:pt>
                <c:pt idx="128">
                  <c:v>44624.895613425928</c:v>
                </c:pt>
                <c:pt idx="129">
                  <c:v>44624.902557870373</c:v>
                </c:pt>
                <c:pt idx="130">
                  <c:v>44624.909502314818</c:v>
                </c:pt>
                <c:pt idx="131">
                  <c:v>44624.916446759256</c:v>
                </c:pt>
                <c:pt idx="132">
                  <c:v>44624.923391203702</c:v>
                </c:pt>
                <c:pt idx="133">
                  <c:v>44624.930335648147</c:v>
                </c:pt>
                <c:pt idx="134">
                  <c:v>44624.937280092592</c:v>
                </c:pt>
                <c:pt idx="135">
                  <c:v>44624.944224537037</c:v>
                </c:pt>
                <c:pt idx="136">
                  <c:v>44624.951168981483</c:v>
                </c:pt>
                <c:pt idx="137">
                  <c:v>44624.958113425928</c:v>
                </c:pt>
                <c:pt idx="138">
                  <c:v>44624.965057870373</c:v>
                </c:pt>
                <c:pt idx="139">
                  <c:v>44624.972002314818</c:v>
                </c:pt>
                <c:pt idx="140">
                  <c:v>44624.978946759256</c:v>
                </c:pt>
                <c:pt idx="141">
                  <c:v>44624.985891203702</c:v>
                </c:pt>
                <c:pt idx="142">
                  <c:v>44624.992835648147</c:v>
                </c:pt>
                <c:pt idx="143">
                  <c:v>44624.999780092592</c:v>
                </c:pt>
              </c:numCache>
            </c:numRef>
          </c:cat>
          <c:val>
            <c:numRef>
              <c:f>March4!$E$2:$E$145</c:f>
              <c:numCache>
                <c:formatCode>General</c:formatCode>
                <c:ptCount val="144"/>
                <c:pt idx="0">
                  <c:v>9.6211079999999995</c:v>
                </c:pt>
                <c:pt idx="1">
                  <c:v>9.5861560000000008</c:v>
                </c:pt>
                <c:pt idx="2">
                  <c:v>9.5382300000000004</c:v>
                </c:pt>
                <c:pt idx="3">
                  <c:v>9.5272400000000008</c:v>
                </c:pt>
                <c:pt idx="4">
                  <c:v>9.4912939999999999</c:v>
                </c:pt>
                <c:pt idx="5">
                  <c:v>9.4493530000000003</c:v>
                </c:pt>
                <c:pt idx="6">
                  <c:v>9.4323759999999996</c:v>
                </c:pt>
                <c:pt idx="7">
                  <c:v>9.4064130000000006</c:v>
                </c:pt>
                <c:pt idx="8">
                  <c:v>9.3744569999999996</c:v>
                </c:pt>
                <c:pt idx="9">
                  <c:v>9.3445</c:v>
                </c:pt>
                <c:pt idx="10">
                  <c:v>9.3225300000000004</c:v>
                </c:pt>
                <c:pt idx="11">
                  <c:v>9.2945689999999992</c:v>
                </c:pt>
                <c:pt idx="12">
                  <c:v>9.2835809999999999</c:v>
                </c:pt>
                <c:pt idx="13">
                  <c:v>9.2566210000000009</c:v>
                </c:pt>
                <c:pt idx="14">
                  <c:v>9.223668</c:v>
                </c:pt>
                <c:pt idx="15">
                  <c:v>9.2116810000000005</c:v>
                </c:pt>
                <c:pt idx="16">
                  <c:v>9.2206589999999995</c:v>
                </c:pt>
                <c:pt idx="17">
                  <c:v>9.1867110000000007</c:v>
                </c:pt>
                <c:pt idx="18">
                  <c:v>9.1667380000000005</c:v>
                </c:pt>
                <c:pt idx="19">
                  <c:v>9.1507579999999997</c:v>
                </c:pt>
                <c:pt idx="20">
                  <c:v>9.1437650000000001</c:v>
                </c:pt>
                <c:pt idx="21">
                  <c:v>9.1367709999999995</c:v>
                </c:pt>
                <c:pt idx="22">
                  <c:v>9.1237879999999993</c:v>
                </c:pt>
                <c:pt idx="23">
                  <c:v>9.1267770000000006</c:v>
                </c:pt>
                <c:pt idx="24">
                  <c:v>9.1117969999999993</c:v>
                </c:pt>
                <c:pt idx="25">
                  <c:v>9.1117930000000005</c:v>
                </c:pt>
                <c:pt idx="26">
                  <c:v>9.1047989999999999</c:v>
                </c:pt>
                <c:pt idx="27">
                  <c:v>9.0878219999999992</c:v>
                </c:pt>
                <c:pt idx="28">
                  <c:v>9.0978010000000005</c:v>
                </c:pt>
                <c:pt idx="29">
                  <c:v>9.0878119999999996</c:v>
                </c:pt>
                <c:pt idx="30">
                  <c:v>9.0868099999999998</c:v>
                </c:pt>
                <c:pt idx="31">
                  <c:v>9.0858070000000009</c:v>
                </c:pt>
                <c:pt idx="32">
                  <c:v>9.0808140000000002</c:v>
                </c:pt>
                <c:pt idx="33">
                  <c:v>9.0927880000000005</c:v>
                </c:pt>
                <c:pt idx="34">
                  <c:v>9.0897880000000004</c:v>
                </c:pt>
                <c:pt idx="35">
                  <c:v>9.0977709999999998</c:v>
                </c:pt>
                <c:pt idx="36">
                  <c:v>9.0688139999999997</c:v>
                </c:pt>
                <c:pt idx="37">
                  <c:v>9.0917720000000006</c:v>
                </c:pt>
                <c:pt idx="38">
                  <c:v>9.1047480000000007</c:v>
                </c:pt>
                <c:pt idx="39">
                  <c:v>9.1077399999999997</c:v>
                </c:pt>
                <c:pt idx="40">
                  <c:v>9.1386839999999996</c:v>
                </c:pt>
                <c:pt idx="41">
                  <c:v>9.1646420000000006</c:v>
                </c:pt>
                <c:pt idx="42">
                  <c:v>9.1766190000000005</c:v>
                </c:pt>
                <c:pt idx="43">
                  <c:v>9.2205469999999998</c:v>
                </c:pt>
                <c:pt idx="44">
                  <c:v>9.2774540000000005</c:v>
                </c:pt>
                <c:pt idx="45">
                  <c:v>9.3223819999999993</c:v>
                </c:pt>
                <c:pt idx="46">
                  <c:v>9.3752999999999993</c:v>
                </c:pt>
                <c:pt idx="47">
                  <c:v>9.4571690000000004</c:v>
                </c:pt>
                <c:pt idx="48">
                  <c:v>9.5290560000000006</c:v>
                </c:pt>
                <c:pt idx="49">
                  <c:v>9.6079340000000002</c:v>
                </c:pt>
                <c:pt idx="50">
                  <c:v>9.6918059999999997</c:v>
                </c:pt>
                <c:pt idx="51">
                  <c:v>9.7896509999999992</c:v>
                </c:pt>
                <c:pt idx="52">
                  <c:v>9.8715290000000007</c:v>
                </c:pt>
                <c:pt idx="53">
                  <c:v>9.9753679999999996</c:v>
                </c:pt>
                <c:pt idx="54">
                  <c:v>10.050257</c:v>
                </c:pt>
                <c:pt idx="55">
                  <c:v>10.141116999999999</c:v>
                </c:pt>
                <c:pt idx="56">
                  <c:v>10.218999999999999</c:v>
                </c:pt>
                <c:pt idx="57">
                  <c:v>10.301875000000001</c:v>
                </c:pt>
                <c:pt idx="58">
                  <c:v>10.377764000000001</c:v>
                </c:pt>
                <c:pt idx="59">
                  <c:v>10.462638</c:v>
                </c:pt>
                <c:pt idx="60">
                  <c:v>10.54951</c:v>
                </c:pt>
                <c:pt idx="61">
                  <c:v>10.625401</c:v>
                </c:pt>
                <c:pt idx="62">
                  <c:v>10.709279</c:v>
                </c:pt>
                <c:pt idx="63">
                  <c:v>10.773183</c:v>
                </c:pt>
                <c:pt idx="64">
                  <c:v>10.856066</c:v>
                </c:pt>
                <c:pt idx="65">
                  <c:v>10.913987000000001</c:v>
                </c:pt>
                <c:pt idx="66">
                  <c:v>10.961923000000001</c:v>
                </c:pt>
                <c:pt idx="67">
                  <c:v>11.016845</c:v>
                </c:pt>
                <c:pt idx="68">
                  <c:v>11.077759</c:v>
                </c:pt>
                <c:pt idx="69">
                  <c:v>11.102732</c:v>
                </c:pt>
                <c:pt idx="70">
                  <c:v>11.140682999999999</c:v>
                </c:pt>
                <c:pt idx="71">
                  <c:v>11.182629</c:v>
                </c:pt>
                <c:pt idx="72">
                  <c:v>11.249533</c:v>
                </c:pt>
                <c:pt idx="73">
                  <c:v>11.256529</c:v>
                </c:pt>
                <c:pt idx="74">
                  <c:v>11.289485000000001</c:v>
                </c:pt>
                <c:pt idx="75">
                  <c:v>11.364373000000001</c:v>
                </c:pt>
                <c:pt idx="76">
                  <c:v>11.369374000000001</c:v>
                </c:pt>
                <c:pt idx="77">
                  <c:v>11.392348</c:v>
                </c:pt>
                <c:pt idx="78">
                  <c:v>11.408331</c:v>
                </c:pt>
                <c:pt idx="79">
                  <c:v>11.458254999999999</c:v>
                </c:pt>
                <c:pt idx="80">
                  <c:v>11.46725</c:v>
                </c:pt>
                <c:pt idx="81">
                  <c:v>11.499215</c:v>
                </c:pt>
                <c:pt idx="82">
                  <c:v>11.524179999999999</c:v>
                </c:pt>
                <c:pt idx="83">
                  <c:v>11.539164</c:v>
                </c:pt>
                <c:pt idx="84">
                  <c:v>11.600071</c:v>
                </c:pt>
                <c:pt idx="85">
                  <c:v>11.669973000000001</c:v>
                </c:pt>
                <c:pt idx="86">
                  <c:v>11.660990999999999</c:v>
                </c:pt>
                <c:pt idx="87">
                  <c:v>11.696937</c:v>
                </c:pt>
                <c:pt idx="88">
                  <c:v>11.689952999999999</c:v>
                </c:pt>
                <c:pt idx="89">
                  <c:v>11.765845000000001</c:v>
                </c:pt>
                <c:pt idx="90">
                  <c:v>11.729903999999999</c:v>
                </c:pt>
                <c:pt idx="91">
                  <c:v>11.760859</c:v>
                </c:pt>
                <c:pt idx="92">
                  <c:v>11.713931000000001</c:v>
                </c:pt>
                <c:pt idx="93">
                  <c:v>11.743884</c:v>
                </c:pt>
                <c:pt idx="94">
                  <c:v>11.741885</c:v>
                </c:pt>
                <c:pt idx="95">
                  <c:v>11.699954</c:v>
                </c:pt>
                <c:pt idx="96">
                  <c:v>11.705945</c:v>
                </c:pt>
                <c:pt idx="97">
                  <c:v>11.682986</c:v>
                </c:pt>
                <c:pt idx="98">
                  <c:v>11.686978</c:v>
                </c:pt>
                <c:pt idx="99">
                  <c:v>11.610098000000001</c:v>
                </c:pt>
                <c:pt idx="100">
                  <c:v>11.549194999999999</c:v>
                </c:pt>
                <c:pt idx="101">
                  <c:v>11.524233000000001</c:v>
                </c:pt>
                <c:pt idx="102">
                  <c:v>11.538213000000001</c:v>
                </c:pt>
                <c:pt idx="103">
                  <c:v>11.499275000000001</c:v>
                </c:pt>
                <c:pt idx="104">
                  <c:v>11.432383</c:v>
                </c:pt>
                <c:pt idx="105">
                  <c:v>11.375473</c:v>
                </c:pt>
                <c:pt idx="106">
                  <c:v>11.324555</c:v>
                </c:pt>
                <c:pt idx="107">
                  <c:v>11.279628000000001</c:v>
                </c:pt>
                <c:pt idx="108">
                  <c:v>11.205745</c:v>
                </c:pt>
                <c:pt idx="109">
                  <c:v>11.124874</c:v>
                </c:pt>
                <c:pt idx="110">
                  <c:v>11.084939</c:v>
                </c:pt>
                <c:pt idx="111">
                  <c:v>11.005065999999999</c:v>
                </c:pt>
                <c:pt idx="112">
                  <c:v>10.960141</c:v>
                </c:pt>
                <c:pt idx="113">
                  <c:v>10.941172999999999</c:v>
                </c:pt>
                <c:pt idx="114">
                  <c:v>10.902234999999999</c:v>
                </c:pt>
                <c:pt idx="115">
                  <c:v>10.869287999999999</c:v>
                </c:pt>
                <c:pt idx="116">
                  <c:v>10.855316</c:v>
                </c:pt>
                <c:pt idx="117">
                  <c:v>10.789422</c:v>
                </c:pt>
                <c:pt idx="118">
                  <c:v>10.775447</c:v>
                </c:pt>
                <c:pt idx="119">
                  <c:v>10.733515000000001</c:v>
                </c:pt>
                <c:pt idx="120">
                  <c:v>10.708557000000001</c:v>
                </c:pt>
                <c:pt idx="121">
                  <c:v>10.671618</c:v>
                </c:pt>
                <c:pt idx="122">
                  <c:v>10.647653999999999</c:v>
                </c:pt>
                <c:pt idx="123">
                  <c:v>10.605724</c:v>
                </c:pt>
                <c:pt idx="124">
                  <c:v>10.571775000000001</c:v>
                </c:pt>
                <c:pt idx="125">
                  <c:v>10.540822</c:v>
                </c:pt>
                <c:pt idx="126">
                  <c:v>10.497892</c:v>
                </c:pt>
                <c:pt idx="127">
                  <c:v>10.449966</c:v>
                </c:pt>
                <c:pt idx="128">
                  <c:v>10.40104</c:v>
                </c:pt>
                <c:pt idx="129">
                  <c:v>10.358107</c:v>
                </c:pt>
                <c:pt idx="130">
                  <c:v>10.307185</c:v>
                </c:pt>
                <c:pt idx="131">
                  <c:v>10.271239</c:v>
                </c:pt>
                <c:pt idx="132">
                  <c:v>10.243278999999999</c:v>
                </c:pt>
                <c:pt idx="133">
                  <c:v>10.177382</c:v>
                </c:pt>
                <c:pt idx="134">
                  <c:v>10.134447</c:v>
                </c:pt>
                <c:pt idx="135">
                  <c:v>10.090510999999999</c:v>
                </c:pt>
                <c:pt idx="136">
                  <c:v>10.046576</c:v>
                </c:pt>
                <c:pt idx="137">
                  <c:v>10.005637</c:v>
                </c:pt>
                <c:pt idx="138">
                  <c:v>9.9587079999999997</c:v>
                </c:pt>
                <c:pt idx="139">
                  <c:v>9.9147730000000003</c:v>
                </c:pt>
                <c:pt idx="140">
                  <c:v>9.8838159999999995</c:v>
                </c:pt>
                <c:pt idx="141">
                  <c:v>9.8328939999999996</c:v>
                </c:pt>
                <c:pt idx="142">
                  <c:v>9.7939509999999999</c:v>
                </c:pt>
                <c:pt idx="143">
                  <c:v>9.7470210000000002</c:v>
                </c:pt>
              </c:numCache>
            </c:numRef>
          </c:val>
          <c:smooth val="0"/>
          <c:extLst>
            <c:ext xmlns:c16="http://schemas.microsoft.com/office/drawing/2014/chart" uri="{C3380CC4-5D6E-409C-BE32-E72D297353CC}">
              <c16:uniqueId val="{00000001-9864-49B6-B06E-0B901A434267}"/>
            </c:ext>
          </c:extLst>
        </c:ser>
        <c:dLbls>
          <c:showLegendKey val="0"/>
          <c:showVal val="0"/>
          <c:showCatName val="0"/>
          <c:showSerName val="0"/>
          <c:showPercent val="0"/>
          <c:showBubbleSize val="0"/>
        </c:dLbls>
        <c:smooth val="0"/>
        <c:axId val="1357002175"/>
        <c:axId val="1357007999"/>
      </c:lineChart>
      <c:catAx>
        <c:axId val="1357002175"/>
        <c:scaling>
          <c:orientation val="minMax"/>
        </c:scaling>
        <c:delete val="0"/>
        <c:axPos val="b"/>
        <c:numFmt formatCode="h:mm:ss;@"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007999"/>
        <c:crosses val="autoZero"/>
        <c:auto val="1"/>
        <c:lblAlgn val="ctr"/>
        <c:lblOffset val="100"/>
        <c:noMultiLvlLbl val="0"/>
      </c:catAx>
      <c:valAx>
        <c:axId val="1357007999"/>
        <c:scaling>
          <c:orientation val="minMax"/>
          <c:min val="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002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Mill</a:t>
            </a:r>
            <a:r>
              <a:rPr lang="en-US" baseline="0"/>
              <a:t> Creek 3/4/2022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'March4 V2'!$D$1</c:f>
              <c:strCache>
                <c:ptCount val="1"/>
                <c:pt idx="0">
                  <c:v>tempC</c:v>
                </c:pt>
              </c:strCache>
            </c:strRef>
          </c:tx>
          <c:spPr>
            <a:ln w="28575" cap="rnd">
              <a:solidFill>
                <a:schemeClr val="accent1"/>
              </a:solidFill>
              <a:round/>
            </a:ln>
            <a:effectLst/>
          </c:spPr>
          <c:marker>
            <c:symbol val="none"/>
          </c:marker>
          <c:cat>
            <c:numRef>
              <c:f>'March4 V2'!$B$2:$B$145</c:f>
              <c:numCache>
                <c:formatCode>h:mm:ss;@</c:formatCode>
                <c:ptCount val="144"/>
                <c:pt idx="0">
                  <c:v>44624.006724537037</c:v>
                </c:pt>
                <c:pt idx="1">
                  <c:v>44624.013668981483</c:v>
                </c:pt>
                <c:pt idx="2">
                  <c:v>44624.020613425928</c:v>
                </c:pt>
                <c:pt idx="3">
                  <c:v>44624.027557870373</c:v>
                </c:pt>
                <c:pt idx="4">
                  <c:v>44624.034502314818</c:v>
                </c:pt>
                <c:pt idx="5">
                  <c:v>44624.041446759256</c:v>
                </c:pt>
                <c:pt idx="6">
                  <c:v>44624.048391203702</c:v>
                </c:pt>
                <c:pt idx="7">
                  <c:v>44624.055335648147</c:v>
                </c:pt>
                <c:pt idx="8">
                  <c:v>44624.062280092592</c:v>
                </c:pt>
                <c:pt idx="9">
                  <c:v>44624.069224537037</c:v>
                </c:pt>
                <c:pt idx="10">
                  <c:v>44624.076168981483</c:v>
                </c:pt>
                <c:pt idx="11">
                  <c:v>44624.083113425928</c:v>
                </c:pt>
                <c:pt idx="12">
                  <c:v>44624.090057870373</c:v>
                </c:pt>
                <c:pt idx="13">
                  <c:v>44624.097002314818</c:v>
                </c:pt>
                <c:pt idx="14">
                  <c:v>44624.103946759256</c:v>
                </c:pt>
                <c:pt idx="15">
                  <c:v>44624.110891203702</c:v>
                </c:pt>
                <c:pt idx="16">
                  <c:v>44624.117835648147</c:v>
                </c:pt>
                <c:pt idx="17">
                  <c:v>44624.124780092592</c:v>
                </c:pt>
                <c:pt idx="18">
                  <c:v>44624.131724537037</c:v>
                </c:pt>
                <c:pt idx="19">
                  <c:v>44624.138668981483</c:v>
                </c:pt>
                <c:pt idx="20">
                  <c:v>44624.145613425928</c:v>
                </c:pt>
                <c:pt idx="21">
                  <c:v>44624.152557870373</c:v>
                </c:pt>
                <c:pt idx="22">
                  <c:v>44624.159502314818</c:v>
                </c:pt>
                <c:pt idx="23">
                  <c:v>44624.166446759256</c:v>
                </c:pt>
                <c:pt idx="24">
                  <c:v>44624.173391203702</c:v>
                </c:pt>
                <c:pt idx="25">
                  <c:v>44624.180335648147</c:v>
                </c:pt>
                <c:pt idx="26">
                  <c:v>44624.187280092592</c:v>
                </c:pt>
                <c:pt idx="27">
                  <c:v>44624.194224537037</c:v>
                </c:pt>
                <c:pt idx="28">
                  <c:v>44624.201168981483</c:v>
                </c:pt>
                <c:pt idx="29">
                  <c:v>44624.208113425928</c:v>
                </c:pt>
                <c:pt idx="30">
                  <c:v>44624.215057870373</c:v>
                </c:pt>
                <c:pt idx="31">
                  <c:v>44624.222002314818</c:v>
                </c:pt>
                <c:pt idx="32">
                  <c:v>44624.228946759256</c:v>
                </c:pt>
                <c:pt idx="33">
                  <c:v>44624.235891203702</c:v>
                </c:pt>
                <c:pt idx="34">
                  <c:v>44624.242835648147</c:v>
                </c:pt>
                <c:pt idx="35">
                  <c:v>44624.249780092592</c:v>
                </c:pt>
                <c:pt idx="36">
                  <c:v>44624.256724537037</c:v>
                </c:pt>
                <c:pt idx="37">
                  <c:v>44624.263668981483</c:v>
                </c:pt>
                <c:pt idx="38">
                  <c:v>44624.270613425928</c:v>
                </c:pt>
                <c:pt idx="39">
                  <c:v>44624.277557870373</c:v>
                </c:pt>
                <c:pt idx="40">
                  <c:v>44624.284502314818</c:v>
                </c:pt>
                <c:pt idx="41">
                  <c:v>44624.291446759256</c:v>
                </c:pt>
                <c:pt idx="42">
                  <c:v>44624.298391203702</c:v>
                </c:pt>
                <c:pt idx="43">
                  <c:v>44624.305335648147</c:v>
                </c:pt>
                <c:pt idx="44">
                  <c:v>44624.312280092592</c:v>
                </c:pt>
                <c:pt idx="45">
                  <c:v>44624.319224537037</c:v>
                </c:pt>
                <c:pt idx="46">
                  <c:v>44624.326168981483</c:v>
                </c:pt>
                <c:pt idx="47">
                  <c:v>44624.333113425928</c:v>
                </c:pt>
                <c:pt idx="48">
                  <c:v>44624.340057870373</c:v>
                </c:pt>
                <c:pt idx="49">
                  <c:v>44624.347002314818</c:v>
                </c:pt>
                <c:pt idx="50">
                  <c:v>44624.353946759256</c:v>
                </c:pt>
                <c:pt idx="51">
                  <c:v>44624.360891203702</c:v>
                </c:pt>
                <c:pt idx="52">
                  <c:v>44624.367835648147</c:v>
                </c:pt>
                <c:pt idx="53">
                  <c:v>44624.374780092592</c:v>
                </c:pt>
                <c:pt idx="54">
                  <c:v>44624.381724537037</c:v>
                </c:pt>
                <c:pt idx="55">
                  <c:v>44624.388668981483</c:v>
                </c:pt>
                <c:pt idx="56">
                  <c:v>44624.395613425928</c:v>
                </c:pt>
                <c:pt idx="57">
                  <c:v>44624.402557870373</c:v>
                </c:pt>
                <c:pt idx="58">
                  <c:v>44624.409502314818</c:v>
                </c:pt>
                <c:pt idx="59">
                  <c:v>44624.416446759256</c:v>
                </c:pt>
                <c:pt idx="60">
                  <c:v>44624.423391203702</c:v>
                </c:pt>
                <c:pt idx="61">
                  <c:v>44624.430335648147</c:v>
                </c:pt>
                <c:pt idx="62">
                  <c:v>44624.437280092592</c:v>
                </c:pt>
                <c:pt idx="63">
                  <c:v>44624.444224537037</c:v>
                </c:pt>
                <c:pt idx="64">
                  <c:v>44624.451168981483</c:v>
                </c:pt>
                <c:pt idx="65">
                  <c:v>44624.458113425928</c:v>
                </c:pt>
                <c:pt idx="66">
                  <c:v>44624.465057870373</c:v>
                </c:pt>
                <c:pt idx="67">
                  <c:v>44624.472002314818</c:v>
                </c:pt>
                <c:pt idx="68">
                  <c:v>44624.478946759256</c:v>
                </c:pt>
                <c:pt idx="69">
                  <c:v>44624.485891203702</c:v>
                </c:pt>
                <c:pt idx="70">
                  <c:v>44624.492835648147</c:v>
                </c:pt>
                <c:pt idx="71">
                  <c:v>44624.499780092592</c:v>
                </c:pt>
                <c:pt idx="72">
                  <c:v>44624.506724537037</c:v>
                </c:pt>
                <c:pt idx="73">
                  <c:v>44624.513668981483</c:v>
                </c:pt>
                <c:pt idx="74">
                  <c:v>44624.520613425928</c:v>
                </c:pt>
                <c:pt idx="75">
                  <c:v>44624.527557870373</c:v>
                </c:pt>
                <c:pt idx="76">
                  <c:v>44624.534502314818</c:v>
                </c:pt>
                <c:pt idx="77">
                  <c:v>44624.541446759256</c:v>
                </c:pt>
                <c:pt idx="78">
                  <c:v>44624.548391203702</c:v>
                </c:pt>
                <c:pt idx="79">
                  <c:v>44624.555335648147</c:v>
                </c:pt>
                <c:pt idx="80">
                  <c:v>44624.562280092592</c:v>
                </c:pt>
                <c:pt idx="81">
                  <c:v>44624.569224537037</c:v>
                </c:pt>
                <c:pt idx="82">
                  <c:v>44624.576168981483</c:v>
                </c:pt>
                <c:pt idx="83">
                  <c:v>44624.583113425928</c:v>
                </c:pt>
                <c:pt idx="84">
                  <c:v>44624.590057870373</c:v>
                </c:pt>
                <c:pt idx="85">
                  <c:v>44624.597002314818</c:v>
                </c:pt>
                <c:pt idx="86">
                  <c:v>44624.603946759256</c:v>
                </c:pt>
                <c:pt idx="87">
                  <c:v>44624.610891203702</c:v>
                </c:pt>
                <c:pt idx="88">
                  <c:v>44624.617835648147</c:v>
                </c:pt>
                <c:pt idx="89">
                  <c:v>44624.624780092592</c:v>
                </c:pt>
                <c:pt idx="90">
                  <c:v>44624.631724537037</c:v>
                </c:pt>
                <c:pt idx="91">
                  <c:v>44624.638668981483</c:v>
                </c:pt>
                <c:pt idx="92">
                  <c:v>44624.645613425928</c:v>
                </c:pt>
                <c:pt idx="93">
                  <c:v>44624.652557870373</c:v>
                </c:pt>
                <c:pt idx="94">
                  <c:v>44624.659502314818</c:v>
                </c:pt>
                <c:pt idx="95">
                  <c:v>44624.666446759256</c:v>
                </c:pt>
                <c:pt idx="96">
                  <c:v>44624.673391203702</c:v>
                </c:pt>
                <c:pt idx="97">
                  <c:v>44624.680335648147</c:v>
                </c:pt>
                <c:pt idx="98">
                  <c:v>44624.687280092592</c:v>
                </c:pt>
                <c:pt idx="99">
                  <c:v>44624.694224537037</c:v>
                </c:pt>
                <c:pt idx="100">
                  <c:v>44624.701168981483</c:v>
                </c:pt>
                <c:pt idx="101">
                  <c:v>44624.708113425928</c:v>
                </c:pt>
                <c:pt idx="102">
                  <c:v>44624.715057870373</c:v>
                </c:pt>
                <c:pt idx="103">
                  <c:v>44624.722002314818</c:v>
                </c:pt>
                <c:pt idx="104">
                  <c:v>44624.728946759256</c:v>
                </c:pt>
                <c:pt idx="105">
                  <c:v>44624.735891203702</c:v>
                </c:pt>
                <c:pt idx="106">
                  <c:v>44624.742835648147</c:v>
                </c:pt>
                <c:pt idx="107">
                  <c:v>44624.749780092592</c:v>
                </c:pt>
                <c:pt idx="108">
                  <c:v>44624.756724537037</c:v>
                </c:pt>
                <c:pt idx="109">
                  <c:v>44624.763668981483</c:v>
                </c:pt>
                <c:pt idx="110">
                  <c:v>44624.770613425928</c:v>
                </c:pt>
                <c:pt idx="111">
                  <c:v>44624.777557870373</c:v>
                </c:pt>
                <c:pt idx="112">
                  <c:v>44624.784502314818</c:v>
                </c:pt>
                <c:pt idx="113">
                  <c:v>44624.791446759256</c:v>
                </c:pt>
                <c:pt idx="114">
                  <c:v>44624.798391203702</c:v>
                </c:pt>
                <c:pt idx="115">
                  <c:v>44624.805335648147</c:v>
                </c:pt>
                <c:pt idx="116">
                  <c:v>44624.812280092592</c:v>
                </c:pt>
                <c:pt idx="117">
                  <c:v>44624.819224537037</c:v>
                </c:pt>
                <c:pt idx="118">
                  <c:v>44624.826168981483</c:v>
                </c:pt>
                <c:pt idx="119">
                  <c:v>44624.833113425928</c:v>
                </c:pt>
                <c:pt idx="120">
                  <c:v>44624.840057870373</c:v>
                </c:pt>
                <c:pt idx="121">
                  <c:v>44624.847002314818</c:v>
                </c:pt>
                <c:pt idx="122">
                  <c:v>44624.853946759256</c:v>
                </c:pt>
                <c:pt idx="123">
                  <c:v>44624.860891203702</c:v>
                </c:pt>
                <c:pt idx="124">
                  <c:v>44624.867835648147</c:v>
                </c:pt>
                <c:pt idx="125">
                  <c:v>44624.874780092592</c:v>
                </c:pt>
                <c:pt idx="126">
                  <c:v>44624.881724537037</c:v>
                </c:pt>
                <c:pt idx="127">
                  <c:v>44624.888668981483</c:v>
                </c:pt>
                <c:pt idx="128">
                  <c:v>44624.895613425928</c:v>
                </c:pt>
                <c:pt idx="129">
                  <c:v>44624.902557870373</c:v>
                </c:pt>
                <c:pt idx="130">
                  <c:v>44624.909502314818</c:v>
                </c:pt>
                <c:pt idx="131">
                  <c:v>44624.916446759256</c:v>
                </c:pt>
                <c:pt idx="132">
                  <c:v>44624.923391203702</c:v>
                </c:pt>
                <c:pt idx="133">
                  <c:v>44624.930335648147</c:v>
                </c:pt>
                <c:pt idx="134">
                  <c:v>44624.937280092592</c:v>
                </c:pt>
                <c:pt idx="135">
                  <c:v>44624.944224537037</c:v>
                </c:pt>
                <c:pt idx="136">
                  <c:v>44624.951168981483</c:v>
                </c:pt>
                <c:pt idx="137">
                  <c:v>44624.958113425928</c:v>
                </c:pt>
                <c:pt idx="138">
                  <c:v>44624.965057870373</c:v>
                </c:pt>
                <c:pt idx="139">
                  <c:v>44624.972002314818</c:v>
                </c:pt>
                <c:pt idx="140">
                  <c:v>44624.978946759256</c:v>
                </c:pt>
                <c:pt idx="141">
                  <c:v>44624.985891203702</c:v>
                </c:pt>
                <c:pt idx="142">
                  <c:v>44624.992835648147</c:v>
                </c:pt>
                <c:pt idx="143">
                  <c:v>44624.999780092592</c:v>
                </c:pt>
              </c:numCache>
            </c:numRef>
          </c:cat>
          <c:val>
            <c:numRef>
              <c:f>'March4 V2'!$D$2:$D$145</c:f>
              <c:numCache>
                <c:formatCode>General</c:formatCode>
                <c:ptCount val="144"/>
                <c:pt idx="0">
                  <c:v>13.648</c:v>
                </c:pt>
                <c:pt idx="1">
                  <c:v>13.603999999999999</c:v>
                </c:pt>
                <c:pt idx="2">
                  <c:v>13.596</c:v>
                </c:pt>
                <c:pt idx="3">
                  <c:v>13.542999999999999</c:v>
                </c:pt>
                <c:pt idx="4">
                  <c:v>13.526</c:v>
                </c:pt>
                <c:pt idx="5">
                  <c:v>13.473000000000001</c:v>
                </c:pt>
                <c:pt idx="6">
                  <c:v>13.446999999999999</c:v>
                </c:pt>
                <c:pt idx="7">
                  <c:v>13.420999999999999</c:v>
                </c:pt>
                <c:pt idx="8">
                  <c:v>13.377000000000001</c:v>
                </c:pt>
                <c:pt idx="9">
                  <c:v>13.342000000000001</c:v>
                </c:pt>
                <c:pt idx="10">
                  <c:v>13.307</c:v>
                </c:pt>
                <c:pt idx="11">
                  <c:v>13.272</c:v>
                </c:pt>
                <c:pt idx="12">
                  <c:v>13.228999999999999</c:v>
                </c:pt>
                <c:pt idx="13">
                  <c:v>13.211</c:v>
                </c:pt>
                <c:pt idx="14">
                  <c:v>13.176</c:v>
                </c:pt>
                <c:pt idx="15">
                  <c:v>13.132</c:v>
                </c:pt>
                <c:pt idx="16">
                  <c:v>13.061999999999999</c:v>
                </c:pt>
                <c:pt idx="17">
                  <c:v>13.053000000000001</c:v>
                </c:pt>
                <c:pt idx="18">
                  <c:v>13.018000000000001</c:v>
                </c:pt>
                <c:pt idx="19">
                  <c:v>12.983000000000001</c:v>
                </c:pt>
                <c:pt idx="20">
                  <c:v>12.948</c:v>
                </c:pt>
                <c:pt idx="21">
                  <c:v>12.904</c:v>
                </c:pt>
                <c:pt idx="22">
                  <c:v>12.878</c:v>
                </c:pt>
                <c:pt idx="23">
                  <c:v>12.824999999999999</c:v>
                </c:pt>
                <c:pt idx="24">
                  <c:v>12.798</c:v>
                </c:pt>
                <c:pt idx="25">
                  <c:v>12.763</c:v>
                </c:pt>
                <c:pt idx="26">
                  <c:v>12.718999999999999</c:v>
                </c:pt>
                <c:pt idx="27">
                  <c:v>12.693</c:v>
                </c:pt>
                <c:pt idx="28">
                  <c:v>12.64</c:v>
                </c:pt>
                <c:pt idx="29">
                  <c:v>12.605</c:v>
                </c:pt>
                <c:pt idx="30">
                  <c:v>12.577999999999999</c:v>
                </c:pt>
                <c:pt idx="31">
                  <c:v>12.534000000000001</c:v>
                </c:pt>
                <c:pt idx="32">
                  <c:v>12.525</c:v>
                </c:pt>
                <c:pt idx="33">
                  <c:v>12.462999999999999</c:v>
                </c:pt>
                <c:pt idx="34">
                  <c:v>12.428000000000001</c:v>
                </c:pt>
                <c:pt idx="35">
                  <c:v>12.384</c:v>
                </c:pt>
                <c:pt idx="36">
                  <c:v>12.366</c:v>
                </c:pt>
                <c:pt idx="37">
                  <c:v>12.313000000000001</c:v>
                </c:pt>
                <c:pt idx="38">
                  <c:v>12.287000000000001</c:v>
                </c:pt>
                <c:pt idx="39">
                  <c:v>12.26</c:v>
                </c:pt>
                <c:pt idx="40">
                  <c:v>12.198</c:v>
                </c:pt>
                <c:pt idx="41">
                  <c:v>12.18</c:v>
                </c:pt>
                <c:pt idx="42">
                  <c:v>12.145</c:v>
                </c:pt>
                <c:pt idx="43">
                  <c:v>12.118</c:v>
                </c:pt>
                <c:pt idx="44">
                  <c:v>12.090999999999999</c:v>
                </c:pt>
                <c:pt idx="45">
                  <c:v>12.074</c:v>
                </c:pt>
                <c:pt idx="46">
                  <c:v>12.083</c:v>
                </c:pt>
                <c:pt idx="47">
                  <c:v>12.065</c:v>
                </c:pt>
                <c:pt idx="48">
                  <c:v>12.065</c:v>
                </c:pt>
                <c:pt idx="49">
                  <c:v>12.074</c:v>
                </c:pt>
                <c:pt idx="50">
                  <c:v>12.1</c:v>
                </c:pt>
                <c:pt idx="51">
                  <c:v>12.090999999999999</c:v>
                </c:pt>
                <c:pt idx="52">
                  <c:v>12.135999999999999</c:v>
                </c:pt>
                <c:pt idx="53">
                  <c:v>12.154</c:v>
                </c:pt>
                <c:pt idx="54">
                  <c:v>12.198</c:v>
                </c:pt>
                <c:pt idx="55">
                  <c:v>12.215999999999999</c:v>
                </c:pt>
                <c:pt idx="56">
                  <c:v>12.26</c:v>
                </c:pt>
                <c:pt idx="57">
                  <c:v>12.295</c:v>
                </c:pt>
                <c:pt idx="58">
                  <c:v>12.348000000000001</c:v>
                </c:pt>
                <c:pt idx="59">
                  <c:v>12.401999999999999</c:v>
                </c:pt>
                <c:pt idx="60">
                  <c:v>12.455</c:v>
                </c:pt>
                <c:pt idx="61">
                  <c:v>12.525</c:v>
                </c:pt>
                <c:pt idx="62">
                  <c:v>12.596</c:v>
                </c:pt>
                <c:pt idx="63">
                  <c:v>12.622</c:v>
                </c:pt>
                <c:pt idx="64">
                  <c:v>12.71</c:v>
                </c:pt>
                <c:pt idx="65">
                  <c:v>12.79</c:v>
                </c:pt>
                <c:pt idx="66">
                  <c:v>12.869</c:v>
                </c:pt>
                <c:pt idx="67">
                  <c:v>12.922000000000001</c:v>
                </c:pt>
                <c:pt idx="68">
                  <c:v>12.983000000000001</c:v>
                </c:pt>
                <c:pt idx="69">
                  <c:v>13.061999999999999</c:v>
                </c:pt>
                <c:pt idx="70">
                  <c:v>13.132</c:v>
                </c:pt>
                <c:pt idx="71">
                  <c:v>13.211</c:v>
                </c:pt>
                <c:pt idx="72">
                  <c:v>13.272</c:v>
                </c:pt>
                <c:pt idx="73">
                  <c:v>13.316000000000001</c:v>
                </c:pt>
                <c:pt idx="74">
                  <c:v>13.369</c:v>
                </c:pt>
                <c:pt idx="75">
                  <c:v>13.395</c:v>
                </c:pt>
                <c:pt idx="76">
                  <c:v>13.456</c:v>
                </c:pt>
                <c:pt idx="77">
                  <c:v>13.526</c:v>
                </c:pt>
                <c:pt idx="78">
                  <c:v>13.577999999999999</c:v>
                </c:pt>
                <c:pt idx="79">
                  <c:v>13.587</c:v>
                </c:pt>
                <c:pt idx="80">
                  <c:v>13.648</c:v>
                </c:pt>
                <c:pt idx="81">
                  <c:v>13.744</c:v>
                </c:pt>
                <c:pt idx="82">
                  <c:v>13.77</c:v>
                </c:pt>
                <c:pt idx="83">
                  <c:v>13.821999999999999</c:v>
                </c:pt>
                <c:pt idx="84">
                  <c:v>13.831</c:v>
                </c:pt>
                <c:pt idx="85">
                  <c:v>13.9</c:v>
                </c:pt>
                <c:pt idx="86">
                  <c:v>13.926</c:v>
                </c:pt>
                <c:pt idx="87">
                  <c:v>13.935</c:v>
                </c:pt>
                <c:pt idx="88">
                  <c:v>13.97</c:v>
                </c:pt>
                <c:pt idx="89">
                  <c:v>14.031000000000001</c:v>
                </c:pt>
                <c:pt idx="90">
                  <c:v>14.057</c:v>
                </c:pt>
                <c:pt idx="91">
                  <c:v>14.074</c:v>
                </c:pt>
                <c:pt idx="92">
                  <c:v>14.074</c:v>
                </c:pt>
                <c:pt idx="93">
                  <c:v>14.065</c:v>
                </c:pt>
                <c:pt idx="94">
                  <c:v>14.057</c:v>
                </c:pt>
                <c:pt idx="95">
                  <c:v>14.083</c:v>
                </c:pt>
                <c:pt idx="96">
                  <c:v>14.083</c:v>
                </c:pt>
                <c:pt idx="97">
                  <c:v>14.125999999999999</c:v>
                </c:pt>
                <c:pt idx="98">
                  <c:v>14.109</c:v>
                </c:pt>
                <c:pt idx="99">
                  <c:v>14.117000000000001</c:v>
                </c:pt>
                <c:pt idx="100">
                  <c:v>14.143000000000001</c:v>
                </c:pt>
                <c:pt idx="101">
                  <c:v>14.135</c:v>
                </c:pt>
                <c:pt idx="102">
                  <c:v>14.151999999999999</c:v>
                </c:pt>
                <c:pt idx="103">
                  <c:v>14.161</c:v>
                </c:pt>
                <c:pt idx="104">
                  <c:v>14.196</c:v>
                </c:pt>
                <c:pt idx="105">
                  <c:v>14.212999999999999</c:v>
                </c:pt>
                <c:pt idx="106">
                  <c:v>14.239000000000001</c:v>
                </c:pt>
                <c:pt idx="107">
                  <c:v>14.265000000000001</c:v>
                </c:pt>
                <c:pt idx="108">
                  <c:v>14.291</c:v>
                </c:pt>
                <c:pt idx="109">
                  <c:v>14.317</c:v>
                </c:pt>
                <c:pt idx="110">
                  <c:v>14.343</c:v>
                </c:pt>
                <c:pt idx="111">
                  <c:v>14.377000000000001</c:v>
                </c:pt>
                <c:pt idx="112">
                  <c:v>14.420999999999999</c:v>
                </c:pt>
                <c:pt idx="113">
                  <c:v>14.438000000000001</c:v>
                </c:pt>
                <c:pt idx="114">
                  <c:v>14.455</c:v>
                </c:pt>
                <c:pt idx="115">
                  <c:v>14.472</c:v>
                </c:pt>
                <c:pt idx="116">
                  <c:v>14.523999999999999</c:v>
                </c:pt>
                <c:pt idx="117">
                  <c:v>14.558999999999999</c:v>
                </c:pt>
                <c:pt idx="118">
                  <c:v>14.585000000000001</c:v>
                </c:pt>
                <c:pt idx="119">
                  <c:v>14.611000000000001</c:v>
                </c:pt>
                <c:pt idx="120">
                  <c:v>14.637</c:v>
                </c:pt>
                <c:pt idx="121">
                  <c:v>14.670999999999999</c:v>
                </c:pt>
                <c:pt idx="122">
                  <c:v>14.662000000000001</c:v>
                </c:pt>
                <c:pt idx="123">
                  <c:v>14.706</c:v>
                </c:pt>
                <c:pt idx="124">
                  <c:v>14.696999999999999</c:v>
                </c:pt>
                <c:pt idx="125">
                  <c:v>14.696999999999999</c:v>
                </c:pt>
                <c:pt idx="126">
                  <c:v>14.723000000000001</c:v>
                </c:pt>
                <c:pt idx="127">
                  <c:v>14.731</c:v>
                </c:pt>
                <c:pt idx="128">
                  <c:v>14.723000000000001</c:v>
                </c:pt>
                <c:pt idx="129">
                  <c:v>14.731</c:v>
                </c:pt>
                <c:pt idx="130">
                  <c:v>14.731</c:v>
                </c:pt>
                <c:pt idx="131">
                  <c:v>14.723000000000001</c:v>
                </c:pt>
                <c:pt idx="132">
                  <c:v>14.696999999999999</c:v>
                </c:pt>
                <c:pt idx="133">
                  <c:v>14.714</c:v>
                </c:pt>
                <c:pt idx="134">
                  <c:v>14.706</c:v>
                </c:pt>
                <c:pt idx="135">
                  <c:v>14.68</c:v>
                </c:pt>
                <c:pt idx="136">
                  <c:v>14.654</c:v>
                </c:pt>
                <c:pt idx="137">
                  <c:v>14.645</c:v>
                </c:pt>
                <c:pt idx="138">
                  <c:v>14.637</c:v>
                </c:pt>
                <c:pt idx="139">
                  <c:v>14.611000000000001</c:v>
                </c:pt>
                <c:pt idx="140">
                  <c:v>14.576000000000001</c:v>
                </c:pt>
                <c:pt idx="141">
                  <c:v>14.576000000000001</c:v>
                </c:pt>
                <c:pt idx="142">
                  <c:v>14.55</c:v>
                </c:pt>
                <c:pt idx="143">
                  <c:v>14.532999999999999</c:v>
                </c:pt>
              </c:numCache>
            </c:numRef>
          </c:val>
          <c:smooth val="0"/>
          <c:extLst>
            <c:ext xmlns:c16="http://schemas.microsoft.com/office/drawing/2014/chart" uri="{C3380CC4-5D6E-409C-BE32-E72D297353CC}">
              <c16:uniqueId val="{00000000-A4C0-49C8-9EDF-77348AD6E7DB}"/>
            </c:ext>
          </c:extLst>
        </c:ser>
        <c:ser>
          <c:idx val="1"/>
          <c:order val="1"/>
          <c:tx>
            <c:strRef>
              <c:f>'March4 V2'!$F$1</c:f>
              <c:strCache>
                <c:ptCount val="1"/>
                <c:pt idx="0">
                  <c:v>DO</c:v>
                </c:pt>
              </c:strCache>
            </c:strRef>
          </c:tx>
          <c:spPr>
            <a:ln w="28575" cap="rnd">
              <a:solidFill>
                <a:schemeClr val="accent2"/>
              </a:solidFill>
              <a:round/>
            </a:ln>
            <a:effectLst/>
          </c:spPr>
          <c:marker>
            <c:symbol val="none"/>
          </c:marker>
          <c:cat>
            <c:numRef>
              <c:f>'March4 V2'!$B$2:$B$145</c:f>
              <c:numCache>
                <c:formatCode>h:mm:ss;@</c:formatCode>
                <c:ptCount val="144"/>
                <c:pt idx="0">
                  <c:v>44624.006724537037</c:v>
                </c:pt>
                <c:pt idx="1">
                  <c:v>44624.013668981483</c:v>
                </c:pt>
                <c:pt idx="2">
                  <c:v>44624.020613425928</c:v>
                </c:pt>
                <c:pt idx="3">
                  <c:v>44624.027557870373</c:v>
                </c:pt>
                <c:pt idx="4">
                  <c:v>44624.034502314818</c:v>
                </c:pt>
                <c:pt idx="5">
                  <c:v>44624.041446759256</c:v>
                </c:pt>
                <c:pt idx="6">
                  <c:v>44624.048391203702</c:v>
                </c:pt>
                <c:pt idx="7">
                  <c:v>44624.055335648147</c:v>
                </c:pt>
                <c:pt idx="8">
                  <c:v>44624.062280092592</c:v>
                </c:pt>
                <c:pt idx="9">
                  <c:v>44624.069224537037</c:v>
                </c:pt>
                <c:pt idx="10">
                  <c:v>44624.076168981483</c:v>
                </c:pt>
                <c:pt idx="11">
                  <c:v>44624.083113425928</c:v>
                </c:pt>
                <c:pt idx="12">
                  <c:v>44624.090057870373</c:v>
                </c:pt>
                <c:pt idx="13">
                  <c:v>44624.097002314818</c:v>
                </c:pt>
                <c:pt idx="14">
                  <c:v>44624.103946759256</c:v>
                </c:pt>
                <c:pt idx="15">
                  <c:v>44624.110891203702</c:v>
                </c:pt>
                <c:pt idx="16">
                  <c:v>44624.117835648147</c:v>
                </c:pt>
                <c:pt idx="17">
                  <c:v>44624.124780092592</c:v>
                </c:pt>
                <c:pt idx="18">
                  <c:v>44624.131724537037</c:v>
                </c:pt>
                <c:pt idx="19">
                  <c:v>44624.138668981483</c:v>
                </c:pt>
                <c:pt idx="20">
                  <c:v>44624.145613425928</c:v>
                </c:pt>
                <c:pt idx="21">
                  <c:v>44624.152557870373</c:v>
                </c:pt>
                <c:pt idx="22">
                  <c:v>44624.159502314818</c:v>
                </c:pt>
                <c:pt idx="23">
                  <c:v>44624.166446759256</c:v>
                </c:pt>
                <c:pt idx="24">
                  <c:v>44624.173391203702</c:v>
                </c:pt>
                <c:pt idx="25">
                  <c:v>44624.180335648147</c:v>
                </c:pt>
                <c:pt idx="26">
                  <c:v>44624.187280092592</c:v>
                </c:pt>
                <c:pt idx="27">
                  <c:v>44624.194224537037</c:v>
                </c:pt>
                <c:pt idx="28">
                  <c:v>44624.201168981483</c:v>
                </c:pt>
                <c:pt idx="29">
                  <c:v>44624.208113425928</c:v>
                </c:pt>
                <c:pt idx="30">
                  <c:v>44624.215057870373</c:v>
                </c:pt>
                <c:pt idx="31">
                  <c:v>44624.222002314818</c:v>
                </c:pt>
                <c:pt idx="32">
                  <c:v>44624.228946759256</c:v>
                </c:pt>
                <c:pt idx="33">
                  <c:v>44624.235891203702</c:v>
                </c:pt>
                <c:pt idx="34">
                  <c:v>44624.242835648147</c:v>
                </c:pt>
                <c:pt idx="35">
                  <c:v>44624.249780092592</c:v>
                </c:pt>
                <c:pt idx="36">
                  <c:v>44624.256724537037</c:v>
                </c:pt>
                <c:pt idx="37">
                  <c:v>44624.263668981483</c:v>
                </c:pt>
                <c:pt idx="38">
                  <c:v>44624.270613425928</c:v>
                </c:pt>
                <c:pt idx="39">
                  <c:v>44624.277557870373</c:v>
                </c:pt>
                <c:pt idx="40">
                  <c:v>44624.284502314818</c:v>
                </c:pt>
                <c:pt idx="41">
                  <c:v>44624.291446759256</c:v>
                </c:pt>
                <c:pt idx="42">
                  <c:v>44624.298391203702</c:v>
                </c:pt>
                <c:pt idx="43">
                  <c:v>44624.305335648147</c:v>
                </c:pt>
                <c:pt idx="44">
                  <c:v>44624.312280092592</c:v>
                </c:pt>
                <c:pt idx="45">
                  <c:v>44624.319224537037</c:v>
                </c:pt>
                <c:pt idx="46">
                  <c:v>44624.326168981483</c:v>
                </c:pt>
                <c:pt idx="47">
                  <c:v>44624.333113425928</c:v>
                </c:pt>
                <c:pt idx="48">
                  <c:v>44624.340057870373</c:v>
                </c:pt>
                <c:pt idx="49">
                  <c:v>44624.347002314818</c:v>
                </c:pt>
                <c:pt idx="50">
                  <c:v>44624.353946759256</c:v>
                </c:pt>
                <c:pt idx="51">
                  <c:v>44624.360891203702</c:v>
                </c:pt>
                <c:pt idx="52">
                  <c:v>44624.367835648147</c:v>
                </c:pt>
                <c:pt idx="53">
                  <c:v>44624.374780092592</c:v>
                </c:pt>
                <c:pt idx="54">
                  <c:v>44624.381724537037</c:v>
                </c:pt>
                <c:pt idx="55">
                  <c:v>44624.388668981483</c:v>
                </c:pt>
                <c:pt idx="56">
                  <c:v>44624.395613425928</c:v>
                </c:pt>
                <c:pt idx="57">
                  <c:v>44624.402557870373</c:v>
                </c:pt>
                <c:pt idx="58">
                  <c:v>44624.409502314818</c:v>
                </c:pt>
                <c:pt idx="59">
                  <c:v>44624.416446759256</c:v>
                </c:pt>
                <c:pt idx="60">
                  <c:v>44624.423391203702</c:v>
                </c:pt>
                <c:pt idx="61">
                  <c:v>44624.430335648147</c:v>
                </c:pt>
                <c:pt idx="62">
                  <c:v>44624.437280092592</c:v>
                </c:pt>
                <c:pt idx="63">
                  <c:v>44624.444224537037</c:v>
                </c:pt>
                <c:pt idx="64">
                  <c:v>44624.451168981483</c:v>
                </c:pt>
                <c:pt idx="65">
                  <c:v>44624.458113425928</c:v>
                </c:pt>
                <c:pt idx="66">
                  <c:v>44624.465057870373</c:v>
                </c:pt>
                <c:pt idx="67">
                  <c:v>44624.472002314818</c:v>
                </c:pt>
                <c:pt idx="68">
                  <c:v>44624.478946759256</c:v>
                </c:pt>
                <c:pt idx="69">
                  <c:v>44624.485891203702</c:v>
                </c:pt>
                <c:pt idx="70">
                  <c:v>44624.492835648147</c:v>
                </c:pt>
                <c:pt idx="71">
                  <c:v>44624.499780092592</c:v>
                </c:pt>
                <c:pt idx="72">
                  <c:v>44624.506724537037</c:v>
                </c:pt>
                <c:pt idx="73">
                  <c:v>44624.513668981483</c:v>
                </c:pt>
                <c:pt idx="74">
                  <c:v>44624.520613425928</c:v>
                </c:pt>
                <c:pt idx="75">
                  <c:v>44624.527557870373</c:v>
                </c:pt>
                <c:pt idx="76">
                  <c:v>44624.534502314818</c:v>
                </c:pt>
                <c:pt idx="77">
                  <c:v>44624.541446759256</c:v>
                </c:pt>
                <c:pt idx="78">
                  <c:v>44624.548391203702</c:v>
                </c:pt>
                <c:pt idx="79">
                  <c:v>44624.555335648147</c:v>
                </c:pt>
                <c:pt idx="80">
                  <c:v>44624.562280092592</c:v>
                </c:pt>
                <c:pt idx="81">
                  <c:v>44624.569224537037</c:v>
                </c:pt>
                <c:pt idx="82">
                  <c:v>44624.576168981483</c:v>
                </c:pt>
                <c:pt idx="83">
                  <c:v>44624.583113425928</c:v>
                </c:pt>
                <c:pt idx="84">
                  <c:v>44624.590057870373</c:v>
                </c:pt>
                <c:pt idx="85">
                  <c:v>44624.597002314818</c:v>
                </c:pt>
                <c:pt idx="86">
                  <c:v>44624.603946759256</c:v>
                </c:pt>
                <c:pt idx="87">
                  <c:v>44624.610891203702</c:v>
                </c:pt>
                <c:pt idx="88">
                  <c:v>44624.617835648147</c:v>
                </c:pt>
                <c:pt idx="89">
                  <c:v>44624.624780092592</c:v>
                </c:pt>
                <c:pt idx="90">
                  <c:v>44624.631724537037</c:v>
                </c:pt>
                <c:pt idx="91">
                  <c:v>44624.638668981483</c:v>
                </c:pt>
                <c:pt idx="92">
                  <c:v>44624.645613425928</c:v>
                </c:pt>
                <c:pt idx="93">
                  <c:v>44624.652557870373</c:v>
                </c:pt>
                <c:pt idx="94">
                  <c:v>44624.659502314818</c:v>
                </c:pt>
                <c:pt idx="95">
                  <c:v>44624.666446759256</c:v>
                </c:pt>
                <c:pt idx="96">
                  <c:v>44624.673391203702</c:v>
                </c:pt>
                <c:pt idx="97">
                  <c:v>44624.680335648147</c:v>
                </c:pt>
                <c:pt idx="98">
                  <c:v>44624.687280092592</c:v>
                </c:pt>
                <c:pt idx="99">
                  <c:v>44624.694224537037</c:v>
                </c:pt>
                <c:pt idx="100">
                  <c:v>44624.701168981483</c:v>
                </c:pt>
                <c:pt idx="101">
                  <c:v>44624.708113425928</c:v>
                </c:pt>
                <c:pt idx="102">
                  <c:v>44624.715057870373</c:v>
                </c:pt>
                <c:pt idx="103">
                  <c:v>44624.722002314818</c:v>
                </c:pt>
                <c:pt idx="104">
                  <c:v>44624.728946759256</c:v>
                </c:pt>
                <c:pt idx="105">
                  <c:v>44624.735891203702</c:v>
                </c:pt>
                <c:pt idx="106">
                  <c:v>44624.742835648147</c:v>
                </c:pt>
                <c:pt idx="107">
                  <c:v>44624.749780092592</c:v>
                </c:pt>
                <c:pt idx="108">
                  <c:v>44624.756724537037</c:v>
                </c:pt>
                <c:pt idx="109">
                  <c:v>44624.763668981483</c:v>
                </c:pt>
                <c:pt idx="110">
                  <c:v>44624.770613425928</c:v>
                </c:pt>
                <c:pt idx="111">
                  <c:v>44624.777557870373</c:v>
                </c:pt>
                <c:pt idx="112">
                  <c:v>44624.784502314818</c:v>
                </c:pt>
                <c:pt idx="113">
                  <c:v>44624.791446759256</c:v>
                </c:pt>
                <c:pt idx="114">
                  <c:v>44624.798391203702</c:v>
                </c:pt>
                <c:pt idx="115">
                  <c:v>44624.805335648147</c:v>
                </c:pt>
                <c:pt idx="116">
                  <c:v>44624.812280092592</c:v>
                </c:pt>
                <c:pt idx="117">
                  <c:v>44624.819224537037</c:v>
                </c:pt>
                <c:pt idx="118">
                  <c:v>44624.826168981483</c:v>
                </c:pt>
                <c:pt idx="119">
                  <c:v>44624.833113425928</c:v>
                </c:pt>
                <c:pt idx="120">
                  <c:v>44624.840057870373</c:v>
                </c:pt>
                <c:pt idx="121">
                  <c:v>44624.847002314818</c:v>
                </c:pt>
                <c:pt idx="122">
                  <c:v>44624.853946759256</c:v>
                </c:pt>
                <c:pt idx="123">
                  <c:v>44624.860891203702</c:v>
                </c:pt>
                <c:pt idx="124">
                  <c:v>44624.867835648147</c:v>
                </c:pt>
                <c:pt idx="125">
                  <c:v>44624.874780092592</c:v>
                </c:pt>
                <c:pt idx="126">
                  <c:v>44624.881724537037</c:v>
                </c:pt>
                <c:pt idx="127">
                  <c:v>44624.888668981483</c:v>
                </c:pt>
                <c:pt idx="128">
                  <c:v>44624.895613425928</c:v>
                </c:pt>
                <c:pt idx="129">
                  <c:v>44624.902557870373</c:v>
                </c:pt>
                <c:pt idx="130">
                  <c:v>44624.909502314818</c:v>
                </c:pt>
                <c:pt idx="131">
                  <c:v>44624.916446759256</c:v>
                </c:pt>
                <c:pt idx="132">
                  <c:v>44624.923391203702</c:v>
                </c:pt>
                <c:pt idx="133">
                  <c:v>44624.930335648147</c:v>
                </c:pt>
                <c:pt idx="134">
                  <c:v>44624.937280092592</c:v>
                </c:pt>
                <c:pt idx="135">
                  <c:v>44624.944224537037</c:v>
                </c:pt>
                <c:pt idx="136">
                  <c:v>44624.951168981483</c:v>
                </c:pt>
                <c:pt idx="137">
                  <c:v>44624.958113425928</c:v>
                </c:pt>
                <c:pt idx="138">
                  <c:v>44624.965057870373</c:v>
                </c:pt>
                <c:pt idx="139">
                  <c:v>44624.972002314818</c:v>
                </c:pt>
                <c:pt idx="140">
                  <c:v>44624.978946759256</c:v>
                </c:pt>
                <c:pt idx="141">
                  <c:v>44624.985891203702</c:v>
                </c:pt>
                <c:pt idx="142">
                  <c:v>44624.992835648147</c:v>
                </c:pt>
                <c:pt idx="143">
                  <c:v>44624.999780092592</c:v>
                </c:pt>
              </c:numCache>
            </c:numRef>
          </c:cat>
          <c:val>
            <c:numRef>
              <c:f>'March4 V2'!$F$2:$F$145</c:f>
              <c:numCache>
                <c:formatCode>General</c:formatCode>
                <c:ptCount val="144"/>
                <c:pt idx="0">
                  <c:v>9.6211079999999995</c:v>
                </c:pt>
                <c:pt idx="1">
                  <c:v>9.5861560000000008</c:v>
                </c:pt>
                <c:pt idx="2">
                  <c:v>9.5382300000000004</c:v>
                </c:pt>
                <c:pt idx="3">
                  <c:v>9.5272400000000008</c:v>
                </c:pt>
                <c:pt idx="4">
                  <c:v>9.4912939999999999</c:v>
                </c:pt>
                <c:pt idx="5">
                  <c:v>9.4493530000000003</c:v>
                </c:pt>
                <c:pt idx="6">
                  <c:v>9.4323759999999996</c:v>
                </c:pt>
                <c:pt idx="7">
                  <c:v>9.4064130000000006</c:v>
                </c:pt>
                <c:pt idx="8">
                  <c:v>9.3744569999999996</c:v>
                </c:pt>
                <c:pt idx="9">
                  <c:v>9.3445</c:v>
                </c:pt>
                <c:pt idx="10">
                  <c:v>9.3225300000000004</c:v>
                </c:pt>
                <c:pt idx="11">
                  <c:v>9.2945689999999992</c:v>
                </c:pt>
                <c:pt idx="12">
                  <c:v>9.2835809999999999</c:v>
                </c:pt>
                <c:pt idx="13">
                  <c:v>9.2566210000000009</c:v>
                </c:pt>
                <c:pt idx="14">
                  <c:v>9.223668</c:v>
                </c:pt>
                <c:pt idx="15">
                  <c:v>9.2116810000000005</c:v>
                </c:pt>
                <c:pt idx="16">
                  <c:v>9.2206589999999995</c:v>
                </c:pt>
                <c:pt idx="17">
                  <c:v>9.1867110000000007</c:v>
                </c:pt>
                <c:pt idx="18">
                  <c:v>9.1667380000000005</c:v>
                </c:pt>
                <c:pt idx="19">
                  <c:v>9.1507579999999997</c:v>
                </c:pt>
                <c:pt idx="20">
                  <c:v>9.1437650000000001</c:v>
                </c:pt>
                <c:pt idx="21">
                  <c:v>9.1367709999999995</c:v>
                </c:pt>
                <c:pt idx="22">
                  <c:v>9.1237879999999993</c:v>
                </c:pt>
                <c:pt idx="23">
                  <c:v>9.1267770000000006</c:v>
                </c:pt>
                <c:pt idx="24">
                  <c:v>9.1117969999999993</c:v>
                </c:pt>
                <c:pt idx="25">
                  <c:v>9.1117930000000005</c:v>
                </c:pt>
                <c:pt idx="26">
                  <c:v>9.1047989999999999</c:v>
                </c:pt>
                <c:pt idx="27">
                  <c:v>9.0878219999999992</c:v>
                </c:pt>
                <c:pt idx="28">
                  <c:v>9.0978010000000005</c:v>
                </c:pt>
                <c:pt idx="29">
                  <c:v>9.0878119999999996</c:v>
                </c:pt>
                <c:pt idx="30">
                  <c:v>9.0868099999999998</c:v>
                </c:pt>
                <c:pt idx="31">
                  <c:v>9.0858070000000009</c:v>
                </c:pt>
                <c:pt idx="32">
                  <c:v>9.0808140000000002</c:v>
                </c:pt>
                <c:pt idx="33">
                  <c:v>9.0927880000000005</c:v>
                </c:pt>
                <c:pt idx="34">
                  <c:v>9.0897880000000004</c:v>
                </c:pt>
                <c:pt idx="35">
                  <c:v>9.0977709999999998</c:v>
                </c:pt>
                <c:pt idx="36">
                  <c:v>9.0688139999999997</c:v>
                </c:pt>
                <c:pt idx="37">
                  <c:v>9.0917720000000006</c:v>
                </c:pt>
                <c:pt idx="38">
                  <c:v>9.1047480000000007</c:v>
                </c:pt>
                <c:pt idx="39">
                  <c:v>9.1077399999999997</c:v>
                </c:pt>
                <c:pt idx="40">
                  <c:v>9.1386839999999996</c:v>
                </c:pt>
                <c:pt idx="41">
                  <c:v>9.1646420000000006</c:v>
                </c:pt>
                <c:pt idx="42">
                  <c:v>9.1766190000000005</c:v>
                </c:pt>
                <c:pt idx="43">
                  <c:v>9.2205469999999998</c:v>
                </c:pt>
                <c:pt idx="44">
                  <c:v>9.2774540000000005</c:v>
                </c:pt>
                <c:pt idx="45">
                  <c:v>9.3223819999999993</c:v>
                </c:pt>
                <c:pt idx="46">
                  <c:v>9.3752999999999993</c:v>
                </c:pt>
                <c:pt idx="47">
                  <c:v>9.4571690000000004</c:v>
                </c:pt>
                <c:pt idx="48">
                  <c:v>9.5290560000000006</c:v>
                </c:pt>
                <c:pt idx="49">
                  <c:v>9.6079340000000002</c:v>
                </c:pt>
                <c:pt idx="50">
                  <c:v>9.6918059999999997</c:v>
                </c:pt>
                <c:pt idx="51">
                  <c:v>9.7896509999999992</c:v>
                </c:pt>
                <c:pt idx="52">
                  <c:v>9.8715290000000007</c:v>
                </c:pt>
                <c:pt idx="53">
                  <c:v>9.9753679999999996</c:v>
                </c:pt>
                <c:pt idx="54">
                  <c:v>10.050257</c:v>
                </c:pt>
                <c:pt idx="55">
                  <c:v>10.141116999999999</c:v>
                </c:pt>
                <c:pt idx="56">
                  <c:v>10.218999999999999</c:v>
                </c:pt>
                <c:pt idx="57">
                  <c:v>10.301875000000001</c:v>
                </c:pt>
                <c:pt idx="58">
                  <c:v>10.377764000000001</c:v>
                </c:pt>
                <c:pt idx="59">
                  <c:v>10.462638</c:v>
                </c:pt>
                <c:pt idx="60">
                  <c:v>10.54951</c:v>
                </c:pt>
                <c:pt idx="61">
                  <c:v>10.625401</c:v>
                </c:pt>
                <c:pt idx="62">
                  <c:v>10.709279</c:v>
                </c:pt>
                <c:pt idx="63">
                  <c:v>10.773183</c:v>
                </c:pt>
                <c:pt idx="64">
                  <c:v>10.856066</c:v>
                </c:pt>
                <c:pt idx="65">
                  <c:v>10.913987000000001</c:v>
                </c:pt>
                <c:pt idx="66">
                  <c:v>10.961923000000001</c:v>
                </c:pt>
                <c:pt idx="67">
                  <c:v>11.016845</c:v>
                </c:pt>
                <c:pt idx="68">
                  <c:v>11.077759</c:v>
                </c:pt>
                <c:pt idx="69">
                  <c:v>11.102732</c:v>
                </c:pt>
                <c:pt idx="70">
                  <c:v>11.140682999999999</c:v>
                </c:pt>
                <c:pt idx="71">
                  <c:v>11.182629</c:v>
                </c:pt>
                <c:pt idx="72">
                  <c:v>11.249533</c:v>
                </c:pt>
                <c:pt idx="73">
                  <c:v>11.256529</c:v>
                </c:pt>
                <c:pt idx="74">
                  <c:v>11.289485000000001</c:v>
                </c:pt>
                <c:pt idx="75">
                  <c:v>11.364373000000001</c:v>
                </c:pt>
                <c:pt idx="76">
                  <c:v>11.369374000000001</c:v>
                </c:pt>
                <c:pt idx="77">
                  <c:v>11.392348</c:v>
                </c:pt>
                <c:pt idx="78">
                  <c:v>11.408331</c:v>
                </c:pt>
                <c:pt idx="79">
                  <c:v>11.458254999999999</c:v>
                </c:pt>
                <c:pt idx="80">
                  <c:v>11.46725</c:v>
                </c:pt>
                <c:pt idx="81">
                  <c:v>11.499215</c:v>
                </c:pt>
                <c:pt idx="82">
                  <c:v>11.524179999999999</c:v>
                </c:pt>
                <c:pt idx="83">
                  <c:v>11.539164</c:v>
                </c:pt>
                <c:pt idx="84">
                  <c:v>11.600071</c:v>
                </c:pt>
                <c:pt idx="85">
                  <c:v>11.669973000000001</c:v>
                </c:pt>
                <c:pt idx="86">
                  <c:v>11.660990999999999</c:v>
                </c:pt>
                <c:pt idx="87">
                  <c:v>11.696937</c:v>
                </c:pt>
                <c:pt idx="88">
                  <c:v>11.689952999999999</c:v>
                </c:pt>
                <c:pt idx="89">
                  <c:v>11.765845000000001</c:v>
                </c:pt>
                <c:pt idx="90">
                  <c:v>11.729903999999999</c:v>
                </c:pt>
                <c:pt idx="91">
                  <c:v>11.760859</c:v>
                </c:pt>
                <c:pt idx="92">
                  <c:v>11.713931000000001</c:v>
                </c:pt>
                <c:pt idx="93">
                  <c:v>11.743884</c:v>
                </c:pt>
                <c:pt idx="94">
                  <c:v>11.741885</c:v>
                </c:pt>
                <c:pt idx="95">
                  <c:v>11.699954</c:v>
                </c:pt>
                <c:pt idx="96">
                  <c:v>11.705945</c:v>
                </c:pt>
                <c:pt idx="97">
                  <c:v>11.682986</c:v>
                </c:pt>
                <c:pt idx="98">
                  <c:v>11.686978</c:v>
                </c:pt>
                <c:pt idx="99">
                  <c:v>11.610098000000001</c:v>
                </c:pt>
                <c:pt idx="100">
                  <c:v>11.549194999999999</c:v>
                </c:pt>
                <c:pt idx="101">
                  <c:v>11.524233000000001</c:v>
                </c:pt>
                <c:pt idx="102">
                  <c:v>11.538213000000001</c:v>
                </c:pt>
                <c:pt idx="103">
                  <c:v>11.499275000000001</c:v>
                </c:pt>
                <c:pt idx="104">
                  <c:v>11.432383</c:v>
                </c:pt>
                <c:pt idx="105">
                  <c:v>11.375473</c:v>
                </c:pt>
                <c:pt idx="106">
                  <c:v>11.324555</c:v>
                </c:pt>
                <c:pt idx="107">
                  <c:v>11.279628000000001</c:v>
                </c:pt>
                <c:pt idx="108">
                  <c:v>11.205745</c:v>
                </c:pt>
                <c:pt idx="109">
                  <c:v>11.124874</c:v>
                </c:pt>
                <c:pt idx="110">
                  <c:v>11.084939</c:v>
                </c:pt>
                <c:pt idx="111">
                  <c:v>11.005065999999999</c:v>
                </c:pt>
                <c:pt idx="112">
                  <c:v>10.960141</c:v>
                </c:pt>
                <c:pt idx="113">
                  <c:v>10.941172999999999</c:v>
                </c:pt>
                <c:pt idx="114">
                  <c:v>10.902234999999999</c:v>
                </c:pt>
                <c:pt idx="115">
                  <c:v>10.869287999999999</c:v>
                </c:pt>
                <c:pt idx="116">
                  <c:v>10.855316</c:v>
                </c:pt>
                <c:pt idx="117">
                  <c:v>10.789422</c:v>
                </c:pt>
                <c:pt idx="118">
                  <c:v>10.775447</c:v>
                </c:pt>
                <c:pt idx="119">
                  <c:v>10.733515000000001</c:v>
                </c:pt>
                <c:pt idx="120">
                  <c:v>10.708557000000001</c:v>
                </c:pt>
                <c:pt idx="121">
                  <c:v>10.671618</c:v>
                </c:pt>
                <c:pt idx="122">
                  <c:v>10.647653999999999</c:v>
                </c:pt>
                <c:pt idx="123">
                  <c:v>10.605724</c:v>
                </c:pt>
                <c:pt idx="124">
                  <c:v>10.571775000000001</c:v>
                </c:pt>
                <c:pt idx="125">
                  <c:v>10.540822</c:v>
                </c:pt>
                <c:pt idx="126">
                  <c:v>10.497892</c:v>
                </c:pt>
                <c:pt idx="127">
                  <c:v>10.449966</c:v>
                </c:pt>
                <c:pt idx="128">
                  <c:v>10.40104</c:v>
                </c:pt>
                <c:pt idx="129">
                  <c:v>10.358107</c:v>
                </c:pt>
                <c:pt idx="130">
                  <c:v>10.307185</c:v>
                </c:pt>
                <c:pt idx="131">
                  <c:v>10.271239</c:v>
                </c:pt>
                <c:pt idx="132">
                  <c:v>10.243278999999999</c:v>
                </c:pt>
                <c:pt idx="133">
                  <c:v>10.177382</c:v>
                </c:pt>
                <c:pt idx="134">
                  <c:v>10.134447</c:v>
                </c:pt>
                <c:pt idx="135">
                  <c:v>10.090510999999999</c:v>
                </c:pt>
                <c:pt idx="136">
                  <c:v>10.046576</c:v>
                </c:pt>
                <c:pt idx="137">
                  <c:v>10.005637</c:v>
                </c:pt>
                <c:pt idx="138">
                  <c:v>9.9587079999999997</c:v>
                </c:pt>
                <c:pt idx="139">
                  <c:v>9.9147730000000003</c:v>
                </c:pt>
                <c:pt idx="140">
                  <c:v>9.8838159999999995</c:v>
                </c:pt>
                <c:pt idx="141">
                  <c:v>9.8328939999999996</c:v>
                </c:pt>
                <c:pt idx="142">
                  <c:v>9.7939509999999999</c:v>
                </c:pt>
                <c:pt idx="143">
                  <c:v>9.7470210000000002</c:v>
                </c:pt>
              </c:numCache>
            </c:numRef>
          </c:val>
          <c:smooth val="0"/>
          <c:extLst>
            <c:ext xmlns:c16="http://schemas.microsoft.com/office/drawing/2014/chart" uri="{C3380CC4-5D6E-409C-BE32-E72D297353CC}">
              <c16:uniqueId val="{00000001-A4C0-49C8-9EDF-77348AD6E7DB}"/>
            </c:ext>
          </c:extLst>
        </c:ser>
        <c:dLbls>
          <c:showLegendKey val="0"/>
          <c:showVal val="0"/>
          <c:showCatName val="0"/>
          <c:showSerName val="0"/>
          <c:showPercent val="0"/>
          <c:showBubbleSize val="0"/>
        </c:dLbls>
        <c:smooth val="0"/>
        <c:axId val="1357002175"/>
        <c:axId val="1357007999"/>
      </c:lineChart>
      <c:catAx>
        <c:axId val="1357002175"/>
        <c:scaling>
          <c:orientation val="minMax"/>
        </c:scaling>
        <c:delete val="0"/>
        <c:axPos val="b"/>
        <c:numFmt formatCode="h:mm:ss;@"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007999"/>
        <c:crosses val="autoZero"/>
        <c:auto val="1"/>
        <c:lblAlgn val="ctr"/>
        <c:lblOffset val="100"/>
        <c:noMultiLvlLbl val="0"/>
      </c:catAx>
      <c:valAx>
        <c:axId val="1357007999"/>
        <c:scaling>
          <c:orientation val="minMax"/>
          <c:min val="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002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15</xdr:col>
      <xdr:colOff>520700</xdr:colOff>
      <xdr:row>10</xdr:row>
      <xdr:rowOff>179387</xdr:rowOff>
    </xdr:from>
    <xdr:to>
      <xdr:col>23</xdr:col>
      <xdr:colOff>215900</xdr:colOff>
      <xdr:row>25</xdr:row>
      <xdr:rowOff>74612</xdr:rowOff>
    </xdr:to>
    <xdr:graphicFrame macro="">
      <xdr:nvGraphicFramePr>
        <xdr:cNvPr id="2" name="Chart 1">
          <a:extLst>
            <a:ext uri="{FF2B5EF4-FFF2-40B4-BE49-F238E27FC236}">
              <a16:creationId xmlns:a16="http://schemas.microsoft.com/office/drawing/2014/main" id="{6727F821-4365-499E-A1A5-0C8CEE7403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0</xdr:colOff>
      <xdr:row>2</xdr:row>
      <xdr:rowOff>0</xdr:rowOff>
    </xdr:from>
    <xdr:to>
      <xdr:col>21</xdr:col>
      <xdr:colOff>495300</xdr:colOff>
      <xdr:row>2</xdr:row>
      <xdr:rowOff>342900</xdr:rowOff>
    </xdr:to>
    <xdr:pic>
      <xdr:nvPicPr>
        <xdr:cNvPr id="4" name="Picture 3">
          <a:extLst>
            <a:ext uri="{FF2B5EF4-FFF2-40B4-BE49-F238E27FC236}">
              <a16:creationId xmlns:a16="http://schemas.microsoft.com/office/drawing/2014/main" id="{3307298C-63EB-4316-A99B-5097D5CBE3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49000" y="381000"/>
          <a:ext cx="354330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15</xdr:col>
      <xdr:colOff>361950</xdr:colOff>
      <xdr:row>2</xdr:row>
      <xdr:rowOff>400049</xdr:rowOff>
    </xdr:from>
    <xdr:ext cx="4343400" cy="1297919"/>
    <xdr:sp macro="" textlink="">
      <xdr:nvSpPr>
        <xdr:cNvPr id="5" name="TextBox 4">
          <a:extLst>
            <a:ext uri="{FF2B5EF4-FFF2-40B4-BE49-F238E27FC236}">
              <a16:creationId xmlns:a16="http://schemas.microsoft.com/office/drawing/2014/main" id="{DD2D569F-50FA-47B5-90B2-C394ABC29092}"/>
            </a:ext>
          </a:extLst>
        </xdr:cNvPr>
        <xdr:cNvSpPr txBox="1"/>
      </xdr:nvSpPr>
      <xdr:spPr>
        <a:xfrm>
          <a:off x="10801350" y="781049"/>
          <a:ext cx="4343400" cy="129791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effectLst/>
            </a:rPr>
            <a:t>Grace M. R., Giling D. P., Hladyz S., Caron V., Thompson R. M. and Mac Nally R. (2015) Fast processing of diel oxygen curves: Estimating stream metabolism with BASE (BAyesian Single-station Estimation). </a:t>
          </a:r>
          <a:r>
            <a:rPr lang="en-US" i="1">
              <a:effectLst/>
            </a:rPr>
            <a:t>Limnol. Oceanogr. methods /</a:t>
          </a:r>
          <a:r>
            <a:rPr lang="en-US">
              <a:effectLst/>
            </a:rPr>
            <a:t> </a:t>
          </a:r>
          <a:r>
            <a:rPr lang="en-US" b="1">
              <a:effectLst/>
            </a:rPr>
            <a:t>13</a:t>
          </a:r>
          <a:r>
            <a:rPr lang="en-US">
              <a:effectLst/>
            </a:rPr>
            <a:t>, e10011. Available at: https://aslopubs-onlinelibrary-wiley-com.proxy.library.vanderbilt.edu/doi/full/10.1002/lom3.10011.</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23</xdr:col>
      <xdr:colOff>206375</xdr:colOff>
      <xdr:row>12</xdr:row>
      <xdr:rowOff>169862</xdr:rowOff>
    </xdr:from>
    <xdr:to>
      <xdr:col>30</xdr:col>
      <xdr:colOff>511175</xdr:colOff>
      <xdr:row>27</xdr:row>
      <xdr:rowOff>61912</xdr:rowOff>
    </xdr:to>
    <xdr:graphicFrame macro="">
      <xdr:nvGraphicFramePr>
        <xdr:cNvPr id="2" name="Chart 1">
          <a:extLst>
            <a:ext uri="{FF2B5EF4-FFF2-40B4-BE49-F238E27FC236}">
              <a16:creationId xmlns:a16="http://schemas.microsoft.com/office/drawing/2014/main" id="{3EF59323-1905-489D-B865-98D3DBC0CA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22</xdr:col>
      <xdr:colOff>355600</xdr:colOff>
      <xdr:row>4</xdr:row>
      <xdr:rowOff>6349</xdr:rowOff>
    </xdr:from>
    <xdr:ext cx="4343400" cy="1297919"/>
    <xdr:sp macro="" textlink="">
      <xdr:nvSpPr>
        <xdr:cNvPr id="4" name="TextBox 3">
          <a:extLst>
            <a:ext uri="{FF2B5EF4-FFF2-40B4-BE49-F238E27FC236}">
              <a16:creationId xmlns:a16="http://schemas.microsoft.com/office/drawing/2014/main" id="{71757D5D-170A-4999-8F5A-B025518379BB}"/>
            </a:ext>
          </a:extLst>
        </xdr:cNvPr>
        <xdr:cNvSpPr txBox="1"/>
      </xdr:nvSpPr>
      <xdr:spPr>
        <a:xfrm>
          <a:off x="14535150" y="1314449"/>
          <a:ext cx="4343400" cy="129791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effectLst/>
            </a:rPr>
            <a:t>Grace M. R., Giling D. P., Hladyz S., Caron V., Thompson R. M. and Mac Nally R. (2015) Fast processing of diel oxygen curves: Estimating stream metabolism with BASE (BAyesian Single-station Estimation). </a:t>
          </a:r>
          <a:r>
            <a:rPr lang="en-US" i="1">
              <a:effectLst/>
            </a:rPr>
            <a:t>Limnol. Oceanogr. methods /</a:t>
          </a:r>
          <a:r>
            <a:rPr lang="en-US">
              <a:effectLst/>
            </a:rPr>
            <a:t> </a:t>
          </a:r>
          <a:r>
            <a:rPr lang="en-US" b="1">
              <a:effectLst/>
            </a:rPr>
            <a:t>13</a:t>
          </a:r>
          <a:r>
            <a:rPr lang="en-US">
              <a:effectLst/>
            </a:rPr>
            <a:t>, e10011. Available at: https://aslopubs-onlinelibrary-wiley-com.proxy.library.vanderbilt.edu/doi/full/10.1002/lom3.10011.</a:t>
          </a:r>
        </a:p>
        <a:p>
          <a:endParaRPr lang="en-US" sz="1100"/>
        </a:p>
      </xdr:txBody>
    </xdr:sp>
    <xdr:clientData/>
  </xdr:oneCellAnchor>
  <xdr:twoCellAnchor editAs="oneCell">
    <xdr:from>
      <xdr:col>22</xdr:col>
      <xdr:colOff>76200</xdr:colOff>
      <xdr:row>2</xdr:row>
      <xdr:rowOff>6350</xdr:rowOff>
    </xdr:from>
    <xdr:to>
      <xdr:col>30</xdr:col>
      <xdr:colOff>495300</xdr:colOff>
      <xdr:row>3</xdr:row>
      <xdr:rowOff>111125</xdr:rowOff>
    </xdr:to>
    <xdr:pic>
      <xdr:nvPicPr>
        <xdr:cNvPr id="7" name="Picture 6">
          <a:extLst>
            <a:ext uri="{FF2B5EF4-FFF2-40B4-BE49-F238E27FC236}">
              <a16:creationId xmlns:a16="http://schemas.microsoft.com/office/drawing/2014/main" id="{0D6A671D-C229-410D-86D8-55583F6FEC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55750" y="730250"/>
          <a:ext cx="52959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66675</xdr:colOff>
      <xdr:row>0</xdr:row>
      <xdr:rowOff>104775</xdr:rowOff>
    </xdr:from>
    <xdr:to>
      <xdr:col>13</xdr:col>
      <xdr:colOff>390525</xdr:colOff>
      <xdr:row>14</xdr:row>
      <xdr:rowOff>57150</xdr:rowOff>
    </xdr:to>
    <xdr:sp macro="" textlink="">
      <xdr:nvSpPr>
        <xdr:cNvPr id="2" name="TextBox 1">
          <a:extLst>
            <a:ext uri="{FF2B5EF4-FFF2-40B4-BE49-F238E27FC236}">
              <a16:creationId xmlns:a16="http://schemas.microsoft.com/office/drawing/2014/main" id="{F966FABB-6AF5-4326-BA4F-B735A0212129}"/>
            </a:ext>
          </a:extLst>
        </xdr:cNvPr>
        <xdr:cNvSpPr txBox="1"/>
      </xdr:nvSpPr>
      <xdr:spPr>
        <a:xfrm>
          <a:off x="66675" y="104775"/>
          <a:ext cx="8248650"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On the tab "March 4 V2" is the full implementation of the equations used in Grace et al. (2015), including the calculation of DOsat as a function of temperature, atmospheric pressure, and salinity. The previous version on the “March 4” tab only calculated DOsat as a function of temperature. </a:t>
          </a:r>
        </a:p>
        <a:p>
          <a:r>
            <a:rPr lang="en-US" sz="1100">
              <a:solidFill>
                <a:schemeClr val="dk1"/>
              </a:solidFill>
              <a:effectLst/>
              <a:latin typeface="+mn-lt"/>
              <a:ea typeface="+mn-ea"/>
              <a:cs typeface="+mn-cs"/>
            </a:rPr>
            <a:t>Many columns (especially in tab "March 4 V2") are entered as arrays (vectors). That means there is only one equation in the column rather than one equation for each cell, which makes the spreadsheet file smaller in size and makes the calculations faster (Excel uses matrix algebra).</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 solve for A (the coefficient in the GPP term) and R in the equation below you have to turn on Excel’s Solver add-in (choose </a:t>
          </a:r>
          <a:r>
            <a:rPr lang="en-US" sz="1100">
              <a:solidFill>
                <a:schemeClr val="dk1"/>
              </a:solidFill>
              <a:effectLst/>
              <a:latin typeface="+mn-lt"/>
              <a:ea typeface="+mn-ea"/>
              <a:cs typeface="+mn-cs"/>
              <a:hlinkClick xmlns:r="http://schemas.openxmlformats.org/officeDocument/2006/relationships" r:id=""/>
            </a:rPr>
            <a:t>File:Options:Add-ins</a:t>
          </a:r>
          <a:r>
            <a:rPr lang="en-US" sz="1100">
              <a:solidFill>
                <a:schemeClr val="dk1"/>
              </a:solidFill>
              <a:effectLst/>
              <a:latin typeface="+mn-lt"/>
              <a:ea typeface="+mn-ea"/>
              <a:cs typeface="+mn-cs"/>
            </a:rPr>
            <a:t> and for Manage:Excel Add-ins click “Go…” and select “Solver”).  Now in Data:Analyze click “Solver”. I believe the cell ranges will have been already set. “Set objective” points to the cell containing the Sum of the Squares of the Residuals SSR. Solver will try to “set objective” SSR to a minimum by changing the variable cells containing initial guesses for A, R and KO2 (highlighted in yellow). Note that “Make unconstrained variables non-negative” is selected, since only non-negative values of A, R and KO2 are physically reasonable. Then click “Solve”, and Solver will use nonlinear regression (I think it’s the Newton-Raphson method) to find the optimal values of A, R and KO2. Unfortunately I keep getting KO2 = 0. I think the method will work better with multi-day datasets, and possibly with shorter time intervals between measurements.</a:t>
          </a:r>
        </a:p>
        <a:p>
          <a:endParaRPr lang="en-US" sz="1100"/>
        </a:p>
      </xdr:txBody>
    </xdr:sp>
    <xdr:clientData/>
  </xdr:twoCellAnchor>
  <xdr:twoCellAnchor editAs="oneCell">
    <xdr:from>
      <xdr:col>0</xdr:col>
      <xdr:colOff>104775</xdr:colOff>
      <xdr:row>14</xdr:row>
      <xdr:rowOff>180975</xdr:rowOff>
    </xdr:from>
    <xdr:to>
      <xdr:col>8</xdr:col>
      <xdr:colOff>523875</xdr:colOff>
      <xdr:row>17</xdr:row>
      <xdr:rowOff>114300</xdr:rowOff>
    </xdr:to>
    <xdr:pic>
      <xdr:nvPicPr>
        <xdr:cNvPr id="3" name="Picture 2">
          <a:extLst>
            <a:ext uri="{FF2B5EF4-FFF2-40B4-BE49-F238E27FC236}">
              <a16:creationId xmlns:a16="http://schemas.microsoft.com/office/drawing/2014/main" id="{2930F38A-CFE8-4763-8474-5C935C639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2847975"/>
          <a:ext cx="52959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Ayers, John C" id="{38C14DC7-C748-4A4C-AF85-D4A7207F5BB0}" userId="S::john.c.ayers@Vanderbilt.Edu::12edf861-6a32-44ff-8a1c-f1942872daa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03-31T19:48:55.65" personId="{38C14DC7-C748-4A4C-AF85-D4A7207F5BB0}" id="{E86AE78F-F31F-4EAE-A548-0671F56B408C}">
    <text>From miniDOT</text>
  </threadedComment>
  <threadedComment ref="F1" dT="2022-03-31T18:56:22.28" personId="{38C14DC7-C748-4A4C-AF85-D4A7207F5BB0}" id="{7C7BB43D-1E53-45B2-8F00-2852F6907DCE}">
    <text>From https://webbook.nist.gov/cgi/cbook.cgi?ID=C7782447&amp;Mask=10&amp;msclkid=954b5924b05611ec9d30027a85e4aa21#Solubility</text>
  </threadedComment>
  <threadedComment ref="G1" dT="2022-03-31T18:57:42.80" personId="{38C14DC7-C748-4A4C-AF85-D4A7207F5BB0}" id="{EEB48BDC-EBB6-49B4-B16F-F4C4D5E0A9CB}">
    <text>Saturation concentration of O2 calculated using Henry's Law constant in column H and atmospheric O2 concentration of 0.21 bars</text>
  </threadedComment>
  <threadedComment ref="M10" dT="2022-03-31T19:44:46.32" personId="{38C14DC7-C748-4A4C-AF85-D4A7207F5BB0}" id="{6F9A6469-BB14-438A-9027-1320BFCD3F24}">
    <text>Full day estimates of GPP and ER</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2-03-31T19:48:55.65" personId="{38C14DC7-C748-4A4C-AF85-D4A7207F5BB0}" id="{40C89851-E6B4-4C98-A727-526EB59B9558}">
    <text>From miniDOT</text>
  </threadedComment>
  <threadedComment ref="G1" dT="2022-04-01T13:39:02.13" personId="{38C14DC7-C748-4A4C-AF85-D4A7207F5BB0}" id="{88614D5C-47CB-41A7-A4BA-07E7DD9C0A03}">
    <text>atmospheric pressure in atmospheres</text>
  </threadedComment>
  <threadedComment ref="M1" dT="2022-04-01T13:55:41.19" personId="{38C14DC7-C748-4A4C-AF85-D4A7207F5BB0}" id="{D44BD090-1EE7-4E17-8DD2-28756097EF47}">
    <text>Equatiuons for calculating DOsat (as a function of temperature, armospheric pressure and salinity) and input parameters Fsal, alpha, beta and gamma from Grace et al. (2015), who got them from APHA (2005)</text>
  </threadedComment>
  <threadedComment ref="T11" dT="2022-03-31T19:44:46.32" personId="{38C14DC7-C748-4A4C-AF85-D4A7207F5BB0}" id="{3A4539EC-498E-431B-B660-B148BD2E3BB9}">
    <text>Full day estimates of GPP and ER</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BD845-5371-4EB2-84DC-6801506FFFA5}">
  <dimension ref="A1:G271"/>
  <sheetViews>
    <sheetView workbookViewId="0">
      <selection activeCell="G2" sqref="G2"/>
    </sheetView>
  </sheetViews>
  <sheetFormatPr defaultRowHeight="14.5" x14ac:dyDescent="0.35"/>
  <sheetData>
    <row r="1" spans="1:7" x14ac:dyDescent="0.35">
      <c r="A1" t="s">
        <v>0</v>
      </c>
      <c r="B1" t="s">
        <v>1</v>
      </c>
      <c r="C1" t="s">
        <v>2</v>
      </c>
      <c r="D1" t="s">
        <v>3</v>
      </c>
      <c r="E1" t="s">
        <v>32</v>
      </c>
      <c r="F1" t="s">
        <v>27</v>
      </c>
      <c r="G1" t="s">
        <v>33</v>
      </c>
    </row>
    <row r="2" spans="1:7" x14ac:dyDescent="0.35">
      <c r="A2" s="1">
        <v>44623.652557870373</v>
      </c>
      <c r="B2" s="2">
        <v>44623.652557870373</v>
      </c>
      <c r="C2">
        <v>352.26367999999997</v>
      </c>
      <c r="D2">
        <v>15.01</v>
      </c>
      <c r="E2">
        <v>11.195781999999999</v>
      </c>
      <c r="F2">
        <v>0.99036000000000002</v>
      </c>
      <c r="G2">
        <v>0.25</v>
      </c>
    </row>
    <row r="3" spans="1:7" x14ac:dyDescent="0.35">
      <c r="A3" s="1">
        <v>44623.659502314818</v>
      </c>
      <c r="B3" s="2">
        <v>44623.659502314818</v>
      </c>
      <c r="C3">
        <v>302.81984</v>
      </c>
      <c r="D3">
        <v>14.88</v>
      </c>
      <c r="E3">
        <v>11.340503</v>
      </c>
      <c r="F3">
        <v>0.99036000000000002</v>
      </c>
      <c r="G3">
        <v>0.25</v>
      </c>
    </row>
    <row r="4" spans="1:7" x14ac:dyDescent="0.35">
      <c r="A4" s="1">
        <v>44623.666446759256</v>
      </c>
      <c r="B4" s="2">
        <v>44623.666446759256</v>
      </c>
      <c r="C4">
        <v>224.48639999999997</v>
      </c>
      <c r="D4">
        <v>14.75</v>
      </c>
      <c r="E4">
        <v>11.391411</v>
      </c>
      <c r="F4">
        <v>0.99036000000000002</v>
      </c>
      <c r="G4">
        <v>0.25</v>
      </c>
    </row>
    <row r="5" spans="1:7" x14ac:dyDescent="0.35">
      <c r="A5" s="1">
        <v>44623.673391203702</v>
      </c>
      <c r="B5" s="2">
        <v>44623.673391203702</v>
      </c>
      <c r="C5">
        <v>141.22752</v>
      </c>
      <c r="D5">
        <v>14.63</v>
      </c>
      <c r="E5">
        <v>11.389405999999999</v>
      </c>
      <c r="F5">
        <v>0.99036000000000002</v>
      </c>
      <c r="G5">
        <v>0.25</v>
      </c>
    </row>
    <row r="6" spans="1:7" x14ac:dyDescent="0.35">
      <c r="A6" s="1">
        <v>44623.680335648147</v>
      </c>
      <c r="B6" s="2">
        <v>44623.680335648147</v>
      </c>
      <c r="C6">
        <v>168.22272000000001</v>
      </c>
      <c r="D6">
        <v>14.54</v>
      </c>
      <c r="E6">
        <v>11.373433</v>
      </c>
      <c r="F6">
        <v>0.99036000000000002</v>
      </c>
      <c r="G6">
        <v>0.25</v>
      </c>
    </row>
    <row r="7" spans="1:7" x14ac:dyDescent="0.35">
      <c r="A7" s="1">
        <v>44623.687280092592</v>
      </c>
      <c r="B7" s="2">
        <v>44623.687280092592</v>
      </c>
      <c r="C7">
        <v>130.66623999999999</v>
      </c>
      <c r="D7">
        <v>14.45</v>
      </c>
      <c r="E7">
        <v>11.370436</v>
      </c>
      <c r="F7">
        <v>0.99036000000000002</v>
      </c>
      <c r="G7">
        <v>0.25</v>
      </c>
    </row>
    <row r="8" spans="1:7" x14ac:dyDescent="0.35">
      <c r="A8" s="1">
        <v>44623.694224537037</v>
      </c>
      <c r="B8" s="2">
        <v>44623.694224537037</v>
      </c>
      <c r="C8">
        <v>78.404479999999992</v>
      </c>
      <c r="D8">
        <v>14.41</v>
      </c>
      <c r="E8">
        <v>11.332495</v>
      </c>
      <c r="F8">
        <v>0.99036000000000002</v>
      </c>
      <c r="G8">
        <v>0.25</v>
      </c>
    </row>
    <row r="9" spans="1:7" x14ac:dyDescent="0.35">
      <c r="A9" s="1">
        <v>44623.701168981483</v>
      </c>
      <c r="B9" s="2">
        <v>44623.701168981483</v>
      </c>
      <c r="C9">
        <v>52.972160000000002</v>
      </c>
      <c r="D9">
        <v>14.28</v>
      </c>
      <c r="E9">
        <v>11.320516</v>
      </c>
      <c r="F9">
        <v>0.99036000000000002</v>
      </c>
      <c r="G9">
        <v>0.25</v>
      </c>
    </row>
    <row r="10" spans="1:7" x14ac:dyDescent="0.35">
      <c r="A10" s="1">
        <v>44623.708113425928</v>
      </c>
      <c r="B10" s="2">
        <v>44623.708113425928</v>
      </c>
      <c r="C10">
        <v>43.843519999999998</v>
      </c>
      <c r="D10">
        <v>14.24</v>
      </c>
      <c r="E10">
        <v>11.271597</v>
      </c>
      <c r="F10">
        <v>0.99036000000000002</v>
      </c>
      <c r="G10">
        <v>0.25</v>
      </c>
    </row>
    <row r="11" spans="1:7" x14ac:dyDescent="0.35">
      <c r="A11" s="1">
        <v>44623.715057870373</v>
      </c>
      <c r="B11" s="2">
        <v>44623.715057870373</v>
      </c>
      <c r="C11">
        <v>30.251200000000001</v>
      </c>
      <c r="D11">
        <v>14.24</v>
      </c>
      <c r="E11">
        <v>11.304544999999999</v>
      </c>
      <c r="F11">
        <v>0.99036000000000002</v>
      </c>
      <c r="G11">
        <v>0.25</v>
      </c>
    </row>
    <row r="12" spans="1:7" x14ac:dyDescent="0.35">
      <c r="A12" s="1">
        <v>44623.722002314818</v>
      </c>
      <c r="B12" s="2">
        <v>44623.722002314818</v>
      </c>
      <c r="C12">
        <v>21.12256</v>
      </c>
      <c r="D12">
        <v>14.2</v>
      </c>
      <c r="E12">
        <v>11.301551999999999</v>
      </c>
      <c r="F12">
        <v>0.99036000000000002</v>
      </c>
      <c r="G12">
        <v>0.25</v>
      </c>
    </row>
    <row r="13" spans="1:7" x14ac:dyDescent="0.35">
      <c r="A13" s="1">
        <v>44623.728946759256</v>
      </c>
      <c r="B13" s="2">
        <v>44623.728946759256</v>
      </c>
      <c r="C13">
        <v>12.745760000000001</v>
      </c>
      <c r="D13">
        <v>14.24</v>
      </c>
      <c r="E13">
        <v>11.256625</v>
      </c>
      <c r="F13">
        <v>0.99036000000000002</v>
      </c>
      <c r="G13">
        <v>0.25</v>
      </c>
    </row>
    <row r="14" spans="1:7" x14ac:dyDescent="0.35">
      <c r="A14" s="1">
        <v>44623.735891203702</v>
      </c>
      <c r="B14" s="2">
        <v>44623.735891203702</v>
      </c>
      <c r="C14">
        <v>5.5396399999999995</v>
      </c>
      <c r="D14">
        <v>14.2</v>
      </c>
      <c r="E14">
        <v>11.194723</v>
      </c>
      <c r="F14">
        <v>0.99036000000000002</v>
      </c>
      <c r="G14">
        <v>0.25</v>
      </c>
    </row>
    <row r="15" spans="1:7" x14ac:dyDescent="0.35">
      <c r="A15" s="1">
        <v>44623.742835648147</v>
      </c>
      <c r="B15" s="2">
        <v>44623.742835648147</v>
      </c>
      <c r="C15">
        <v>1.8314999999999999</v>
      </c>
      <c r="D15">
        <v>14.28</v>
      </c>
      <c r="E15">
        <v>11.131824</v>
      </c>
      <c r="F15">
        <v>0.99036000000000002</v>
      </c>
      <c r="G15">
        <v>0.25</v>
      </c>
    </row>
    <row r="16" spans="1:7" x14ac:dyDescent="0.35">
      <c r="A16" s="1">
        <v>44623.749780092592</v>
      </c>
      <c r="B16" s="2">
        <v>44623.749780092592</v>
      </c>
      <c r="C16">
        <v>0.22847499999999998</v>
      </c>
      <c r="D16">
        <v>14.24</v>
      </c>
      <c r="E16">
        <v>11.069921000000001</v>
      </c>
      <c r="F16">
        <v>0.99036000000000002</v>
      </c>
      <c r="G16">
        <v>0.25</v>
      </c>
    </row>
    <row r="17" spans="1:7" x14ac:dyDescent="0.35">
      <c r="A17" s="1">
        <v>44623.756724537037</v>
      </c>
      <c r="B17" s="2">
        <v>44623.756724537037</v>
      </c>
      <c r="C17">
        <v>1.184E-2</v>
      </c>
      <c r="D17">
        <v>14.28</v>
      </c>
      <c r="E17">
        <v>11.008019000000001</v>
      </c>
      <c r="F17">
        <v>0.99036000000000002</v>
      </c>
      <c r="G17">
        <v>0.25</v>
      </c>
    </row>
    <row r="18" spans="1:7" x14ac:dyDescent="0.35">
      <c r="A18" s="1">
        <v>44623.763668981483</v>
      </c>
      <c r="B18" s="2">
        <v>44623.763668981483</v>
      </c>
      <c r="C18">
        <v>0</v>
      </c>
      <c r="D18">
        <v>14.24</v>
      </c>
      <c r="E18">
        <v>10.966082999999999</v>
      </c>
      <c r="F18">
        <v>0.99036000000000002</v>
      </c>
      <c r="G18">
        <v>0.25</v>
      </c>
    </row>
    <row r="19" spans="1:7" x14ac:dyDescent="0.35">
      <c r="A19" s="1">
        <v>44623.770613425928</v>
      </c>
      <c r="B19" s="2">
        <v>44623.770613425928</v>
      </c>
      <c r="C19">
        <v>0</v>
      </c>
      <c r="D19">
        <v>14.28</v>
      </c>
      <c r="E19">
        <v>10.890205</v>
      </c>
      <c r="F19">
        <v>0.99036000000000002</v>
      </c>
      <c r="G19">
        <v>0.25</v>
      </c>
    </row>
    <row r="20" spans="1:7" x14ac:dyDescent="0.35">
      <c r="A20" s="1">
        <v>44623.777557870373</v>
      </c>
      <c r="B20" s="2">
        <v>44623.777557870373</v>
      </c>
      <c r="C20">
        <v>0</v>
      </c>
      <c r="D20">
        <v>14.28</v>
      </c>
      <c r="E20">
        <v>10.827305000000001</v>
      </c>
      <c r="F20">
        <v>0.99036000000000002</v>
      </c>
      <c r="G20">
        <v>0.25</v>
      </c>
    </row>
    <row r="21" spans="1:7" x14ac:dyDescent="0.35">
      <c r="A21" s="1">
        <v>44623.784502314818</v>
      </c>
      <c r="B21" s="2">
        <v>44623.784502314818</v>
      </c>
      <c r="C21">
        <v>0</v>
      </c>
      <c r="D21">
        <v>14.33</v>
      </c>
      <c r="E21">
        <v>10.809335000000001</v>
      </c>
      <c r="F21">
        <v>0.99036000000000002</v>
      </c>
      <c r="G21">
        <v>0.25</v>
      </c>
    </row>
    <row r="22" spans="1:7" x14ac:dyDescent="0.35">
      <c r="A22" s="1">
        <v>44623.791446759256</v>
      </c>
      <c r="B22" s="2">
        <v>44623.791446759256</v>
      </c>
      <c r="C22">
        <v>0</v>
      </c>
      <c r="D22">
        <v>14.33</v>
      </c>
      <c r="E22">
        <v>10.732454000000001</v>
      </c>
      <c r="F22">
        <v>0.99036000000000002</v>
      </c>
      <c r="G22">
        <v>0.25</v>
      </c>
    </row>
    <row r="23" spans="1:7" x14ac:dyDescent="0.35">
      <c r="A23" s="1">
        <v>44623.798391203702</v>
      </c>
      <c r="B23" s="2">
        <v>44623.798391203702</v>
      </c>
      <c r="C23">
        <v>0</v>
      </c>
      <c r="D23">
        <v>14.33</v>
      </c>
      <c r="E23">
        <v>10.680536</v>
      </c>
      <c r="F23">
        <v>0.99036000000000002</v>
      </c>
      <c r="G23">
        <v>0.25</v>
      </c>
    </row>
    <row r="24" spans="1:7" x14ac:dyDescent="0.35">
      <c r="A24" s="1">
        <v>44623.805335648147</v>
      </c>
      <c r="B24" s="2">
        <v>44623.805335648147</v>
      </c>
      <c r="C24">
        <v>0</v>
      </c>
      <c r="D24">
        <v>14.33</v>
      </c>
      <c r="E24">
        <v>10.657572</v>
      </c>
      <c r="F24">
        <v>0.99036000000000002</v>
      </c>
      <c r="G24">
        <v>0.25</v>
      </c>
    </row>
    <row r="25" spans="1:7" x14ac:dyDescent="0.35">
      <c r="A25" s="1">
        <v>44623.812280092592</v>
      </c>
      <c r="B25" s="2">
        <v>44623.812280092592</v>
      </c>
      <c r="C25">
        <v>0</v>
      </c>
      <c r="D25">
        <v>14.37</v>
      </c>
      <c r="E25">
        <v>10.627621</v>
      </c>
      <c r="F25">
        <v>0.99036000000000002</v>
      </c>
      <c r="G25">
        <v>0.25</v>
      </c>
    </row>
    <row r="26" spans="1:7" x14ac:dyDescent="0.35">
      <c r="A26" s="1">
        <v>44623.819224537037</v>
      </c>
      <c r="B26" s="2">
        <v>44623.819224537037</v>
      </c>
      <c r="C26">
        <v>0</v>
      </c>
      <c r="D26">
        <v>14.37</v>
      </c>
      <c r="E26">
        <v>10.624623</v>
      </c>
      <c r="F26">
        <v>0.99036000000000002</v>
      </c>
      <c r="G26">
        <v>0.25</v>
      </c>
    </row>
    <row r="27" spans="1:7" x14ac:dyDescent="0.35">
      <c r="A27" s="1">
        <v>44623.826168981483</v>
      </c>
      <c r="B27" s="2">
        <v>44623.826168981483</v>
      </c>
      <c r="C27">
        <v>0</v>
      </c>
      <c r="D27">
        <v>14.33</v>
      </c>
      <c r="E27">
        <v>10.573705</v>
      </c>
      <c r="F27">
        <v>0.99036000000000002</v>
      </c>
      <c r="G27">
        <v>0.25</v>
      </c>
    </row>
    <row r="28" spans="1:7" x14ac:dyDescent="0.35">
      <c r="A28" s="1">
        <v>44623.833113425928</v>
      </c>
      <c r="B28" s="2">
        <v>44623.833113425928</v>
      </c>
      <c r="C28">
        <v>0</v>
      </c>
      <c r="D28">
        <v>14.33</v>
      </c>
      <c r="E28">
        <v>10.562723</v>
      </c>
      <c r="F28">
        <v>0.99036000000000002</v>
      </c>
      <c r="G28">
        <v>0.25</v>
      </c>
    </row>
    <row r="29" spans="1:7" x14ac:dyDescent="0.35">
      <c r="A29" s="1">
        <v>44623.840057870373</v>
      </c>
      <c r="B29" s="2">
        <v>44623.840057870373</v>
      </c>
      <c r="C29">
        <v>0</v>
      </c>
      <c r="D29">
        <v>14.33</v>
      </c>
      <c r="E29">
        <v>10.514796</v>
      </c>
      <c r="F29">
        <v>0.99036000000000002</v>
      </c>
      <c r="G29">
        <v>0.25</v>
      </c>
    </row>
    <row r="30" spans="1:7" x14ac:dyDescent="0.35">
      <c r="A30" s="1">
        <v>44623.847002314818</v>
      </c>
      <c r="B30" s="2">
        <v>44623.847002314818</v>
      </c>
      <c r="C30">
        <v>0</v>
      </c>
      <c r="D30">
        <v>14.33</v>
      </c>
      <c r="E30">
        <v>10.475853000000001</v>
      </c>
      <c r="F30">
        <v>0.99036000000000002</v>
      </c>
      <c r="G30">
        <v>0.25</v>
      </c>
    </row>
    <row r="31" spans="1:7" x14ac:dyDescent="0.35">
      <c r="A31" s="1">
        <v>44623.853946759256</v>
      </c>
      <c r="B31" s="2">
        <v>44623.853946759256</v>
      </c>
      <c r="C31">
        <v>0</v>
      </c>
      <c r="D31">
        <v>14.33</v>
      </c>
      <c r="E31">
        <v>10.422935000000001</v>
      </c>
      <c r="F31">
        <v>0.99036000000000002</v>
      </c>
      <c r="G31">
        <v>0.25</v>
      </c>
    </row>
    <row r="32" spans="1:7" x14ac:dyDescent="0.35">
      <c r="A32" s="1">
        <v>44623.860891203702</v>
      </c>
      <c r="B32" s="2">
        <v>44623.860891203702</v>
      </c>
      <c r="C32">
        <v>0</v>
      </c>
      <c r="D32">
        <v>14.33</v>
      </c>
      <c r="E32">
        <v>10.414946</v>
      </c>
      <c r="F32">
        <v>0.99036000000000002</v>
      </c>
      <c r="G32">
        <v>0.25</v>
      </c>
    </row>
    <row r="33" spans="1:7" x14ac:dyDescent="0.35">
      <c r="A33" s="1">
        <v>44623.867835648147</v>
      </c>
      <c r="B33" s="2">
        <v>44623.867835648147</v>
      </c>
      <c r="C33">
        <v>0</v>
      </c>
      <c r="D33">
        <v>14.28</v>
      </c>
      <c r="E33">
        <v>10.378000999999999</v>
      </c>
      <c r="F33">
        <v>0.99036000000000002</v>
      </c>
      <c r="G33">
        <v>0.25</v>
      </c>
    </row>
    <row r="34" spans="1:7" x14ac:dyDescent="0.35">
      <c r="A34" s="1">
        <v>44623.874780092592</v>
      </c>
      <c r="B34" s="2">
        <v>44623.874780092592</v>
      </c>
      <c r="C34">
        <v>0</v>
      </c>
      <c r="D34">
        <v>14.33</v>
      </c>
      <c r="E34">
        <v>10.338058</v>
      </c>
      <c r="F34">
        <v>0.99036000000000002</v>
      </c>
      <c r="G34">
        <v>0.25</v>
      </c>
    </row>
    <row r="35" spans="1:7" x14ac:dyDescent="0.35">
      <c r="A35" s="1">
        <v>44623.881724537037</v>
      </c>
      <c r="B35" s="2">
        <v>44623.881724537037</v>
      </c>
      <c r="C35">
        <v>0</v>
      </c>
      <c r="D35">
        <v>14.24</v>
      </c>
      <c r="E35">
        <v>10.289133</v>
      </c>
      <c r="F35">
        <v>0.99036000000000002</v>
      </c>
      <c r="G35">
        <v>0.25</v>
      </c>
    </row>
    <row r="36" spans="1:7" x14ac:dyDescent="0.35">
      <c r="A36" s="1">
        <v>44623.888668981483</v>
      </c>
      <c r="B36" s="2">
        <v>44623.888668981483</v>
      </c>
      <c r="C36">
        <v>0</v>
      </c>
      <c r="D36">
        <v>14.24</v>
      </c>
      <c r="E36">
        <v>10.267163</v>
      </c>
      <c r="F36">
        <v>0.99036000000000002</v>
      </c>
      <c r="G36">
        <v>0.25</v>
      </c>
    </row>
    <row r="37" spans="1:7" x14ac:dyDescent="0.35">
      <c r="A37" s="1">
        <v>44623.895613425928</v>
      </c>
      <c r="B37" s="2">
        <v>44623.895613425928</v>
      </c>
      <c r="C37">
        <v>0</v>
      </c>
      <c r="D37">
        <v>14.2</v>
      </c>
      <c r="E37">
        <v>10.202261999999999</v>
      </c>
      <c r="F37">
        <v>0.99036000000000002</v>
      </c>
      <c r="G37">
        <v>0.25</v>
      </c>
    </row>
    <row r="38" spans="1:7" x14ac:dyDescent="0.35">
      <c r="A38" s="1">
        <v>44623.902557870373</v>
      </c>
      <c r="B38" s="2">
        <v>44623.902557870373</v>
      </c>
      <c r="C38">
        <v>0</v>
      </c>
      <c r="D38">
        <v>14.24</v>
      </c>
      <c r="E38">
        <v>10.171306</v>
      </c>
      <c r="F38">
        <v>0.99036000000000002</v>
      </c>
      <c r="G38">
        <v>0.25</v>
      </c>
    </row>
    <row r="39" spans="1:7" x14ac:dyDescent="0.35">
      <c r="A39" s="1">
        <v>44623.909502314818</v>
      </c>
      <c r="B39" s="2">
        <v>44623.909502314818</v>
      </c>
      <c r="C39">
        <v>0</v>
      </c>
      <c r="D39">
        <v>14.2</v>
      </c>
      <c r="E39">
        <v>10.125375999999999</v>
      </c>
      <c r="F39">
        <v>0.99036000000000002</v>
      </c>
      <c r="G39">
        <v>0.25</v>
      </c>
    </row>
    <row r="40" spans="1:7" x14ac:dyDescent="0.35">
      <c r="A40" s="1">
        <v>44623.916446759256</v>
      </c>
      <c r="B40" s="2">
        <v>44623.916446759256</v>
      </c>
      <c r="C40">
        <v>0</v>
      </c>
      <c r="D40">
        <v>14.15</v>
      </c>
      <c r="E40">
        <v>10.093423</v>
      </c>
      <c r="F40">
        <v>0.99036000000000002</v>
      </c>
      <c r="G40">
        <v>0.25</v>
      </c>
    </row>
    <row r="41" spans="1:7" x14ac:dyDescent="0.35">
      <c r="A41" s="1">
        <v>44623.923391203702</v>
      </c>
      <c r="B41" s="2">
        <v>44623.923391203702</v>
      </c>
      <c r="C41">
        <v>0</v>
      </c>
      <c r="D41">
        <v>14.11</v>
      </c>
      <c r="E41">
        <v>10.04749</v>
      </c>
      <c r="F41">
        <v>0.99036000000000002</v>
      </c>
      <c r="G41">
        <v>0.25</v>
      </c>
    </row>
    <row r="42" spans="1:7" x14ac:dyDescent="0.35">
      <c r="A42" s="1">
        <v>44623.930335648147</v>
      </c>
      <c r="B42" s="2">
        <v>44623.930335648147</v>
      </c>
      <c r="C42">
        <v>0</v>
      </c>
      <c r="D42">
        <v>14.11</v>
      </c>
      <c r="E42">
        <v>9.9935720000000003</v>
      </c>
      <c r="F42">
        <v>0.99036000000000002</v>
      </c>
      <c r="G42">
        <v>0.25</v>
      </c>
    </row>
    <row r="43" spans="1:7" x14ac:dyDescent="0.35">
      <c r="A43" s="1">
        <v>44623.937280092592</v>
      </c>
      <c r="B43" s="2">
        <v>44623.937280092592</v>
      </c>
      <c r="C43">
        <v>0</v>
      </c>
      <c r="D43">
        <v>14.11</v>
      </c>
      <c r="E43">
        <v>9.9775899999999993</v>
      </c>
      <c r="F43">
        <v>0.99036000000000002</v>
      </c>
      <c r="G43">
        <v>0.25</v>
      </c>
    </row>
    <row r="44" spans="1:7" x14ac:dyDescent="0.35">
      <c r="A44" s="1">
        <v>44623.944224537037</v>
      </c>
      <c r="B44" s="2">
        <v>44623.944224537037</v>
      </c>
      <c r="C44">
        <v>0</v>
      </c>
      <c r="D44">
        <v>14.07</v>
      </c>
      <c r="E44">
        <v>9.9336579999999994</v>
      </c>
      <c r="F44">
        <v>0.99036000000000002</v>
      </c>
      <c r="G44">
        <v>0.25</v>
      </c>
    </row>
    <row r="45" spans="1:7" x14ac:dyDescent="0.35">
      <c r="A45" s="1">
        <v>44623.951168981483</v>
      </c>
      <c r="B45" s="2">
        <v>44623.951168981483</v>
      </c>
      <c r="C45">
        <v>0</v>
      </c>
      <c r="D45">
        <v>14.03</v>
      </c>
      <c r="E45">
        <v>9.8877240000000004</v>
      </c>
      <c r="F45">
        <v>0.99036000000000002</v>
      </c>
      <c r="G45">
        <v>0.25</v>
      </c>
    </row>
    <row r="46" spans="1:7" x14ac:dyDescent="0.35">
      <c r="A46" s="1">
        <v>44623.958113425928</v>
      </c>
      <c r="B46" s="2">
        <v>44623.958113425928</v>
      </c>
      <c r="C46">
        <v>0</v>
      </c>
      <c r="D46">
        <v>14.03</v>
      </c>
      <c r="E46">
        <v>9.8717450000000007</v>
      </c>
      <c r="F46">
        <v>0.99036000000000002</v>
      </c>
      <c r="G46">
        <v>0.25</v>
      </c>
    </row>
    <row r="47" spans="1:7" x14ac:dyDescent="0.35">
      <c r="A47" s="1">
        <v>44623.965057870373</v>
      </c>
      <c r="B47" s="2">
        <v>44623.965057870373</v>
      </c>
      <c r="C47">
        <v>0</v>
      </c>
      <c r="D47">
        <v>13.98</v>
      </c>
      <c r="E47">
        <v>9.8357960000000002</v>
      </c>
      <c r="F47">
        <v>0.99036000000000002</v>
      </c>
      <c r="G47">
        <v>0.25</v>
      </c>
    </row>
    <row r="48" spans="1:7" x14ac:dyDescent="0.35">
      <c r="A48" s="1">
        <v>44623.972002314818</v>
      </c>
      <c r="B48" s="2">
        <v>44623.972002314818</v>
      </c>
      <c r="C48">
        <v>0</v>
      </c>
      <c r="D48">
        <v>13.98</v>
      </c>
      <c r="E48">
        <v>9.792859</v>
      </c>
      <c r="F48">
        <v>0.99036000000000002</v>
      </c>
      <c r="G48">
        <v>0.25</v>
      </c>
    </row>
    <row r="49" spans="1:7" x14ac:dyDescent="0.35">
      <c r="A49" s="1">
        <v>44623.978946759256</v>
      </c>
      <c r="B49" s="2">
        <v>44623.978946759256</v>
      </c>
      <c r="C49">
        <v>0</v>
      </c>
      <c r="D49">
        <v>13.94</v>
      </c>
      <c r="E49">
        <v>9.7489249999999998</v>
      </c>
      <c r="F49">
        <v>0.99036000000000002</v>
      </c>
      <c r="G49">
        <v>0.25</v>
      </c>
    </row>
    <row r="50" spans="1:7" x14ac:dyDescent="0.35">
      <c r="A50" s="1">
        <v>44623.985891203702</v>
      </c>
      <c r="B50" s="2">
        <v>44623.985891203702</v>
      </c>
      <c r="C50">
        <v>0</v>
      </c>
      <c r="D50">
        <v>13.9</v>
      </c>
      <c r="E50">
        <v>9.7229609999999997</v>
      </c>
      <c r="F50">
        <v>0.99036000000000002</v>
      </c>
      <c r="G50">
        <v>0.25</v>
      </c>
    </row>
    <row r="51" spans="1:7" x14ac:dyDescent="0.35">
      <c r="A51" s="1">
        <v>44623.992835648147</v>
      </c>
      <c r="B51" s="2">
        <v>44623.992835648147</v>
      </c>
      <c r="C51">
        <v>0</v>
      </c>
      <c r="D51">
        <v>13.81</v>
      </c>
      <c r="E51">
        <v>9.6900069999999996</v>
      </c>
      <c r="F51">
        <v>0.99036000000000002</v>
      </c>
      <c r="G51">
        <v>0.25</v>
      </c>
    </row>
    <row r="52" spans="1:7" x14ac:dyDescent="0.35">
      <c r="A52" s="1">
        <v>44623.999780092592</v>
      </c>
      <c r="B52" s="2">
        <v>44623.999780092592</v>
      </c>
      <c r="C52">
        <v>0</v>
      </c>
      <c r="D52">
        <v>13.81</v>
      </c>
      <c r="E52">
        <v>9.668037</v>
      </c>
      <c r="F52">
        <v>0.99036000000000002</v>
      </c>
      <c r="G52">
        <v>0.25</v>
      </c>
    </row>
    <row r="53" spans="1:7" x14ac:dyDescent="0.35">
      <c r="A53" s="1">
        <v>44624.006724537037</v>
      </c>
      <c r="B53" s="2">
        <v>44624.006724537037</v>
      </c>
      <c r="C53">
        <v>0</v>
      </c>
      <c r="D53">
        <v>13.81</v>
      </c>
      <c r="E53">
        <v>9.6211079999999995</v>
      </c>
      <c r="F53">
        <v>0.99036000000000002</v>
      </c>
      <c r="G53">
        <v>0.25</v>
      </c>
    </row>
    <row r="54" spans="1:7" x14ac:dyDescent="0.35">
      <c r="A54" s="1">
        <v>44624.013668981483</v>
      </c>
      <c r="B54" s="2">
        <v>44624.013668981483</v>
      </c>
      <c r="C54">
        <v>0</v>
      </c>
      <c r="D54">
        <v>13.77</v>
      </c>
      <c r="E54">
        <v>9.5861560000000008</v>
      </c>
      <c r="F54">
        <v>0.99036000000000002</v>
      </c>
      <c r="G54">
        <v>0.25</v>
      </c>
    </row>
    <row r="55" spans="1:7" x14ac:dyDescent="0.35">
      <c r="A55" s="1">
        <v>44624.020613425928</v>
      </c>
      <c r="B55" s="2">
        <v>44624.020613425928</v>
      </c>
      <c r="C55">
        <v>0</v>
      </c>
      <c r="D55">
        <v>13.73</v>
      </c>
      <c r="E55">
        <v>9.5382300000000004</v>
      </c>
      <c r="F55">
        <v>0.99036000000000002</v>
      </c>
      <c r="G55">
        <v>0.25</v>
      </c>
    </row>
    <row r="56" spans="1:7" x14ac:dyDescent="0.35">
      <c r="A56" s="1">
        <v>44624.027557870373</v>
      </c>
      <c r="B56" s="2">
        <v>44624.027557870373</v>
      </c>
      <c r="C56">
        <v>0</v>
      </c>
      <c r="D56">
        <v>13.68</v>
      </c>
      <c r="E56">
        <v>9.5272400000000008</v>
      </c>
      <c r="F56">
        <v>0.99036000000000002</v>
      </c>
      <c r="G56">
        <v>0.25</v>
      </c>
    </row>
    <row r="57" spans="1:7" x14ac:dyDescent="0.35">
      <c r="A57" s="1">
        <v>44624.034502314818</v>
      </c>
      <c r="B57" s="2">
        <v>44624.034502314818</v>
      </c>
      <c r="C57">
        <v>0</v>
      </c>
      <c r="D57">
        <v>13.68</v>
      </c>
      <c r="E57">
        <v>9.4912939999999999</v>
      </c>
      <c r="F57">
        <v>0.99036000000000002</v>
      </c>
      <c r="G57">
        <v>0.25</v>
      </c>
    </row>
    <row r="58" spans="1:7" x14ac:dyDescent="0.35">
      <c r="A58" s="1">
        <v>44624.041446759256</v>
      </c>
      <c r="B58" s="2">
        <v>44624.041446759256</v>
      </c>
      <c r="C58">
        <v>0</v>
      </c>
      <c r="D58">
        <v>13.6</v>
      </c>
      <c r="E58">
        <v>9.4493530000000003</v>
      </c>
      <c r="F58">
        <v>0.99036000000000002</v>
      </c>
      <c r="G58">
        <v>0.25</v>
      </c>
    </row>
    <row r="59" spans="1:7" x14ac:dyDescent="0.35">
      <c r="A59" s="1">
        <v>44624.048391203702</v>
      </c>
      <c r="B59" s="2">
        <v>44624.048391203702</v>
      </c>
      <c r="C59">
        <v>0</v>
      </c>
      <c r="D59">
        <v>13.64</v>
      </c>
      <c r="E59">
        <v>9.4323759999999996</v>
      </c>
      <c r="F59">
        <v>0.99036000000000002</v>
      </c>
      <c r="G59">
        <v>0.25</v>
      </c>
    </row>
    <row r="60" spans="1:7" x14ac:dyDescent="0.35">
      <c r="A60" s="1">
        <v>44624.055335648147</v>
      </c>
      <c r="B60" s="2">
        <v>44624.055335648147</v>
      </c>
      <c r="C60">
        <v>0</v>
      </c>
      <c r="D60">
        <v>13.64</v>
      </c>
      <c r="E60">
        <v>9.4064130000000006</v>
      </c>
      <c r="F60">
        <v>0.99036000000000002</v>
      </c>
      <c r="G60">
        <v>0.25</v>
      </c>
    </row>
    <row r="61" spans="1:7" x14ac:dyDescent="0.35">
      <c r="A61" s="1">
        <v>44624.062280092592</v>
      </c>
      <c r="B61" s="2">
        <v>44624.062280092592</v>
      </c>
      <c r="C61">
        <v>0</v>
      </c>
      <c r="D61">
        <v>13.55</v>
      </c>
      <c r="E61">
        <v>9.3744569999999996</v>
      </c>
      <c r="F61">
        <v>0.99036000000000002</v>
      </c>
      <c r="G61">
        <v>0.25</v>
      </c>
    </row>
    <row r="62" spans="1:7" x14ac:dyDescent="0.35">
      <c r="A62" s="1">
        <v>44624.069224537037</v>
      </c>
      <c r="B62" s="2">
        <v>44624.069224537037</v>
      </c>
      <c r="C62">
        <v>0</v>
      </c>
      <c r="D62">
        <v>13.47</v>
      </c>
      <c r="E62">
        <v>9.3445</v>
      </c>
      <c r="F62">
        <v>0.99036000000000002</v>
      </c>
      <c r="G62">
        <v>0.25</v>
      </c>
    </row>
    <row r="63" spans="1:7" x14ac:dyDescent="0.35">
      <c r="A63" s="1">
        <v>44624.076168981483</v>
      </c>
      <c r="B63" s="2">
        <v>44624.076168981483</v>
      </c>
      <c r="C63">
        <v>0</v>
      </c>
      <c r="D63">
        <v>13.43</v>
      </c>
      <c r="E63">
        <v>9.3225300000000004</v>
      </c>
      <c r="F63">
        <v>0.99036000000000002</v>
      </c>
      <c r="G63">
        <v>0.25</v>
      </c>
    </row>
    <row r="64" spans="1:7" x14ac:dyDescent="0.35">
      <c r="A64" s="1">
        <v>44624.083113425928</v>
      </c>
      <c r="B64" s="2">
        <v>44624.083113425928</v>
      </c>
      <c r="C64">
        <v>0</v>
      </c>
      <c r="D64">
        <v>13.43</v>
      </c>
      <c r="E64">
        <v>9.2945689999999992</v>
      </c>
      <c r="F64">
        <v>0.99036000000000002</v>
      </c>
      <c r="G64">
        <v>0.25</v>
      </c>
    </row>
    <row r="65" spans="1:7" x14ac:dyDescent="0.35">
      <c r="A65" s="1">
        <v>44624.090057870373</v>
      </c>
      <c r="B65" s="2">
        <v>44624.090057870373</v>
      </c>
      <c r="C65">
        <v>0</v>
      </c>
      <c r="D65">
        <v>13.43</v>
      </c>
      <c r="E65">
        <v>9.2835809999999999</v>
      </c>
      <c r="F65">
        <v>0.99036000000000002</v>
      </c>
      <c r="G65">
        <v>0.25</v>
      </c>
    </row>
    <row r="66" spans="1:7" x14ac:dyDescent="0.35">
      <c r="A66" s="1">
        <v>44624.097002314818</v>
      </c>
      <c r="B66" s="2">
        <v>44624.097002314818</v>
      </c>
      <c r="C66">
        <v>0</v>
      </c>
      <c r="D66">
        <v>13.34</v>
      </c>
      <c r="E66">
        <v>9.2566210000000009</v>
      </c>
      <c r="F66">
        <v>0.99036000000000002</v>
      </c>
      <c r="G66">
        <v>0.25</v>
      </c>
    </row>
    <row r="67" spans="1:7" x14ac:dyDescent="0.35">
      <c r="A67" s="1">
        <v>44624.103946759256</v>
      </c>
      <c r="B67" s="2">
        <v>44624.103946759256</v>
      </c>
      <c r="C67">
        <v>0</v>
      </c>
      <c r="D67">
        <v>13.34</v>
      </c>
      <c r="E67">
        <v>9.223668</v>
      </c>
      <c r="F67">
        <v>0.99036000000000002</v>
      </c>
      <c r="G67">
        <v>0.25</v>
      </c>
    </row>
    <row r="68" spans="1:7" x14ac:dyDescent="0.35">
      <c r="A68" s="1">
        <v>44624.110891203702</v>
      </c>
      <c r="B68" s="2">
        <v>44624.110891203702</v>
      </c>
      <c r="C68">
        <v>0</v>
      </c>
      <c r="D68">
        <v>13.25</v>
      </c>
      <c r="E68">
        <v>9.2116810000000005</v>
      </c>
      <c r="F68">
        <v>0.99036000000000002</v>
      </c>
      <c r="G68">
        <v>0.25</v>
      </c>
    </row>
    <row r="69" spans="1:7" x14ac:dyDescent="0.35">
      <c r="A69" s="1">
        <v>44624.117835648147</v>
      </c>
      <c r="B69" s="2">
        <v>44624.117835648147</v>
      </c>
      <c r="C69">
        <v>0</v>
      </c>
      <c r="D69">
        <v>13.25</v>
      </c>
      <c r="E69">
        <v>9.2206589999999995</v>
      </c>
      <c r="F69">
        <v>0.99036000000000002</v>
      </c>
      <c r="G69">
        <v>0.25</v>
      </c>
    </row>
    <row r="70" spans="1:7" x14ac:dyDescent="0.35">
      <c r="A70" s="1">
        <v>44624.124780092592</v>
      </c>
      <c r="B70" s="2">
        <v>44624.124780092592</v>
      </c>
      <c r="C70">
        <v>0</v>
      </c>
      <c r="D70">
        <v>13.21</v>
      </c>
      <c r="E70">
        <v>9.1867110000000007</v>
      </c>
      <c r="F70">
        <v>0.99036000000000002</v>
      </c>
      <c r="G70">
        <v>0.25</v>
      </c>
    </row>
    <row r="71" spans="1:7" x14ac:dyDescent="0.35">
      <c r="A71" s="1">
        <v>44624.131724537037</v>
      </c>
      <c r="B71" s="2">
        <v>44624.131724537037</v>
      </c>
      <c r="C71">
        <v>0</v>
      </c>
      <c r="D71">
        <v>13.17</v>
      </c>
      <c r="E71">
        <v>9.1667380000000005</v>
      </c>
      <c r="F71">
        <v>0.99036000000000002</v>
      </c>
      <c r="G71">
        <v>0.25</v>
      </c>
    </row>
    <row r="72" spans="1:7" x14ac:dyDescent="0.35">
      <c r="A72" s="1">
        <v>44624.138668981483</v>
      </c>
      <c r="B72" s="2">
        <v>44624.138668981483</v>
      </c>
      <c r="C72">
        <v>0</v>
      </c>
      <c r="D72">
        <v>13.12</v>
      </c>
      <c r="E72">
        <v>9.1507579999999997</v>
      </c>
      <c r="F72">
        <v>0.99036000000000002</v>
      </c>
      <c r="G72">
        <v>0.25</v>
      </c>
    </row>
    <row r="73" spans="1:7" x14ac:dyDescent="0.35">
      <c r="A73" s="1">
        <v>44624.145613425928</v>
      </c>
      <c r="B73" s="2">
        <v>44624.145613425928</v>
      </c>
      <c r="C73">
        <v>0</v>
      </c>
      <c r="D73">
        <v>13.08</v>
      </c>
      <c r="E73">
        <v>9.1437650000000001</v>
      </c>
      <c r="F73">
        <v>0.99036000000000002</v>
      </c>
      <c r="G73">
        <v>0.25</v>
      </c>
    </row>
    <row r="74" spans="1:7" x14ac:dyDescent="0.35">
      <c r="A74" s="1">
        <v>44624.152557870373</v>
      </c>
      <c r="B74" s="2">
        <v>44624.152557870373</v>
      </c>
      <c r="C74">
        <v>0</v>
      </c>
      <c r="D74">
        <v>13.04</v>
      </c>
      <c r="E74">
        <v>9.1367709999999995</v>
      </c>
      <c r="F74">
        <v>0.99036000000000002</v>
      </c>
      <c r="G74">
        <v>0.25</v>
      </c>
    </row>
    <row r="75" spans="1:7" x14ac:dyDescent="0.35">
      <c r="A75" s="1">
        <v>44624.159502314818</v>
      </c>
      <c r="B75" s="2">
        <v>44624.159502314818</v>
      </c>
      <c r="C75">
        <v>0</v>
      </c>
      <c r="D75">
        <v>13.04</v>
      </c>
      <c r="E75">
        <v>9.1237879999999993</v>
      </c>
      <c r="F75">
        <v>0.99036000000000002</v>
      </c>
      <c r="G75">
        <v>0.25</v>
      </c>
    </row>
    <row r="76" spans="1:7" x14ac:dyDescent="0.35">
      <c r="A76" s="1">
        <v>44624.166446759256</v>
      </c>
      <c r="B76" s="2">
        <v>44624.166446759256</v>
      </c>
      <c r="C76">
        <v>0</v>
      </c>
      <c r="D76">
        <v>13</v>
      </c>
      <c r="E76">
        <v>9.1267770000000006</v>
      </c>
      <c r="F76">
        <v>0.99036000000000002</v>
      </c>
      <c r="G76">
        <v>0.25</v>
      </c>
    </row>
    <row r="77" spans="1:7" x14ac:dyDescent="0.35">
      <c r="A77" s="1">
        <v>44624.173391203702</v>
      </c>
      <c r="B77" s="2">
        <v>44624.173391203702</v>
      </c>
      <c r="C77">
        <v>0</v>
      </c>
      <c r="D77">
        <v>13</v>
      </c>
      <c r="E77">
        <v>9.1117969999999993</v>
      </c>
      <c r="F77">
        <v>0.99036000000000002</v>
      </c>
      <c r="G77">
        <v>0.25</v>
      </c>
    </row>
    <row r="78" spans="1:7" x14ac:dyDescent="0.35">
      <c r="A78" s="1">
        <v>44624.180335648147</v>
      </c>
      <c r="B78" s="2">
        <v>44624.180335648147</v>
      </c>
      <c r="C78">
        <v>0</v>
      </c>
      <c r="D78">
        <v>12.95</v>
      </c>
      <c r="E78">
        <v>9.1117930000000005</v>
      </c>
      <c r="F78">
        <v>0.99036000000000002</v>
      </c>
      <c r="G78">
        <v>0.25</v>
      </c>
    </row>
    <row r="79" spans="1:7" x14ac:dyDescent="0.35">
      <c r="A79" s="1">
        <v>44624.187280092592</v>
      </c>
      <c r="B79" s="2">
        <v>44624.187280092592</v>
      </c>
      <c r="C79">
        <v>0</v>
      </c>
      <c r="D79">
        <v>12.87</v>
      </c>
      <c r="E79">
        <v>9.1047989999999999</v>
      </c>
      <c r="F79">
        <v>0.99036000000000002</v>
      </c>
      <c r="G79">
        <v>0.25</v>
      </c>
    </row>
    <row r="80" spans="1:7" x14ac:dyDescent="0.35">
      <c r="A80" s="1">
        <v>44624.194224537037</v>
      </c>
      <c r="B80" s="2">
        <v>44624.194224537037</v>
      </c>
      <c r="C80">
        <v>0</v>
      </c>
      <c r="D80">
        <v>12.82</v>
      </c>
      <c r="E80">
        <v>9.0878219999999992</v>
      </c>
      <c r="F80">
        <v>0.99036000000000002</v>
      </c>
      <c r="G80">
        <v>0.25</v>
      </c>
    </row>
    <row r="81" spans="1:7" x14ac:dyDescent="0.35">
      <c r="A81" s="1">
        <v>44624.201168981483</v>
      </c>
      <c r="B81" s="2">
        <v>44624.201168981483</v>
      </c>
      <c r="C81">
        <v>0</v>
      </c>
      <c r="D81">
        <v>12.82</v>
      </c>
      <c r="E81">
        <v>9.0978010000000005</v>
      </c>
      <c r="F81">
        <v>0.99036000000000002</v>
      </c>
      <c r="G81">
        <v>0.25</v>
      </c>
    </row>
    <row r="82" spans="1:7" x14ac:dyDescent="0.35">
      <c r="A82" s="1">
        <v>44624.208113425928</v>
      </c>
      <c r="B82" s="2">
        <v>44624.208113425928</v>
      </c>
      <c r="C82">
        <v>0</v>
      </c>
      <c r="D82">
        <v>12.74</v>
      </c>
      <c r="E82">
        <v>9.0878119999999996</v>
      </c>
      <c r="F82">
        <v>0.99036000000000002</v>
      </c>
      <c r="G82">
        <v>0.25</v>
      </c>
    </row>
    <row r="83" spans="1:7" x14ac:dyDescent="0.35">
      <c r="A83" s="1">
        <v>44624.215057870373</v>
      </c>
      <c r="B83" s="2">
        <v>44624.215057870373</v>
      </c>
      <c r="C83">
        <v>0</v>
      </c>
      <c r="D83">
        <v>12.7</v>
      </c>
      <c r="E83">
        <v>9.0868099999999998</v>
      </c>
      <c r="F83">
        <v>0.99036000000000002</v>
      </c>
      <c r="G83">
        <v>0.25</v>
      </c>
    </row>
    <row r="84" spans="1:7" x14ac:dyDescent="0.35">
      <c r="A84" s="1">
        <v>44624.222002314818</v>
      </c>
      <c r="B84" s="2">
        <v>44624.222002314818</v>
      </c>
      <c r="C84">
        <v>0</v>
      </c>
      <c r="D84">
        <v>12.65</v>
      </c>
      <c r="E84">
        <v>9.0858070000000009</v>
      </c>
      <c r="F84">
        <v>0.99036000000000002</v>
      </c>
      <c r="G84">
        <v>0.25</v>
      </c>
    </row>
    <row r="85" spans="1:7" x14ac:dyDescent="0.35">
      <c r="A85" s="1">
        <v>44624.228946759256</v>
      </c>
      <c r="B85" s="2">
        <v>44624.228946759256</v>
      </c>
      <c r="C85">
        <v>0</v>
      </c>
      <c r="D85">
        <v>12.65</v>
      </c>
      <c r="E85">
        <v>9.0808140000000002</v>
      </c>
      <c r="F85">
        <v>0.99036000000000002</v>
      </c>
      <c r="G85">
        <v>0.25</v>
      </c>
    </row>
    <row r="86" spans="1:7" x14ac:dyDescent="0.35">
      <c r="A86" s="1">
        <v>44624.235891203702</v>
      </c>
      <c r="B86" s="2">
        <v>44624.235891203702</v>
      </c>
      <c r="C86">
        <v>0</v>
      </c>
      <c r="D86">
        <v>12.57</v>
      </c>
      <c r="E86">
        <v>9.0927880000000005</v>
      </c>
      <c r="F86">
        <v>0.99036000000000002</v>
      </c>
      <c r="G86">
        <v>0.25</v>
      </c>
    </row>
    <row r="87" spans="1:7" x14ac:dyDescent="0.35">
      <c r="A87" s="1">
        <v>44624.242835648147</v>
      </c>
      <c r="B87" s="2">
        <v>44624.242835648147</v>
      </c>
      <c r="C87">
        <v>2.3865000000000001E-2</v>
      </c>
      <c r="D87">
        <v>12.61</v>
      </c>
      <c r="E87">
        <v>9.0897880000000004</v>
      </c>
      <c r="F87">
        <v>0.99036000000000002</v>
      </c>
      <c r="G87">
        <v>0.25</v>
      </c>
    </row>
    <row r="88" spans="1:7" x14ac:dyDescent="0.35">
      <c r="A88" s="1">
        <v>44624.249780092592</v>
      </c>
      <c r="B88" s="2">
        <v>44624.249780092592</v>
      </c>
      <c r="C88">
        <v>0.32116</v>
      </c>
      <c r="D88">
        <v>12.57</v>
      </c>
      <c r="E88">
        <v>9.0977709999999998</v>
      </c>
      <c r="F88">
        <v>0.99036000000000002</v>
      </c>
      <c r="G88">
        <v>0.25</v>
      </c>
    </row>
    <row r="89" spans="1:7" x14ac:dyDescent="0.35">
      <c r="A89" s="1">
        <v>44624.256724537037</v>
      </c>
      <c r="B89" s="2">
        <v>44624.256724537037</v>
      </c>
      <c r="C89">
        <v>2.0394399999999999</v>
      </c>
      <c r="D89">
        <v>12.52</v>
      </c>
      <c r="E89">
        <v>9.0688139999999997</v>
      </c>
      <c r="F89">
        <v>0.99036000000000002</v>
      </c>
      <c r="G89">
        <v>0.25</v>
      </c>
    </row>
    <row r="90" spans="1:7" x14ac:dyDescent="0.35">
      <c r="A90" s="1">
        <v>44624.263668981483</v>
      </c>
      <c r="B90" s="2">
        <v>44624.263668981483</v>
      </c>
      <c r="C90">
        <v>6.6333599999999997</v>
      </c>
      <c r="D90">
        <v>12.48</v>
      </c>
      <c r="E90">
        <v>9.0917720000000006</v>
      </c>
      <c r="F90">
        <v>0.99036000000000002</v>
      </c>
      <c r="G90">
        <v>0.25</v>
      </c>
    </row>
    <row r="91" spans="1:7" x14ac:dyDescent="0.35">
      <c r="A91" s="1">
        <v>44624.270613425928</v>
      </c>
      <c r="B91" s="2">
        <v>44624.270613425928</v>
      </c>
      <c r="C91">
        <v>13.130559999999999</v>
      </c>
      <c r="D91">
        <v>12.48</v>
      </c>
      <c r="E91">
        <v>9.1047480000000007</v>
      </c>
      <c r="F91">
        <v>0.99036000000000002</v>
      </c>
      <c r="G91">
        <v>0.25</v>
      </c>
    </row>
    <row r="92" spans="1:7" x14ac:dyDescent="0.35">
      <c r="A92" s="1">
        <v>44624.277557870373</v>
      </c>
      <c r="B92" s="2">
        <v>44624.277557870373</v>
      </c>
      <c r="C92">
        <v>19.956319999999998</v>
      </c>
      <c r="D92">
        <v>12.4</v>
      </c>
      <c r="E92">
        <v>9.1077399999999997</v>
      </c>
      <c r="F92">
        <v>0.99036000000000002</v>
      </c>
      <c r="G92">
        <v>0.25</v>
      </c>
    </row>
    <row r="93" spans="1:7" x14ac:dyDescent="0.35">
      <c r="A93" s="1">
        <v>44624.284502314818</v>
      </c>
      <c r="B93" s="2">
        <v>44624.284502314818</v>
      </c>
      <c r="C93">
        <v>25.929599999999997</v>
      </c>
      <c r="D93">
        <v>12.4</v>
      </c>
      <c r="E93">
        <v>9.1386839999999996</v>
      </c>
      <c r="F93">
        <v>0.99036000000000002</v>
      </c>
      <c r="G93">
        <v>0.25</v>
      </c>
    </row>
    <row r="94" spans="1:7" x14ac:dyDescent="0.35">
      <c r="A94" s="1">
        <v>44624.291446759256</v>
      </c>
      <c r="B94" s="2">
        <v>44624.291446759256</v>
      </c>
      <c r="C94">
        <v>31.399679999999996</v>
      </c>
      <c r="D94">
        <v>12.4</v>
      </c>
      <c r="E94">
        <v>9.1646420000000006</v>
      </c>
      <c r="F94">
        <v>0.99036000000000002</v>
      </c>
      <c r="G94">
        <v>0.25</v>
      </c>
    </row>
    <row r="95" spans="1:7" x14ac:dyDescent="0.35">
      <c r="A95" s="1">
        <v>44624.298391203702</v>
      </c>
      <c r="B95" s="2">
        <v>44624.298391203702</v>
      </c>
      <c r="C95">
        <v>30.263039999999997</v>
      </c>
      <c r="D95">
        <v>12.35</v>
      </c>
      <c r="E95">
        <v>9.1766190000000005</v>
      </c>
      <c r="F95">
        <v>0.99036000000000002</v>
      </c>
      <c r="G95">
        <v>0.25</v>
      </c>
    </row>
    <row r="96" spans="1:7" x14ac:dyDescent="0.35">
      <c r="A96" s="1">
        <v>44624.305335648147</v>
      </c>
      <c r="B96" s="2">
        <v>44624.305335648147</v>
      </c>
      <c r="C96">
        <v>35.981760000000001</v>
      </c>
      <c r="D96">
        <v>12.35</v>
      </c>
      <c r="E96">
        <v>9.2205469999999998</v>
      </c>
      <c r="F96">
        <v>0.99036000000000002</v>
      </c>
      <c r="G96">
        <v>0.25</v>
      </c>
    </row>
    <row r="97" spans="1:7" x14ac:dyDescent="0.35">
      <c r="A97" s="1">
        <v>44624.312280092592</v>
      </c>
      <c r="B97" s="2">
        <v>44624.312280092592</v>
      </c>
      <c r="C97">
        <v>56.950400000000002</v>
      </c>
      <c r="D97">
        <v>12.44</v>
      </c>
      <c r="E97">
        <v>9.2774540000000005</v>
      </c>
      <c r="F97">
        <v>0.99036000000000002</v>
      </c>
      <c r="G97">
        <v>0.25</v>
      </c>
    </row>
    <row r="98" spans="1:7" x14ac:dyDescent="0.35">
      <c r="A98" s="1">
        <v>44624.319224537037</v>
      </c>
      <c r="B98" s="2">
        <v>44624.319224537037</v>
      </c>
      <c r="C98">
        <v>49.633279999999999</v>
      </c>
      <c r="D98">
        <v>12.35</v>
      </c>
      <c r="E98">
        <v>9.3223819999999993</v>
      </c>
      <c r="F98">
        <v>0.99036000000000002</v>
      </c>
      <c r="G98">
        <v>0.25</v>
      </c>
    </row>
    <row r="99" spans="1:7" x14ac:dyDescent="0.35">
      <c r="A99" s="1">
        <v>44624.326168981483</v>
      </c>
      <c r="B99" s="2">
        <v>44624.326168981483</v>
      </c>
      <c r="C99">
        <v>44.920959999999994</v>
      </c>
      <c r="D99">
        <v>12.4</v>
      </c>
      <c r="E99">
        <v>9.3752999999999993</v>
      </c>
      <c r="F99">
        <v>0.99036000000000002</v>
      </c>
      <c r="G99">
        <v>0.25</v>
      </c>
    </row>
    <row r="100" spans="1:7" x14ac:dyDescent="0.35">
      <c r="A100" s="1">
        <v>44624.333113425928</v>
      </c>
      <c r="B100" s="2">
        <v>44624.333113425928</v>
      </c>
      <c r="C100">
        <v>47.513919999999999</v>
      </c>
      <c r="D100">
        <v>12.35</v>
      </c>
      <c r="E100">
        <v>9.4571690000000004</v>
      </c>
      <c r="F100">
        <v>0.99036000000000002</v>
      </c>
      <c r="G100">
        <v>0.25</v>
      </c>
    </row>
    <row r="101" spans="1:7" x14ac:dyDescent="0.35">
      <c r="A101" s="1">
        <v>44624.340057870373</v>
      </c>
      <c r="B101" s="2">
        <v>44624.340057870373</v>
      </c>
      <c r="C101">
        <v>49.75168</v>
      </c>
      <c r="D101">
        <v>12.35</v>
      </c>
      <c r="E101">
        <v>9.5290560000000006</v>
      </c>
      <c r="F101">
        <v>0.99036000000000002</v>
      </c>
      <c r="G101">
        <v>0.25</v>
      </c>
    </row>
    <row r="102" spans="1:7" x14ac:dyDescent="0.35">
      <c r="A102" s="1">
        <v>44624.347002314818</v>
      </c>
      <c r="B102" s="2">
        <v>44624.347002314818</v>
      </c>
      <c r="C102">
        <v>59.294719999999998</v>
      </c>
      <c r="D102">
        <v>12.44</v>
      </c>
      <c r="E102">
        <v>9.6079340000000002</v>
      </c>
      <c r="F102">
        <v>0.99036000000000002</v>
      </c>
      <c r="G102">
        <v>0.25</v>
      </c>
    </row>
    <row r="103" spans="1:7" x14ac:dyDescent="0.35">
      <c r="A103" s="1">
        <v>44624.353946759256</v>
      </c>
      <c r="B103" s="2">
        <v>44624.353946759256</v>
      </c>
      <c r="C103">
        <v>51.717119999999994</v>
      </c>
      <c r="D103">
        <v>12.44</v>
      </c>
      <c r="E103">
        <v>9.6918059999999997</v>
      </c>
      <c r="F103">
        <v>0.99036000000000002</v>
      </c>
      <c r="G103">
        <v>0.25</v>
      </c>
    </row>
    <row r="104" spans="1:7" x14ac:dyDescent="0.35">
      <c r="A104" s="1">
        <v>44624.360891203702</v>
      </c>
      <c r="B104" s="2">
        <v>44624.360891203702</v>
      </c>
      <c r="C104">
        <v>73.171199999999999</v>
      </c>
      <c r="D104">
        <v>12.52</v>
      </c>
      <c r="E104">
        <v>9.7896509999999992</v>
      </c>
      <c r="F104">
        <v>0.99036000000000002</v>
      </c>
      <c r="G104">
        <v>0.25</v>
      </c>
    </row>
    <row r="105" spans="1:7" x14ac:dyDescent="0.35">
      <c r="A105" s="1">
        <v>44624.367835648147</v>
      </c>
      <c r="B105" s="2">
        <v>44624.367835648147</v>
      </c>
      <c r="C105">
        <v>76.367999999999995</v>
      </c>
      <c r="D105">
        <v>12.57</v>
      </c>
      <c r="E105">
        <v>9.8715290000000007</v>
      </c>
      <c r="F105">
        <v>0.99036000000000002</v>
      </c>
      <c r="G105">
        <v>0.25</v>
      </c>
    </row>
    <row r="106" spans="1:7" x14ac:dyDescent="0.35">
      <c r="A106" s="1">
        <v>44624.374780092592</v>
      </c>
      <c r="B106" s="2">
        <v>44624.374780092592</v>
      </c>
      <c r="C106">
        <v>147.76319999999998</v>
      </c>
      <c r="D106">
        <v>12.87</v>
      </c>
      <c r="E106">
        <v>9.9753679999999996</v>
      </c>
      <c r="F106">
        <v>0.99036000000000002</v>
      </c>
      <c r="G106">
        <v>0.25</v>
      </c>
    </row>
    <row r="107" spans="1:7" x14ac:dyDescent="0.35">
      <c r="A107" s="1">
        <v>44624.381724537037</v>
      </c>
      <c r="B107" s="2">
        <v>44624.381724537037</v>
      </c>
      <c r="C107">
        <v>192.32896</v>
      </c>
      <c r="D107">
        <v>13.3</v>
      </c>
      <c r="E107">
        <v>10.050257</v>
      </c>
      <c r="F107">
        <v>0.99036000000000002</v>
      </c>
      <c r="G107">
        <v>0.25</v>
      </c>
    </row>
    <row r="108" spans="1:7" x14ac:dyDescent="0.35">
      <c r="A108" s="1">
        <v>44624.388668981483</v>
      </c>
      <c r="B108" s="2">
        <v>44624.388668981483</v>
      </c>
      <c r="C108">
        <v>267.29983999999996</v>
      </c>
      <c r="D108">
        <v>13.47</v>
      </c>
      <c r="E108">
        <v>10.141116999999999</v>
      </c>
      <c r="F108">
        <v>0.99036000000000002</v>
      </c>
      <c r="G108">
        <v>0.25</v>
      </c>
    </row>
    <row r="109" spans="1:7" x14ac:dyDescent="0.35">
      <c r="A109" s="1">
        <v>44624.395613425928</v>
      </c>
      <c r="B109" s="2">
        <v>44624.395613425928</v>
      </c>
      <c r="C109">
        <v>313.90208000000001</v>
      </c>
      <c r="D109">
        <v>13.6</v>
      </c>
      <c r="E109">
        <v>10.218999999999999</v>
      </c>
      <c r="F109">
        <v>0.99036000000000002</v>
      </c>
      <c r="G109">
        <v>0.25</v>
      </c>
    </row>
    <row r="110" spans="1:7" x14ac:dyDescent="0.35">
      <c r="A110" s="1">
        <v>44624.402557870373</v>
      </c>
      <c r="B110" s="2">
        <v>44624.402557870373</v>
      </c>
      <c r="C110">
        <v>269.85727999999995</v>
      </c>
      <c r="D110">
        <v>13.3</v>
      </c>
      <c r="E110">
        <v>10.301875000000001</v>
      </c>
      <c r="F110">
        <v>0.99036000000000002</v>
      </c>
      <c r="G110">
        <v>0.25</v>
      </c>
    </row>
    <row r="111" spans="1:7" x14ac:dyDescent="0.35">
      <c r="A111" s="1">
        <v>44624.409502314818</v>
      </c>
      <c r="B111" s="2">
        <v>44624.409502314818</v>
      </c>
      <c r="C111">
        <v>103.29216</v>
      </c>
      <c r="D111">
        <v>12.95</v>
      </c>
      <c r="E111">
        <v>10.377764000000001</v>
      </c>
      <c r="F111">
        <v>0.99036000000000002</v>
      </c>
      <c r="G111">
        <v>0.25</v>
      </c>
    </row>
    <row r="112" spans="1:7" x14ac:dyDescent="0.35">
      <c r="A112" s="1">
        <v>44624.416446759256</v>
      </c>
      <c r="B112" s="2">
        <v>44624.416446759256</v>
      </c>
      <c r="C112">
        <v>209.71008</v>
      </c>
      <c r="D112">
        <v>13.38</v>
      </c>
      <c r="E112">
        <v>10.462638</v>
      </c>
      <c r="F112">
        <v>0.99036000000000002</v>
      </c>
      <c r="G112">
        <v>0.25</v>
      </c>
    </row>
    <row r="113" spans="1:7" x14ac:dyDescent="0.35">
      <c r="A113" s="1">
        <v>44624.423391203702</v>
      </c>
      <c r="B113" s="2">
        <v>44624.423391203702</v>
      </c>
      <c r="C113">
        <v>316.45951999999994</v>
      </c>
      <c r="D113">
        <v>13.73</v>
      </c>
      <c r="E113">
        <v>10.54951</v>
      </c>
      <c r="F113">
        <v>0.99036000000000002</v>
      </c>
      <c r="G113">
        <v>0.25</v>
      </c>
    </row>
    <row r="114" spans="1:7" x14ac:dyDescent="0.35">
      <c r="A114" s="1">
        <v>44624.430335648147</v>
      </c>
      <c r="B114" s="2">
        <v>44624.430335648147</v>
      </c>
      <c r="C114">
        <v>150.46271999999999</v>
      </c>
      <c r="D114">
        <v>13.3</v>
      </c>
      <c r="E114">
        <v>10.625401</v>
      </c>
      <c r="F114">
        <v>0.99036000000000002</v>
      </c>
      <c r="G114">
        <v>0.25</v>
      </c>
    </row>
    <row r="115" spans="1:7" x14ac:dyDescent="0.35">
      <c r="A115" s="1">
        <v>44624.437280092592</v>
      </c>
      <c r="B115" s="2">
        <v>44624.437280092592</v>
      </c>
      <c r="C115">
        <v>371.77599999999995</v>
      </c>
      <c r="D115">
        <v>13.98</v>
      </c>
      <c r="E115">
        <v>10.709279</v>
      </c>
      <c r="F115">
        <v>0.99036000000000002</v>
      </c>
      <c r="G115">
        <v>0.25</v>
      </c>
    </row>
    <row r="116" spans="1:7" x14ac:dyDescent="0.35">
      <c r="A116" s="1">
        <v>44624.444224537037</v>
      </c>
      <c r="B116" s="2">
        <v>44624.444224537037</v>
      </c>
      <c r="C116">
        <v>290.50623999999999</v>
      </c>
      <c r="D116">
        <v>13.94</v>
      </c>
      <c r="E116">
        <v>10.773183</v>
      </c>
      <c r="F116">
        <v>0.99036000000000002</v>
      </c>
      <c r="G116">
        <v>0.25</v>
      </c>
    </row>
    <row r="117" spans="1:7" x14ac:dyDescent="0.35">
      <c r="A117" s="1">
        <v>44624.451168981483</v>
      </c>
      <c r="B117" s="2">
        <v>44624.451168981483</v>
      </c>
      <c r="C117">
        <v>455.03487999999999</v>
      </c>
      <c r="D117">
        <v>14.71</v>
      </c>
      <c r="E117">
        <v>10.856066</v>
      </c>
      <c r="F117">
        <v>0.99036000000000002</v>
      </c>
      <c r="G117">
        <v>0.25</v>
      </c>
    </row>
    <row r="118" spans="1:7" x14ac:dyDescent="0.35">
      <c r="A118" s="1">
        <v>44624.458113425928</v>
      </c>
      <c r="B118" s="2">
        <v>44624.458113425928</v>
      </c>
      <c r="C118">
        <v>531.00031999999999</v>
      </c>
      <c r="D118">
        <v>14.97</v>
      </c>
      <c r="E118">
        <v>10.913987000000001</v>
      </c>
      <c r="F118">
        <v>0.99036000000000002</v>
      </c>
      <c r="G118">
        <v>0.25</v>
      </c>
    </row>
    <row r="119" spans="1:7" x14ac:dyDescent="0.35">
      <c r="A119" s="1">
        <v>44624.465057870373</v>
      </c>
      <c r="B119" s="2">
        <v>44624.465057870373</v>
      </c>
      <c r="C119">
        <v>430.40767999999997</v>
      </c>
      <c r="D119">
        <v>14.97</v>
      </c>
      <c r="E119">
        <v>10.961923000000001</v>
      </c>
      <c r="F119">
        <v>0.99036000000000002</v>
      </c>
      <c r="G119">
        <v>0.25</v>
      </c>
    </row>
    <row r="120" spans="1:7" x14ac:dyDescent="0.35">
      <c r="A120" s="1">
        <v>44624.472002314818</v>
      </c>
      <c r="B120" s="2">
        <v>44624.472002314818</v>
      </c>
      <c r="C120">
        <v>358.89407999999997</v>
      </c>
      <c r="D120">
        <v>14.71</v>
      </c>
      <c r="E120">
        <v>11.016845</v>
      </c>
      <c r="F120">
        <v>0.99036000000000002</v>
      </c>
      <c r="G120">
        <v>0.25</v>
      </c>
    </row>
    <row r="121" spans="1:7" x14ac:dyDescent="0.35">
      <c r="A121" s="1">
        <v>44624.478946759256</v>
      </c>
      <c r="B121" s="2">
        <v>44624.478946759256</v>
      </c>
      <c r="C121">
        <v>495.00671999999997</v>
      </c>
      <c r="D121">
        <v>14.97</v>
      </c>
      <c r="E121">
        <v>11.077759</v>
      </c>
      <c r="F121">
        <v>0.99036000000000002</v>
      </c>
      <c r="G121">
        <v>0.25</v>
      </c>
    </row>
    <row r="122" spans="1:7" x14ac:dyDescent="0.35">
      <c r="A122" s="1">
        <v>44624.485891203702</v>
      </c>
      <c r="B122" s="2">
        <v>44624.485891203702</v>
      </c>
      <c r="C122">
        <v>483.82975999999996</v>
      </c>
      <c r="D122">
        <v>15.23</v>
      </c>
      <c r="E122">
        <v>11.102732</v>
      </c>
      <c r="F122">
        <v>0.99036000000000002</v>
      </c>
      <c r="G122">
        <v>0.25</v>
      </c>
    </row>
    <row r="123" spans="1:7" x14ac:dyDescent="0.35">
      <c r="A123" s="1">
        <v>44624.492835648147</v>
      </c>
      <c r="B123" s="2">
        <v>44624.492835648147</v>
      </c>
      <c r="C123">
        <v>405.02271999999994</v>
      </c>
      <c r="D123">
        <v>14.84</v>
      </c>
      <c r="E123">
        <v>11.140682999999999</v>
      </c>
      <c r="F123">
        <v>0.99036000000000002</v>
      </c>
      <c r="G123">
        <v>0.25</v>
      </c>
    </row>
    <row r="124" spans="1:7" x14ac:dyDescent="0.35">
      <c r="A124" s="1">
        <v>44624.499780092592</v>
      </c>
      <c r="B124" s="2">
        <v>44624.499780092592</v>
      </c>
      <c r="C124">
        <v>510.73023999999998</v>
      </c>
      <c r="D124">
        <v>15.27</v>
      </c>
      <c r="E124">
        <v>11.182629</v>
      </c>
      <c r="F124">
        <v>0.99036000000000002</v>
      </c>
      <c r="G124">
        <v>0.25</v>
      </c>
    </row>
    <row r="125" spans="1:7" x14ac:dyDescent="0.35">
      <c r="A125" s="1">
        <v>44624.506724537037</v>
      </c>
      <c r="B125" s="2">
        <v>44624.506724537037</v>
      </c>
      <c r="C125">
        <v>506.37311999999997</v>
      </c>
      <c r="D125">
        <v>15.1</v>
      </c>
      <c r="E125">
        <v>11.249533</v>
      </c>
      <c r="F125">
        <v>0.99036000000000002</v>
      </c>
      <c r="G125">
        <v>0.25</v>
      </c>
    </row>
    <row r="126" spans="1:7" x14ac:dyDescent="0.35">
      <c r="A126" s="1">
        <v>44624.513668981483</v>
      </c>
      <c r="B126" s="2">
        <v>44624.513668981483</v>
      </c>
      <c r="C126">
        <v>387.02591999999999</v>
      </c>
      <c r="D126">
        <v>14.93</v>
      </c>
      <c r="E126">
        <v>11.256529</v>
      </c>
      <c r="F126">
        <v>0.99036000000000002</v>
      </c>
      <c r="G126">
        <v>0.25</v>
      </c>
    </row>
    <row r="127" spans="1:7" x14ac:dyDescent="0.35">
      <c r="A127" s="1">
        <v>44624.520613425928</v>
      </c>
      <c r="B127" s="2">
        <v>44624.520613425928</v>
      </c>
      <c r="C127">
        <v>347.81183999999996</v>
      </c>
      <c r="D127">
        <v>15.31</v>
      </c>
      <c r="E127">
        <v>11.289485000000001</v>
      </c>
      <c r="F127">
        <v>0.99036000000000002</v>
      </c>
      <c r="G127">
        <v>0.25</v>
      </c>
    </row>
    <row r="128" spans="1:7" x14ac:dyDescent="0.35">
      <c r="A128" s="1">
        <v>44624.527557870373</v>
      </c>
      <c r="B128" s="2">
        <v>44624.527557870373</v>
      </c>
      <c r="C128">
        <v>414.87359999999995</v>
      </c>
      <c r="D128">
        <v>15.44</v>
      </c>
      <c r="E128">
        <v>11.364373000000001</v>
      </c>
      <c r="F128">
        <v>0.99036000000000002</v>
      </c>
      <c r="G128">
        <v>0.25</v>
      </c>
    </row>
    <row r="129" spans="1:7" x14ac:dyDescent="0.35">
      <c r="A129" s="1">
        <v>44624.534502314818</v>
      </c>
      <c r="B129" s="2">
        <v>44624.534502314818</v>
      </c>
      <c r="C129">
        <v>558.65855999999997</v>
      </c>
      <c r="D129">
        <v>15.61</v>
      </c>
      <c r="E129">
        <v>11.369374000000001</v>
      </c>
      <c r="F129">
        <v>0.99036000000000002</v>
      </c>
      <c r="G129">
        <v>0.25</v>
      </c>
    </row>
    <row r="130" spans="1:7" x14ac:dyDescent="0.35">
      <c r="A130" s="1">
        <v>44624.541446759256</v>
      </c>
      <c r="B130" s="2">
        <v>44624.541446759256</v>
      </c>
      <c r="C130">
        <v>430.21823999999998</v>
      </c>
      <c r="D130">
        <v>15.44</v>
      </c>
      <c r="E130">
        <v>11.392348</v>
      </c>
      <c r="F130">
        <v>0.99036000000000002</v>
      </c>
      <c r="G130">
        <v>0.25</v>
      </c>
    </row>
    <row r="131" spans="1:7" x14ac:dyDescent="0.35">
      <c r="A131" s="1">
        <v>44624.548391203702</v>
      </c>
      <c r="B131" s="2">
        <v>44624.548391203702</v>
      </c>
      <c r="C131">
        <v>213.11999999999998</v>
      </c>
      <c r="D131">
        <v>14.71</v>
      </c>
      <c r="E131">
        <v>11.408331</v>
      </c>
      <c r="F131">
        <v>0.99036000000000002</v>
      </c>
      <c r="G131">
        <v>0.25</v>
      </c>
    </row>
    <row r="132" spans="1:7" x14ac:dyDescent="0.35">
      <c r="A132" s="1">
        <v>44624.555335648147</v>
      </c>
      <c r="B132" s="2">
        <v>44624.555335648147</v>
      </c>
      <c r="C132">
        <v>618.90048000000002</v>
      </c>
      <c r="D132">
        <v>15.7</v>
      </c>
      <c r="E132">
        <v>11.458254999999999</v>
      </c>
      <c r="F132">
        <v>0.99036000000000002</v>
      </c>
      <c r="G132">
        <v>0.25</v>
      </c>
    </row>
    <row r="133" spans="1:7" x14ac:dyDescent="0.35">
      <c r="A133" s="1">
        <v>44624.562280092592</v>
      </c>
      <c r="B133" s="2">
        <v>44624.562280092592</v>
      </c>
      <c r="C133">
        <v>523.80159999999989</v>
      </c>
      <c r="D133">
        <v>15.61</v>
      </c>
      <c r="E133">
        <v>11.46725</v>
      </c>
      <c r="F133">
        <v>0.99036000000000002</v>
      </c>
      <c r="G133">
        <v>0.25</v>
      </c>
    </row>
    <row r="134" spans="1:7" x14ac:dyDescent="0.35">
      <c r="A134" s="1">
        <v>44624.569224537037</v>
      </c>
      <c r="B134" s="2">
        <v>44624.569224537037</v>
      </c>
      <c r="C134">
        <v>586.50623999999993</v>
      </c>
      <c r="D134">
        <v>15.91</v>
      </c>
      <c r="E134">
        <v>11.499215</v>
      </c>
      <c r="F134">
        <v>0.99036000000000002</v>
      </c>
      <c r="G134">
        <v>0.25</v>
      </c>
    </row>
    <row r="135" spans="1:7" x14ac:dyDescent="0.35">
      <c r="A135" s="1">
        <v>44624.576168981483</v>
      </c>
      <c r="B135" s="2">
        <v>44624.576168981483</v>
      </c>
      <c r="C135">
        <v>595.59936000000005</v>
      </c>
      <c r="D135">
        <v>15.61</v>
      </c>
      <c r="E135">
        <v>11.524179999999999</v>
      </c>
      <c r="F135">
        <v>0.99036000000000002</v>
      </c>
      <c r="G135">
        <v>0.25</v>
      </c>
    </row>
    <row r="136" spans="1:7" x14ac:dyDescent="0.35">
      <c r="A136" s="1">
        <v>44624.583113425928</v>
      </c>
      <c r="B136" s="2">
        <v>44624.583113425928</v>
      </c>
      <c r="C136">
        <v>304.24063999999998</v>
      </c>
      <c r="D136">
        <v>15.1</v>
      </c>
      <c r="E136">
        <v>11.539164</v>
      </c>
      <c r="F136">
        <v>0.99036000000000002</v>
      </c>
      <c r="G136">
        <v>0.25</v>
      </c>
    </row>
    <row r="137" spans="1:7" x14ac:dyDescent="0.35">
      <c r="A137" s="1">
        <v>44624.590057870373</v>
      </c>
      <c r="B137" s="2">
        <v>44624.590057870373</v>
      </c>
      <c r="C137">
        <v>602.22975999999994</v>
      </c>
      <c r="D137">
        <v>15.87</v>
      </c>
      <c r="E137">
        <v>11.600071</v>
      </c>
      <c r="F137">
        <v>0.99036000000000002</v>
      </c>
      <c r="G137">
        <v>0.25</v>
      </c>
    </row>
    <row r="138" spans="1:7" x14ac:dyDescent="0.35">
      <c r="A138" s="1">
        <v>44624.597002314818</v>
      </c>
      <c r="B138" s="2">
        <v>44624.597002314818</v>
      </c>
      <c r="C138">
        <v>589.53728000000001</v>
      </c>
      <c r="D138">
        <v>15.57</v>
      </c>
      <c r="E138">
        <v>11.669973000000001</v>
      </c>
      <c r="F138">
        <v>0.99036000000000002</v>
      </c>
      <c r="G138">
        <v>0.25</v>
      </c>
    </row>
    <row r="139" spans="1:7" x14ac:dyDescent="0.35">
      <c r="A139" s="1">
        <v>44624.603946759256</v>
      </c>
      <c r="B139" s="2">
        <v>44624.603946759256</v>
      </c>
      <c r="C139">
        <v>404.26495999999997</v>
      </c>
      <c r="D139">
        <v>15.36</v>
      </c>
      <c r="E139">
        <v>11.660990999999999</v>
      </c>
      <c r="F139">
        <v>0.99036000000000002</v>
      </c>
      <c r="G139">
        <v>0.25</v>
      </c>
    </row>
    <row r="140" spans="1:7" x14ac:dyDescent="0.35">
      <c r="A140" s="1">
        <v>44624.610891203702</v>
      </c>
      <c r="B140" s="2">
        <v>44624.610891203702</v>
      </c>
      <c r="C140">
        <v>308.69247999999999</v>
      </c>
      <c r="D140">
        <v>15.36</v>
      </c>
      <c r="E140">
        <v>11.696937</v>
      </c>
      <c r="F140">
        <v>0.99036000000000002</v>
      </c>
      <c r="G140">
        <v>0.25</v>
      </c>
    </row>
    <row r="141" spans="1:7" x14ac:dyDescent="0.35">
      <c r="A141" s="1">
        <v>44624.617835648147</v>
      </c>
      <c r="B141" s="2">
        <v>44624.617835648147</v>
      </c>
      <c r="C141">
        <v>613.78559999999993</v>
      </c>
      <c r="D141">
        <v>15.66</v>
      </c>
      <c r="E141">
        <v>11.689952999999999</v>
      </c>
      <c r="F141">
        <v>0.99036000000000002</v>
      </c>
      <c r="G141">
        <v>0.25</v>
      </c>
    </row>
    <row r="142" spans="1:7" x14ac:dyDescent="0.35">
      <c r="A142" s="1">
        <v>44624.624780092592</v>
      </c>
      <c r="B142" s="2">
        <v>44624.624780092592</v>
      </c>
      <c r="C142">
        <v>430.21823999999998</v>
      </c>
      <c r="D142">
        <v>15.53</v>
      </c>
      <c r="E142">
        <v>11.765845000000001</v>
      </c>
      <c r="F142">
        <v>0.99036000000000002</v>
      </c>
      <c r="G142">
        <v>0.25</v>
      </c>
    </row>
    <row r="143" spans="1:7" x14ac:dyDescent="0.35">
      <c r="A143" s="1">
        <v>44624.631724537037</v>
      </c>
      <c r="B143" s="2">
        <v>44624.631724537037</v>
      </c>
      <c r="C143">
        <v>214.63551999999999</v>
      </c>
      <c r="D143">
        <v>15.06</v>
      </c>
      <c r="E143">
        <v>11.729903999999999</v>
      </c>
      <c r="F143">
        <v>0.99036000000000002</v>
      </c>
      <c r="G143">
        <v>0.25</v>
      </c>
    </row>
    <row r="144" spans="1:7" x14ac:dyDescent="0.35">
      <c r="A144" s="1">
        <v>44624.638668981483</v>
      </c>
      <c r="B144" s="2">
        <v>44624.638668981483</v>
      </c>
      <c r="C144">
        <v>190.57664</v>
      </c>
      <c r="D144">
        <v>14.8</v>
      </c>
      <c r="E144">
        <v>11.760859</v>
      </c>
      <c r="F144">
        <v>0.99036000000000002</v>
      </c>
      <c r="G144">
        <v>0.25</v>
      </c>
    </row>
    <row r="145" spans="1:7" x14ac:dyDescent="0.35">
      <c r="A145" s="1">
        <v>44624.645613425928</v>
      </c>
      <c r="B145" s="2">
        <v>44624.645613425928</v>
      </c>
      <c r="C145">
        <v>199.57504</v>
      </c>
      <c r="D145">
        <v>14.75</v>
      </c>
      <c r="E145">
        <v>11.713931000000001</v>
      </c>
      <c r="F145">
        <v>0.99036000000000002</v>
      </c>
      <c r="G145">
        <v>0.25</v>
      </c>
    </row>
    <row r="146" spans="1:7" x14ac:dyDescent="0.35">
      <c r="A146" s="1">
        <v>44624.652557870373</v>
      </c>
      <c r="B146" s="2">
        <v>44624.652557870373</v>
      </c>
      <c r="C146">
        <v>164.38656</v>
      </c>
      <c r="D146">
        <v>14.71</v>
      </c>
      <c r="E146">
        <v>11.743884</v>
      </c>
      <c r="F146">
        <v>0.99036000000000002</v>
      </c>
      <c r="G146">
        <v>0.25</v>
      </c>
    </row>
    <row r="147" spans="1:7" x14ac:dyDescent="0.35">
      <c r="A147" s="1">
        <v>44624.659502314818</v>
      </c>
      <c r="B147" s="2">
        <v>44624.659502314818</v>
      </c>
      <c r="C147">
        <v>120.57856</v>
      </c>
      <c r="D147">
        <v>14.58</v>
      </c>
      <c r="E147">
        <v>11.741885</v>
      </c>
      <c r="F147">
        <v>0.99036000000000002</v>
      </c>
      <c r="G147">
        <v>0.25</v>
      </c>
    </row>
    <row r="148" spans="1:7" x14ac:dyDescent="0.35">
      <c r="A148" s="1">
        <v>44624.666446759256</v>
      </c>
      <c r="B148" s="2">
        <v>44624.666446759256</v>
      </c>
      <c r="C148">
        <v>112.33791999999998</v>
      </c>
      <c r="D148">
        <v>14.58</v>
      </c>
      <c r="E148">
        <v>11.699954</v>
      </c>
      <c r="F148">
        <v>0.99036000000000002</v>
      </c>
      <c r="G148">
        <v>0.25</v>
      </c>
    </row>
    <row r="149" spans="1:7" x14ac:dyDescent="0.35">
      <c r="A149" s="1">
        <v>44624.673391203702</v>
      </c>
      <c r="B149" s="2">
        <v>44624.673391203702</v>
      </c>
      <c r="C149">
        <v>136.16</v>
      </c>
      <c r="D149">
        <v>14.67</v>
      </c>
      <c r="E149">
        <v>11.705945</v>
      </c>
      <c r="F149">
        <v>0.99036000000000002</v>
      </c>
      <c r="G149">
        <v>0.25</v>
      </c>
    </row>
    <row r="150" spans="1:7" x14ac:dyDescent="0.35">
      <c r="A150" s="1">
        <v>44624.680335648147</v>
      </c>
      <c r="B150" s="2">
        <v>44624.680335648147</v>
      </c>
      <c r="C150">
        <v>101.16095999999999</v>
      </c>
      <c r="D150">
        <v>14.58</v>
      </c>
      <c r="E150">
        <v>11.682986</v>
      </c>
      <c r="F150">
        <v>0.99036000000000002</v>
      </c>
      <c r="G150">
        <v>0.25</v>
      </c>
    </row>
    <row r="151" spans="1:7" x14ac:dyDescent="0.35">
      <c r="A151" s="1">
        <v>44624.687280092592</v>
      </c>
      <c r="B151" s="2">
        <v>44624.687280092592</v>
      </c>
      <c r="C151">
        <v>80.464639999999989</v>
      </c>
      <c r="D151">
        <v>14.54</v>
      </c>
      <c r="E151">
        <v>11.686978</v>
      </c>
      <c r="F151">
        <v>0.99036000000000002</v>
      </c>
      <c r="G151">
        <v>0.25</v>
      </c>
    </row>
    <row r="152" spans="1:7" x14ac:dyDescent="0.35">
      <c r="A152" s="1">
        <v>44624.694224537037</v>
      </c>
      <c r="B152" s="2">
        <v>44624.694224537037</v>
      </c>
      <c r="C152">
        <v>53.279999999999994</v>
      </c>
      <c r="D152">
        <v>14.5</v>
      </c>
      <c r="E152">
        <v>11.610098000000001</v>
      </c>
      <c r="F152">
        <v>0.99036000000000002</v>
      </c>
      <c r="G152">
        <v>0.25</v>
      </c>
    </row>
    <row r="153" spans="1:7" x14ac:dyDescent="0.35">
      <c r="A153" s="1">
        <v>44624.701168981483</v>
      </c>
      <c r="B153" s="2">
        <v>44624.701168981483</v>
      </c>
      <c r="C153">
        <v>54.108800000000002</v>
      </c>
      <c r="D153">
        <v>14.5</v>
      </c>
      <c r="E153">
        <v>11.549194999999999</v>
      </c>
      <c r="F153">
        <v>0.99036000000000002</v>
      </c>
      <c r="G153">
        <v>0.25</v>
      </c>
    </row>
    <row r="154" spans="1:7" x14ac:dyDescent="0.35">
      <c r="A154" s="1">
        <v>44624.708113425928</v>
      </c>
      <c r="B154" s="2">
        <v>44624.708113425928</v>
      </c>
      <c r="C154">
        <v>34.359679999999997</v>
      </c>
      <c r="D154">
        <v>14.41</v>
      </c>
      <c r="E154">
        <v>11.524233000000001</v>
      </c>
      <c r="F154">
        <v>0.99036000000000002</v>
      </c>
      <c r="G154">
        <v>0.25</v>
      </c>
    </row>
    <row r="155" spans="1:7" x14ac:dyDescent="0.35">
      <c r="A155" s="1">
        <v>44624.715057870373</v>
      </c>
      <c r="B155" s="2">
        <v>44624.715057870373</v>
      </c>
      <c r="C155">
        <v>22.95776</v>
      </c>
      <c r="D155">
        <v>14.41</v>
      </c>
      <c r="E155">
        <v>11.538213000000001</v>
      </c>
      <c r="F155">
        <v>0.99036000000000002</v>
      </c>
      <c r="G155">
        <v>0.25</v>
      </c>
    </row>
    <row r="156" spans="1:7" x14ac:dyDescent="0.35">
      <c r="A156" s="1">
        <v>44624.722002314818</v>
      </c>
      <c r="B156" s="2">
        <v>44624.722002314818</v>
      </c>
      <c r="C156">
        <v>11.83704</v>
      </c>
      <c r="D156">
        <v>14.41</v>
      </c>
      <c r="E156">
        <v>11.499275000000001</v>
      </c>
      <c r="F156">
        <v>0.99036000000000002</v>
      </c>
      <c r="G156">
        <v>0.25</v>
      </c>
    </row>
    <row r="157" spans="1:7" x14ac:dyDescent="0.35">
      <c r="A157" s="1">
        <v>44624.728946759256</v>
      </c>
      <c r="B157" s="2">
        <v>44624.728946759256</v>
      </c>
      <c r="C157">
        <v>6.00732</v>
      </c>
      <c r="D157">
        <v>14.41</v>
      </c>
      <c r="E157">
        <v>11.432383</v>
      </c>
      <c r="F157">
        <v>0.99036000000000002</v>
      </c>
      <c r="G157">
        <v>0.25</v>
      </c>
    </row>
    <row r="158" spans="1:7" x14ac:dyDescent="0.35">
      <c r="A158" s="1">
        <v>44624.735891203702</v>
      </c>
      <c r="B158" s="2">
        <v>44624.735891203702</v>
      </c>
      <c r="C158">
        <v>2.3450600000000001</v>
      </c>
      <c r="D158">
        <v>14.41</v>
      </c>
      <c r="E158">
        <v>11.375473</v>
      </c>
      <c r="F158">
        <v>0.99036000000000002</v>
      </c>
      <c r="G158">
        <v>0.25</v>
      </c>
    </row>
    <row r="159" spans="1:7" x14ac:dyDescent="0.35">
      <c r="A159" s="1">
        <v>44624.742835648147</v>
      </c>
      <c r="B159" s="2">
        <v>44624.742835648147</v>
      </c>
      <c r="C159">
        <v>0.77810999999999997</v>
      </c>
      <c r="D159">
        <v>14.37</v>
      </c>
      <c r="E159">
        <v>11.324555</v>
      </c>
      <c r="F159">
        <v>0.99036000000000002</v>
      </c>
      <c r="G159">
        <v>0.25</v>
      </c>
    </row>
    <row r="160" spans="1:7" x14ac:dyDescent="0.35">
      <c r="A160" s="1">
        <v>44624.749780092592</v>
      </c>
      <c r="B160" s="2">
        <v>44624.749780092592</v>
      </c>
      <c r="C160">
        <v>0.10822499999999999</v>
      </c>
      <c r="D160">
        <v>14.45</v>
      </c>
      <c r="E160">
        <v>11.279628000000001</v>
      </c>
      <c r="F160">
        <v>0.99036000000000002</v>
      </c>
      <c r="G160">
        <v>0.25</v>
      </c>
    </row>
    <row r="161" spans="1:7" x14ac:dyDescent="0.35">
      <c r="A161" s="1">
        <v>44624.756724537037</v>
      </c>
      <c r="B161" s="2">
        <v>44624.756724537037</v>
      </c>
      <c r="C161">
        <v>0</v>
      </c>
      <c r="D161">
        <v>14.45</v>
      </c>
      <c r="E161">
        <v>11.205745</v>
      </c>
      <c r="F161">
        <v>0.99036000000000002</v>
      </c>
      <c r="G161">
        <v>0.25</v>
      </c>
    </row>
    <row r="162" spans="1:7" x14ac:dyDescent="0.35">
      <c r="A162" s="1">
        <v>44624.763668981483</v>
      </c>
      <c r="B162" s="2">
        <v>44624.763668981483</v>
      </c>
      <c r="C162">
        <v>0</v>
      </c>
      <c r="D162">
        <v>14.54</v>
      </c>
      <c r="E162">
        <v>11.124874</v>
      </c>
      <c r="F162">
        <v>0.99036000000000002</v>
      </c>
      <c r="G162">
        <v>0.25</v>
      </c>
    </row>
    <row r="163" spans="1:7" x14ac:dyDescent="0.35">
      <c r="A163" s="1">
        <v>44624.770613425928</v>
      </c>
      <c r="B163" s="2">
        <v>44624.770613425928</v>
      </c>
      <c r="C163">
        <v>0</v>
      </c>
      <c r="D163">
        <v>14.54</v>
      </c>
      <c r="E163">
        <v>11.084939</v>
      </c>
      <c r="F163">
        <v>0.99036000000000002</v>
      </c>
      <c r="G163">
        <v>0.25</v>
      </c>
    </row>
    <row r="164" spans="1:7" x14ac:dyDescent="0.35">
      <c r="A164" s="1">
        <v>44624.777557870373</v>
      </c>
      <c r="B164" s="2">
        <v>44624.777557870373</v>
      </c>
      <c r="C164">
        <v>0</v>
      </c>
      <c r="D164">
        <v>14.54</v>
      </c>
      <c r="E164">
        <v>11.005065999999999</v>
      </c>
      <c r="F164">
        <v>0.99036000000000002</v>
      </c>
      <c r="G164">
        <v>0.25</v>
      </c>
    </row>
    <row r="165" spans="1:7" x14ac:dyDescent="0.35">
      <c r="A165" s="1">
        <v>44624.784502314818</v>
      </c>
      <c r="B165" s="2">
        <v>44624.784502314818</v>
      </c>
      <c r="C165">
        <v>0</v>
      </c>
      <c r="D165">
        <v>14.63</v>
      </c>
      <c r="E165">
        <v>10.960141</v>
      </c>
      <c r="F165">
        <v>0.99036000000000002</v>
      </c>
      <c r="G165">
        <v>0.25</v>
      </c>
    </row>
    <row r="166" spans="1:7" x14ac:dyDescent="0.35">
      <c r="A166" s="1">
        <v>44624.791446759256</v>
      </c>
      <c r="B166" s="2">
        <v>44624.791446759256</v>
      </c>
      <c r="C166">
        <v>0</v>
      </c>
      <c r="D166">
        <v>14.67</v>
      </c>
      <c r="E166">
        <v>10.941172999999999</v>
      </c>
      <c r="F166">
        <v>0.99036000000000002</v>
      </c>
      <c r="G166">
        <v>0.25</v>
      </c>
    </row>
    <row r="167" spans="1:7" x14ac:dyDescent="0.35">
      <c r="A167" s="1">
        <v>44624.798391203702</v>
      </c>
      <c r="B167" s="2">
        <v>44624.798391203702</v>
      </c>
      <c r="C167">
        <v>0</v>
      </c>
      <c r="D167">
        <v>14.63</v>
      </c>
      <c r="E167">
        <v>10.902234999999999</v>
      </c>
      <c r="F167">
        <v>0.99036000000000002</v>
      </c>
      <c r="G167">
        <v>0.25</v>
      </c>
    </row>
    <row r="168" spans="1:7" x14ac:dyDescent="0.35">
      <c r="A168" s="1">
        <v>44624.805335648147</v>
      </c>
      <c r="B168" s="2">
        <v>44624.805335648147</v>
      </c>
      <c r="C168">
        <v>0</v>
      </c>
      <c r="D168">
        <v>14.67</v>
      </c>
      <c r="E168">
        <v>10.869287999999999</v>
      </c>
      <c r="F168">
        <v>0.99036000000000002</v>
      </c>
      <c r="G168">
        <v>0.25</v>
      </c>
    </row>
    <row r="169" spans="1:7" x14ac:dyDescent="0.35">
      <c r="A169" s="1">
        <v>44624.812280092592</v>
      </c>
      <c r="B169" s="2">
        <v>44624.812280092592</v>
      </c>
      <c r="C169">
        <v>0</v>
      </c>
      <c r="D169">
        <v>14.75</v>
      </c>
      <c r="E169">
        <v>10.855316</v>
      </c>
      <c r="F169">
        <v>0.99036000000000002</v>
      </c>
      <c r="G169">
        <v>0.25</v>
      </c>
    </row>
    <row r="170" spans="1:7" x14ac:dyDescent="0.35">
      <c r="A170" s="1">
        <v>44624.819224537037</v>
      </c>
      <c r="B170" s="2">
        <v>44624.819224537037</v>
      </c>
      <c r="C170">
        <v>0</v>
      </c>
      <c r="D170">
        <v>14.75</v>
      </c>
      <c r="E170">
        <v>10.789422</v>
      </c>
      <c r="F170">
        <v>0.99036000000000002</v>
      </c>
      <c r="G170">
        <v>0.25</v>
      </c>
    </row>
    <row r="171" spans="1:7" x14ac:dyDescent="0.35">
      <c r="A171" s="1">
        <v>44624.826168981483</v>
      </c>
      <c r="B171" s="2">
        <v>44624.826168981483</v>
      </c>
      <c r="C171">
        <v>0</v>
      </c>
      <c r="D171">
        <v>14.75</v>
      </c>
      <c r="E171">
        <v>10.775447</v>
      </c>
      <c r="F171">
        <v>0.99036000000000002</v>
      </c>
      <c r="G171">
        <v>0.25</v>
      </c>
    </row>
    <row r="172" spans="1:7" x14ac:dyDescent="0.35">
      <c r="A172" s="1">
        <v>44624.833113425928</v>
      </c>
      <c r="B172" s="2">
        <v>44624.833113425928</v>
      </c>
      <c r="C172">
        <v>0</v>
      </c>
      <c r="D172">
        <v>14.84</v>
      </c>
      <c r="E172">
        <v>10.733515000000001</v>
      </c>
      <c r="F172">
        <v>0.99036000000000002</v>
      </c>
      <c r="G172">
        <v>0.25</v>
      </c>
    </row>
    <row r="173" spans="1:7" x14ac:dyDescent="0.35">
      <c r="A173" s="1">
        <v>44624.840057870373</v>
      </c>
      <c r="B173" s="2">
        <v>44624.840057870373</v>
      </c>
      <c r="C173">
        <v>0</v>
      </c>
      <c r="D173">
        <v>14.8</v>
      </c>
      <c r="E173">
        <v>10.708557000000001</v>
      </c>
      <c r="F173">
        <v>0.99036000000000002</v>
      </c>
      <c r="G173">
        <v>0.25</v>
      </c>
    </row>
    <row r="174" spans="1:7" x14ac:dyDescent="0.35">
      <c r="A174" s="1">
        <v>44624.847002314818</v>
      </c>
      <c r="B174" s="2">
        <v>44624.847002314818</v>
      </c>
      <c r="C174">
        <v>0</v>
      </c>
      <c r="D174">
        <v>14.84</v>
      </c>
      <c r="E174">
        <v>10.671618</v>
      </c>
      <c r="F174">
        <v>0.99036000000000002</v>
      </c>
      <c r="G174">
        <v>0.25</v>
      </c>
    </row>
    <row r="175" spans="1:7" x14ac:dyDescent="0.35">
      <c r="A175" s="1">
        <v>44624.853946759256</v>
      </c>
      <c r="B175" s="2">
        <v>44624.853946759256</v>
      </c>
      <c r="C175">
        <v>0</v>
      </c>
      <c r="D175">
        <v>14.84</v>
      </c>
      <c r="E175">
        <v>10.647653999999999</v>
      </c>
      <c r="F175">
        <v>0.99036000000000002</v>
      </c>
      <c r="G175">
        <v>0.25</v>
      </c>
    </row>
    <row r="176" spans="1:7" x14ac:dyDescent="0.35">
      <c r="A176" s="1">
        <v>44624.860891203702</v>
      </c>
      <c r="B176" s="2">
        <v>44624.860891203702</v>
      </c>
      <c r="C176">
        <v>0</v>
      </c>
      <c r="D176">
        <v>14.88</v>
      </c>
      <c r="E176">
        <v>10.605724</v>
      </c>
      <c r="F176">
        <v>0.99036000000000002</v>
      </c>
      <c r="G176">
        <v>0.25</v>
      </c>
    </row>
    <row r="177" spans="1:7" x14ac:dyDescent="0.35">
      <c r="A177" s="1">
        <v>44624.867835648147</v>
      </c>
      <c r="B177" s="2">
        <v>44624.867835648147</v>
      </c>
      <c r="C177">
        <v>0</v>
      </c>
      <c r="D177">
        <v>14.88</v>
      </c>
      <c r="E177">
        <v>10.571775000000001</v>
      </c>
      <c r="F177">
        <v>0.99036000000000002</v>
      </c>
      <c r="G177">
        <v>0.25</v>
      </c>
    </row>
    <row r="178" spans="1:7" x14ac:dyDescent="0.35">
      <c r="A178" s="1">
        <v>44624.874780092592</v>
      </c>
      <c r="B178" s="2">
        <v>44624.874780092592</v>
      </c>
      <c r="C178">
        <v>0</v>
      </c>
      <c r="D178">
        <v>14.84</v>
      </c>
      <c r="E178">
        <v>10.540822</v>
      </c>
      <c r="F178">
        <v>0.99036000000000002</v>
      </c>
      <c r="G178">
        <v>0.25</v>
      </c>
    </row>
    <row r="179" spans="1:7" x14ac:dyDescent="0.35">
      <c r="A179" s="1">
        <v>44624.881724537037</v>
      </c>
      <c r="B179" s="2">
        <v>44624.881724537037</v>
      </c>
      <c r="C179">
        <v>0</v>
      </c>
      <c r="D179">
        <v>14.93</v>
      </c>
      <c r="E179">
        <v>10.497892</v>
      </c>
      <c r="F179">
        <v>0.99036000000000002</v>
      </c>
      <c r="G179">
        <v>0.25</v>
      </c>
    </row>
    <row r="180" spans="1:7" x14ac:dyDescent="0.35">
      <c r="A180" s="1">
        <v>44624.888668981483</v>
      </c>
      <c r="B180" s="2">
        <v>44624.888668981483</v>
      </c>
      <c r="C180">
        <v>0</v>
      </c>
      <c r="D180">
        <v>14.88</v>
      </c>
      <c r="E180">
        <v>10.449966</v>
      </c>
      <c r="F180">
        <v>0.99036000000000002</v>
      </c>
      <c r="G180">
        <v>0.25</v>
      </c>
    </row>
    <row r="181" spans="1:7" x14ac:dyDescent="0.35">
      <c r="A181" s="1">
        <v>44624.895613425928</v>
      </c>
      <c r="B181" s="2">
        <v>44624.895613425928</v>
      </c>
      <c r="C181">
        <v>0</v>
      </c>
      <c r="D181">
        <v>14.93</v>
      </c>
      <c r="E181">
        <v>10.40104</v>
      </c>
      <c r="F181">
        <v>0.99036000000000002</v>
      </c>
      <c r="G181">
        <v>0.25</v>
      </c>
    </row>
    <row r="182" spans="1:7" x14ac:dyDescent="0.35">
      <c r="A182" s="1">
        <v>44624.902557870373</v>
      </c>
      <c r="B182" s="2">
        <v>44624.902557870373</v>
      </c>
      <c r="C182">
        <v>0</v>
      </c>
      <c r="D182">
        <v>14.93</v>
      </c>
      <c r="E182">
        <v>10.358107</v>
      </c>
      <c r="F182">
        <v>0.99036000000000002</v>
      </c>
      <c r="G182">
        <v>0.25</v>
      </c>
    </row>
    <row r="183" spans="1:7" x14ac:dyDescent="0.35">
      <c r="A183" s="1">
        <v>44624.909502314818</v>
      </c>
      <c r="B183" s="2">
        <v>44624.909502314818</v>
      </c>
      <c r="C183">
        <v>0</v>
      </c>
      <c r="D183">
        <v>14.93</v>
      </c>
      <c r="E183">
        <v>10.307185</v>
      </c>
      <c r="F183">
        <v>0.99036000000000002</v>
      </c>
      <c r="G183">
        <v>0.25</v>
      </c>
    </row>
    <row r="184" spans="1:7" x14ac:dyDescent="0.35">
      <c r="A184" s="1">
        <v>44624.916446759256</v>
      </c>
      <c r="B184" s="2">
        <v>44624.916446759256</v>
      </c>
      <c r="C184">
        <v>0</v>
      </c>
      <c r="D184">
        <v>14.88</v>
      </c>
      <c r="E184">
        <v>10.271239</v>
      </c>
      <c r="F184">
        <v>0.99036000000000002</v>
      </c>
      <c r="G184">
        <v>0.25</v>
      </c>
    </row>
    <row r="185" spans="1:7" x14ac:dyDescent="0.35">
      <c r="A185" s="1">
        <v>44624.923391203702</v>
      </c>
      <c r="B185" s="2">
        <v>44624.923391203702</v>
      </c>
      <c r="C185">
        <v>0</v>
      </c>
      <c r="D185">
        <v>14.88</v>
      </c>
      <c r="E185">
        <v>10.243278999999999</v>
      </c>
      <c r="F185">
        <v>0.99036000000000002</v>
      </c>
      <c r="G185">
        <v>0.25</v>
      </c>
    </row>
    <row r="186" spans="1:7" x14ac:dyDescent="0.35">
      <c r="A186" s="1">
        <v>44624.930335648147</v>
      </c>
      <c r="B186" s="2">
        <v>44624.930335648147</v>
      </c>
      <c r="C186">
        <v>0</v>
      </c>
      <c r="D186">
        <v>14.88</v>
      </c>
      <c r="E186">
        <v>10.177382</v>
      </c>
      <c r="F186">
        <v>0.99036000000000002</v>
      </c>
      <c r="G186">
        <v>0.25</v>
      </c>
    </row>
    <row r="187" spans="1:7" x14ac:dyDescent="0.35">
      <c r="A187" s="1">
        <v>44624.937280092592</v>
      </c>
      <c r="B187" s="2">
        <v>44624.937280092592</v>
      </c>
      <c r="C187">
        <v>0</v>
      </c>
      <c r="D187">
        <v>14.84</v>
      </c>
      <c r="E187">
        <v>10.134447</v>
      </c>
      <c r="F187">
        <v>0.99036000000000002</v>
      </c>
      <c r="G187">
        <v>0.25</v>
      </c>
    </row>
    <row r="188" spans="1:7" x14ac:dyDescent="0.35">
      <c r="A188" s="1">
        <v>44624.944224537037</v>
      </c>
      <c r="B188" s="2">
        <v>44624.944224537037</v>
      </c>
      <c r="C188">
        <v>0</v>
      </c>
      <c r="D188">
        <v>14.88</v>
      </c>
      <c r="E188">
        <v>10.090510999999999</v>
      </c>
      <c r="F188">
        <v>0.99036000000000002</v>
      </c>
      <c r="G188">
        <v>0.25</v>
      </c>
    </row>
    <row r="189" spans="1:7" x14ac:dyDescent="0.35">
      <c r="A189" s="1">
        <v>44624.951168981483</v>
      </c>
      <c r="B189" s="2">
        <v>44624.951168981483</v>
      </c>
      <c r="C189">
        <v>0</v>
      </c>
      <c r="D189">
        <v>14.8</v>
      </c>
      <c r="E189">
        <v>10.046576</v>
      </c>
      <c r="F189">
        <v>0.99036000000000002</v>
      </c>
      <c r="G189">
        <v>0.25</v>
      </c>
    </row>
    <row r="190" spans="1:7" x14ac:dyDescent="0.35">
      <c r="A190" s="1">
        <v>44624.958113425928</v>
      </c>
      <c r="B190" s="2">
        <v>44624.958113425928</v>
      </c>
      <c r="C190">
        <v>0</v>
      </c>
      <c r="D190">
        <v>14.8</v>
      </c>
      <c r="E190">
        <v>10.005637</v>
      </c>
      <c r="F190">
        <v>0.99036000000000002</v>
      </c>
      <c r="G190">
        <v>0.25</v>
      </c>
    </row>
    <row r="191" spans="1:7" x14ac:dyDescent="0.35">
      <c r="A191" s="1">
        <v>44624.965057870373</v>
      </c>
      <c r="B191" s="2">
        <v>44624.965057870373</v>
      </c>
      <c r="C191">
        <v>0</v>
      </c>
      <c r="D191">
        <v>14.8</v>
      </c>
      <c r="E191">
        <v>9.9587079999999997</v>
      </c>
      <c r="F191">
        <v>0.99036000000000002</v>
      </c>
      <c r="G191">
        <v>0.25</v>
      </c>
    </row>
    <row r="192" spans="1:7" x14ac:dyDescent="0.35">
      <c r="A192" s="1">
        <v>44624.972002314818</v>
      </c>
      <c r="B192" s="2">
        <v>44624.972002314818</v>
      </c>
      <c r="C192">
        <v>0</v>
      </c>
      <c r="D192">
        <v>14.84</v>
      </c>
      <c r="E192">
        <v>9.9147730000000003</v>
      </c>
      <c r="F192">
        <v>0.99036000000000002</v>
      </c>
      <c r="G192">
        <v>0.25</v>
      </c>
    </row>
    <row r="193" spans="1:7" x14ac:dyDescent="0.35">
      <c r="A193" s="1">
        <v>44624.978946759256</v>
      </c>
      <c r="B193" s="2">
        <v>44624.978946759256</v>
      </c>
      <c r="C193">
        <v>0</v>
      </c>
      <c r="D193">
        <v>14.71</v>
      </c>
      <c r="E193">
        <v>9.8838159999999995</v>
      </c>
      <c r="F193">
        <v>0.99036000000000002</v>
      </c>
      <c r="G193">
        <v>0.25</v>
      </c>
    </row>
    <row r="194" spans="1:7" x14ac:dyDescent="0.35">
      <c r="A194" s="1">
        <v>44624.985891203702</v>
      </c>
      <c r="B194" s="2">
        <v>44624.985891203702</v>
      </c>
      <c r="C194">
        <v>0</v>
      </c>
      <c r="D194">
        <v>14.71</v>
      </c>
      <c r="E194">
        <v>9.8328939999999996</v>
      </c>
      <c r="F194">
        <v>0.99036000000000002</v>
      </c>
      <c r="G194">
        <v>0.25</v>
      </c>
    </row>
    <row r="195" spans="1:7" x14ac:dyDescent="0.35">
      <c r="A195" s="1">
        <v>44624.992835648147</v>
      </c>
      <c r="B195" s="2">
        <v>44624.992835648147</v>
      </c>
      <c r="C195">
        <v>0</v>
      </c>
      <c r="D195">
        <v>14.67</v>
      </c>
      <c r="E195">
        <v>9.7939509999999999</v>
      </c>
      <c r="F195">
        <v>0.99036000000000002</v>
      </c>
      <c r="G195">
        <v>0.25</v>
      </c>
    </row>
    <row r="196" spans="1:7" x14ac:dyDescent="0.35">
      <c r="A196" s="1">
        <v>44624.999780092592</v>
      </c>
      <c r="B196" s="2">
        <v>44624.999780092592</v>
      </c>
      <c r="C196">
        <v>0</v>
      </c>
      <c r="D196">
        <v>14.71</v>
      </c>
      <c r="E196">
        <v>9.7470210000000002</v>
      </c>
      <c r="F196">
        <v>0.99036000000000002</v>
      </c>
      <c r="G196">
        <v>0.25</v>
      </c>
    </row>
    <row r="197" spans="1:7" x14ac:dyDescent="0.35">
      <c r="A197" s="1">
        <v>44625.006724537037</v>
      </c>
      <c r="B197" s="2">
        <v>44625.006724537037</v>
      </c>
      <c r="C197">
        <v>0</v>
      </c>
      <c r="D197">
        <v>14.63</v>
      </c>
      <c r="E197">
        <v>9.6980939999999993</v>
      </c>
      <c r="F197">
        <v>0.99036000000000002</v>
      </c>
      <c r="G197">
        <v>0.25</v>
      </c>
    </row>
    <row r="198" spans="1:7" x14ac:dyDescent="0.35">
      <c r="A198" s="1">
        <v>44625.013668981483</v>
      </c>
      <c r="B198" s="2">
        <v>44625.013668981483</v>
      </c>
      <c r="C198">
        <v>0</v>
      </c>
      <c r="D198">
        <v>14.63</v>
      </c>
      <c r="E198">
        <v>9.6481709999999996</v>
      </c>
      <c r="F198">
        <v>0.99036000000000002</v>
      </c>
      <c r="G198">
        <v>0.25</v>
      </c>
    </row>
    <row r="199" spans="1:7" x14ac:dyDescent="0.35">
      <c r="A199" s="1">
        <v>44625.020613425928</v>
      </c>
      <c r="B199" s="2">
        <v>44625.020613425928</v>
      </c>
      <c r="C199">
        <v>0</v>
      </c>
      <c r="D199">
        <v>14.58</v>
      </c>
      <c r="E199">
        <v>9.6152149999999992</v>
      </c>
      <c r="F199">
        <v>0.99036000000000002</v>
      </c>
      <c r="G199">
        <v>0.25</v>
      </c>
    </row>
    <row r="200" spans="1:7" x14ac:dyDescent="0.35">
      <c r="A200" s="1">
        <v>44625.027557870373</v>
      </c>
      <c r="B200" s="2">
        <v>44625.027557870373</v>
      </c>
      <c r="C200">
        <v>0</v>
      </c>
      <c r="D200">
        <v>14.58</v>
      </c>
      <c r="E200">
        <v>9.5722799999999992</v>
      </c>
      <c r="F200">
        <v>0.99036000000000002</v>
      </c>
      <c r="G200">
        <v>0.25</v>
      </c>
    </row>
    <row r="201" spans="1:7" x14ac:dyDescent="0.35">
      <c r="A201" s="1">
        <v>44625.034502314818</v>
      </c>
      <c r="B201" s="2">
        <v>44625.034502314818</v>
      </c>
      <c r="C201">
        <v>0</v>
      </c>
      <c r="D201">
        <v>14.58</v>
      </c>
      <c r="E201">
        <v>9.5393270000000001</v>
      </c>
      <c r="F201">
        <v>0.99036000000000002</v>
      </c>
      <c r="G201">
        <v>0.25</v>
      </c>
    </row>
    <row r="202" spans="1:7" x14ac:dyDescent="0.35">
      <c r="A202" s="1">
        <v>44625.041446759256</v>
      </c>
      <c r="B202" s="2">
        <v>44625.041446759256</v>
      </c>
      <c r="C202">
        <v>0</v>
      </c>
      <c r="D202">
        <v>14.54</v>
      </c>
      <c r="E202">
        <v>9.5043780000000009</v>
      </c>
      <c r="F202">
        <v>0.99036000000000002</v>
      </c>
      <c r="G202">
        <v>0.25</v>
      </c>
    </row>
    <row r="203" spans="1:7" x14ac:dyDescent="0.35">
      <c r="A203" s="1">
        <v>44625.048391203702</v>
      </c>
      <c r="B203" s="2">
        <v>44625.048391203702</v>
      </c>
      <c r="C203">
        <v>0</v>
      </c>
      <c r="D203">
        <v>14.54</v>
      </c>
      <c r="E203">
        <v>9.4494600000000002</v>
      </c>
      <c r="F203">
        <v>0.99036000000000002</v>
      </c>
      <c r="G203">
        <v>0.25</v>
      </c>
    </row>
    <row r="204" spans="1:7" x14ac:dyDescent="0.35">
      <c r="A204" s="1">
        <v>44625.055335648147</v>
      </c>
      <c r="B204" s="2">
        <v>44625.055335648147</v>
      </c>
      <c r="C204">
        <v>0</v>
      </c>
      <c r="D204">
        <v>14.5</v>
      </c>
      <c r="E204">
        <v>9.4175050000000002</v>
      </c>
      <c r="F204">
        <v>0.99036000000000002</v>
      </c>
      <c r="G204">
        <v>0.25</v>
      </c>
    </row>
    <row r="205" spans="1:7" x14ac:dyDescent="0.35">
      <c r="A205" s="1">
        <v>44625.062280092592</v>
      </c>
      <c r="B205" s="2">
        <v>44625.062280092592</v>
      </c>
      <c r="C205">
        <v>0</v>
      </c>
      <c r="D205">
        <v>14.45</v>
      </c>
      <c r="E205">
        <v>9.3765660000000004</v>
      </c>
      <c r="F205">
        <v>0.99036000000000002</v>
      </c>
      <c r="G205">
        <v>0.25</v>
      </c>
    </row>
    <row r="206" spans="1:7" x14ac:dyDescent="0.35">
      <c r="A206" s="1">
        <v>44625.069224537037</v>
      </c>
      <c r="B206" s="2">
        <v>44625.069224537037</v>
      </c>
      <c r="C206">
        <v>0</v>
      </c>
      <c r="D206">
        <v>14.45</v>
      </c>
      <c r="E206">
        <v>9.3366260000000008</v>
      </c>
      <c r="F206">
        <v>0.99036000000000002</v>
      </c>
      <c r="G206">
        <v>0.25</v>
      </c>
    </row>
    <row r="207" spans="1:7" x14ac:dyDescent="0.35">
      <c r="A207" s="1">
        <v>44625.076168981483</v>
      </c>
      <c r="B207" s="2">
        <v>44625.076168981483</v>
      </c>
      <c r="C207">
        <v>0</v>
      </c>
      <c r="D207">
        <v>14.45</v>
      </c>
      <c r="E207">
        <v>9.3006799999999998</v>
      </c>
      <c r="F207">
        <v>0.99036000000000002</v>
      </c>
      <c r="G207">
        <v>0.25</v>
      </c>
    </row>
    <row r="208" spans="1:7" x14ac:dyDescent="0.35">
      <c r="A208" s="1">
        <v>44625.083113425928</v>
      </c>
      <c r="B208" s="2">
        <v>44625.083113425928</v>
      </c>
      <c r="C208">
        <v>0</v>
      </c>
      <c r="D208">
        <v>14.45</v>
      </c>
      <c r="E208">
        <v>9.2617360000000009</v>
      </c>
      <c r="F208">
        <v>0.99036000000000002</v>
      </c>
      <c r="G208">
        <v>0.25</v>
      </c>
    </row>
    <row r="209" spans="1:7" x14ac:dyDescent="0.35">
      <c r="A209" s="1">
        <v>44625.090057870373</v>
      </c>
      <c r="B209" s="2">
        <v>44625.090057870373</v>
      </c>
      <c r="C209">
        <v>0</v>
      </c>
      <c r="D209">
        <v>14.41</v>
      </c>
      <c r="E209">
        <v>9.2287839999999992</v>
      </c>
      <c r="F209">
        <v>0.99036000000000002</v>
      </c>
      <c r="G209">
        <v>0.25</v>
      </c>
    </row>
    <row r="210" spans="1:7" x14ac:dyDescent="0.35">
      <c r="A210" s="1">
        <v>44625.097002314818</v>
      </c>
      <c r="B210" s="2">
        <v>44625.097002314818</v>
      </c>
      <c r="C210">
        <v>0</v>
      </c>
      <c r="D210">
        <v>14.41</v>
      </c>
      <c r="E210">
        <v>9.1978299999999997</v>
      </c>
      <c r="F210">
        <v>0.99036000000000002</v>
      </c>
      <c r="G210">
        <v>0.25</v>
      </c>
    </row>
    <row r="211" spans="1:7" x14ac:dyDescent="0.35">
      <c r="A211" s="1">
        <v>44625.103946759256</v>
      </c>
      <c r="B211" s="2">
        <v>44625.103946759256</v>
      </c>
      <c r="C211">
        <v>0</v>
      </c>
      <c r="D211">
        <v>14.37</v>
      </c>
      <c r="E211">
        <v>9.1499030000000001</v>
      </c>
      <c r="F211">
        <v>0.99036000000000002</v>
      </c>
      <c r="G211">
        <v>0.25</v>
      </c>
    </row>
    <row r="212" spans="1:7" x14ac:dyDescent="0.35">
      <c r="A212" s="1">
        <v>44625.110891203702</v>
      </c>
      <c r="B212" s="2">
        <v>44625.110891203702</v>
      </c>
      <c r="C212">
        <v>0</v>
      </c>
      <c r="D212">
        <v>14.37</v>
      </c>
      <c r="E212">
        <v>9.1159510000000008</v>
      </c>
      <c r="F212">
        <v>0.99036000000000002</v>
      </c>
      <c r="G212">
        <v>0.25</v>
      </c>
    </row>
    <row r="213" spans="1:7" x14ac:dyDescent="0.35">
      <c r="A213" s="1">
        <v>44625.117835648147</v>
      </c>
      <c r="B213" s="2">
        <v>44625.117835648147</v>
      </c>
      <c r="C213">
        <v>0</v>
      </c>
      <c r="D213">
        <v>14.33</v>
      </c>
      <c r="E213">
        <v>9.111955</v>
      </c>
      <c r="F213">
        <v>0.99036000000000002</v>
      </c>
      <c r="G213">
        <v>0.25</v>
      </c>
    </row>
    <row r="214" spans="1:7" x14ac:dyDescent="0.35">
      <c r="A214" s="1">
        <v>44625.124780092592</v>
      </c>
      <c r="B214" s="2">
        <v>44625.124780092592</v>
      </c>
      <c r="C214">
        <v>0</v>
      </c>
      <c r="D214">
        <v>14.28</v>
      </c>
      <c r="E214">
        <v>9.0660229999999995</v>
      </c>
      <c r="F214">
        <v>0.99036000000000002</v>
      </c>
      <c r="G214">
        <v>0.25</v>
      </c>
    </row>
    <row r="215" spans="1:7" x14ac:dyDescent="0.35">
      <c r="A215" s="1">
        <v>44625.131724537037</v>
      </c>
      <c r="B215" s="2">
        <v>44625.131724537037</v>
      </c>
      <c r="C215">
        <v>0</v>
      </c>
      <c r="D215">
        <v>14.28</v>
      </c>
      <c r="E215">
        <v>9.0350680000000008</v>
      </c>
      <c r="F215">
        <v>0.99036000000000002</v>
      </c>
      <c r="G215">
        <v>0.25</v>
      </c>
    </row>
    <row r="216" spans="1:7" x14ac:dyDescent="0.35">
      <c r="A216" s="1">
        <v>44625.138668981483</v>
      </c>
      <c r="B216" s="2">
        <v>44625.138668981483</v>
      </c>
      <c r="C216">
        <v>0</v>
      </c>
      <c r="D216">
        <v>14.2</v>
      </c>
      <c r="E216">
        <v>9.0101040000000001</v>
      </c>
      <c r="F216">
        <v>0.99036000000000002</v>
      </c>
      <c r="G216">
        <v>0.25</v>
      </c>
    </row>
    <row r="217" spans="1:7" x14ac:dyDescent="0.35">
      <c r="A217" s="1">
        <v>44625.145613425928</v>
      </c>
      <c r="B217" s="2">
        <v>44625.145613425928</v>
      </c>
      <c r="C217">
        <v>0</v>
      </c>
      <c r="D217">
        <v>14.24</v>
      </c>
      <c r="E217">
        <v>8.9811449999999997</v>
      </c>
      <c r="F217">
        <v>0.99036000000000002</v>
      </c>
      <c r="G217">
        <v>0.25</v>
      </c>
    </row>
    <row r="218" spans="1:7" x14ac:dyDescent="0.35">
      <c r="A218" s="1">
        <v>44625.152557870373</v>
      </c>
      <c r="B218" s="2">
        <v>44625.152557870373</v>
      </c>
      <c r="C218">
        <v>0</v>
      </c>
      <c r="D218">
        <v>14.15</v>
      </c>
      <c r="E218">
        <v>8.9551800000000004</v>
      </c>
      <c r="F218">
        <v>0.99036000000000002</v>
      </c>
      <c r="G218">
        <v>0.25</v>
      </c>
    </row>
    <row r="219" spans="1:7" x14ac:dyDescent="0.35">
      <c r="A219" s="1">
        <v>44625.159502314818</v>
      </c>
      <c r="B219" s="2">
        <v>44625.159502314818</v>
      </c>
      <c r="C219">
        <v>0</v>
      </c>
      <c r="D219">
        <v>14.2</v>
      </c>
      <c r="E219">
        <v>8.933211</v>
      </c>
      <c r="F219">
        <v>0.99036000000000002</v>
      </c>
      <c r="G219">
        <v>0.25</v>
      </c>
    </row>
    <row r="220" spans="1:7" x14ac:dyDescent="0.35">
      <c r="A220" s="1">
        <v>44625.166446759256</v>
      </c>
      <c r="B220" s="2">
        <v>44625.166446759256</v>
      </c>
      <c r="C220">
        <v>0</v>
      </c>
      <c r="D220">
        <v>14.11</v>
      </c>
      <c r="E220">
        <v>8.9182310000000005</v>
      </c>
      <c r="F220">
        <v>0.99036000000000002</v>
      </c>
      <c r="G220">
        <v>0.25</v>
      </c>
    </row>
    <row r="221" spans="1:7" x14ac:dyDescent="0.35">
      <c r="A221" s="1">
        <v>44625.173391203702</v>
      </c>
      <c r="B221" s="2">
        <v>44625.173391203702</v>
      </c>
      <c r="C221">
        <v>0</v>
      </c>
      <c r="D221">
        <v>14.11</v>
      </c>
      <c r="E221">
        <v>8.9032499999999999</v>
      </c>
      <c r="F221">
        <v>0.99036000000000002</v>
      </c>
      <c r="G221">
        <v>0.25</v>
      </c>
    </row>
    <row r="222" spans="1:7" x14ac:dyDescent="0.35">
      <c r="A222" s="1">
        <v>44625.180335648147</v>
      </c>
      <c r="B222" s="2">
        <v>44625.180335648147</v>
      </c>
      <c r="C222">
        <v>0</v>
      </c>
      <c r="D222">
        <v>14.07</v>
      </c>
      <c r="E222">
        <v>8.8772889999999993</v>
      </c>
      <c r="F222">
        <v>0.99036000000000002</v>
      </c>
      <c r="G222">
        <v>0.25</v>
      </c>
    </row>
    <row r="223" spans="1:7" x14ac:dyDescent="0.35">
      <c r="A223" s="1">
        <v>44625.187280092592</v>
      </c>
      <c r="B223" s="2">
        <v>44625.187280092592</v>
      </c>
      <c r="C223">
        <v>0</v>
      </c>
      <c r="D223">
        <v>14.03</v>
      </c>
      <c r="E223">
        <v>8.8593109999999999</v>
      </c>
      <c r="F223">
        <v>0.99036000000000002</v>
      </c>
      <c r="G223">
        <v>0.25</v>
      </c>
    </row>
    <row r="224" spans="1:7" x14ac:dyDescent="0.35">
      <c r="A224" s="1">
        <v>44625.194224537037</v>
      </c>
      <c r="B224" s="2">
        <v>44625.194224537037</v>
      </c>
      <c r="C224">
        <v>0</v>
      </c>
      <c r="D224">
        <v>14.03</v>
      </c>
      <c r="E224">
        <v>8.8503240000000005</v>
      </c>
      <c r="F224">
        <v>0.99036000000000002</v>
      </c>
      <c r="G224">
        <v>0.25</v>
      </c>
    </row>
    <row r="225" spans="1:7" x14ac:dyDescent="0.35">
      <c r="A225" s="1">
        <v>44625.201168981483</v>
      </c>
      <c r="B225" s="2">
        <v>44625.201168981483</v>
      </c>
      <c r="C225">
        <v>0</v>
      </c>
      <c r="D225">
        <v>13.98</v>
      </c>
      <c r="E225">
        <v>8.8213650000000001</v>
      </c>
      <c r="F225">
        <v>0.99036000000000002</v>
      </c>
      <c r="G225">
        <v>0.25</v>
      </c>
    </row>
    <row r="226" spans="1:7" x14ac:dyDescent="0.35">
      <c r="A226" s="1">
        <v>44625.208113425928</v>
      </c>
      <c r="B226" s="2">
        <v>44625.208113425928</v>
      </c>
      <c r="C226">
        <v>0</v>
      </c>
      <c r="D226">
        <v>13.98</v>
      </c>
      <c r="E226">
        <v>8.8193660000000005</v>
      </c>
      <c r="F226">
        <v>0.99036000000000002</v>
      </c>
      <c r="G226">
        <v>0.25</v>
      </c>
    </row>
    <row r="227" spans="1:7" x14ac:dyDescent="0.35">
      <c r="A227" s="1">
        <v>44625.215057870373</v>
      </c>
      <c r="B227" s="2">
        <v>44625.215057870373</v>
      </c>
      <c r="C227">
        <v>0</v>
      </c>
      <c r="D227">
        <v>13.94</v>
      </c>
      <c r="E227">
        <v>8.7944040000000001</v>
      </c>
      <c r="F227">
        <v>0.99036000000000002</v>
      </c>
      <c r="G227">
        <v>0.25</v>
      </c>
    </row>
    <row r="228" spans="1:7" x14ac:dyDescent="0.35">
      <c r="A228" s="1">
        <v>44625.222002314818</v>
      </c>
      <c r="B228" s="2">
        <v>44625.222002314818</v>
      </c>
      <c r="C228">
        <v>0</v>
      </c>
      <c r="D228">
        <v>13.94</v>
      </c>
      <c r="E228">
        <v>8.7904070000000001</v>
      </c>
      <c r="F228">
        <v>0.99036000000000002</v>
      </c>
      <c r="G228">
        <v>0.25</v>
      </c>
    </row>
    <row r="229" spans="1:7" x14ac:dyDescent="0.35">
      <c r="A229" s="1">
        <v>44625.228946759256</v>
      </c>
      <c r="B229" s="2">
        <v>44625.228946759256</v>
      </c>
      <c r="C229">
        <v>0</v>
      </c>
      <c r="D229">
        <v>13.9</v>
      </c>
      <c r="E229">
        <v>8.7854120000000009</v>
      </c>
      <c r="F229">
        <v>0.99036000000000002</v>
      </c>
      <c r="G229">
        <v>0.25</v>
      </c>
    </row>
    <row r="230" spans="1:7" x14ac:dyDescent="0.35">
      <c r="A230" s="1">
        <v>44625.235891203702</v>
      </c>
      <c r="B230" s="2">
        <v>44625.235891203702</v>
      </c>
      <c r="C230">
        <v>0</v>
      </c>
      <c r="D230">
        <v>13.9</v>
      </c>
      <c r="E230">
        <v>8.771433</v>
      </c>
      <c r="F230">
        <v>0.99036000000000002</v>
      </c>
      <c r="G230">
        <v>0.25</v>
      </c>
    </row>
    <row r="231" spans="1:7" x14ac:dyDescent="0.35">
      <c r="A231" s="1">
        <v>44625.242835648147</v>
      </c>
      <c r="B231" s="2">
        <v>44625.242835648147</v>
      </c>
      <c r="C231">
        <v>2.3865000000000001E-2</v>
      </c>
      <c r="D231">
        <v>13.85</v>
      </c>
      <c r="E231">
        <v>8.7614439999999991</v>
      </c>
      <c r="F231">
        <v>0.99036000000000002</v>
      </c>
      <c r="G231">
        <v>0.25</v>
      </c>
    </row>
    <row r="232" spans="1:7" x14ac:dyDescent="0.35">
      <c r="A232" s="1">
        <v>44625.249780092592</v>
      </c>
      <c r="B232" s="2">
        <v>44625.249780092592</v>
      </c>
      <c r="C232">
        <v>0.36112</v>
      </c>
      <c r="D232">
        <v>13.85</v>
      </c>
      <c r="E232">
        <v>8.7444670000000002</v>
      </c>
      <c r="F232">
        <v>0.99036000000000002</v>
      </c>
      <c r="G232">
        <v>0.25</v>
      </c>
    </row>
    <row r="233" spans="1:7" x14ac:dyDescent="0.35">
      <c r="A233" s="1">
        <v>44625.256724537037</v>
      </c>
      <c r="B233" s="2">
        <v>44625.256724537037</v>
      </c>
      <c r="C233">
        <v>1.9254799999999999</v>
      </c>
      <c r="D233">
        <v>13.81</v>
      </c>
      <c r="E233">
        <v>8.7524540000000002</v>
      </c>
      <c r="F233">
        <v>0.99036000000000002</v>
      </c>
      <c r="G233">
        <v>0.25</v>
      </c>
    </row>
    <row r="234" spans="1:7" x14ac:dyDescent="0.35">
      <c r="A234" s="1">
        <v>44625.263668981483</v>
      </c>
      <c r="B234" s="2">
        <v>44625.263668981483</v>
      </c>
      <c r="C234">
        <v>6.2337599999999993</v>
      </c>
      <c r="D234">
        <v>13.81</v>
      </c>
      <c r="E234">
        <v>8.7374740000000006</v>
      </c>
      <c r="F234">
        <v>0.99036000000000002</v>
      </c>
      <c r="G234">
        <v>0.25</v>
      </c>
    </row>
    <row r="235" spans="1:7" x14ac:dyDescent="0.35">
      <c r="A235" s="1">
        <v>44625.270613425928</v>
      </c>
      <c r="B235" s="2">
        <v>44625.270613425928</v>
      </c>
      <c r="C235">
        <v>11.757119999999999</v>
      </c>
      <c r="D235">
        <v>13.77</v>
      </c>
      <c r="E235">
        <v>8.7354760000000002</v>
      </c>
      <c r="F235">
        <v>0.99036000000000002</v>
      </c>
      <c r="G235">
        <v>0.25</v>
      </c>
    </row>
    <row r="236" spans="1:7" x14ac:dyDescent="0.35">
      <c r="A236" s="1">
        <v>44625.277557870373</v>
      </c>
      <c r="B236" s="2">
        <v>44625.277557870373</v>
      </c>
      <c r="C236">
        <v>23.964159999999996</v>
      </c>
      <c r="D236">
        <v>13.77</v>
      </c>
      <c r="E236">
        <v>8.7624300000000002</v>
      </c>
      <c r="F236">
        <v>0.99036000000000002</v>
      </c>
      <c r="G236">
        <v>0.25</v>
      </c>
    </row>
    <row r="237" spans="1:7" x14ac:dyDescent="0.35">
      <c r="A237" s="1">
        <v>44625.284502314818</v>
      </c>
      <c r="B237" s="2">
        <v>44625.284502314818</v>
      </c>
      <c r="C237">
        <v>25.751999999999999</v>
      </c>
      <c r="D237">
        <v>13.81</v>
      </c>
      <c r="E237">
        <v>8.7724139999999995</v>
      </c>
      <c r="F237">
        <v>0.99036000000000002</v>
      </c>
      <c r="G237">
        <v>0.25</v>
      </c>
    </row>
    <row r="238" spans="1:7" x14ac:dyDescent="0.35">
      <c r="A238" s="1">
        <v>44625.291446759256</v>
      </c>
      <c r="B238" s="2">
        <v>44625.291446759256</v>
      </c>
      <c r="C238">
        <v>32.986239999999995</v>
      </c>
      <c r="D238">
        <v>13.81</v>
      </c>
      <c r="E238">
        <v>8.7943770000000008</v>
      </c>
      <c r="F238">
        <v>0.99036000000000002</v>
      </c>
      <c r="G238">
        <v>0.25</v>
      </c>
    </row>
    <row r="239" spans="1:7" x14ac:dyDescent="0.35">
      <c r="A239" s="1">
        <v>44625.298391203702</v>
      </c>
      <c r="B239" s="2">
        <v>44625.298391203702</v>
      </c>
      <c r="C239">
        <v>37.84064</v>
      </c>
      <c r="D239">
        <v>13.77</v>
      </c>
      <c r="E239">
        <v>8.8293199999999992</v>
      </c>
      <c r="F239">
        <v>0.99036000000000002</v>
      </c>
      <c r="G239">
        <v>0.25</v>
      </c>
    </row>
    <row r="240" spans="1:7" x14ac:dyDescent="0.35">
      <c r="A240" s="1">
        <v>44625.305335648147</v>
      </c>
      <c r="B240" s="2">
        <v>44625.305335648147</v>
      </c>
      <c r="C240">
        <v>47.419199999999996</v>
      </c>
      <c r="D240">
        <v>13.77</v>
      </c>
      <c r="E240">
        <v>8.8622669999999992</v>
      </c>
      <c r="F240">
        <v>0.99036000000000002</v>
      </c>
      <c r="G240">
        <v>0.25</v>
      </c>
    </row>
    <row r="241" spans="1:7" x14ac:dyDescent="0.35">
      <c r="A241" s="1">
        <v>44625.312280092592</v>
      </c>
      <c r="B241" s="2">
        <v>44625.312280092592</v>
      </c>
      <c r="C241">
        <v>49.396479999999997</v>
      </c>
      <c r="D241">
        <v>13.85</v>
      </c>
      <c r="E241">
        <v>8.9141860000000008</v>
      </c>
      <c r="F241">
        <v>0.99036000000000002</v>
      </c>
      <c r="G241">
        <v>0.25</v>
      </c>
    </row>
    <row r="242" spans="1:7" x14ac:dyDescent="0.35">
      <c r="A242" s="1">
        <v>44625.319224537037</v>
      </c>
      <c r="B242" s="2">
        <v>44625.319224537037</v>
      </c>
      <c r="C242">
        <v>52.16704</v>
      </c>
      <c r="D242">
        <v>13.81</v>
      </c>
      <c r="E242">
        <v>8.9770859999999999</v>
      </c>
      <c r="F242">
        <v>0.99036000000000002</v>
      </c>
      <c r="G242">
        <v>0.25</v>
      </c>
    </row>
    <row r="243" spans="1:7" x14ac:dyDescent="0.35">
      <c r="A243" s="1">
        <v>44625.326168981483</v>
      </c>
      <c r="B243" s="2">
        <v>44625.326168981483</v>
      </c>
      <c r="C243">
        <v>52.924799999999998</v>
      </c>
      <c r="D243">
        <v>13.85</v>
      </c>
      <c r="E243">
        <v>9.0659480000000006</v>
      </c>
      <c r="F243">
        <v>0.99036000000000002</v>
      </c>
      <c r="G243">
        <v>0.25</v>
      </c>
    </row>
    <row r="244" spans="1:7" x14ac:dyDescent="0.35">
      <c r="A244" s="1">
        <v>44625.333113425928</v>
      </c>
      <c r="B244" s="2">
        <v>44625.333113425928</v>
      </c>
      <c r="C244">
        <v>75.681280000000001</v>
      </c>
      <c r="D244">
        <v>13.85</v>
      </c>
      <c r="E244">
        <v>9.1458259999999996</v>
      </c>
      <c r="F244">
        <v>0.99036000000000002</v>
      </c>
      <c r="G244">
        <v>0.25</v>
      </c>
    </row>
    <row r="245" spans="1:7" x14ac:dyDescent="0.35">
      <c r="A245" s="1">
        <v>44625.340057870373</v>
      </c>
      <c r="B245" s="2">
        <v>44625.340057870373</v>
      </c>
      <c r="C245">
        <v>67.298559999999995</v>
      </c>
      <c r="D245">
        <v>13.9</v>
      </c>
      <c r="E245">
        <v>9.2566520000000008</v>
      </c>
      <c r="F245">
        <v>0.99036000000000002</v>
      </c>
      <c r="G245">
        <v>0.25</v>
      </c>
    </row>
    <row r="246" spans="1:7" x14ac:dyDescent="0.35">
      <c r="A246" s="1">
        <v>44625.347002314818</v>
      </c>
      <c r="B246" s="2">
        <v>44625.347002314818</v>
      </c>
      <c r="C246">
        <v>78.546559999999999</v>
      </c>
      <c r="D246">
        <v>13.94</v>
      </c>
      <c r="E246">
        <v>9.3634909999999998</v>
      </c>
      <c r="F246">
        <v>0.99036000000000002</v>
      </c>
      <c r="G246">
        <v>0.25</v>
      </c>
    </row>
    <row r="247" spans="1:7" x14ac:dyDescent="0.35">
      <c r="A247" s="1">
        <v>44625.353946759256</v>
      </c>
      <c r="B247" s="2">
        <v>44625.353946759256</v>
      </c>
      <c r="C247">
        <v>88.37375999999999</v>
      </c>
      <c r="D247">
        <v>13.98</v>
      </c>
      <c r="E247">
        <v>9.4853020000000008</v>
      </c>
      <c r="F247">
        <v>0.99036000000000002</v>
      </c>
      <c r="G247">
        <v>0.25</v>
      </c>
    </row>
    <row r="248" spans="1:7" x14ac:dyDescent="0.35">
      <c r="A248" s="1">
        <v>44625.360891203702</v>
      </c>
      <c r="B248" s="2">
        <v>44625.360891203702</v>
      </c>
      <c r="C248">
        <v>131.94495999999998</v>
      </c>
      <c r="D248">
        <v>14.07</v>
      </c>
      <c r="E248">
        <v>9.5891459999999995</v>
      </c>
      <c r="F248">
        <v>0.99036000000000002</v>
      </c>
      <c r="G248">
        <v>0.25</v>
      </c>
    </row>
    <row r="249" spans="1:7" x14ac:dyDescent="0.35">
      <c r="A249" s="1">
        <v>44625.367835648147</v>
      </c>
      <c r="B249" s="2">
        <v>44625.367835648147</v>
      </c>
      <c r="C249">
        <v>157.09312</v>
      </c>
      <c r="D249">
        <v>14.33</v>
      </c>
      <c r="E249">
        <v>9.7249370000000006</v>
      </c>
      <c r="F249">
        <v>0.99036000000000002</v>
      </c>
      <c r="G249">
        <v>0.25</v>
      </c>
    </row>
    <row r="250" spans="1:7" x14ac:dyDescent="0.35">
      <c r="A250" s="1">
        <v>44625.374780092592</v>
      </c>
      <c r="B250" s="2">
        <v>44625.374780092592</v>
      </c>
      <c r="C250">
        <v>114.94271999999999</v>
      </c>
      <c r="D250">
        <v>14.15</v>
      </c>
      <c r="E250">
        <v>9.8217920000000003</v>
      </c>
      <c r="F250">
        <v>0.99036000000000002</v>
      </c>
      <c r="G250">
        <v>0.25</v>
      </c>
    </row>
    <row r="251" spans="1:7" x14ac:dyDescent="0.35">
      <c r="A251" s="1">
        <v>44625.381724537037</v>
      </c>
      <c r="B251" s="2">
        <v>44625.381724537037</v>
      </c>
      <c r="C251">
        <v>185.84064000000001</v>
      </c>
      <c r="D251">
        <v>14.5</v>
      </c>
      <c r="E251">
        <v>9.9116549999999997</v>
      </c>
      <c r="F251">
        <v>0.99036000000000002</v>
      </c>
      <c r="G251">
        <v>0.25</v>
      </c>
    </row>
    <row r="252" spans="1:7" x14ac:dyDescent="0.35">
      <c r="A252" s="1">
        <v>44625.388668981483</v>
      </c>
      <c r="B252" s="2">
        <v>44625.388668981483</v>
      </c>
      <c r="C252">
        <v>207.43679999999998</v>
      </c>
      <c r="D252">
        <v>14.63</v>
      </c>
      <c r="E252">
        <v>10.016496</v>
      </c>
      <c r="F252">
        <v>0.99036000000000002</v>
      </c>
      <c r="G252">
        <v>0.25</v>
      </c>
    </row>
    <row r="253" spans="1:7" x14ac:dyDescent="0.35">
      <c r="A253" s="1">
        <v>44625.395613425928</v>
      </c>
      <c r="B253" s="2">
        <v>44625.395613425928</v>
      </c>
      <c r="C253">
        <v>429.46048000000002</v>
      </c>
      <c r="D253">
        <v>15.23</v>
      </c>
      <c r="E253">
        <v>10.133319</v>
      </c>
      <c r="F253">
        <v>0.99036000000000002</v>
      </c>
      <c r="G253">
        <v>0.25</v>
      </c>
    </row>
    <row r="254" spans="1:7" x14ac:dyDescent="0.35">
      <c r="A254" s="1">
        <v>44625.402557870373</v>
      </c>
      <c r="B254" s="2">
        <v>44625.402557870373</v>
      </c>
      <c r="C254">
        <v>221.26591999999999</v>
      </c>
      <c r="D254">
        <v>14.71</v>
      </c>
      <c r="E254">
        <v>10.228175999999999</v>
      </c>
      <c r="F254">
        <v>0.99036000000000002</v>
      </c>
      <c r="G254">
        <v>0.25</v>
      </c>
    </row>
    <row r="255" spans="1:7" x14ac:dyDescent="0.35">
      <c r="A255" s="1">
        <v>44625.409502314818</v>
      </c>
      <c r="B255" s="2">
        <v>44625.409502314818</v>
      </c>
      <c r="C255">
        <v>231.87456</v>
      </c>
      <c r="D255">
        <v>14.67</v>
      </c>
      <c r="E255">
        <v>10.310051</v>
      </c>
      <c r="F255">
        <v>0.99036000000000002</v>
      </c>
      <c r="G255">
        <v>0.25</v>
      </c>
    </row>
    <row r="256" spans="1:7" x14ac:dyDescent="0.35">
      <c r="A256" s="1">
        <v>44625.416446759256</v>
      </c>
      <c r="B256" s="2">
        <v>44625.416446759256</v>
      </c>
      <c r="C256">
        <v>171.91679999999997</v>
      </c>
      <c r="D256">
        <v>15.01</v>
      </c>
      <c r="E256">
        <v>10.453837</v>
      </c>
      <c r="F256">
        <v>0.99036000000000002</v>
      </c>
      <c r="G256">
        <v>0.25</v>
      </c>
    </row>
    <row r="257" spans="1:7" x14ac:dyDescent="0.35">
      <c r="A257" s="1">
        <v>44625.423391203702</v>
      </c>
      <c r="B257" s="2">
        <v>44625.423391203702</v>
      </c>
      <c r="C257">
        <v>405.78048000000001</v>
      </c>
      <c r="D257">
        <v>15.57</v>
      </c>
      <c r="E257">
        <v>10.509762</v>
      </c>
      <c r="F257">
        <v>0.99036000000000002</v>
      </c>
      <c r="G257">
        <v>0.25</v>
      </c>
    </row>
    <row r="258" spans="1:7" x14ac:dyDescent="0.35">
      <c r="A258" s="1">
        <v>44625.430335648147</v>
      </c>
      <c r="B258" s="2">
        <v>44625.430335648147</v>
      </c>
      <c r="C258">
        <v>283.02335999999997</v>
      </c>
      <c r="D258">
        <v>15.23</v>
      </c>
      <c r="E258">
        <v>10.608613999999999</v>
      </c>
      <c r="F258">
        <v>0.99036000000000002</v>
      </c>
      <c r="G258">
        <v>0.25</v>
      </c>
    </row>
    <row r="259" spans="1:7" x14ac:dyDescent="0.35">
      <c r="A259" s="1">
        <v>44625.437280092592</v>
      </c>
      <c r="B259" s="2">
        <v>44625.437280092592</v>
      </c>
      <c r="C259">
        <v>302.15679999999998</v>
      </c>
      <c r="D259">
        <v>15.18</v>
      </c>
      <c r="E259">
        <v>10.750401</v>
      </c>
      <c r="F259">
        <v>0.99036000000000002</v>
      </c>
      <c r="G259">
        <v>0.25</v>
      </c>
    </row>
    <row r="260" spans="1:7" x14ac:dyDescent="0.35">
      <c r="A260" s="1">
        <v>44625.444224537037</v>
      </c>
      <c r="B260" s="2">
        <v>44625.444224537037</v>
      </c>
      <c r="C260">
        <v>263.88991999999996</v>
      </c>
      <c r="D260">
        <v>15.23</v>
      </c>
      <c r="E260">
        <v>10.778368</v>
      </c>
      <c r="F260">
        <v>0.99036000000000002</v>
      </c>
      <c r="G260">
        <v>0.25</v>
      </c>
    </row>
    <row r="261" spans="1:7" x14ac:dyDescent="0.35">
      <c r="A261" s="1">
        <v>44625.451168981483</v>
      </c>
      <c r="B261" s="2">
        <v>44625.451168981483</v>
      </c>
      <c r="C261">
        <v>262.46911999999998</v>
      </c>
      <c r="D261">
        <v>15.57</v>
      </c>
      <c r="E261">
        <v>10.91516</v>
      </c>
      <c r="F261">
        <v>0.99036000000000002</v>
      </c>
      <c r="G261">
        <v>0.25</v>
      </c>
    </row>
    <row r="262" spans="1:7" x14ac:dyDescent="0.35">
      <c r="A262" s="1">
        <v>44625.458113425928</v>
      </c>
      <c r="B262" s="2">
        <v>44625.458113425928</v>
      </c>
      <c r="C262">
        <v>678.76351999999997</v>
      </c>
      <c r="D262">
        <v>16.64</v>
      </c>
      <c r="E262">
        <v>11.013018000000001</v>
      </c>
      <c r="F262">
        <v>0.99036000000000002</v>
      </c>
      <c r="G262">
        <v>0.25</v>
      </c>
    </row>
    <row r="263" spans="1:7" x14ac:dyDescent="0.35">
      <c r="A263" s="1">
        <v>44625.465057870373</v>
      </c>
      <c r="B263" s="2">
        <v>44625.465057870373</v>
      </c>
      <c r="C263">
        <v>262.27967999999998</v>
      </c>
      <c r="D263">
        <v>15.78</v>
      </c>
      <c r="E263">
        <v>11.088913</v>
      </c>
      <c r="F263">
        <v>0.99036000000000002</v>
      </c>
      <c r="G263">
        <v>0.25</v>
      </c>
    </row>
    <row r="264" spans="1:7" x14ac:dyDescent="0.35">
      <c r="A264" s="1">
        <v>44625.472002314818</v>
      </c>
      <c r="B264" s="2">
        <v>44625.472002314818</v>
      </c>
      <c r="C264">
        <v>233.95839999999998</v>
      </c>
      <c r="D264">
        <v>15.36</v>
      </c>
      <c r="E264">
        <v>11.108888</v>
      </c>
      <c r="F264">
        <v>0.99036000000000002</v>
      </c>
      <c r="G264">
        <v>0.25</v>
      </c>
    </row>
    <row r="265" spans="1:7" x14ac:dyDescent="0.35">
      <c r="A265" s="1">
        <v>44625.478946759256</v>
      </c>
      <c r="B265" s="2">
        <v>44625.478946759256</v>
      </c>
      <c r="C265">
        <v>375.47008</v>
      </c>
      <c r="D265">
        <v>15.7</v>
      </c>
      <c r="E265">
        <v>11.142837</v>
      </c>
      <c r="F265">
        <v>0.99036000000000002</v>
      </c>
      <c r="G265">
        <v>0.25</v>
      </c>
    </row>
    <row r="266" spans="1:7" x14ac:dyDescent="0.35">
      <c r="A266" s="1">
        <v>44625.485891203702</v>
      </c>
      <c r="B266" s="2">
        <v>44625.485891203702</v>
      </c>
      <c r="C266">
        <v>117.59487999999999</v>
      </c>
      <c r="D266">
        <v>15.06</v>
      </c>
      <c r="E266">
        <v>11.163809000000001</v>
      </c>
      <c r="F266">
        <v>0.99036000000000002</v>
      </c>
      <c r="G266">
        <v>0.25</v>
      </c>
    </row>
    <row r="267" spans="1:7" x14ac:dyDescent="0.35">
      <c r="A267" s="1">
        <v>44625.492835648147</v>
      </c>
      <c r="B267" s="2">
        <v>44625.492835648147</v>
      </c>
      <c r="C267">
        <v>310.96575999999999</v>
      </c>
      <c r="D267">
        <v>15.78</v>
      </c>
      <c r="E267">
        <v>11.137851</v>
      </c>
      <c r="F267">
        <v>0.99036000000000002</v>
      </c>
      <c r="G267">
        <v>0.25</v>
      </c>
    </row>
    <row r="268" spans="1:7" x14ac:dyDescent="0.35">
      <c r="A268" s="1">
        <v>44625.499780092592</v>
      </c>
      <c r="B268" s="2">
        <v>44625.499780092592</v>
      </c>
      <c r="C268">
        <v>659.8195199999999</v>
      </c>
      <c r="D268">
        <v>16.64</v>
      </c>
      <c r="E268">
        <v>11.184775999999999</v>
      </c>
      <c r="F268">
        <v>0.99036000000000002</v>
      </c>
      <c r="G268">
        <v>0.25</v>
      </c>
    </row>
    <row r="269" spans="1:7" x14ac:dyDescent="0.35">
      <c r="A269" s="1">
        <v>44625.506724537037</v>
      </c>
      <c r="B269" s="2">
        <v>44625.506724537037</v>
      </c>
      <c r="C269">
        <v>432.68095999999997</v>
      </c>
      <c r="D269">
        <v>15.87</v>
      </c>
      <c r="E269">
        <v>11.319573</v>
      </c>
      <c r="F269">
        <v>0.99036000000000002</v>
      </c>
      <c r="G269">
        <v>0.25</v>
      </c>
    </row>
    <row r="270" spans="1:7" x14ac:dyDescent="0.35">
      <c r="A270" s="1">
        <v>44625.513668981483</v>
      </c>
      <c r="B270" s="2">
        <v>44625.513668981483</v>
      </c>
      <c r="C270">
        <v>601.85087999999996</v>
      </c>
      <c r="D270">
        <v>16.86</v>
      </c>
      <c r="E270">
        <v>11.299612</v>
      </c>
      <c r="F270">
        <v>0.99036000000000002</v>
      </c>
      <c r="G270">
        <v>0.25</v>
      </c>
    </row>
    <row r="271" spans="1:7" x14ac:dyDescent="0.35">
      <c r="A271" s="1">
        <v>44625.520613425928</v>
      </c>
      <c r="B271" s="2">
        <v>44625.520613425928</v>
      </c>
      <c r="C271">
        <v>539.14624000000003</v>
      </c>
      <c r="D271">
        <v>16.170000000000002</v>
      </c>
      <c r="E271">
        <v>11.324576</v>
      </c>
      <c r="F271">
        <v>0.99036000000000002</v>
      </c>
      <c r="G271">
        <v>0.25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7F12-7D3C-4A56-BA4F-0750DA0D88A9}">
  <dimension ref="A1:Q196"/>
  <sheetViews>
    <sheetView workbookViewId="0">
      <selection activeCell="F2" sqref="F2"/>
    </sheetView>
  </sheetViews>
  <sheetFormatPr defaultRowHeight="14.5" x14ac:dyDescent="0.35"/>
  <cols>
    <col min="2" max="2" width="11.26953125" bestFit="1" customWidth="1"/>
    <col min="9" max="9" width="11.81640625" bestFit="1" customWidth="1"/>
    <col min="10" max="12" width="11.81640625" customWidth="1"/>
    <col min="13" max="13" width="13.54296875" bestFit="1" customWidth="1"/>
  </cols>
  <sheetData>
    <row r="1" spans="1:17" x14ac:dyDescent="0.35">
      <c r="A1" t="str">
        <f>'Raw Data'!A1</f>
        <v>Date</v>
      </c>
      <c r="B1" t="str">
        <f>'Raw Data'!B1</f>
        <v>Time</v>
      </c>
      <c r="C1" t="str">
        <f>'Raw Data'!C1</f>
        <v>I</v>
      </c>
      <c r="D1" t="str">
        <f>'Raw Data'!D1</f>
        <v>tempC</v>
      </c>
      <c r="E1" t="str">
        <f>'Raw Data'!E1</f>
        <v>DO</v>
      </c>
      <c r="F1" t="s">
        <v>4</v>
      </c>
      <c r="G1" t="s">
        <v>5</v>
      </c>
      <c r="H1" t="s">
        <v>6</v>
      </c>
      <c r="I1" t="s">
        <v>7</v>
      </c>
      <c r="J1" t="s">
        <v>8</v>
      </c>
      <c r="K1" t="s">
        <v>9</v>
      </c>
      <c r="L1" t="s">
        <v>10</v>
      </c>
      <c r="N1" t="s">
        <v>11</v>
      </c>
      <c r="O1" t="s">
        <v>12</v>
      </c>
    </row>
    <row r="2" spans="1:17" x14ac:dyDescent="0.35">
      <c r="A2" s="1">
        <f>'Raw Data'!A53</f>
        <v>44624.006724537037</v>
      </c>
      <c r="B2" s="2">
        <f>'Raw Data'!B53</f>
        <v>44624.006724537037</v>
      </c>
      <c r="C2">
        <f>'Raw Data'!C53</f>
        <v>0</v>
      </c>
      <c r="D2">
        <v>13.648</v>
      </c>
      <c r="E2">
        <f>'Raw Data'!E53</f>
        <v>9.6211079999999995</v>
      </c>
      <c r="F2">
        <f t="array" ref="F2:F145">0.0013*EXP(1700*(1/(D2:D145+273.15)-1/298.15))</f>
        <v>1.6291416056463351E-3</v>
      </c>
      <c r="G2">
        <f t="array" ref="G2:G145">0.2095*F2:F145*31999</f>
        <v>10.921424019086647</v>
      </c>
      <c r="H2">
        <f t="array" ref="H2:H145">E2:E145-G2:G145</f>
        <v>-1.3003160190866474</v>
      </c>
      <c r="M2" t="s">
        <v>13</v>
      </c>
      <c r="N2" s="4">
        <v>1.9987129275977639E-2</v>
      </c>
      <c r="O2">
        <v>2.9300000000000002E-4</v>
      </c>
    </row>
    <row r="3" spans="1:17" ht="31.5" customHeight="1" x14ac:dyDescent="0.35">
      <c r="A3" s="1">
        <f>'Raw Data'!A54</f>
        <v>44624.013668981483</v>
      </c>
      <c r="B3" s="2">
        <f>'Raw Data'!B54</f>
        <v>44624.013668981483</v>
      </c>
      <c r="C3">
        <f>'Raw Data'!C54</f>
        <v>0</v>
      </c>
      <c r="D3">
        <v>13.603999999999999</v>
      </c>
      <c r="E3">
        <f>'Raw Data'!E54</f>
        <v>9.5861560000000008</v>
      </c>
      <c r="F3">
        <v>1.630624029334707E-3</v>
      </c>
      <c r="G3">
        <v>10.931361876925729</v>
      </c>
      <c r="H3">
        <v>-1.3452058769257285</v>
      </c>
      <c r="I3" s="3">
        <f t="shared" ref="I3:I34" si="0">(E4-E2)/0.0139</f>
        <v>-5.9624460431654045</v>
      </c>
      <c r="J3" s="3">
        <f t="shared" ref="J3:J34" si="1">A*C3^p - R_*(Theta^(D3-D$146)) + KO2_*(1.0241^(D3-D$146))*H3</f>
        <v>-2.4798644910187808</v>
      </c>
      <c r="K3" s="3">
        <f>(J3-I3)^2</f>
        <v>12.128374267351987</v>
      </c>
      <c r="L3" s="3">
        <f t="array" ref="L3:L144">A*C3:C145^p</f>
        <v>0</v>
      </c>
      <c r="M3" t="s">
        <v>14</v>
      </c>
      <c r="N3" s="5">
        <v>0.96307052199171728</v>
      </c>
      <c r="O3">
        <v>4.0199999999999996</v>
      </c>
      <c r="Q3" s="6"/>
    </row>
    <row r="4" spans="1:17" x14ac:dyDescent="0.35">
      <c r="A4" s="1">
        <f>'Raw Data'!A55</f>
        <v>44624.020613425928</v>
      </c>
      <c r="B4" s="2">
        <f>'Raw Data'!B55</f>
        <v>44624.020613425928</v>
      </c>
      <c r="C4">
        <f>'Raw Data'!C55</f>
        <v>0</v>
      </c>
      <c r="D4">
        <v>13.596</v>
      </c>
      <c r="E4">
        <f>'Raw Data'!E55</f>
        <v>9.5382300000000004</v>
      </c>
      <c r="F4">
        <v>1.6308937547122044E-3</v>
      </c>
      <c r="G4">
        <v>10.933170059349006</v>
      </c>
      <c r="H4">
        <v>-1.3949400593490058</v>
      </c>
      <c r="I4" s="3">
        <f t="shared" si="0"/>
        <v>-4.2385611510791348</v>
      </c>
      <c r="J4" s="3">
        <f t="shared" si="1"/>
        <v>-2.4784855528312013</v>
      </c>
      <c r="K4" s="3">
        <f t="shared" ref="K4:K67" si="2">(J4-I4)^2</f>
        <v>3.097866111547821</v>
      </c>
      <c r="L4" s="3">
        <v>0</v>
      </c>
      <c r="M4" t="s">
        <v>15</v>
      </c>
      <c r="N4" s="4">
        <v>0</v>
      </c>
      <c r="O4">
        <v>3.8</v>
      </c>
    </row>
    <row r="5" spans="1:17" x14ac:dyDescent="0.35">
      <c r="A5" s="1">
        <f>'Raw Data'!A56</f>
        <v>44624.027557870373</v>
      </c>
      <c r="B5" s="2">
        <f>'Raw Data'!B56</f>
        <v>44624.027557870373</v>
      </c>
      <c r="C5">
        <f>'Raw Data'!C56</f>
        <v>0</v>
      </c>
      <c r="D5">
        <v>13.542999999999999</v>
      </c>
      <c r="E5">
        <f>'Raw Data'!E56</f>
        <v>9.5272400000000008</v>
      </c>
      <c r="F5">
        <v>1.6326821932437126E-3</v>
      </c>
      <c r="G5">
        <v>10.945159376586364</v>
      </c>
      <c r="H5">
        <v>-1.4179193765863634</v>
      </c>
      <c r="I5" s="3">
        <f t="shared" si="0"/>
        <v>-3.3766906474820528</v>
      </c>
      <c r="J5" s="3">
        <f t="shared" si="1"/>
        <v>-2.4693694339380148</v>
      </c>
      <c r="K5" s="3">
        <f t="shared" si="2"/>
        <v>0.82323178454702595</v>
      </c>
      <c r="L5" s="3">
        <v>0</v>
      </c>
      <c r="M5" t="s">
        <v>16</v>
      </c>
      <c r="N5">
        <v>1.0720000000000001</v>
      </c>
    </row>
    <row r="6" spans="1:17" x14ac:dyDescent="0.35">
      <c r="A6" s="1">
        <f>'Raw Data'!A57</f>
        <v>44624.034502314818</v>
      </c>
      <c r="B6" s="2">
        <f>'Raw Data'!B57</f>
        <v>44624.034502314818</v>
      </c>
      <c r="C6">
        <f>'Raw Data'!C57</f>
        <v>0</v>
      </c>
      <c r="D6">
        <v>13.526</v>
      </c>
      <c r="E6">
        <f>'Raw Data'!E57</f>
        <v>9.4912939999999999</v>
      </c>
      <c r="F6">
        <v>1.6332563988546585E-3</v>
      </c>
      <c r="G6">
        <v>10.949008730706071</v>
      </c>
      <c r="H6">
        <v>-1.4577147307060709</v>
      </c>
      <c r="I6" s="3">
        <f t="shared" si="0"/>
        <v>-5.6033812949640636</v>
      </c>
      <c r="J6" s="3">
        <f t="shared" si="1"/>
        <v>-2.466452504022703</v>
      </c>
      <c r="K6" s="3">
        <f t="shared" si="2"/>
        <v>9.8403222394368264</v>
      </c>
      <c r="L6" s="3">
        <v>0</v>
      </c>
      <c r="M6" t="s">
        <v>17</v>
      </c>
      <c r="N6">
        <v>1</v>
      </c>
    </row>
    <row r="7" spans="1:17" x14ac:dyDescent="0.35">
      <c r="A7" s="1">
        <f>'Raw Data'!A58</f>
        <v>44624.041446759256</v>
      </c>
      <c r="B7" s="2">
        <f>'Raw Data'!B58</f>
        <v>44624.041446759256</v>
      </c>
      <c r="C7">
        <f>'Raw Data'!C58</f>
        <v>0</v>
      </c>
      <c r="D7">
        <v>13.473000000000001</v>
      </c>
      <c r="E7">
        <f>'Raw Data'!E58</f>
        <v>9.4493530000000003</v>
      </c>
      <c r="F7">
        <v>1.635048303590088E-3</v>
      </c>
      <c r="G7">
        <v>10.961021284648348</v>
      </c>
      <c r="H7">
        <v>-1.5116682846483478</v>
      </c>
      <c r="I7" s="3">
        <f t="shared" si="0"/>
        <v>-4.2387050359712415</v>
      </c>
      <c r="J7" s="3">
        <f t="shared" si="1"/>
        <v>-2.4573806438920753</v>
      </c>
      <c r="K7" s="3">
        <f t="shared" si="2"/>
        <v>3.1731165898162108</v>
      </c>
      <c r="L7" s="3">
        <v>0</v>
      </c>
      <c r="M7" t="s">
        <v>18</v>
      </c>
      <c r="N7" s="3">
        <f>A*C146^p</f>
        <v>2.3484599716654535</v>
      </c>
      <c r="O7">
        <v>4.96</v>
      </c>
    </row>
    <row r="8" spans="1:17" x14ac:dyDescent="0.35">
      <c r="A8" s="1">
        <f>'Raw Data'!A59</f>
        <v>44624.048391203702</v>
      </c>
      <c r="B8" s="2">
        <f>'Raw Data'!B59</f>
        <v>44624.048391203702</v>
      </c>
      <c r="C8">
        <f>'Raw Data'!C59</f>
        <v>0</v>
      </c>
      <c r="D8">
        <v>13.446999999999999</v>
      </c>
      <c r="E8">
        <f>'Raw Data'!E59</f>
        <v>9.4323759999999996</v>
      </c>
      <c r="F8">
        <v>1.6359283124106822E-3</v>
      </c>
      <c r="G8">
        <v>10.966920679419763</v>
      </c>
      <c r="H8">
        <v>-1.5345446794197635</v>
      </c>
      <c r="I8" s="3">
        <f t="shared" si="0"/>
        <v>-3.089208633093508</v>
      </c>
      <c r="J8" s="3">
        <f t="shared" si="1"/>
        <v>-2.4529425044477433</v>
      </c>
      <c r="K8" s="3">
        <f t="shared" si="2"/>
        <v>0.40483458646186882</v>
      </c>
      <c r="L8" s="3">
        <v>0</v>
      </c>
      <c r="M8" t="s">
        <v>19</v>
      </c>
      <c r="N8" s="3">
        <f>N7/R_</f>
        <v>2.4385129832534225</v>
      </c>
      <c r="O8">
        <v>1.24</v>
      </c>
    </row>
    <row r="9" spans="1:17" x14ac:dyDescent="0.35">
      <c r="A9" s="1">
        <f>'Raw Data'!A60</f>
        <v>44624.055335648147</v>
      </c>
      <c r="B9" s="2">
        <f>'Raw Data'!B60</f>
        <v>44624.055335648147</v>
      </c>
      <c r="C9">
        <f>'Raw Data'!C60</f>
        <v>0</v>
      </c>
      <c r="D9">
        <v>13.420999999999999</v>
      </c>
      <c r="E9">
        <f>'Raw Data'!E60</f>
        <v>9.4064130000000006</v>
      </c>
      <c r="F9">
        <v>1.636808954677657E-3</v>
      </c>
      <c r="G9">
        <v>10.972824320683008</v>
      </c>
      <c r="H9">
        <v>-1.5664113206830077</v>
      </c>
      <c r="I9" s="3">
        <f t="shared" si="0"/>
        <v>-4.1668345323741045</v>
      </c>
      <c r="J9" s="3">
        <f t="shared" si="1"/>
        <v>-2.4485123804819158</v>
      </c>
      <c r="K9" s="3">
        <f t="shared" si="2"/>
        <v>2.9526310176834021</v>
      </c>
      <c r="L9" s="3">
        <v>0</v>
      </c>
      <c r="M9" t="s">
        <v>20</v>
      </c>
      <c r="N9" s="3">
        <f>N7-R_</f>
        <v>1.3853894496737362</v>
      </c>
      <c r="O9">
        <v>0.94</v>
      </c>
    </row>
    <row r="10" spans="1:17" x14ac:dyDescent="0.35">
      <c r="A10" s="1">
        <f>'Raw Data'!A61</f>
        <v>44624.062280092592</v>
      </c>
      <c r="B10" s="2">
        <f>'Raw Data'!B61</f>
        <v>44624.062280092592</v>
      </c>
      <c r="C10">
        <f>'Raw Data'!C61</f>
        <v>0</v>
      </c>
      <c r="D10">
        <v>13.377000000000001</v>
      </c>
      <c r="E10">
        <f>'Raw Data'!E61</f>
        <v>9.3744569999999996</v>
      </c>
      <c r="F10">
        <v>1.6383007169792426E-3</v>
      </c>
      <c r="G10">
        <v>10.982824782628635</v>
      </c>
      <c r="H10">
        <v>-1.6083677826286351</v>
      </c>
      <c r="I10" s="3">
        <f t="shared" si="0"/>
        <v>-4.4541726618705431</v>
      </c>
      <c r="J10" s="3">
        <f t="shared" si="1"/>
        <v>-2.4410334671540852</v>
      </c>
      <c r="K10" s="3">
        <f t="shared" si="2"/>
        <v>4.0527294173036283</v>
      </c>
      <c r="L10" s="3">
        <v>0</v>
      </c>
      <c r="M10" t="s">
        <v>21</v>
      </c>
      <c r="N10" s="3">
        <f>86400*R_/600</f>
        <v>138.68215516680729</v>
      </c>
    </row>
    <row r="11" spans="1:17" x14ac:dyDescent="0.35">
      <c r="A11" s="1">
        <f>'Raw Data'!A62</f>
        <v>44624.069224537037</v>
      </c>
      <c r="B11" s="2">
        <f>'Raw Data'!B62</f>
        <v>44624.069224537037</v>
      </c>
      <c r="C11">
        <f>'Raw Data'!C62</f>
        <v>0</v>
      </c>
      <c r="D11">
        <v>13.342000000000001</v>
      </c>
      <c r="E11">
        <f>'Raw Data'!E62</f>
        <v>9.3445</v>
      </c>
      <c r="F11">
        <v>1.6394886444910681E-3</v>
      </c>
      <c r="G11">
        <v>10.990788399797099</v>
      </c>
      <c r="H11">
        <v>-1.6462883997970987</v>
      </c>
      <c r="I11" s="3">
        <f t="shared" si="0"/>
        <v>-3.7357553956833938</v>
      </c>
      <c r="J11" s="3">
        <f t="shared" si="1"/>
        <v>-2.435100647977178</v>
      </c>
      <c r="K11" s="3">
        <f t="shared" si="2"/>
        <v>1.6917027727307199</v>
      </c>
      <c r="L11" s="3">
        <v>0</v>
      </c>
      <c r="M11" t="s">
        <v>22</v>
      </c>
      <c r="N11" s="3">
        <f>L147</f>
        <v>338.17823591982528</v>
      </c>
    </row>
    <row r="12" spans="1:17" x14ac:dyDescent="0.35">
      <c r="A12" s="1">
        <f>'Raw Data'!A63</f>
        <v>44624.076168981483</v>
      </c>
      <c r="B12" s="2">
        <f>'Raw Data'!B63</f>
        <v>44624.076168981483</v>
      </c>
      <c r="C12">
        <f>'Raw Data'!C63</f>
        <v>0</v>
      </c>
      <c r="D12">
        <v>13.307</v>
      </c>
      <c r="E12">
        <f>'Raw Data'!E63</f>
        <v>9.3225300000000004</v>
      </c>
      <c r="F12">
        <v>1.6406777239694312E-3</v>
      </c>
      <c r="G12">
        <v>10.998759739507895</v>
      </c>
      <c r="H12">
        <v>-1.6762297395078942</v>
      </c>
      <c r="I12" s="3">
        <f t="shared" si="0"/>
        <v>-3.5921582733813553</v>
      </c>
      <c r="J12" s="3">
        <f t="shared" si="1"/>
        <v>-2.4291822482434524</v>
      </c>
      <c r="K12" s="3">
        <f t="shared" si="2"/>
        <v>1.3525132350455562</v>
      </c>
      <c r="L12" s="3">
        <v>0</v>
      </c>
      <c r="M12" t="s">
        <v>23</v>
      </c>
      <c r="N12" s="3">
        <f>N11/N10</f>
        <v>2.4385129832534225</v>
      </c>
    </row>
    <row r="13" spans="1:17" x14ac:dyDescent="0.35">
      <c r="A13" s="1">
        <f>'Raw Data'!A64</f>
        <v>44624.083113425928</v>
      </c>
      <c r="B13" s="2">
        <f>'Raw Data'!B64</f>
        <v>44624.083113425928</v>
      </c>
      <c r="C13">
        <f>'Raw Data'!C64</f>
        <v>0</v>
      </c>
      <c r="D13">
        <v>13.272</v>
      </c>
      <c r="E13">
        <f>'Raw Data'!E64</f>
        <v>9.2945689999999992</v>
      </c>
      <c r="F13">
        <v>1.6418679567778171E-3</v>
      </c>
      <c r="G13">
        <v>11.00673881090154</v>
      </c>
      <c r="H13">
        <v>-1.7121698109015409</v>
      </c>
      <c r="I13" s="3">
        <f t="shared" si="0"/>
        <v>-2.8020863309352926</v>
      </c>
      <c r="J13" s="3">
        <f t="shared" si="1"/>
        <v>-2.4232782329071187</v>
      </c>
      <c r="K13" s="3">
        <f t="shared" si="2"/>
        <v>0.14349557513172256</v>
      </c>
      <c r="L13" s="3">
        <v>0</v>
      </c>
    </row>
    <row r="14" spans="1:17" x14ac:dyDescent="0.35">
      <c r="A14" s="1">
        <f>'Raw Data'!A65</f>
        <v>44624.090057870373</v>
      </c>
      <c r="B14" s="2">
        <f>'Raw Data'!B65</f>
        <v>44624.090057870373</v>
      </c>
      <c r="C14">
        <f>'Raw Data'!C65</f>
        <v>0</v>
      </c>
      <c r="D14">
        <v>13.228999999999999</v>
      </c>
      <c r="E14">
        <f>'Raw Data'!E65</f>
        <v>9.2835809999999999</v>
      </c>
      <c r="F14">
        <v>1.6433318236965468E-3</v>
      </c>
      <c r="G14">
        <v>11.016552268044585</v>
      </c>
      <c r="H14">
        <v>-1.7329712680445848</v>
      </c>
      <c r="I14" s="3">
        <f t="shared" si="0"/>
        <v>-2.7300719424459223</v>
      </c>
      <c r="J14" s="3">
        <f t="shared" si="1"/>
        <v>-2.4160443687978055</v>
      </c>
      <c r="K14" s="3">
        <f t="shared" si="2"/>
        <v>9.8613317011323448E-2</v>
      </c>
      <c r="L14" s="3">
        <v>0</v>
      </c>
    </row>
    <row r="15" spans="1:17" x14ac:dyDescent="0.35">
      <c r="A15" s="1">
        <f>'Raw Data'!A66</f>
        <v>44624.097002314818</v>
      </c>
      <c r="B15" s="2">
        <f>'Raw Data'!B66</f>
        <v>44624.097002314818</v>
      </c>
      <c r="C15">
        <f>'Raw Data'!C66</f>
        <v>0</v>
      </c>
      <c r="D15">
        <v>13.211</v>
      </c>
      <c r="E15">
        <f>'Raw Data'!E66</f>
        <v>9.2566210000000009</v>
      </c>
      <c r="F15">
        <v>1.6439451232963683E-3</v>
      </c>
      <c r="G15">
        <v>11.020663700075522</v>
      </c>
      <c r="H15">
        <v>-1.764042700075521</v>
      </c>
      <c r="I15" s="3">
        <f t="shared" si="0"/>
        <v>-4.3102877697841642</v>
      </c>
      <c r="J15" s="3">
        <f t="shared" si="1"/>
        <v>-2.4130226550442777</v>
      </c>
      <c r="K15" s="3">
        <f t="shared" si="2"/>
        <v>3.5996149156089547</v>
      </c>
      <c r="L15" s="3">
        <v>0</v>
      </c>
    </row>
    <row r="16" spans="1:17" x14ac:dyDescent="0.35">
      <c r="A16" s="1">
        <f>'Raw Data'!A67</f>
        <v>44624.103946759256</v>
      </c>
      <c r="B16" s="2">
        <f>'Raw Data'!B67</f>
        <v>44624.103946759256</v>
      </c>
      <c r="C16">
        <f>'Raw Data'!C67</f>
        <v>0</v>
      </c>
      <c r="D16">
        <v>13.176</v>
      </c>
      <c r="E16">
        <f>'Raw Data'!E67</f>
        <v>9.223668</v>
      </c>
      <c r="F16">
        <v>1.6451385265384088E-3</v>
      </c>
      <c r="G16">
        <v>11.028664025392183</v>
      </c>
      <c r="H16">
        <v>-1.8049960253921835</v>
      </c>
      <c r="I16" s="3">
        <f t="shared" si="0"/>
        <v>-3.2330935251798869</v>
      </c>
      <c r="J16" s="3">
        <f t="shared" si="1"/>
        <v>-2.4071579148533742</v>
      </c>
      <c r="K16" s="3">
        <f t="shared" si="2"/>
        <v>0.68216963240542916</v>
      </c>
      <c r="L16" s="3">
        <v>0</v>
      </c>
    </row>
    <row r="17" spans="1:12" x14ac:dyDescent="0.35">
      <c r="A17" s="1">
        <f>'Raw Data'!A68</f>
        <v>44624.110891203702</v>
      </c>
      <c r="B17" s="2">
        <f>'Raw Data'!B68</f>
        <v>44624.110891203702</v>
      </c>
      <c r="C17">
        <f>'Raw Data'!C68</f>
        <v>0</v>
      </c>
      <c r="D17">
        <v>13.132</v>
      </c>
      <c r="E17">
        <f>'Raw Data'!E68</f>
        <v>9.2116810000000005</v>
      </c>
      <c r="F17">
        <v>1.6466404486473434E-3</v>
      </c>
      <c r="G17">
        <v>11.038732596557798</v>
      </c>
      <c r="H17">
        <v>-1.8270515965577978</v>
      </c>
      <c r="I17" s="3">
        <f t="shared" si="0"/>
        <v>-0.21647482014391969</v>
      </c>
      <c r="J17" s="3">
        <f t="shared" si="1"/>
        <v>-2.3998053175967304</v>
      </c>
      <c r="K17" s="3">
        <f t="shared" si="2"/>
        <v>4.7669320611075383</v>
      </c>
      <c r="L17" s="3">
        <v>0</v>
      </c>
    </row>
    <row r="18" spans="1:12" x14ac:dyDescent="0.35">
      <c r="A18" s="1">
        <f>'Raw Data'!A69</f>
        <v>44624.117835648147</v>
      </c>
      <c r="B18" s="2">
        <f>'Raw Data'!B69</f>
        <v>44624.117835648147</v>
      </c>
      <c r="C18">
        <f>'Raw Data'!C69</f>
        <v>0</v>
      </c>
      <c r="D18">
        <v>13.061999999999999</v>
      </c>
      <c r="E18">
        <f>'Raw Data'!E69</f>
        <v>9.2206589999999995</v>
      </c>
      <c r="F18">
        <v>1.6490336501517513E-3</v>
      </c>
      <c r="G18">
        <v>11.054776118067634</v>
      </c>
      <c r="H18">
        <v>-1.8341171180676348</v>
      </c>
      <c r="I18" s="3">
        <f t="shared" si="0"/>
        <v>-1.7964028776978214</v>
      </c>
      <c r="J18" s="3">
        <f t="shared" si="1"/>
        <v>-2.38815426137631</v>
      </c>
      <c r="K18" s="3">
        <f t="shared" si="2"/>
        <v>0.35016970008540593</v>
      </c>
      <c r="L18" s="3">
        <v>0</v>
      </c>
    </row>
    <row r="19" spans="1:12" x14ac:dyDescent="0.35">
      <c r="A19" s="1">
        <f>'Raw Data'!A70</f>
        <v>44624.124780092592</v>
      </c>
      <c r="B19" s="2">
        <f>'Raw Data'!B70</f>
        <v>44624.124780092592</v>
      </c>
      <c r="C19">
        <f>'Raw Data'!C70</f>
        <v>0</v>
      </c>
      <c r="D19">
        <v>13.053000000000001</v>
      </c>
      <c r="E19">
        <f>'Raw Data'!E70</f>
        <v>9.1867110000000007</v>
      </c>
      <c r="F19">
        <v>1.6493416847421535E-3</v>
      </c>
      <c r="G19">
        <v>11.056841117428442</v>
      </c>
      <c r="H19">
        <v>-1.8701301174284417</v>
      </c>
      <c r="I19" s="3">
        <f t="shared" si="0"/>
        <v>-3.8792086330934534</v>
      </c>
      <c r="J19" s="3">
        <f t="shared" si="1"/>
        <v>-2.3866603781471207</v>
      </c>
      <c r="K19" s="3">
        <f t="shared" si="2"/>
        <v>2.227700293343343</v>
      </c>
      <c r="L19" s="3">
        <v>0</v>
      </c>
    </row>
    <row r="20" spans="1:12" x14ac:dyDescent="0.35">
      <c r="A20" s="1">
        <f>'Raw Data'!A71</f>
        <v>44624.131724537037</v>
      </c>
      <c r="B20" s="2">
        <f>'Raw Data'!B71</f>
        <v>44624.131724537037</v>
      </c>
      <c r="C20">
        <f>'Raw Data'!C71</f>
        <v>0</v>
      </c>
      <c r="D20">
        <v>13.018000000000001</v>
      </c>
      <c r="E20">
        <f>'Raw Data'!E71</f>
        <v>9.1667380000000005</v>
      </c>
      <c r="F20">
        <v>1.650540328458304E-3</v>
      </c>
      <c r="G20">
        <v>11.064876573785657</v>
      </c>
      <c r="H20">
        <v>-1.8981385737856566</v>
      </c>
      <c r="I20" s="3">
        <f t="shared" si="0"/>
        <v>-2.5865467625900012</v>
      </c>
      <c r="J20" s="3">
        <f t="shared" si="1"/>
        <v>-2.3808597102534739</v>
      </c>
      <c r="K20" s="3">
        <f t="shared" si="2"/>
        <v>4.2307163498889314E-2</v>
      </c>
      <c r="L20" s="3">
        <v>0</v>
      </c>
    </row>
    <row r="21" spans="1:12" x14ac:dyDescent="0.35">
      <c r="A21" s="1">
        <f>'Raw Data'!A72</f>
        <v>44624.138668981483</v>
      </c>
      <c r="B21" s="2">
        <f>'Raw Data'!B72</f>
        <v>44624.138668981483</v>
      </c>
      <c r="C21">
        <f>'Raw Data'!C72</f>
        <v>0</v>
      </c>
      <c r="D21">
        <v>12.983000000000001</v>
      </c>
      <c r="E21">
        <f>'Raw Data'!E72</f>
        <v>9.1507579999999997</v>
      </c>
      <c r="F21">
        <v>1.6517401368353298E-3</v>
      </c>
      <c r="G21">
        <v>11.072919837785383</v>
      </c>
      <c r="H21">
        <v>-1.9221618377853833</v>
      </c>
      <c r="I21" s="3">
        <f t="shared" si="0"/>
        <v>-1.6527338129496658</v>
      </c>
      <c r="J21" s="3">
        <f t="shared" si="1"/>
        <v>-2.3750731406154157</v>
      </c>
      <c r="K21" s="3">
        <f t="shared" si="2"/>
        <v>0.52177410429260762</v>
      </c>
      <c r="L21" s="3">
        <v>0</v>
      </c>
    </row>
    <row r="22" spans="1:12" x14ac:dyDescent="0.35">
      <c r="A22" s="1">
        <f>'Raw Data'!A73</f>
        <v>44624.145613425928</v>
      </c>
      <c r="B22" s="2">
        <f>'Raw Data'!B73</f>
        <v>44624.145613425928</v>
      </c>
      <c r="C22">
        <f>'Raw Data'!C73</f>
        <v>0</v>
      </c>
      <c r="D22">
        <v>12.948</v>
      </c>
      <c r="E22">
        <f>'Raw Data'!E73</f>
        <v>9.1437650000000001</v>
      </c>
      <c r="F22">
        <v>1.6529411112542881E-3</v>
      </c>
      <c r="G22">
        <v>11.080970918685939</v>
      </c>
      <c r="H22">
        <v>-1.9372059186859385</v>
      </c>
      <c r="I22" s="3">
        <f t="shared" si="0"/>
        <v>-1.0062589928057695</v>
      </c>
      <c r="J22" s="3">
        <f t="shared" si="1"/>
        <v>-2.3693006349677854</v>
      </c>
      <c r="K22" s="3">
        <f t="shared" si="2"/>
        <v>1.8578825182677252</v>
      </c>
      <c r="L22" s="3">
        <v>0</v>
      </c>
    </row>
    <row r="23" spans="1:12" x14ac:dyDescent="0.35">
      <c r="A23" s="1">
        <f>'Raw Data'!A74</f>
        <v>44624.152557870373</v>
      </c>
      <c r="B23" s="2">
        <f>'Raw Data'!B74</f>
        <v>44624.152557870373</v>
      </c>
      <c r="C23">
        <f>'Raw Data'!C74</f>
        <v>0</v>
      </c>
      <c r="D23">
        <v>12.904</v>
      </c>
      <c r="E23">
        <f>'Raw Data'!E74</f>
        <v>9.1367709999999995</v>
      </c>
      <c r="F23">
        <v>1.654452564148931E-3</v>
      </c>
      <c r="G23">
        <v>11.091103382242244</v>
      </c>
      <c r="H23">
        <v>-1.954332382242244</v>
      </c>
      <c r="I23" s="3">
        <f t="shared" si="0"/>
        <v>-1.4371942446043742</v>
      </c>
      <c r="J23" s="3">
        <f t="shared" si="1"/>
        <v>-2.3620636717252266</v>
      </c>
      <c r="K23" s="3">
        <f t="shared" si="2"/>
        <v>0.85538345722285369</v>
      </c>
      <c r="L23" s="3">
        <v>0</v>
      </c>
    </row>
    <row r="24" spans="1:12" x14ac:dyDescent="0.35">
      <c r="A24" s="1">
        <f>'Raw Data'!A75</f>
        <v>44624.159502314818</v>
      </c>
      <c r="B24" s="2">
        <f>'Raw Data'!B75</f>
        <v>44624.159502314818</v>
      </c>
      <c r="C24">
        <f>'Raw Data'!C75</f>
        <v>0</v>
      </c>
      <c r="D24">
        <v>12.878</v>
      </c>
      <c r="E24">
        <f>'Raw Data'!E75</f>
        <v>9.1237879999999993</v>
      </c>
      <c r="F24">
        <v>1.6553465637518131E-3</v>
      </c>
      <c r="G24">
        <v>11.09709656828705</v>
      </c>
      <c r="H24">
        <v>-1.9733085682870506</v>
      </c>
      <c r="I24" s="3">
        <f t="shared" si="0"/>
        <v>-0.7189928057553201</v>
      </c>
      <c r="J24" s="3">
        <f t="shared" si="1"/>
        <v>-2.3577976789993689</v>
      </c>
      <c r="K24" s="3">
        <f t="shared" si="2"/>
        <v>2.6856814125684427</v>
      </c>
      <c r="L24" s="3">
        <v>0</v>
      </c>
    </row>
    <row r="25" spans="1:12" x14ac:dyDescent="0.35">
      <c r="A25" s="1">
        <f>'Raw Data'!A76</f>
        <v>44624.166446759256</v>
      </c>
      <c r="B25" s="2">
        <f>'Raw Data'!B76</f>
        <v>44624.166446759256</v>
      </c>
      <c r="C25">
        <f>'Raw Data'!C76</f>
        <v>0</v>
      </c>
      <c r="D25">
        <v>12.824999999999999</v>
      </c>
      <c r="E25">
        <f>'Raw Data'!E76</f>
        <v>9.1267770000000006</v>
      </c>
      <c r="F25">
        <v>1.6571709480098654E-3</v>
      </c>
      <c r="G25">
        <v>11.109326858144529</v>
      </c>
      <c r="H25">
        <v>-1.9825498581445284</v>
      </c>
      <c r="I25" s="3">
        <f t="shared" si="0"/>
        <v>-0.86266187050360332</v>
      </c>
      <c r="J25" s="3">
        <f t="shared" si="1"/>
        <v>-2.3491254622324469</v>
      </c>
      <c r="K25" s="3">
        <f t="shared" si="2"/>
        <v>2.2095740095354142</v>
      </c>
      <c r="L25" s="3">
        <v>0</v>
      </c>
    </row>
    <row r="26" spans="1:12" x14ac:dyDescent="0.35">
      <c r="A26" s="1">
        <f>'Raw Data'!A77</f>
        <v>44624.173391203702</v>
      </c>
      <c r="B26" s="2">
        <f>'Raw Data'!B77</f>
        <v>44624.173391203702</v>
      </c>
      <c r="C26">
        <f>'Raw Data'!C77</f>
        <v>0</v>
      </c>
      <c r="D26">
        <v>12.798</v>
      </c>
      <c r="E26">
        <f>'Raw Data'!E77</f>
        <v>9.1117969999999993</v>
      </c>
      <c r="F26">
        <v>1.6581013845458612E-3</v>
      </c>
      <c r="G26">
        <v>11.115564309755392</v>
      </c>
      <c r="H26">
        <v>-2.0037673097553927</v>
      </c>
      <c r="I26" s="3">
        <f t="shared" si="0"/>
        <v>-1.0779856115107993</v>
      </c>
      <c r="J26" s="3">
        <f t="shared" si="1"/>
        <v>-2.3447198116884045</v>
      </c>
      <c r="K26" s="3">
        <f t="shared" si="2"/>
        <v>1.6046155338995971</v>
      </c>
      <c r="L26" s="3">
        <v>0</v>
      </c>
    </row>
    <row r="27" spans="1:12" x14ac:dyDescent="0.35">
      <c r="A27" s="1">
        <f>'Raw Data'!A78</f>
        <v>44624.180335648147</v>
      </c>
      <c r="B27" s="2">
        <f>'Raw Data'!B78</f>
        <v>44624.180335648147</v>
      </c>
      <c r="C27">
        <f>'Raw Data'!C78</f>
        <v>0</v>
      </c>
      <c r="D27">
        <v>12.763</v>
      </c>
      <c r="E27">
        <f>'Raw Data'!E78</f>
        <v>9.1117930000000005</v>
      </c>
      <c r="F27">
        <v>1.6593085453491736E-3</v>
      </c>
      <c r="G27">
        <v>11.123656862880608</v>
      </c>
      <c r="H27">
        <v>-2.0118638628806078</v>
      </c>
      <c r="I27" s="3">
        <f t="shared" si="0"/>
        <v>-0.50345323741002834</v>
      </c>
      <c r="J27" s="3">
        <f t="shared" si="1"/>
        <v>-2.3390210784057848</v>
      </c>
      <c r="K27" s="3">
        <f t="shared" si="2"/>
        <v>3.3693092988978219</v>
      </c>
      <c r="L27" s="3">
        <v>0</v>
      </c>
    </row>
    <row r="28" spans="1:12" x14ac:dyDescent="0.35">
      <c r="A28" s="1">
        <f>'Raw Data'!A79</f>
        <v>44624.187280092592</v>
      </c>
      <c r="B28" s="2">
        <f>'Raw Data'!B79</f>
        <v>44624.187280092592</v>
      </c>
      <c r="C28">
        <f>'Raw Data'!C79</f>
        <v>0</v>
      </c>
      <c r="D28">
        <v>12.718999999999999</v>
      </c>
      <c r="E28">
        <f>'Raw Data'!E79</f>
        <v>9.1047989999999999</v>
      </c>
      <c r="F28">
        <v>1.6608277858304965E-3</v>
      </c>
      <c r="G28">
        <v>11.133841532786517</v>
      </c>
      <c r="H28">
        <v>-2.0290425327865176</v>
      </c>
      <c r="I28" s="3">
        <f t="shared" si="0"/>
        <v>-1.7245323741008127</v>
      </c>
      <c r="J28" s="3">
        <f t="shared" si="1"/>
        <v>-2.3318766032310574</v>
      </c>
      <c r="K28" s="3">
        <f t="shared" si="2"/>
        <v>0.36886701265781113</v>
      </c>
      <c r="L28" s="3">
        <v>0</v>
      </c>
    </row>
    <row r="29" spans="1:12" x14ac:dyDescent="0.35">
      <c r="A29" s="1">
        <f>'Raw Data'!A80</f>
        <v>44624.194224537037</v>
      </c>
      <c r="B29" s="2">
        <f>'Raw Data'!B80</f>
        <v>44624.194224537037</v>
      </c>
      <c r="C29">
        <f>'Raw Data'!C80</f>
        <v>0</v>
      </c>
      <c r="D29">
        <v>12.693</v>
      </c>
      <c r="E29">
        <f>'Raw Data'!E80</f>
        <v>9.0878219999999992</v>
      </c>
      <c r="F29">
        <v>1.6617263926513566E-3</v>
      </c>
      <c r="G29">
        <v>11.139865604655434</v>
      </c>
      <c r="H29">
        <v>-2.0520436046554345</v>
      </c>
      <c r="I29" s="3">
        <f t="shared" si="0"/>
        <v>-0.50345323741002834</v>
      </c>
      <c r="J29" s="3">
        <f t="shared" si="1"/>
        <v>-2.3276651297021851</v>
      </c>
      <c r="K29" s="3">
        <f t="shared" si="2"/>
        <v>3.3277490279801309</v>
      </c>
      <c r="L29" s="3">
        <v>0</v>
      </c>
    </row>
    <row r="30" spans="1:12" x14ac:dyDescent="0.35">
      <c r="A30" s="1">
        <f>'Raw Data'!A81</f>
        <v>44624.201168981483</v>
      </c>
      <c r="B30" s="2">
        <f>'Raw Data'!B81</f>
        <v>44624.201168981483</v>
      </c>
      <c r="C30">
        <f>'Raw Data'!C81</f>
        <v>0</v>
      </c>
      <c r="D30">
        <v>12.64</v>
      </c>
      <c r="E30">
        <f>'Raw Data'!E81</f>
        <v>9.0978010000000005</v>
      </c>
      <c r="F30">
        <v>1.6635601811325728E-3</v>
      </c>
      <c r="G30">
        <v>11.15215893845482</v>
      </c>
      <c r="H30">
        <v>-2.0543579384548192</v>
      </c>
      <c r="I30" s="3">
        <f t="shared" si="0"/>
        <v>-7.1942446040441899E-4</v>
      </c>
      <c r="J30" s="3">
        <f t="shared" si="1"/>
        <v>-2.3191037434791957</v>
      </c>
      <c r="K30" s="3">
        <f t="shared" si="2"/>
        <v>5.3749058506722251</v>
      </c>
      <c r="L30" s="3">
        <v>0</v>
      </c>
    </row>
    <row r="31" spans="1:12" x14ac:dyDescent="0.35">
      <c r="A31" s="1">
        <f>'Raw Data'!A82</f>
        <v>44624.208113425928</v>
      </c>
      <c r="B31" s="2">
        <f>'Raw Data'!B82</f>
        <v>44624.208113425928</v>
      </c>
      <c r="C31">
        <f>'Raw Data'!C82</f>
        <v>0</v>
      </c>
      <c r="D31">
        <v>12.605</v>
      </c>
      <c r="E31">
        <f>'Raw Data'!E82</f>
        <v>9.0878119999999996</v>
      </c>
      <c r="F31">
        <v>1.6647726562479417E-3</v>
      </c>
      <c r="G31">
        <v>11.160287117614716</v>
      </c>
      <c r="H31">
        <v>-2.0724751176147169</v>
      </c>
      <c r="I31" s="3">
        <f t="shared" si="0"/>
        <v>-0.79071942446047772</v>
      </c>
      <c r="J31" s="3">
        <f t="shared" si="1"/>
        <v>-2.3134672688680582</v>
      </c>
      <c r="K31" s="3">
        <f t="shared" si="2"/>
        <v>2.3187609976479333</v>
      </c>
      <c r="L31" s="3">
        <v>0</v>
      </c>
    </row>
    <row r="32" spans="1:12" x14ac:dyDescent="0.35">
      <c r="A32" s="1">
        <f>'Raw Data'!A83</f>
        <v>44624.215057870373</v>
      </c>
      <c r="B32" s="2">
        <f>'Raw Data'!B83</f>
        <v>44624.215057870373</v>
      </c>
      <c r="C32">
        <f>'Raw Data'!C83</f>
        <v>0</v>
      </c>
      <c r="D32">
        <v>12.577999999999999</v>
      </c>
      <c r="E32">
        <f>'Raw Data'!E83</f>
        <v>9.0868099999999998</v>
      </c>
      <c r="F32">
        <v>1.6657088011120035E-3</v>
      </c>
      <c r="G32">
        <v>11.166562836661038</v>
      </c>
      <c r="H32">
        <v>-2.0797528366610383</v>
      </c>
      <c r="I32" s="3">
        <f t="shared" si="0"/>
        <v>-0.14424460431645342</v>
      </c>
      <c r="J32" s="3">
        <f t="shared" si="1"/>
        <v>-2.3091284932276852</v>
      </c>
      <c r="K32" s="3">
        <f t="shared" si="2"/>
        <v>4.686722252467419</v>
      </c>
      <c r="L32" s="3">
        <v>0</v>
      </c>
    </row>
    <row r="33" spans="1:12" x14ac:dyDescent="0.35">
      <c r="A33" s="1">
        <f>'Raw Data'!A84</f>
        <v>44624.222002314818</v>
      </c>
      <c r="B33" s="2">
        <f>'Raw Data'!B84</f>
        <v>44624.222002314818</v>
      </c>
      <c r="C33">
        <f>'Raw Data'!C84</f>
        <v>0</v>
      </c>
      <c r="D33">
        <v>12.534000000000001</v>
      </c>
      <c r="E33">
        <f>'Raw Data'!E84</f>
        <v>9.0858070000000009</v>
      </c>
      <c r="F33">
        <v>1.6672358781882125E-3</v>
      </c>
      <c r="G33">
        <v>11.176800041457296</v>
      </c>
      <c r="H33">
        <v>-2.0909930414572955</v>
      </c>
      <c r="I33" s="3">
        <f t="shared" si="0"/>
        <v>-0.43136690647479631</v>
      </c>
      <c r="J33" s="3">
        <f t="shared" si="1"/>
        <v>-2.3020753241274026</v>
      </c>
      <c r="K33" s="3">
        <f t="shared" si="2"/>
        <v>3.4995499838763182</v>
      </c>
      <c r="L33" s="3">
        <v>0</v>
      </c>
    </row>
    <row r="34" spans="1:12" x14ac:dyDescent="0.35">
      <c r="A34" s="1">
        <f>'Raw Data'!A85</f>
        <v>44624.228946759256</v>
      </c>
      <c r="B34" s="2">
        <f>'Raw Data'!B85</f>
        <v>44624.228946759256</v>
      </c>
      <c r="C34">
        <f>'Raw Data'!C85</f>
        <v>0</v>
      </c>
      <c r="D34">
        <v>12.525</v>
      </c>
      <c r="E34">
        <f>'Raw Data'!E85</f>
        <v>9.0808140000000002</v>
      </c>
      <c r="F34">
        <v>1.667548465275484E-3</v>
      </c>
      <c r="G34">
        <v>11.178895559803369</v>
      </c>
      <c r="H34">
        <v>-2.0980815598033686</v>
      </c>
      <c r="I34" s="3">
        <f t="shared" si="0"/>
        <v>0.50223021582731531</v>
      </c>
      <c r="J34" s="3">
        <f t="shared" si="1"/>
        <v>-2.300635286616147</v>
      </c>
      <c r="K34" s="3">
        <f t="shared" si="2"/>
        <v>7.8560550247876435</v>
      </c>
      <c r="L34" s="3">
        <v>0</v>
      </c>
    </row>
    <row r="35" spans="1:12" x14ac:dyDescent="0.35">
      <c r="A35" s="1">
        <f>'Raw Data'!A86</f>
        <v>44624.235891203702</v>
      </c>
      <c r="B35" s="2">
        <f>'Raw Data'!B86</f>
        <v>44624.235891203702</v>
      </c>
      <c r="C35">
        <f>'Raw Data'!C86</f>
        <v>0</v>
      </c>
      <c r="D35">
        <v>12.462999999999999</v>
      </c>
      <c r="E35">
        <f>'Raw Data'!E86</f>
        <v>9.0927880000000005</v>
      </c>
      <c r="F35">
        <v>1.6697039721224624E-3</v>
      </c>
      <c r="G35">
        <v>11.193345626126828</v>
      </c>
      <c r="H35">
        <v>-2.1005576261268271</v>
      </c>
      <c r="I35" s="3">
        <f t="shared" ref="I35:I66" si="3">(E36-E34)/0.0139</f>
        <v>0.64561151079138557</v>
      </c>
      <c r="J35" s="3">
        <f t="shared" ref="J35:J66" si="4">A*C35^p - R_*(Theta^(D35-D$146)) + KO2_*(1.0241^(D35-D$146))*H35</f>
        <v>-2.2907394754494494</v>
      </c>
      <c r="K35" s="3">
        <f t="shared" si="2"/>
        <v>8.622157114397524</v>
      </c>
      <c r="L35" s="3">
        <v>0</v>
      </c>
    </row>
    <row r="36" spans="1:12" x14ac:dyDescent="0.35">
      <c r="A36" s="1">
        <f>'Raw Data'!A87</f>
        <v>44624.242835648147</v>
      </c>
      <c r="B36" s="2">
        <f>'Raw Data'!B87</f>
        <v>44624.242835648147</v>
      </c>
      <c r="C36">
        <f>'Raw Data'!C87</f>
        <v>2.3865000000000001E-2</v>
      </c>
      <c r="D36">
        <v>12.428000000000001</v>
      </c>
      <c r="E36">
        <f>'Raw Data'!E87</f>
        <v>9.0897880000000004</v>
      </c>
      <c r="F36">
        <v>1.6709224345500277E-3</v>
      </c>
      <c r="G36">
        <v>11.201513942973346</v>
      </c>
      <c r="H36">
        <v>-2.1117259429733455</v>
      </c>
      <c r="I36" s="3">
        <f t="shared" si="3"/>
        <v>0.35848920863304273</v>
      </c>
      <c r="J36" s="3">
        <f t="shared" si="4"/>
        <v>-2.2846949460424448</v>
      </c>
      <c r="K36" s="3">
        <f t="shared" si="2"/>
        <v>6.986422475527573</v>
      </c>
      <c r="L36" s="3">
        <v>4.769928401712064E-4</v>
      </c>
    </row>
    <row r="37" spans="1:12" x14ac:dyDescent="0.35">
      <c r="A37" s="1">
        <f>'Raw Data'!A88</f>
        <v>44624.249780092592</v>
      </c>
      <c r="B37" s="2">
        <f>'Raw Data'!B88</f>
        <v>44624.249780092592</v>
      </c>
      <c r="C37">
        <f>'Raw Data'!C88</f>
        <v>0.32116</v>
      </c>
      <c r="D37">
        <v>12.384</v>
      </c>
      <c r="E37">
        <f>'Raw Data'!E88</f>
        <v>9.0977709999999998</v>
      </c>
      <c r="F37">
        <v>1.6724559018476482E-3</v>
      </c>
      <c r="G37">
        <v>11.211793986475197</v>
      </c>
      <c r="H37">
        <v>-2.1140229864751969</v>
      </c>
      <c r="I37" s="3">
        <f t="shared" si="3"/>
        <v>-1.508920863309404</v>
      </c>
      <c r="J37" s="3">
        <f t="shared" si="4"/>
        <v>-2.2717728779765469</v>
      </c>
      <c r="K37" s="3">
        <f t="shared" si="2"/>
        <v>0.58194319628171887</v>
      </c>
      <c r="L37" s="3">
        <v>6.4190664382729789E-3</v>
      </c>
    </row>
    <row r="38" spans="1:12" x14ac:dyDescent="0.35">
      <c r="A38" s="1">
        <f>'Raw Data'!A89</f>
        <v>44624.256724537037</v>
      </c>
      <c r="B38" s="2">
        <f>'Raw Data'!B89</f>
        <v>44624.256724537037</v>
      </c>
      <c r="C38">
        <f>'Raw Data'!C89</f>
        <v>2.0394399999999999</v>
      </c>
      <c r="D38">
        <v>12.366</v>
      </c>
      <c r="E38">
        <f>'Raw Data'!E89</f>
        <v>9.0688139999999997</v>
      </c>
      <c r="F38">
        <v>1.6730837712655457E-3</v>
      </c>
      <c r="G38">
        <v>11.216003091514137</v>
      </c>
      <c r="H38">
        <v>-2.1471890915141376</v>
      </c>
      <c r="I38" s="3">
        <f t="shared" si="3"/>
        <v>-0.43158273381289208</v>
      </c>
      <c r="J38" s="3">
        <f t="shared" si="4"/>
        <v>-2.2345800898784915</v>
      </c>
      <c r="K38" s="3">
        <f t="shared" si="2"/>
        <v>3.2507994659795418</v>
      </c>
      <c r="L38" s="3">
        <v>4.0762550930599835E-2</v>
      </c>
    </row>
    <row r="39" spans="1:12" x14ac:dyDescent="0.35">
      <c r="A39" s="1">
        <f>'Raw Data'!A90</f>
        <v>44624.263668981483</v>
      </c>
      <c r="B39" s="2">
        <f>'Raw Data'!B90</f>
        <v>44624.263668981483</v>
      </c>
      <c r="C39">
        <f>'Raw Data'!C90</f>
        <v>6.6333599999999997</v>
      </c>
      <c r="D39">
        <v>12.313000000000001</v>
      </c>
      <c r="E39">
        <f>'Raw Data'!E90</f>
        <v>9.0917720000000006</v>
      </c>
      <c r="F39">
        <v>1.674934327435986E-3</v>
      </c>
      <c r="G39">
        <v>11.228408832389253</v>
      </c>
      <c r="H39">
        <v>-2.1366368323892519</v>
      </c>
      <c r="I39" s="3">
        <f t="shared" si="3"/>
        <v>2.5851798561151815</v>
      </c>
      <c r="J39" s="3">
        <f t="shared" si="4"/>
        <v>-2.1343918781033384</v>
      </c>
      <c r="K39" s="3">
        <f t="shared" si="2"/>
        <v>22.274357354434407</v>
      </c>
      <c r="L39" s="3">
        <v>0.13258182385409903</v>
      </c>
    </row>
    <row r="40" spans="1:12" x14ac:dyDescent="0.35">
      <c r="A40" s="1">
        <f>'Raw Data'!A91</f>
        <v>44624.270613425928</v>
      </c>
      <c r="B40" s="2">
        <f>'Raw Data'!B91</f>
        <v>44624.270613425928</v>
      </c>
      <c r="C40">
        <f>'Raw Data'!C91</f>
        <v>13.130559999999999</v>
      </c>
      <c r="D40">
        <v>12.287000000000001</v>
      </c>
      <c r="E40">
        <f>'Raw Data'!E91</f>
        <v>9.1047480000000007</v>
      </c>
      <c r="F40">
        <v>1.6758431471863701E-3</v>
      </c>
      <c r="G40">
        <v>11.234501369598089</v>
      </c>
      <c r="H40">
        <v>-2.1297533695980881</v>
      </c>
      <c r="I40" s="3">
        <f t="shared" si="3"/>
        <v>1.1487769784172011</v>
      </c>
      <c r="J40" s="3">
        <f t="shared" si="4"/>
        <v>-2.0004372457875799</v>
      </c>
      <c r="K40" s="3">
        <f t="shared" si="2"/>
        <v>9.9175502299337186</v>
      </c>
      <c r="L40" s="3">
        <v>0.26244220018598091</v>
      </c>
    </row>
    <row r="41" spans="1:12" x14ac:dyDescent="0.35">
      <c r="A41" s="1">
        <f>'Raw Data'!A92</f>
        <v>44624.277557870373</v>
      </c>
      <c r="B41" s="2">
        <f>'Raw Data'!B92</f>
        <v>44624.277557870373</v>
      </c>
      <c r="C41">
        <f>'Raw Data'!C92</f>
        <v>19.956319999999998</v>
      </c>
      <c r="D41">
        <v>12.26</v>
      </c>
      <c r="E41">
        <f>'Raw Data'!E92</f>
        <v>9.1077399999999997</v>
      </c>
      <c r="F41">
        <v>1.6767876188893956E-3</v>
      </c>
      <c r="G41">
        <v>11.240832910028351</v>
      </c>
      <c r="H41">
        <v>-2.1330929100283509</v>
      </c>
      <c r="I41" s="3">
        <f t="shared" si="3"/>
        <v>2.441438848920781</v>
      </c>
      <c r="J41" s="3">
        <f t="shared" si="4"/>
        <v>-1.8597659971909852</v>
      </c>
      <c r="K41" s="3">
        <f t="shared" si="2"/>
        <v>18.500363128215337</v>
      </c>
      <c r="L41" s="3">
        <v>0.39886954771277805</v>
      </c>
    </row>
    <row r="42" spans="1:12" x14ac:dyDescent="0.35">
      <c r="A42" s="1">
        <f>'Raw Data'!A93</f>
        <v>44624.284502314818</v>
      </c>
      <c r="B42" s="2">
        <f>'Raw Data'!B93</f>
        <v>44624.284502314818</v>
      </c>
      <c r="C42">
        <f>'Raw Data'!C93</f>
        <v>25.929599999999997</v>
      </c>
      <c r="D42">
        <v>12.198</v>
      </c>
      <c r="E42">
        <f>'Raw Data'!E93</f>
        <v>9.1386839999999996</v>
      </c>
      <c r="F42">
        <v>1.6789590982712733E-3</v>
      </c>
      <c r="G42">
        <v>11.255390052879529</v>
      </c>
      <c r="H42">
        <v>-2.116706052879529</v>
      </c>
      <c r="I42" s="3">
        <f t="shared" si="3"/>
        <v>4.0936690647482665</v>
      </c>
      <c r="J42" s="3">
        <f t="shared" si="4"/>
        <v>-1.7306621215693125</v>
      </c>
      <c r="K42" s="3">
        <f t="shared" si="2"/>
        <v>33.922833767911541</v>
      </c>
      <c r="L42" s="3">
        <v>0.51825826727438973</v>
      </c>
    </row>
    <row r="43" spans="1:12" x14ac:dyDescent="0.35">
      <c r="A43" s="1">
        <f>'Raw Data'!A94</f>
        <v>44624.291446759256</v>
      </c>
      <c r="B43" s="2">
        <f>'Raw Data'!B94</f>
        <v>44624.291446759256</v>
      </c>
      <c r="C43">
        <f>'Raw Data'!C94</f>
        <v>31.399679999999996</v>
      </c>
      <c r="D43">
        <v>12.18</v>
      </c>
      <c r="E43">
        <f>'Raw Data'!E94</f>
        <v>9.1646420000000006</v>
      </c>
      <c r="F43">
        <v>1.6795902312700837E-3</v>
      </c>
      <c r="G43">
        <v>11.259621036281191</v>
      </c>
      <c r="H43">
        <v>-2.09497903628119</v>
      </c>
      <c r="I43" s="3">
        <f t="shared" si="3"/>
        <v>2.7291366906475498</v>
      </c>
      <c r="J43" s="3">
        <f t="shared" si="4"/>
        <v>-1.6185182313891309</v>
      </c>
      <c r="K43" s="3">
        <f t="shared" si="2"/>
        <v>18.902103321109774</v>
      </c>
      <c r="L43" s="3">
        <v>0.62758946338432953</v>
      </c>
    </row>
    <row r="44" spans="1:12" x14ac:dyDescent="0.35">
      <c r="A44" s="1">
        <f>'Raw Data'!A95</f>
        <v>44624.298391203702</v>
      </c>
      <c r="B44" s="2">
        <f>'Raw Data'!B95</f>
        <v>44624.298391203702</v>
      </c>
      <c r="C44">
        <f>'Raw Data'!C95</f>
        <v>30.263039999999997</v>
      </c>
      <c r="D44">
        <v>12.145</v>
      </c>
      <c r="E44">
        <f>'Raw Data'!E95</f>
        <v>9.1766190000000005</v>
      </c>
      <c r="F44">
        <v>1.6808183417515918E-3</v>
      </c>
      <c r="G44">
        <v>11.267854031660075</v>
      </c>
      <c r="H44">
        <v>-2.0912350316600747</v>
      </c>
      <c r="I44" s="3">
        <f t="shared" si="3"/>
        <v>4.0219424460431084</v>
      </c>
      <c r="J44" s="3">
        <f t="shared" si="4"/>
        <v>-1.6357773409255134</v>
      </c>
      <c r="K44" s="3">
        <f t="shared" si="2"/>
        <v>32.009793187856268</v>
      </c>
      <c r="L44" s="3">
        <v>0.60487129276408225</v>
      </c>
    </row>
    <row r="45" spans="1:12" x14ac:dyDescent="0.35">
      <c r="A45" s="1">
        <f>'Raw Data'!A96</f>
        <v>44624.305335648147</v>
      </c>
      <c r="B45" s="2">
        <f>'Raw Data'!B96</f>
        <v>44624.305335648147</v>
      </c>
      <c r="C45">
        <f>'Raw Data'!C96</f>
        <v>35.981760000000001</v>
      </c>
      <c r="D45">
        <v>12.118</v>
      </c>
      <c r="E45">
        <f>'Raw Data'!E96</f>
        <v>9.2205469999999998</v>
      </c>
      <c r="F45">
        <v>1.6817665608959594E-3</v>
      </c>
      <c r="G45">
        <v>11.274210694152003</v>
      </c>
      <c r="H45">
        <v>-2.0536636941520037</v>
      </c>
      <c r="I45" s="3">
        <f t="shared" si="3"/>
        <v>7.254316546762591</v>
      </c>
      <c r="J45" s="3">
        <f t="shared" si="4"/>
        <v>-1.5172743365404711</v>
      </c>
      <c r="K45" s="3">
        <f t="shared" si="2"/>
        <v>76.940806624045393</v>
      </c>
      <c r="L45" s="3">
        <v>0.71917208869720117</v>
      </c>
    </row>
    <row r="46" spans="1:12" x14ac:dyDescent="0.35">
      <c r="A46" s="1">
        <f>'Raw Data'!A97</f>
        <v>44624.312280092592</v>
      </c>
      <c r="B46" s="2">
        <f>'Raw Data'!B97</f>
        <v>44624.312280092592</v>
      </c>
      <c r="C46">
        <f>'Raw Data'!C97</f>
        <v>56.950400000000002</v>
      </c>
      <c r="D46">
        <v>12.090999999999999</v>
      </c>
      <c r="E46">
        <f>'Raw Data'!E97</f>
        <v>9.2774540000000005</v>
      </c>
      <c r="F46">
        <v>1.6827154946326727E-3</v>
      </c>
      <c r="G46">
        <v>11.280572147121312</v>
      </c>
      <c r="H46">
        <v>-2.0031181471213113</v>
      </c>
      <c r="I46" s="3">
        <f t="shared" si="3"/>
        <v>7.3262589928057169</v>
      </c>
      <c r="J46" s="3">
        <f t="shared" si="4"/>
        <v>-1.0939770906688921</v>
      </c>
      <c r="K46" s="3">
        <f t="shared" si="2"/>
        <v>70.900375701447828</v>
      </c>
      <c r="L46" s="3">
        <v>1.1382750071186369</v>
      </c>
    </row>
    <row r="47" spans="1:12" x14ac:dyDescent="0.35">
      <c r="A47" s="1">
        <f>'Raw Data'!A98</f>
        <v>44624.319224537037</v>
      </c>
      <c r="B47" s="2">
        <f>'Raw Data'!B98</f>
        <v>44624.319224537037</v>
      </c>
      <c r="C47">
        <f>'Raw Data'!C98</f>
        <v>49.633279999999999</v>
      </c>
      <c r="D47">
        <v>12.074</v>
      </c>
      <c r="E47">
        <f>'Raw Data'!E98</f>
        <v>9.3223819999999993</v>
      </c>
      <c r="F47">
        <v>1.6833133383336815E-3</v>
      </c>
      <c r="G47">
        <v>11.284579966044619</v>
      </c>
      <c r="H47">
        <v>-1.96219796604462</v>
      </c>
      <c r="I47" s="3">
        <f t="shared" si="3"/>
        <v>7.0392805755394798</v>
      </c>
      <c r="J47" s="3">
        <f t="shared" si="4"/>
        <v>-1.2375884777525124</v>
      </c>
      <c r="K47" s="3">
        <f t="shared" si="2"/>
        <v>68.506561325342687</v>
      </c>
      <c r="L47" s="3">
        <v>0.99202678375079545</v>
      </c>
    </row>
    <row r="48" spans="1:12" x14ac:dyDescent="0.35">
      <c r="A48" s="1">
        <f>'Raw Data'!A99</f>
        <v>44624.326168981483</v>
      </c>
      <c r="B48" s="2">
        <f>'Raw Data'!B99</f>
        <v>44624.326168981483</v>
      </c>
      <c r="C48">
        <f>'Raw Data'!C99</f>
        <v>44.920959999999994</v>
      </c>
      <c r="D48">
        <v>12.083</v>
      </c>
      <c r="E48">
        <f>'Raw Data'!E99</f>
        <v>9.3752999999999993</v>
      </c>
      <c r="F48">
        <v>1.6829967975139422E-3</v>
      </c>
      <c r="G48">
        <v>11.28245794270439</v>
      </c>
      <c r="H48">
        <v>-1.9071579427043908</v>
      </c>
      <c r="I48" s="3">
        <f t="shared" si="3"/>
        <v>9.6969064748202243</v>
      </c>
      <c r="J48" s="3">
        <f t="shared" si="4"/>
        <v>-1.3331698107024814</v>
      </c>
      <c r="K48" s="3">
        <f t="shared" si="2"/>
        <v>121.66258286445036</v>
      </c>
      <c r="L48" s="3">
        <v>0.89784103472102039</v>
      </c>
    </row>
    <row r="49" spans="1:12" x14ac:dyDescent="0.35">
      <c r="A49" s="1">
        <f>'Raw Data'!A100</f>
        <v>44624.333113425928</v>
      </c>
      <c r="B49" s="2">
        <f>'Raw Data'!B100</f>
        <v>44624.333113425928</v>
      </c>
      <c r="C49">
        <f>'Raw Data'!C100</f>
        <v>47.513919999999999</v>
      </c>
      <c r="D49">
        <v>12.065</v>
      </c>
      <c r="E49">
        <f>'Raw Data'!E100</f>
        <v>9.4571690000000004</v>
      </c>
      <c r="F49">
        <v>1.68362995867156E-3</v>
      </c>
      <c r="G49">
        <v>11.286702522457796</v>
      </c>
      <c r="H49">
        <v>-1.8295335224577958</v>
      </c>
      <c r="I49" s="3">
        <f t="shared" si="3"/>
        <v>11.061582733813047</v>
      </c>
      <c r="J49" s="3">
        <f t="shared" si="4"/>
        <v>-1.278553689126591</v>
      </c>
      <c r="K49" s="3">
        <f t="shared" si="2"/>
        <v>152.27896693676149</v>
      </c>
      <c r="L49" s="3">
        <v>0.94966686144845947</v>
      </c>
    </row>
    <row r="50" spans="1:12" x14ac:dyDescent="0.35">
      <c r="A50" s="1">
        <f>'Raw Data'!A101</f>
        <v>44624.340057870373</v>
      </c>
      <c r="B50" s="2">
        <f>'Raw Data'!B101</f>
        <v>44624.340057870373</v>
      </c>
      <c r="C50">
        <f>'Raw Data'!C101</f>
        <v>49.75168</v>
      </c>
      <c r="D50">
        <v>12.065</v>
      </c>
      <c r="E50">
        <f>'Raw Data'!E101</f>
        <v>9.5290560000000006</v>
      </c>
      <c r="F50">
        <v>1.68362995867156E-3</v>
      </c>
      <c r="G50">
        <v>11.286702522457796</v>
      </c>
      <c r="H50">
        <v>-1.7576465224577955</v>
      </c>
      <c r="I50" s="3">
        <f t="shared" si="3"/>
        <v>10.846402877697829</v>
      </c>
      <c r="J50" s="3">
        <f t="shared" si="4"/>
        <v>-1.2338272907179793</v>
      </c>
      <c r="K50" s="3">
        <f t="shared" si="2"/>
        <v>145.93196092190342</v>
      </c>
      <c r="L50" s="3">
        <v>0.99439325985707117</v>
      </c>
    </row>
    <row r="51" spans="1:12" x14ac:dyDescent="0.35">
      <c r="A51" s="1">
        <f>'Raw Data'!A102</f>
        <v>44624.347002314818</v>
      </c>
      <c r="B51" s="2">
        <f>'Raw Data'!B102</f>
        <v>44624.347002314818</v>
      </c>
      <c r="C51">
        <f>'Raw Data'!C102</f>
        <v>59.294719999999998</v>
      </c>
      <c r="D51">
        <v>12.074</v>
      </c>
      <c r="E51">
        <f>'Raw Data'!E102</f>
        <v>9.6079340000000002</v>
      </c>
      <c r="F51">
        <v>1.6833133383336815E-3</v>
      </c>
      <c r="G51">
        <v>11.284579966044619</v>
      </c>
      <c r="H51">
        <v>-1.6766459660446191</v>
      </c>
      <c r="I51" s="3">
        <f t="shared" si="3"/>
        <v>11.708633093525114</v>
      </c>
      <c r="J51" s="3">
        <f t="shared" si="4"/>
        <v>-1.044484027480411</v>
      </c>
      <c r="K51" s="3">
        <f t="shared" si="2"/>
        <v>162.64199630208427</v>
      </c>
      <c r="L51" s="3">
        <v>1.1851312340228968</v>
      </c>
    </row>
    <row r="52" spans="1:12" x14ac:dyDescent="0.35">
      <c r="A52" s="1">
        <f>'Raw Data'!A103</f>
        <v>44624.353946759256</v>
      </c>
      <c r="B52" s="2">
        <f>'Raw Data'!B103</f>
        <v>44624.353946759256</v>
      </c>
      <c r="C52">
        <f>'Raw Data'!C103</f>
        <v>51.717119999999994</v>
      </c>
      <c r="D52">
        <v>12.1</v>
      </c>
      <c r="E52">
        <f>'Raw Data'!E103</f>
        <v>9.6918059999999997</v>
      </c>
      <c r="F52">
        <v>1.6823991039474136E-3</v>
      </c>
      <c r="G52">
        <v>11.278451130251183</v>
      </c>
      <c r="H52">
        <v>-1.586645130251183</v>
      </c>
      <c r="I52" s="3">
        <f t="shared" si="3"/>
        <v>13.073165467625829</v>
      </c>
      <c r="J52" s="3">
        <f t="shared" si="4"/>
        <v>-1.1999725689624028</v>
      </c>
      <c r="K52" s="3">
        <f t="shared" si="2"/>
        <v>203.72246941150178</v>
      </c>
      <c r="L52" s="3">
        <v>1.0336767632212487</v>
      </c>
    </row>
    <row r="53" spans="1:12" x14ac:dyDescent="0.35">
      <c r="A53" s="1">
        <f>'Raw Data'!A104</f>
        <v>44624.360891203702</v>
      </c>
      <c r="B53" s="2">
        <f>'Raw Data'!B104</f>
        <v>44624.360891203702</v>
      </c>
      <c r="C53">
        <f>'Raw Data'!C104</f>
        <v>73.171199999999999</v>
      </c>
      <c r="D53">
        <v>12.090999999999999</v>
      </c>
      <c r="E53">
        <f>'Raw Data'!E104</f>
        <v>9.7896509999999992</v>
      </c>
      <c r="F53">
        <v>1.6827154946326727E-3</v>
      </c>
      <c r="G53">
        <v>11.280572147121312</v>
      </c>
      <c r="H53">
        <v>-1.4909211471213126</v>
      </c>
      <c r="I53" s="3">
        <f t="shared" si="3"/>
        <v>12.929712230215898</v>
      </c>
      <c r="J53" s="3">
        <f t="shared" si="4"/>
        <v>-0.76976986410911397</v>
      </c>
      <c r="K53" s="3">
        <f t="shared" si="2"/>
        <v>187.6758096527316</v>
      </c>
      <c r="L53" s="3">
        <v>1.4624822336784151</v>
      </c>
    </row>
    <row r="54" spans="1:12" x14ac:dyDescent="0.35">
      <c r="A54" s="1">
        <f>'Raw Data'!A105</f>
        <v>44624.367835648147</v>
      </c>
      <c r="B54" s="2">
        <f>'Raw Data'!B105</f>
        <v>44624.367835648147</v>
      </c>
      <c r="C54">
        <f>'Raw Data'!C105</f>
        <v>76.367999999999995</v>
      </c>
      <c r="D54">
        <v>12.135999999999999</v>
      </c>
      <c r="E54">
        <f>'Raw Data'!E105</f>
        <v>9.8715290000000007</v>
      </c>
      <c r="F54">
        <v>1.6811343354410867E-3</v>
      </c>
      <c r="G54">
        <v>11.269972387153771</v>
      </c>
      <c r="H54">
        <v>-1.3984433871537707</v>
      </c>
      <c r="I54" s="3">
        <f t="shared" si="3"/>
        <v>13.360935251798587</v>
      </c>
      <c r="J54" s="3">
        <f t="shared" si="4"/>
        <v>-0.71286993241071883</v>
      </c>
      <c r="K54" s="3">
        <f t="shared" si="2"/>
        <v>198.07199236307673</v>
      </c>
      <c r="L54" s="3">
        <v>1.5263770885478603</v>
      </c>
    </row>
    <row r="55" spans="1:12" x14ac:dyDescent="0.35">
      <c r="A55" s="1">
        <f>'Raw Data'!A106</f>
        <v>44624.374780092592</v>
      </c>
      <c r="B55" s="2">
        <f>'Raw Data'!B106</f>
        <v>44624.374780092592</v>
      </c>
      <c r="C55">
        <f>'Raw Data'!C106</f>
        <v>147.76319999999998</v>
      </c>
      <c r="D55">
        <v>12.154</v>
      </c>
      <c r="E55">
        <f>'Raw Data'!E106</f>
        <v>9.9753679999999996</v>
      </c>
      <c r="F55">
        <v>1.680502427388323E-3</v>
      </c>
      <c r="G55">
        <v>11.265736207952779</v>
      </c>
      <c r="H55">
        <v>-1.2903682079527794</v>
      </c>
      <c r="I55" s="3">
        <f t="shared" si="3"/>
        <v>12.858129496402846</v>
      </c>
      <c r="J55" s="3">
        <f t="shared" si="4"/>
        <v>0.71131105689954177</v>
      </c>
      <c r="K55" s="3">
        <f t="shared" si="2"/>
        <v>147.5451982022575</v>
      </c>
      <c r="L55" s="3">
        <v>2.9533621806321388</v>
      </c>
    </row>
    <row r="56" spans="1:12" x14ac:dyDescent="0.35">
      <c r="A56" s="1">
        <f>'Raw Data'!A107</f>
        <v>44624.381724537037</v>
      </c>
      <c r="B56" s="2">
        <f>'Raw Data'!B107</f>
        <v>44624.381724537037</v>
      </c>
      <c r="C56">
        <f>'Raw Data'!C107</f>
        <v>192.32896</v>
      </c>
      <c r="D56">
        <v>12.198</v>
      </c>
      <c r="E56">
        <f>'Raw Data'!E107</f>
        <v>10.050257</v>
      </c>
      <c r="F56">
        <v>1.6789590982712733E-3</v>
      </c>
      <c r="G56">
        <v>11.255390052879529</v>
      </c>
      <c r="H56">
        <v>-1.2051330528795283</v>
      </c>
      <c r="I56" s="3">
        <f t="shared" si="3"/>
        <v>11.924388489208628</v>
      </c>
      <c r="J56" s="3">
        <f t="shared" si="4"/>
        <v>1.5951833981906303</v>
      </c>
      <c r="K56" s="3">
        <f t="shared" si="2"/>
        <v>106.69247781231211</v>
      </c>
      <c r="L56" s="3">
        <v>3.8441037870343324</v>
      </c>
    </row>
    <row r="57" spans="1:12" x14ac:dyDescent="0.35">
      <c r="A57" s="1">
        <f>'Raw Data'!A108</f>
        <v>44624.388668981483</v>
      </c>
      <c r="B57" s="2">
        <f>'Raw Data'!B108</f>
        <v>44624.388668981483</v>
      </c>
      <c r="C57">
        <f>'Raw Data'!C108</f>
        <v>267.29983999999996</v>
      </c>
      <c r="D57">
        <v>12.215999999999999</v>
      </c>
      <c r="E57">
        <f>'Raw Data'!E108</f>
        <v>10.141116999999999</v>
      </c>
      <c r="F57">
        <v>1.6783282820057631E-3</v>
      </c>
      <c r="G57">
        <v>11.251161192791557</v>
      </c>
      <c r="H57">
        <v>-1.1100441927915572</v>
      </c>
      <c r="I57" s="3">
        <f t="shared" si="3"/>
        <v>12.139784172661814</v>
      </c>
      <c r="J57" s="3">
        <f t="shared" si="4"/>
        <v>3.090819852410895</v>
      </c>
      <c r="K57" s="3">
        <f t="shared" si="2"/>
        <v>81.883755269174173</v>
      </c>
      <c r="L57" s="3">
        <v>5.3425564575281381</v>
      </c>
    </row>
    <row r="58" spans="1:12" x14ac:dyDescent="0.35">
      <c r="A58" s="1">
        <f>'Raw Data'!A109</f>
        <v>44624.395613425928</v>
      </c>
      <c r="B58" s="2">
        <f>'Raw Data'!B109</f>
        <v>44624.395613425928</v>
      </c>
      <c r="C58">
        <f>'Raw Data'!C109</f>
        <v>313.90208000000001</v>
      </c>
      <c r="D58">
        <v>12.26</v>
      </c>
      <c r="E58">
        <f>'Raw Data'!E109</f>
        <v>10.218999999999999</v>
      </c>
      <c r="F58">
        <v>1.6767876188893956E-3</v>
      </c>
      <c r="G58">
        <v>11.240832910028351</v>
      </c>
      <c r="H58">
        <v>-1.0218329100283512</v>
      </c>
      <c r="I58" s="3">
        <f t="shared" si="3"/>
        <v>11.565323741007287</v>
      </c>
      <c r="J58" s="3">
        <f t="shared" si="4"/>
        <v>4.0153659080545125</v>
      </c>
      <c r="K58" s="3">
        <f t="shared" si="2"/>
        <v>57.001863279364954</v>
      </c>
      <c r="L58" s="3">
        <v>6.2740014529582755</v>
      </c>
    </row>
    <row r="59" spans="1:12" x14ac:dyDescent="0.35">
      <c r="A59" s="1">
        <f>'Raw Data'!A110</f>
        <v>44624.402557870373</v>
      </c>
      <c r="B59" s="2">
        <f>'Raw Data'!B110</f>
        <v>44624.402557870373</v>
      </c>
      <c r="C59">
        <f>'Raw Data'!C110</f>
        <v>269.85727999999995</v>
      </c>
      <c r="D59">
        <v>12.295</v>
      </c>
      <c r="E59">
        <f>'Raw Data'!E110</f>
        <v>10.301875000000001</v>
      </c>
      <c r="F59">
        <v>1.6755634401946593E-3</v>
      </c>
      <c r="G59">
        <v>11.232626272524275</v>
      </c>
      <c r="H59">
        <v>-0.93075127252427414</v>
      </c>
      <c r="I59" s="3">
        <f t="shared" si="3"/>
        <v>11.421870503597228</v>
      </c>
      <c r="J59" s="3">
        <f t="shared" si="4"/>
        <v>3.1295339125690846</v>
      </c>
      <c r="K59" s="3">
        <f t="shared" si="2"/>
        <v>68.762846138904237</v>
      </c>
      <c r="L59" s="3">
        <v>5.3936723414236942</v>
      </c>
    </row>
    <row r="60" spans="1:12" x14ac:dyDescent="0.35">
      <c r="A60" s="1">
        <f>'Raw Data'!A111</f>
        <v>44624.409502314818</v>
      </c>
      <c r="B60" s="2">
        <f>'Raw Data'!B111</f>
        <v>44624.409502314818</v>
      </c>
      <c r="C60">
        <f>'Raw Data'!C111</f>
        <v>103.29216</v>
      </c>
      <c r="D60">
        <v>12.348000000000001</v>
      </c>
      <c r="E60">
        <f>'Raw Data'!E111</f>
        <v>10.377764000000001</v>
      </c>
      <c r="F60">
        <v>1.6737119556127554E-3</v>
      </c>
      <c r="G60">
        <v>11.220214307773212</v>
      </c>
      <c r="H60">
        <v>-0.84245030777321084</v>
      </c>
      <c r="I60" s="3">
        <f t="shared" si="3"/>
        <v>11.565683453237362</v>
      </c>
      <c r="J60" s="3">
        <f t="shared" si="4"/>
        <v>-0.20798314567357146</v>
      </c>
      <c r="K60" s="3">
        <f t="shared" si="2"/>
        <v>138.61922518231094</v>
      </c>
      <c r="L60" s="3">
        <v>2.0645137551149664</v>
      </c>
    </row>
    <row r="61" spans="1:12" x14ac:dyDescent="0.35">
      <c r="A61" s="1">
        <f>'Raw Data'!A112</f>
        <v>44624.416446759256</v>
      </c>
      <c r="B61" s="2">
        <f>'Raw Data'!B112</f>
        <v>44624.416446759256</v>
      </c>
      <c r="C61">
        <f>'Raw Data'!C112</f>
        <v>209.71008</v>
      </c>
      <c r="D61">
        <v>12.401999999999999</v>
      </c>
      <c r="E61">
        <f>'Raw Data'!E112</f>
        <v>10.462638</v>
      </c>
      <c r="F61">
        <v>1.6718283471664919E-3</v>
      </c>
      <c r="G61">
        <v>11.20758699136543</v>
      </c>
      <c r="H61">
        <v>-0.74494899136542969</v>
      </c>
      <c r="I61" s="3">
        <f t="shared" si="3"/>
        <v>12.355827338129414</v>
      </c>
      <c r="J61" s="3">
        <f t="shared" si="4"/>
        <v>1.910457663367382</v>
      </c>
      <c r="K61" s="3">
        <f t="shared" si="2"/>
        <v>109.10574764243829</v>
      </c>
      <c r="L61" s="3">
        <v>4.1915024794356128</v>
      </c>
    </row>
    <row r="62" spans="1:12" x14ac:dyDescent="0.35">
      <c r="A62" s="1">
        <f>'Raw Data'!A113</f>
        <v>44624.423391203702</v>
      </c>
      <c r="B62" s="2">
        <f>'Raw Data'!B113</f>
        <v>44624.423391203702</v>
      </c>
      <c r="C62">
        <f>'Raw Data'!C113</f>
        <v>316.45951999999994</v>
      </c>
      <c r="D62">
        <v>12.455</v>
      </c>
      <c r="E62">
        <f>'Raw Data'!E113</f>
        <v>10.54951</v>
      </c>
      <c r="F62">
        <v>1.669982373138177E-3</v>
      </c>
      <c r="G62">
        <v>11.195211968211167</v>
      </c>
      <c r="H62">
        <v>-0.6457019682111671</v>
      </c>
      <c r="I62" s="3">
        <f t="shared" si="3"/>
        <v>11.70956834532374</v>
      </c>
      <c r="J62" s="3">
        <f t="shared" si="4"/>
        <v>4.0356516358996934</v>
      </c>
      <c r="K62" s="3">
        <f t="shared" si="2"/>
        <v>58.888997663177591</v>
      </c>
      <c r="L62" s="3">
        <v>6.3251173368538298</v>
      </c>
    </row>
    <row r="63" spans="1:12" x14ac:dyDescent="0.35">
      <c r="A63" s="1">
        <f>'Raw Data'!A114</f>
        <v>44624.430335648147</v>
      </c>
      <c r="B63" s="2">
        <f>'Raw Data'!B114</f>
        <v>44624.430335648147</v>
      </c>
      <c r="C63">
        <f>'Raw Data'!C114</f>
        <v>150.46271999999999</v>
      </c>
      <c r="D63">
        <v>12.525</v>
      </c>
      <c r="E63">
        <f>'Raw Data'!E114</f>
        <v>10.625401</v>
      </c>
      <c r="F63">
        <v>1.667548465275484E-3</v>
      </c>
      <c r="G63">
        <v>11.178895559803369</v>
      </c>
      <c r="H63">
        <v>-0.5534945598033687</v>
      </c>
      <c r="I63" s="3">
        <f t="shared" si="3"/>
        <v>11.494172661870556</v>
      </c>
      <c r="J63" s="3">
        <f t="shared" si="4"/>
        <v>0.70668254923907892</v>
      </c>
      <c r="K63" s="3">
        <f t="shared" si="2"/>
        <v>116.36994293012189</v>
      </c>
      <c r="L63" s="3">
        <v>3.0073178358552259</v>
      </c>
    </row>
    <row r="64" spans="1:12" x14ac:dyDescent="0.35">
      <c r="A64" s="1">
        <f>'Raw Data'!A115</f>
        <v>44624.437280092592</v>
      </c>
      <c r="B64" s="2">
        <f>'Raw Data'!B115</f>
        <v>44624.437280092592</v>
      </c>
      <c r="C64">
        <f>'Raw Data'!C115</f>
        <v>371.77599999999995</v>
      </c>
      <c r="D64">
        <v>12.596</v>
      </c>
      <c r="E64">
        <f>'Raw Data'!E115</f>
        <v>10.709279</v>
      </c>
      <c r="F64">
        <v>1.6650846264082606E-3</v>
      </c>
      <c r="G64">
        <v>11.162378500211746</v>
      </c>
      <c r="H64">
        <v>-0.45309950021174572</v>
      </c>
      <c r="I64" s="3">
        <f t="shared" si="3"/>
        <v>10.631798561151038</v>
      </c>
      <c r="J64" s="3">
        <f t="shared" si="4"/>
        <v>5.1187148684528765</v>
      </c>
      <c r="K64" s="3">
        <f t="shared" si="2"/>
        <v>30.394091802694401</v>
      </c>
      <c r="L64" s="3">
        <v>7.4307349737058619</v>
      </c>
    </row>
    <row r="65" spans="1:12" x14ac:dyDescent="0.35">
      <c r="A65" s="1">
        <f>'Raw Data'!A116</f>
        <v>44624.444224537037</v>
      </c>
      <c r="B65" s="2">
        <f>'Raw Data'!B116</f>
        <v>44624.444224537037</v>
      </c>
      <c r="C65">
        <f>'Raw Data'!C116</f>
        <v>290.50623999999999</v>
      </c>
      <c r="D65">
        <v>12.622</v>
      </c>
      <c r="E65">
        <f>'Raw Data'!E116</f>
        <v>10.773183</v>
      </c>
      <c r="F65">
        <v>1.664183592335614E-3</v>
      </c>
      <c r="G65">
        <v>11.156338156555362</v>
      </c>
      <c r="H65">
        <v>-0.38315515655536281</v>
      </c>
      <c r="I65" s="3">
        <f t="shared" si="3"/>
        <v>10.560215827338114</v>
      </c>
      <c r="J65" s="3">
        <f t="shared" si="4"/>
        <v>3.490182502314048</v>
      </c>
      <c r="K65" s="3">
        <f t="shared" si="2"/>
        <v>49.985371216950846</v>
      </c>
      <c r="L65" s="3">
        <v>5.8063857743581861</v>
      </c>
    </row>
    <row r="66" spans="1:12" x14ac:dyDescent="0.35">
      <c r="A66" s="1">
        <f>'Raw Data'!A117</f>
        <v>44624.451168981483</v>
      </c>
      <c r="B66" s="2">
        <f>'Raw Data'!B117</f>
        <v>44624.451168981483</v>
      </c>
      <c r="C66">
        <f>'Raw Data'!C117</f>
        <v>455.03487999999999</v>
      </c>
      <c r="D66">
        <v>12.71</v>
      </c>
      <c r="E66">
        <f>'Raw Data'!E117</f>
        <v>10.856066</v>
      </c>
      <c r="F66">
        <v>1.6611387685361149E-3</v>
      </c>
      <c r="G66">
        <v>11.135926295694105</v>
      </c>
      <c r="H66">
        <v>-0.27986029569410498</v>
      </c>
      <c r="I66" s="3">
        <f t="shared" si="3"/>
        <v>10.129784172661946</v>
      </c>
      <c r="J66" s="3">
        <f t="shared" si="4"/>
        <v>6.7644230477765159</v>
      </c>
      <c r="K66" s="3">
        <f t="shared" si="2"/>
        <v>11.325655500890127</v>
      </c>
      <c r="L66" s="3">
        <v>9.0948409716389715</v>
      </c>
    </row>
    <row r="67" spans="1:12" x14ac:dyDescent="0.35">
      <c r="A67" s="1">
        <f>'Raw Data'!A118</f>
        <v>44624.458113425928</v>
      </c>
      <c r="B67" s="2">
        <f>'Raw Data'!B118</f>
        <v>44624.458113425928</v>
      </c>
      <c r="C67">
        <f>'Raw Data'!C118</f>
        <v>531.00031999999999</v>
      </c>
      <c r="D67">
        <v>12.79</v>
      </c>
      <c r="E67">
        <f>'Raw Data'!E118</f>
        <v>10.913987000000001</v>
      </c>
      <c r="F67">
        <v>1.6583772035164643E-3</v>
      </c>
      <c r="G67">
        <v>11.117413342350238</v>
      </c>
      <c r="H67">
        <v>-0.20342634235023738</v>
      </c>
      <c r="I67" s="3">
        <f t="shared" ref="I67:I98" si="5">(E68-E66)/0.0139</f>
        <v>7.61561151079139</v>
      </c>
      <c r="J67" s="3">
        <f t="shared" ref="J67:J98" si="6">A*C67^p - R_*(Theta^(D67-D$146)) + KO2_*(1.0241^(D67-D$146))*H67</f>
        <v>8.269756020205973</v>
      </c>
      <c r="K67" s="3">
        <f t="shared" si="2"/>
        <v>0.42790503919724548</v>
      </c>
      <c r="L67" s="3">
        <v>10.613172041425495</v>
      </c>
    </row>
    <row r="68" spans="1:12" x14ac:dyDescent="0.35">
      <c r="A68" s="1">
        <f>'Raw Data'!A119</f>
        <v>44624.465057870373</v>
      </c>
      <c r="B68" s="2">
        <f>'Raw Data'!B119</f>
        <v>44624.465057870373</v>
      </c>
      <c r="C68">
        <f>'Raw Data'!C119</f>
        <v>430.40767999999997</v>
      </c>
      <c r="D68">
        <v>12.869</v>
      </c>
      <c r="E68">
        <f>'Raw Data'!E119</f>
        <v>10.961923000000001</v>
      </c>
      <c r="F68">
        <v>1.6556561755777589E-3</v>
      </c>
      <c r="G68">
        <v>11.099172141104511</v>
      </c>
      <c r="H68">
        <v>-0.13724914110451003</v>
      </c>
      <c r="I68" s="3">
        <f t="shared" si="5"/>
        <v>7.3998561151078741</v>
      </c>
      <c r="J68" s="3">
        <f t="shared" si="6"/>
        <v>6.2462911565423287</v>
      </c>
      <c r="K68" s="3">
        <f t="shared" ref="K68:K131" si="7">(J68-I68)^2</f>
        <v>1.3307121136303286</v>
      </c>
      <c r="L68" s="3">
        <v>8.6026139415336154</v>
      </c>
    </row>
    <row r="69" spans="1:12" x14ac:dyDescent="0.35">
      <c r="A69" s="1">
        <f>'Raw Data'!A120</f>
        <v>44624.472002314818</v>
      </c>
      <c r="B69" s="2">
        <f>'Raw Data'!B120</f>
        <v>44624.472002314818</v>
      </c>
      <c r="C69">
        <f>'Raw Data'!C120</f>
        <v>358.89407999999997</v>
      </c>
      <c r="D69">
        <v>12.922000000000001</v>
      </c>
      <c r="E69">
        <f>'Raw Data'!E120</f>
        <v>11.016845</v>
      </c>
      <c r="F69">
        <v>1.6538340193319274E-3</v>
      </c>
      <c r="G69">
        <v>11.08695678737419</v>
      </c>
      <c r="H69">
        <v>-7.011178737418966E-2</v>
      </c>
      <c r="I69" s="3">
        <f t="shared" si="5"/>
        <v>8.3335251798561032</v>
      </c>
      <c r="J69" s="3">
        <f t="shared" si="6"/>
        <v>4.8082408013807019</v>
      </c>
      <c r="K69" s="3">
        <f t="shared" si="7"/>
        <v>12.427629949122696</v>
      </c>
      <c r="L69" s="3">
        <v>7.1732623733430607</v>
      </c>
    </row>
    <row r="70" spans="1:12" x14ac:dyDescent="0.35">
      <c r="A70" s="1">
        <f>'Raw Data'!A121</f>
        <v>44624.478946759256</v>
      </c>
      <c r="B70" s="2">
        <f>'Raw Data'!B121</f>
        <v>44624.478946759256</v>
      </c>
      <c r="C70">
        <f>'Raw Data'!C121</f>
        <v>495.00671999999997</v>
      </c>
      <c r="D70">
        <v>12.983000000000001</v>
      </c>
      <c r="E70">
        <f>'Raw Data'!E121</f>
        <v>11.077759</v>
      </c>
      <c r="F70">
        <v>1.6517401368353298E-3</v>
      </c>
      <c r="G70">
        <v>11.072919837785383</v>
      </c>
      <c r="H70">
        <v>4.8391622146173319E-3</v>
      </c>
      <c r="I70" s="3">
        <f t="shared" si="5"/>
        <v>6.1789208633093242</v>
      </c>
      <c r="J70" s="3">
        <f t="shared" si="6"/>
        <v>7.5186901645022504</v>
      </c>
      <c r="K70" s="3">
        <f t="shared" si="7"/>
        <v>1.7949817804189816</v>
      </c>
      <c r="L70" s="3">
        <v>9.8937633051176661</v>
      </c>
    </row>
    <row r="71" spans="1:12" x14ac:dyDescent="0.35">
      <c r="A71" s="1">
        <f>'Raw Data'!A122</f>
        <v>44624.485891203702</v>
      </c>
      <c r="B71" s="2">
        <f>'Raw Data'!B122</f>
        <v>44624.485891203702</v>
      </c>
      <c r="C71">
        <f>'Raw Data'!C122</f>
        <v>483.82975999999996</v>
      </c>
      <c r="D71">
        <v>13.061999999999999</v>
      </c>
      <c r="E71">
        <f>'Raw Data'!E122</f>
        <v>11.102732</v>
      </c>
      <c r="F71">
        <v>1.6490336501517513E-3</v>
      </c>
      <c r="G71">
        <v>11.054776118067634</v>
      </c>
      <c r="H71">
        <v>4.795588193236533E-2</v>
      </c>
      <c r="I71" s="3">
        <f t="shared" si="5"/>
        <v>4.5269064748200627</v>
      </c>
      <c r="J71" s="3">
        <f t="shared" si="6"/>
        <v>7.282213699308925</v>
      </c>
      <c r="K71" s="3">
        <f t="shared" si="7"/>
        <v>7.5917179013205178</v>
      </c>
      <c r="L71" s="3">
        <v>9.6703679606852351</v>
      </c>
    </row>
    <row r="72" spans="1:12" x14ac:dyDescent="0.35">
      <c r="A72" s="1">
        <f>'Raw Data'!A123</f>
        <v>44624.492835648147</v>
      </c>
      <c r="B72" s="2">
        <f>'Raw Data'!B123</f>
        <v>44624.492835648147</v>
      </c>
      <c r="C72">
        <f>'Raw Data'!C123</f>
        <v>405.02271999999994</v>
      </c>
      <c r="D72">
        <v>13.132</v>
      </c>
      <c r="E72">
        <f>'Raw Data'!E123</f>
        <v>11.140682999999999</v>
      </c>
      <c r="F72">
        <v>1.6466404486473434E-3</v>
      </c>
      <c r="G72">
        <v>11.038732596557798</v>
      </c>
      <c r="H72">
        <v>0.10195040344220097</v>
      </c>
      <c r="I72" s="3">
        <f t="shared" si="5"/>
        <v>5.7479856115108472</v>
      </c>
      <c r="J72" s="3">
        <f t="shared" si="6"/>
        <v>5.6954361467513621</v>
      </c>
      <c r="K72" s="3">
        <f t="shared" si="7"/>
        <v>2.7614462465083639E-3</v>
      </c>
      <c r="L72" s="3">
        <v>8.0952414643480921</v>
      </c>
    </row>
    <row r="73" spans="1:12" x14ac:dyDescent="0.35">
      <c r="A73" s="1">
        <f>'Raw Data'!A124</f>
        <v>44624.499780092592</v>
      </c>
      <c r="B73" s="2">
        <f>'Raw Data'!B124</f>
        <v>44624.499780092592</v>
      </c>
      <c r="C73">
        <f>'Raw Data'!C124</f>
        <v>510.73023999999998</v>
      </c>
      <c r="D73">
        <v>13.211</v>
      </c>
      <c r="E73">
        <f>'Raw Data'!E124</f>
        <v>11.182629</v>
      </c>
      <c r="F73">
        <v>1.6439451232963683E-3</v>
      </c>
      <c r="G73">
        <v>11.020663700075522</v>
      </c>
      <c r="H73">
        <v>0.1619652999244785</v>
      </c>
      <c r="I73" s="3">
        <f t="shared" si="5"/>
        <v>7.8309352517985857</v>
      </c>
      <c r="J73" s="3">
        <f t="shared" si="6"/>
        <v>7.7950086769868072</v>
      </c>
      <c r="K73" s="3">
        <f t="shared" si="7"/>
        <v>1.290718777706319E-3</v>
      </c>
      <c r="L73" s="3">
        <v>10.208031332031085</v>
      </c>
    </row>
    <row r="74" spans="1:12" x14ac:dyDescent="0.35">
      <c r="A74" s="1">
        <f>'Raw Data'!A125</f>
        <v>44624.506724537037</v>
      </c>
      <c r="B74" s="2">
        <f>'Raw Data'!B125</f>
        <v>44624.506724537037</v>
      </c>
      <c r="C74">
        <f>'Raw Data'!C125</f>
        <v>506.37311999999997</v>
      </c>
      <c r="D74">
        <v>13.272</v>
      </c>
      <c r="E74">
        <f>'Raw Data'!E125</f>
        <v>11.249533</v>
      </c>
      <c r="F74">
        <v>1.6418679567778171E-3</v>
      </c>
      <c r="G74">
        <v>11.00673881090154</v>
      </c>
      <c r="H74">
        <v>0.24279418909845951</v>
      </c>
      <c r="I74" s="3">
        <f t="shared" si="5"/>
        <v>5.3165467625899341</v>
      </c>
      <c r="J74" s="3">
        <f t="shared" si="6"/>
        <v>7.6976667784130193</v>
      </c>
      <c r="K74" s="3">
        <f t="shared" si="7"/>
        <v>5.6697325297533299</v>
      </c>
      <c r="L74" s="3">
        <v>10.120945011320138</v>
      </c>
    </row>
    <row r="75" spans="1:12" x14ac:dyDescent="0.35">
      <c r="A75" s="1">
        <f>'Raw Data'!A126</f>
        <v>44624.513668981483</v>
      </c>
      <c r="B75" s="2">
        <f>'Raw Data'!B126</f>
        <v>44624.513668981483</v>
      </c>
      <c r="C75">
        <f>'Raw Data'!C126</f>
        <v>387.02591999999999</v>
      </c>
      <c r="D75">
        <v>13.316000000000001</v>
      </c>
      <c r="E75">
        <f>'Raw Data'!E126</f>
        <v>11.256529</v>
      </c>
      <c r="F75">
        <v>1.6403718505748149E-3</v>
      </c>
      <c r="G75">
        <v>10.996709228350863</v>
      </c>
      <c r="H75">
        <v>0.25981977164913772</v>
      </c>
      <c r="I75" s="3">
        <f t="shared" si="5"/>
        <v>2.8742446043166421</v>
      </c>
      <c r="J75" s="3">
        <f t="shared" si="6"/>
        <v>5.3048343489913758</v>
      </c>
      <c r="K75" s="3">
        <f t="shared" si="7"/>
        <v>5.9077665069179872</v>
      </c>
      <c r="L75" s="3">
        <v>7.7355370961941796</v>
      </c>
    </row>
    <row r="76" spans="1:12" x14ac:dyDescent="0.35">
      <c r="A76" s="1">
        <f>'Raw Data'!A127</f>
        <v>44624.520613425928</v>
      </c>
      <c r="B76" s="2">
        <f>'Raw Data'!B127</f>
        <v>44624.520613425928</v>
      </c>
      <c r="C76">
        <f>'Raw Data'!C127</f>
        <v>347.81183999999996</v>
      </c>
      <c r="D76">
        <v>13.369</v>
      </c>
      <c r="E76">
        <f>'Raw Data'!E127</f>
        <v>11.289485000000001</v>
      </c>
      <c r="F76">
        <v>1.6385721417774407E-3</v>
      </c>
      <c r="G76">
        <v>10.984644357612261</v>
      </c>
      <c r="H76">
        <v>0.30484064238773989</v>
      </c>
      <c r="I76" s="3">
        <f t="shared" si="5"/>
        <v>7.7585611510791406</v>
      </c>
      <c r="J76" s="3">
        <f t="shared" si="6"/>
        <v>4.512084088688983</v>
      </c>
      <c r="K76" s="3">
        <f t="shared" si="7"/>
        <v>10.539613316625427</v>
      </c>
      <c r="L76" s="3">
        <v>6.9517602097956495</v>
      </c>
    </row>
    <row r="77" spans="1:12" x14ac:dyDescent="0.35">
      <c r="A77" s="1">
        <f>'Raw Data'!A128</f>
        <v>44624.527557870373</v>
      </c>
      <c r="B77" s="2">
        <f>'Raw Data'!B128</f>
        <v>44624.527557870373</v>
      </c>
      <c r="C77">
        <f>'Raw Data'!C128</f>
        <v>414.87359999999995</v>
      </c>
      <c r="D77">
        <v>13.395</v>
      </c>
      <c r="E77">
        <f>'Raw Data'!E128</f>
        <v>11.364373000000001</v>
      </c>
      <c r="F77">
        <v>1.6376902309475439E-3</v>
      </c>
      <c r="G77">
        <v>10.978732212168952</v>
      </c>
      <c r="H77">
        <v>0.38564078783104883</v>
      </c>
      <c r="I77" s="3">
        <f t="shared" si="5"/>
        <v>5.7474100719424213</v>
      </c>
      <c r="J77" s="3">
        <f t="shared" si="6"/>
        <v>5.848042018871956</v>
      </c>
      <c r="K77" s="3">
        <f t="shared" si="7"/>
        <v>1.0126788742828689E-2</v>
      </c>
      <c r="L77" s="3">
        <v>8.2921322763902356</v>
      </c>
    </row>
    <row r="78" spans="1:12" x14ac:dyDescent="0.35">
      <c r="A78" s="1">
        <f>'Raw Data'!A129</f>
        <v>44624.534502314818</v>
      </c>
      <c r="B78" s="2">
        <f>'Raw Data'!B129</f>
        <v>44624.534502314818</v>
      </c>
      <c r="C78">
        <f>'Raw Data'!C129</f>
        <v>558.65855999999997</v>
      </c>
      <c r="D78">
        <v>13.456</v>
      </c>
      <c r="E78">
        <f>'Raw Data'!E129</f>
        <v>11.369374000000001</v>
      </c>
      <c r="F78">
        <v>1.6356236223166358E-3</v>
      </c>
      <c r="G78">
        <v>10.964878100861851</v>
      </c>
      <c r="H78">
        <v>0.40449589913814954</v>
      </c>
      <c r="I78" s="3">
        <f t="shared" si="5"/>
        <v>2.0125899280575279</v>
      </c>
      <c r="J78" s="3">
        <f t="shared" si="6"/>
        <v>8.7115029841783027</v>
      </c>
      <c r="K78" s="3">
        <f t="shared" si="7"/>
        <v>44.875436133465378</v>
      </c>
      <c r="L78" s="3">
        <v>11.16598085985151</v>
      </c>
    </row>
    <row r="79" spans="1:12" x14ac:dyDescent="0.35">
      <c r="A79" s="1">
        <f>'Raw Data'!A130</f>
        <v>44624.541446759256</v>
      </c>
      <c r="B79" s="2">
        <f>'Raw Data'!B130</f>
        <v>44624.541446759256</v>
      </c>
      <c r="C79">
        <f>'Raw Data'!C130</f>
        <v>430.21823999999998</v>
      </c>
      <c r="D79">
        <v>13.526</v>
      </c>
      <c r="E79">
        <f>'Raw Data'!E130</f>
        <v>11.392348</v>
      </c>
      <c r="F79">
        <v>1.6332563988546585E-3</v>
      </c>
      <c r="G79">
        <v>10.949008730706071</v>
      </c>
      <c r="H79">
        <v>0.44333926929392931</v>
      </c>
      <c r="I79" s="3">
        <f t="shared" si="5"/>
        <v>2.8026618705035906</v>
      </c>
      <c r="J79" s="3">
        <f t="shared" si="6"/>
        <v>6.132375075740871</v>
      </c>
      <c r="K79" s="3">
        <f t="shared" si="7"/>
        <v>11.086990029131524</v>
      </c>
      <c r="L79" s="3">
        <v>8.598827579763574</v>
      </c>
    </row>
    <row r="80" spans="1:12" x14ac:dyDescent="0.35">
      <c r="A80" s="1">
        <f>'Raw Data'!A131</f>
        <v>44624.548391203702</v>
      </c>
      <c r="B80" s="2">
        <f>'Raw Data'!B131</f>
        <v>44624.548391203702</v>
      </c>
      <c r="C80">
        <f>'Raw Data'!C131</f>
        <v>213.11999999999998</v>
      </c>
      <c r="D80">
        <v>13.577999999999999</v>
      </c>
      <c r="E80">
        <f>'Raw Data'!E131</f>
        <v>11.408331</v>
      </c>
      <c r="F80">
        <v>1.6315008550058067E-3</v>
      </c>
      <c r="G80">
        <v>10.937239932529804</v>
      </c>
      <c r="H80">
        <v>0.47109106747019602</v>
      </c>
      <c r="I80" s="3">
        <f t="shared" si="5"/>
        <v>4.7415107913668546</v>
      </c>
      <c r="J80" s="3">
        <f t="shared" si="6"/>
        <v>1.7842712465562753</v>
      </c>
      <c r="K80" s="3">
        <f t="shared" si="7"/>
        <v>8.7452657253914818</v>
      </c>
      <c r="L80" s="3">
        <v>4.259656991296354</v>
      </c>
    </row>
    <row r="81" spans="1:12" x14ac:dyDescent="0.35">
      <c r="A81" s="1">
        <f>'Raw Data'!A132</f>
        <v>44624.555335648147</v>
      </c>
      <c r="B81" s="2">
        <f>'Raw Data'!B132</f>
        <v>44624.555335648147</v>
      </c>
      <c r="C81">
        <f>'Raw Data'!C132</f>
        <v>618.90048000000002</v>
      </c>
      <c r="D81">
        <v>13.587</v>
      </c>
      <c r="E81">
        <f>'Raw Data'!E132</f>
        <v>11.458254999999999</v>
      </c>
      <c r="F81">
        <v>1.6311972670873976E-3</v>
      </c>
      <c r="G81">
        <v>10.935204742726457</v>
      </c>
      <c r="H81">
        <v>0.52305025727354248</v>
      </c>
      <c r="I81" s="3">
        <f t="shared" si="5"/>
        <v>4.2387769784172304</v>
      </c>
      <c r="J81" s="3">
        <f t="shared" si="6"/>
        <v>9.8931087388532237</v>
      </c>
      <c r="K81" s="3">
        <f t="shared" si="7"/>
        <v>31.971467657075198</v>
      </c>
      <c r="L81" s="3">
        <v>12.370043902724614</v>
      </c>
    </row>
    <row r="82" spans="1:12" x14ac:dyDescent="0.35">
      <c r="A82" s="1">
        <f>'Raw Data'!A133</f>
        <v>44624.562280092592</v>
      </c>
      <c r="B82" s="2">
        <f>'Raw Data'!B133</f>
        <v>44624.562280092592</v>
      </c>
      <c r="C82">
        <f>'Raw Data'!C133</f>
        <v>523.80159999999989</v>
      </c>
      <c r="D82">
        <v>13.648</v>
      </c>
      <c r="E82">
        <f>'Raw Data'!E133</f>
        <v>11.46725</v>
      </c>
      <c r="F82">
        <v>1.6291416056463351E-3</v>
      </c>
      <c r="G82">
        <v>10.921424019086647</v>
      </c>
      <c r="H82">
        <v>0.54582598091335299</v>
      </c>
      <c r="I82" s="3">
        <f t="shared" si="5"/>
        <v>2.9467625899280656</v>
      </c>
      <c r="J82" s="3">
        <f t="shared" si="6"/>
        <v>7.981827918133467</v>
      </c>
      <c r="K82" s="3">
        <f t="shared" si="7"/>
        <v>25.351882859296172</v>
      </c>
      <c r="L82" s="3">
        <v>10.469290294163926</v>
      </c>
    </row>
    <row r="83" spans="1:12" x14ac:dyDescent="0.35">
      <c r="A83" s="1">
        <f>'Raw Data'!A134</f>
        <v>44624.569224537037</v>
      </c>
      <c r="B83" s="2">
        <f>'Raw Data'!B134</f>
        <v>44624.569224537037</v>
      </c>
      <c r="C83">
        <f>'Raw Data'!C134</f>
        <v>586.50623999999993</v>
      </c>
      <c r="D83">
        <v>13.744</v>
      </c>
      <c r="E83">
        <f>'Raw Data'!E134</f>
        <v>11.499215</v>
      </c>
      <c r="F83">
        <v>1.6259134774403183E-3</v>
      </c>
      <c r="G83">
        <v>10.89978332388637</v>
      </c>
      <c r="H83">
        <v>0.59943167611363002</v>
      </c>
      <c r="I83" s="3">
        <f t="shared" si="5"/>
        <v>4.0956834532373732</v>
      </c>
      <c r="J83" s="3">
        <f t="shared" si="6"/>
        <v>9.218455560948378</v>
      </c>
      <c r="K83" s="3">
        <f t="shared" si="7"/>
        <v>26.242794067541851</v>
      </c>
      <c r="L83" s="3">
        <v>11.722576040047567</v>
      </c>
    </row>
    <row r="84" spans="1:12" x14ac:dyDescent="0.35">
      <c r="A84" s="1">
        <f>'Raw Data'!A135</f>
        <v>44624.576168981483</v>
      </c>
      <c r="B84" s="2">
        <f>'Raw Data'!B135</f>
        <v>44624.576168981483</v>
      </c>
      <c r="C84">
        <f>'Raw Data'!C135</f>
        <v>595.59936000000005</v>
      </c>
      <c r="D84">
        <v>13.77</v>
      </c>
      <c r="E84">
        <f>'Raw Data'!E135</f>
        <v>11.524179999999999</v>
      </c>
      <c r="F84">
        <v>1.6250406652186461E-3</v>
      </c>
      <c r="G84">
        <v>10.893932173606441</v>
      </c>
      <c r="H84">
        <v>0.6302478263935587</v>
      </c>
      <c r="I84" s="3">
        <f t="shared" si="5"/>
        <v>2.8740287769784185</v>
      </c>
      <c r="J84" s="3">
        <f t="shared" si="6"/>
        <v>9.3956701895186594</v>
      </c>
      <c r="K84" s="3">
        <f t="shared" si="7"/>
        <v>42.53180671375987</v>
      </c>
      <c r="L84" s="3">
        <v>11.904321405009547</v>
      </c>
    </row>
    <row r="85" spans="1:12" x14ac:dyDescent="0.35">
      <c r="A85" s="1">
        <f>'Raw Data'!A136</f>
        <v>44624.583113425928</v>
      </c>
      <c r="B85" s="2">
        <f>'Raw Data'!B136</f>
        <v>44624.583113425928</v>
      </c>
      <c r="C85">
        <f>'Raw Data'!C136</f>
        <v>304.24063999999998</v>
      </c>
      <c r="D85">
        <v>13.821999999999999</v>
      </c>
      <c r="E85">
        <f>'Raw Data'!E136</f>
        <v>11.539164</v>
      </c>
      <c r="F85">
        <v>1.6232969199662356E-3</v>
      </c>
      <c r="G85">
        <v>10.88224247074891</v>
      </c>
      <c r="H85">
        <v>0.65692152925108971</v>
      </c>
      <c r="I85" s="3">
        <f t="shared" si="5"/>
        <v>5.4597841726618981</v>
      </c>
      <c r="J85" s="3">
        <f t="shared" si="6"/>
        <v>3.5631597070265553</v>
      </c>
      <c r="K85" s="3">
        <f t="shared" si="7"/>
        <v>3.5971843636465497</v>
      </c>
      <c r="L85" s="3">
        <v>6.0808970026861733</v>
      </c>
    </row>
    <row r="86" spans="1:12" x14ac:dyDescent="0.35">
      <c r="A86" s="1">
        <f>'Raw Data'!A137</f>
        <v>44624.590057870373</v>
      </c>
      <c r="B86" s="2">
        <f>'Raw Data'!B137</f>
        <v>44624.590057870373</v>
      </c>
      <c r="C86">
        <f>'Raw Data'!C137</f>
        <v>602.22975999999994</v>
      </c>
      <c r="D86">
        <v>13.831</v>
      </c>
      <c r="E86">
        <f>'Raw Data'!E137</f>
        <v>11.600071</v>
      </c>
      <c r="F86">
        <v>1.6229953720127313E-3</v>
      </c>
      <c r="G86">
        <v>10.880220956442914</v>
      </c>
      <c r="H86">
        <v>0.71985004355708604</v>
      </c>
      <c r="I86" s="3">
        <f t="shared" si="5"/>
        <v>9.4107194244605079</v>
      </c>
      <c r="J86" s="3">
        <f t="shared" si="6"/>
        <v>9.517530843047842</v>
      </c>
      <c r="K86" s="3">
        <f t="shared" si="7"/>
        <v>1.1408679140638704E-2</v>
      </c>
      <c r="L86" s="3">
        <v>12.036844066960986</v>
      </c>
    </row>
    <row r="87" spans="1:12" x14ac:dyDescent="0.35">
      <c r="A87" s="1">
        <f>'Raw Data'!A138</f>
        <v>44624.597002314818</v>
      </c>
      <c r="B87" s="2">
        <f>'Raw Data'!B138</f>
        <v>44624.597002314818</v>
      </c>
      <c r="C87">
        <f>'Raw Data'!C138</f>
        <v>589.53728000000001</v>
      </c>
      <c r="D87">
        <v>13.9</v>
      </c>
      <c r="E87">
        <f>'Raw Data'!E138</f>
        <v>11.669973000000001</v>
      </c>
      <c r="F87">
        <v>1.6206859918395553E-3</v>
      </c>
      <c r="G87">
        <v>10.864739355577088</v>
      </c>
      <c r="H87">
        <v>0.80523364442291268</v>
      </c>
      <c r="I87" s="3">
        <f t="shared" si="5"/>
        <v>4.3827338129495992</v>
      </c>
      <c r="J87" s="3">
        <f t="shared" si="6"/>
        <v>9.251729671111292</v>
      </c>
      <c r="K87" s="3">
        <f t="shared" si="7"/>
        <v>23.707120666795721</v>
      </c>
      <c r="L87" s="3">
        <v>11.783157828368227</v>
      </c>
    </row>
    <row r="88" spans="1:12" x14ac:dyDescent="0.35">
      <c r="A88" s="1">
        <f>'Raw Data'!A139</f>
        <v>44624.603946759256</v>
      </c>
      <c r="B88" s="2">
        <f>'Raw Data'!B139</f>
        <v>44624.603946759256</v>
      </c>
      <c r="C88">
        <f>'Raw Data'!C139</f>
        <v>404.26495999999997</v>
      </c>
      <c r="D88">
        <v>13.926</v>
      </c>
      <c r="E88">
        <f>'Raw Data'!E139</f>
        <v>11.660990999999999</v>
      </c>
      <c r="F88">
        <v>1.6198169308749932E-3</v>
      </c>
      <c r="G88">
        <v>10.858913352938936</v>
      </c>
      <c r="H88">
        <v>0.8020776470610631</v>
      </c>
      <c r="I88" s="3">
        <f t="shared" si="5"/>
        <v>1.939856115107881</v>
      </c>
      <c r="J88" s="3">
        <f t="shared" si="6"/>
        <v>5.5440877154968682</v>
      </c>
      <c r="K88" s="3">
        <f t="shared" si="7"/>
        <v>12.990485429242558</v>
      </c>
      <c r="L88" s="3">
        <v>8.0800960172679286</v>
      </c>
    </row>
    <row r="89" spans="1:12" x14ac:dyDescent="0.35">
      <c r="A89" s="1">
        <f>'Raw Data'!A140</f>
        <v>44624.610891203702</v>
      </c>
      <c r="B89" s="2">
        <f>'Raw Data'!B140</f>
        <v>44624.610891203702</v>
      </c>
      <c r="C89">
        <f>'Raw Data'!C140</f>
        <v>308.69247999999999</v>
      </c>
      <c r="D89">
        <v>13.935</v>
      </c>
      <c r="E89">
        <f>'Raw Data'!E140</f>
        <v>11.696937</v>
      </c>
      <c r="F89">
        <v>1.6195162473276023E-3</v>
      </c>
      <c r="G89">
        <v>10.85689763343043</v>
      </c>
      <c r="H89">
        <v>0.84003936656957023</v>
      </c>
      <c r="I89" s="3">
        <f t="shared" si="5"/>
        <v>2.0835971223021534</v>
      </c>
      <c r="J89" s="3">
        <f t="shared" si="6"/>
        <v>3.6322808378798204</v>
      </c>
      <c r="K89" s="3">
        <f t="shared" si="7"/>
        <v>2.3984212508954479</v>
      </c>
      <c r="L89" s="3">
        <v>6.1698765042821417</v>
      </c>
    </row>
    <row r="90" spans="1:12" x14ac:dyDescent="0.35">
      <c r="A90" s="1">
        <f>'Raw Data'!A141</f>
        <v>44624.617835648147</v>
      </c>
      <c r="B90" s="2">
        <f>'Raw Data'!B141</f>
        <v>44624.617835648147</v>
      </c>
      <c r="C90">
        <f>'Raw Data'!C141</f>
        <v>613.78559999999993</v>
      </c>
      <c r="D90">
        <v>13.97</v>
      </c>
      <c r="E90">
        <f>'Raw Data'!E141</f>
        <v>11.689952999999999</v>
      </c>
      <c r="F90">
        <v>1.6183476319647642E-3</v>
      </c>
      <c r="G90">
        <v>10.849063480862883</v>
      </c>
      <c r="H90">
        <v>0.84088951913711618</v>
      </c>
      <c r="I90" s="3">
        <f t="shared" si="5"/>
        <v>4.9574100719424763</v>
      </c>
      <c r="J90" s="3">
        <f t="shared" si="6"/>
        <v>9.7240339330185801</v>
      </c>
      <c r="K90" s="3">
        <f t="shared" si="7"/>
        <v>22.720703032980065</v>
      </c>
      <c r="L90" s="3">
        <v>12.2678121349335</v>
      </c>
    </row>
    <row r="91" spans="1:12" x14ac:dyDescent="0.35">
      <c r="A91" s="1">
        <f>'Raw Data'!A142</f>
        <v>44624.624780092592</v>
      </c>
      <c r="B91" s="2">
        <f>'Raw Data'!B142</f>
        <v>44624.624780092592</v>
      </c>
      <c r="C91">
        <f>'Raw Data'!C142</f>
        <v>430.21823999999998</v>
      </c>
      <c r="D91">
        <v>14.031000000000001</v>
      </c>
      <c r="E91">
        <f>'Raw Data'!E142</f>
        <v>11.765845000000001</v>
      </c>
      <c r="F91">
        <v>1.6163135972636722E-3</v>
      </c>
      <c r="G91">
        <v>10.83542773835703</v>
      </c>
      <c r="H91">
        <v>0.93041726164297067</v>
      </c>
      <c r="I91" s="3">
        <f t="shared" si="5"/>
        <v>2.8741726618705248</v>
      </c>
      <c r="J91" s="3">
        <f t="shared" si="6"/>
        <v>6.0442380763629426</v>
      </c>
      <c r="K91" s="3">
        <f t="shared" si="7"/>
        <v>10.049314732160985</v>
      </c>
      <c r="L91" s="3">
        <v>8.598827579763574</v>
      </c>
    </row>
    <row r="92" spans="1:12" x14ac:dyDescent="0.35">
      <c r="A92" s="1">
        <f>'Raw Data'!A143</f>
        <v>44624.631724537037</v>
      </c>
      <c r="B92" s="2">
        <f>'Raw Data'!B143</f>
        <v>44624.631724537037</v>
      </c>
      <c r="C92">
        <f>'Raw Data'!C143</f>
        <v>214.63551999999999</v>
      </c>
      <c r="D92">
        <v>14.057</v>
      </c>
      <c r="E92">
        <f>'Raw Data'!E143</f>
        <v>11.729903999999999</v>
      </c>
      <c r="F92">
        <v>1.6154476712014686E-3</v>
      </c>
      <c r="G92">
        <v>10.829622751447529</v>
      </c>
      <c r="H92">
        <v>0.90028124855247071</v>
      </c>
      <c r="I92" s="3">
        <f t="shared" si="5"/>
        <v>-0.3587050359712663</v>
      </c>
      <c r="J92" s="3">
        <f t="shared" si="6"/>
        <v>1.7307363314296889</v>
      </c>
      <c r="K92" s="3">
        <f t="shared" si="7"/>
        <v>4.3657652278063743</v>
      </c>
      <c r="L92" s="3">
        <v>4.2899478854566837</v>
      </c>
    </row>
    <row r="93" spans="1:12" x14ac:dyDescent="0.35">
      <c r="A93" s="1">
        <f>'Raw Data'!A144</f>
        <v>44624.638668981483</v>
      </c>
      <c r="B93" s="2">
        <f>'Raw Data'!B144</f>
        <v>44624.638668981483</v>
      </c>
      <c r="C93">
        <f>'Raw Data'!C144</f>
        <v>190.57664</v>
      </c>
      <c r="D93">
        <v>14.074</v>
      </c>
      <c r="E93">
        <f>'Raw Data'!E144</f>
        <v>11.760859</v>
      </c>
      <c r="F93">
        <v>1.6148818243302504E-3</v>
      </c>
      <c r="G93">
        <v>10.825829432567801</v>
      </c>
      <c r="H93">
        <v>0.93502956743219912</v>
      </c>
      <c r="I93" s="3">
        <f t="shared" si="5"/>
        <v>-1.1491366906474032</v>
      </c>
      <c r="J93" s="3">
        <f t="shared" si="6"/>
        <v>1.2468417559860332</v>
      </c>
      <c r="K93" s="3">
        <f t="shared" si="7"/>
        <v>5.7407127167319745</v>
      </c>
      <c r="L93" s="3">
        <v>3.8090799406614511</v>
      </c>
    </row>
    <row r="94" spans="1:12" x14ac:dyDescent="0.35">
      <c r="A94" s="1">
        <f>'Raw Data'!A145</f>
        <v>44624.645613425928</v>
      </c>
      <c r="B94" s="2">
        <f>'Raw Data'!B145</f>
        <v>44624.645613425928</v>
      </c>
      <c r="C94">
        <f>'Raw Data'!C145</f>
        <v>199.57504</v>
      </c>
      <c r="D94">
        <v>14.074</v>
      </c>
      <c r="E94">
        <f>'Raw Data'!E145</f>
        <v>11.713931000000001</v>
      </c>
      <c r="F94">
        <v>1.6148818243302504E-3</v>
      </c>
      <c r="G94">
        <v>10.825829432567801</v>
      </c>
      <c r="H94">
        <v>0.8881015674321997</v>
      </c>
      <c r="I94" s="3">
        <f t="shared" si="5"/>
        <v>-1.2212230215827631</v>
      </c>
      <c r="J94" s="3">
        <f t="shared" si="6"/>
        <v>1.4266939400629908</v>
      </c>
      <c r="K94" s="3">
        <f t="shared" si="7"/>
        <v>7.0114642357712791</v>
      </c>
      <c r="L94" s="3">
        <v>3.9889321247384086</v>
      </c>
    </row>
    <row r="95" spans="1:12" x14ac:dyDescent="0.35">
      <c r="A95" s="1">
        <f>'Raw Data'!A146</f>
        <v>44624.652557870373</v>
      </c>
      <c r="B95" s="2">
        <f>'Raw Data'!B146</f>
        <v>44624.652557870373</v>
      </c>
      <c r="C95">
        <f>'Raw Data'!C146</f>
        <v>164.38656</v>
      </c>
      <c r="D95">
        <v>14.065</v>
      </c>
      <c r="E95">
        <f>'Raw Data'!E146</f>
        <v>11.743884</v>
      </c>
      <c r="F95">
        <v>1.615181357283032E-3</v>
      </c>
      <c r="G95">
        <v>10.827837438731095</v>
      </c>
      <c r="H95">
        <v>0.91604656126890482</v>
      </c>
      <c r="I95" s="3">
        <f t="shared" si="5"/>
        <v>2.011079136690602</v>
      </c>
      <c r="J95" s="3">
        <f t="shared" si="6"/>
        <v>0.72498002076121582</v>
      </c>
      <c r="K95" s="3">
        <f t="shared" si="7"/>
        <v>1.6540509359943487</v>
      </c>
      <c r="L95" s="3">
        <v>3.2856154259532548</v>
      </c>
    </row>
    <row r="96" spans="1:12" x14ac:dyDescent="0.35">
      <c r="A96" s="1">
        <f>'Raw Data'!A147</f>
        <v>44624.659502314818</v>
      </c>
      <c r="B96" s="2">
        <f>'Raw Data'!B147</f>
        <v>44624.659502314818</v>
      </c>
      <c r="C96">
        <f>'Raw Data'!C147</f>
        <v>120.57856</v>
      </c>
      <c r="D96">
        <v>14.057</v>
      </c>
      <c r="E96">
        <f>'Raw Data'!E147</f>
        <v>11.741885</v>
      </c>
      <c r="F96">
        <v>1.6154476712014686E-3</v>
      </c>
      <c r="G96">
        <v>10.829622751447529</v>
      </c>
      <c r="H96">
        <v>0.91226224855247118</v>
      </c>
      <c r="I96" s="3">
        <f t="shared" si="5"/>
        <v>-3.1604316546762292</v>
      </c>
      <c r="J96" s="3">
        <f t="shared" si="6"/>
        <v>-0.14919228739576873</v>
      </c>
      <c r="K96" s="3">
        <f t="shared" si="7"/>
        <v>9.0675625270596285</v>
      </c>
      <c r="L96" s="3">
        <v>2.4100192666312261</v>
      </c>
    </row>
    <row r="97" spans="1:12" x14ac:dyDescent="0.35">
      <c r="A97" s="1">
        <f>'Raw Data'!A148</f>
        <v>44624.666446759256</v>
      </c>
      <c r="B97" s="2">
        <f>'Raw Data'!B148</f>
        <v>44624.666446759256</v>
      </c>
      <c r="C97">
        <f>'Raw Data'!C148</f>
        <v>112.33791999999998</v>
      </c>
      <c r="D97">
        <v>14.083</v>
      </c>
      <c r="E97">
        <f>'Raw Data'!E148</f>
        <v>11.699954</v>
      </c>
      <c r="F97">
        <v>1.6145823656909817E-3</v>
      </c>
      <c r="G97">
        <v>10.823821924586728</v>
      </c>
      <c r="H97">
        <v>0.8761320754132722</v>
      </c>
      <c r="I97" s="3">
        <f t="shared" si="5"/>
        <v>-2.5856115107913729</v>
      </c>
      <c r="J97" s="3">
        <f t="shared" si="6"/>
        <v>-0.31852943775272813</v>
      </c>
      <c r="K97" s="3">
        <f t="shared" si="7"/>
        <v>5.1396611258931992</v>
      </c>
      <c r="L97" s="3">
        <v>2.2453125296344338</v>
      </c>
    </row>
    <row r="98" spans="1:12" x14ac:dyDescent="0.35">
      <c r="A98" s="1">
        <f>'Raw Data'!A149</f>
        <v>44624.673391203702</v>
      </c>
      <c r="B98" s="2">
        <f>'Raw Data'!B149</f>
        <v>44624.673391203702</v>
      </c>
      <c r="C98">
        <f>'Raw Data'!C149</f>
        <v>136.16</v>
      </c>
      <c r="D98">
        <v>14.083</v>
      </c>
      <c r="E98">
        <f>'Raw Data'!E149</f>
        <v>11.705945</v>
      </c>
      <c r="F98">
        <v>1.6145823656909817E-3</v>
      </c>
      <c r="G98">
        <v>10.823821924586728</v>
      </c>
      <c r="H98">
        <v>0.88212307541327206</v>
      </c>
      <c r="I98" s="3">
        <f t="shared" si="5"/>
        <v>-1.2207194244604544</v>
      </c>
      <c r="J98" s="3">
        <f t="shared" si="6"/>
        <v>0.15760555482995331</v>
      </c>
      <c r="K98" s="3">
        <f t="shared" si="7"/>
        <v>1.8997797485359029</v>
      </c>
      <c r="L98" s="3">
        <v>2.7214475222171153</v>
      </c>
    </row>
    <row r="99" spans="1:12" x14ac:dyDescent="0.35">
      <c r="A99" s="1">
        <f>'Raw Data'!A150</f>
        <v>44624.680335648147</v>
      </c>
      <c r="B99" s="2">
        <f>'Raw Data'!B150</f>
        <v>44624.680335648147</v>
      </c>
      <c r="C99">
        <f>'Raw Data'!C150</f>
        <v>101.16095999999999</v>
      </c>
      <c r="D99">
        <v>14.125999999999999</v>
      </c>
      <c r="E99">
        <f>'Raw Data'!E150</f>
        <v>11.682986</v>
      </c>
      <c r="F99">
        <v>1.6131526438673844E-3</v>
      </c>
      <c r="G99">
        <v>10.814237369008055</v>
      </c>
      <c r="H99">
        <v>0.86874863099194499</v>
      </c>
      <c r="I99" s="3">
        <f t="shared" ref="I99:I130" si="8">(E100-E98)/0.0139</f>
        <v>-1.3645323741007163</v>
      </c>
      <c r="J99" s="3">
        <f t="shared" ref="J99:J130" si="9">A*C99^p - R_*(Theta^(D99-D$146)) + KO2_*(1.0241^(D99-D$146))*H99</f>
        <v>-0.54960116620746913</v>
      </c>
      <c r="K99" s="3">
        <f t="shared" si="7"/>
        <v>0.66411287359834681</v>
      </c>
      <c r="L99" s="3">
        <v>2.0219171852020028</v>
      </c>
    </row>
    <row r="100" spans="1:12" x14ac:dyDescent="0.35">
      <c r="A100" s="1">
        <f>'Raw Data'!A151</f>
        <v>44624.687280092592</v>
      </c>
      <c r="B100" s="2">
        <f>'Raw Data'!B151</f>
        <v>44624.687280092592</v>
      </c>
      <c r="C100">
        <f>'Raw Data'!C151</f>
        <v>80.464639999999989</v>
      </c>
      <c r="D100">
        <v>14.109</v>
      </c>
      <c r="E100">
        <f>'Raw Data'!E151</f>
        <v>11.686978</v>
      </c>
      <c r="F100">
        <v>1.613717680189459E-3</v>
      </c>
      <c r="G100">
        <v>10.818025254136133</v>
      </c>
      <c r="H100">
        <v>0.86895274586386684</v>
      </c>
      <c r="I100" s="3">
        <f t="shared" si="8"/>
        <v>-5.2437410071941697</v>
      </c>
      <c r="J100" s="3">
        <f t="shared" si="9"/>
        <v>-0.96022359678692859</v>
      </c>
      <c r="K100" s="3">
        <f t="shared" si="7"/>
        <v>18.348521405261959</v>
      </c>
      <c r="L100" s="3">
        <v>1.6082571618250012</v>
      </c>
    </row>
    <row r="101" spans="1:12" x14ac:dyDescent="0.35">
      <c r="A101" s="1">
        <f>'Raw Data'!A152</f>
        <v>44624.694224537037</v>
      </c>
      <c r="B101" s="2">
        <f>'Raw Data'!B152</f>
        <v>44624.694224537037</v>
      </c>
      <c r="C101">
        <f>'Raw Data'!C152</f>
        <v>53.279999999999994</v>
      </c>
      <c r="D101">
        <v>14.117000000000001</v>
      </c>
      <c r="E101">
        <f>'Raw Data'!E152</f>
        <v>11.610098000000001</v>
      </c>
      <c r="F101">
        <v>1.6134517477636727E-3</v>
      </c>
      <c r="G101">
        <v>10.816242498866504</v>
      </c>
      <c r="H101">
        <v>0.79385550113349623</v>
      </c>
      <c r="I101" s="3">
        <f t="shared" si="8"/>
        <v>-9.9124460431655148</v>
      </c>
      <c r="J101" s="3">
        <f t="shared" si="9"/>
        <v>-1.5049955189973383</v>
      </c>
      <c r="K101" s="3">
        <f t="shared" si="7"/>
        <v>70.685224316335749</v>
      </c>
      <c r="L101" s="3">
        <v>1.0649142478240885</v>
      </c>
    </row>
    <row r="102" spans="1:12" x14ac:dyDescent="0.35">
      <c r="A102" s="1">
        <f>'Raw Data'!A153</f>
        <v>44624.701168981483</v>
      </c>
      <c r="B102" s="2">
        <f>'Raw Data'!B153</f>
        <v>44624.701168981483</v>
      </c>
      <c r="C102">
        <f>'Raw Data'!C153</f>
        <v>54.108800000000002</v>
      </c>
      <c r="D102">
        <v>14.143000000000001</v>
      </c>
      <c r="E102">
        <f>'Raw Data'!E153</f>
        <v>11.549194999999999</v>
      </c>
      <c r="F102">
        <v>1.6125878722250686E-3</v>
      </c>
      <c r="G102">
        <v>10.810451258237629</v>
      </c>
      <c r="H102">
        <v>0.73874374176237012</v>
      </c>
      <c r="I102" s="3">
        <f t="shared" si="8"/>
        <v>-6.1773381294964089</v>
      </c>
      <c r="J102" s="3">
        <f t="shared" si="9"/>
        <v>-1.4930799560233154</v>
      </c>
      <c r="K102" s="3">
        <f t="shared" si="7"/>
        <v>21.942274635749481</v>
      </c>
      <c r="L102" s="3">
        <v>1.0814795805680189</v>
      </c>
    </row>
    <row r="103" spans="1:12" x14ac:dyDescent="0.35">
      <c r="A103" s="1">
        <f>'Raw Data'!A154</f>
        <v>44624.708113425928</v>
      </c>
      <c r="B103" s="2">
        <f>'Raw Data'!B154</f>
        <v>44624.708113425928</v>
      </c>
      <c r="C103">
        <f>'Raw Data'!C154</f>
        <v>34.359679999999997</v>
      </c>
      <c r="D103">
        <v>14.135</v>
      </c>
      <c r="E103">
        <f>'Raw Data'!E154</f>
        <v>11.524233000000001</v>
      </c>
      <c r="F103">
        <v>1.6128536141546941E-3</v>
      </c>
      <c r="G103">
        <v>10.812232736460905</v>
      </c>
      <c r="H103">
        <v>0.71200026353909607</v>
      </c>
      <c r="I103" s="3">
        <f t="shared" si="8"/>
        <v>-0.79007194244593482</v>
      </c>
      <c r="J103" s="3">
        <f t="shared" si="9"/>
        <v>-1.8863765768182517</v>
      </c>
      <c r="K103" s="3">
        <f t="shared" si="7"/>
        <v>1.2018838513462193</v>
      </c>
      <c r="L103" s="3">
        <v>0.68675136604122333</v>
      </c>
    </row>
    <row r="104" spans="1:12" x14ac:dyDescent="0.35">
      <c r="A104" s="1">
        <f>'Raw Data'!A155</f>
        <v>44624.715057870373</v>
      </c>
      <c r="B104" s="2">
        <f>'Raw Data'!B155</f>
        <v>44624.715057870373</v>
      </c>
      <c r="C104">
        <f>'Raw Data'!C155</f>
        <v>22.95776</v>
      </c>
      <c r="D104">
        <v>14.151999999999999</v>
      </c>
      <c r="E104">
        <f>'Raw Data'!E155</f>
        <v>11.538213000000001</v>
      </c>
      <c r="F104">
        <v>1.6122889825756867E-3</v>
      </c>
      <c r="G104">
        <v>10.808447564645554</v>
      </c>
      <c r="H104">
        <v>0.72976543535444627</v>
      </c>
      <c r="I104" s="3">
        <f t="shared" si="8"/>
        <v>-1.7955395683453104</v>
      </c>
      <c r="J104" s="3">
        <f t="shared" si="9"/>
        <v>-2.1173113146046543</v>
      </c>
      <c r="K104" s="3">
        <f t="shared" si="7"/>
        <v>0.1035370566907876</v>
      </c>
      <c r="L104" s="3">
        <v>0.4588597170068684</v>
      </c>
    </row>
    <row r="105" spans="1:12" x14ac:dyDescent="0.35">
      <c r="A105" s="1">
        <f>'Raw Data'!A156</f>
        <v>44624.722002314818</v>
      </c>
      <c r="B105" s="2">
        <f>'Raw Data'!B156</f>
        <v>44624.722002314818</v>
      </c>
      <c r="C105">
        <f>'Raw Data'!C156</f>
        <v>11.83704</v>
      </c>
      <c r="D105">
        <v>14.161</v>
      </c>
      <c r="E105">
        <f>'Raw Data'!E156</f>
        <v>11.499275000000001</v>
      </c>
      <c r="F105">
        <v>1.6119901670450436E-3</v>
      </c>
      <c r="G105">
        <v>10.806444367929977</v>
      </c>
      <c r="H105">
        <v>0.69283063207002371</v>
      </c>
      <c r="I105" s="3">
        <f t="shared" si="8"/>
        <v>-7.6136690647482723</v>
      </c>
      <c r="J105" s="3">
        <f t="shared" si="9"/>
        <v>-2.3411950865904774</v>
      </c>
      <c r="K105" s="3">
        <f t="shared" si="7"/>
        <v>27.79898185035108</v>
      </c>
      <c r="L105" s="3">
        <v>0.23658844872491835</v>
      </c>
    </row>
    <row r="106" spans="1:12" x14ac:dyDescent="0.35">
      <c r="A106" s="1">
        <f>'Raw Data'!A157</f>
        <v>44624.728946759256</v>
      </c>
      <c r="B106" s="2">
        <f>'Raw Data'!B157</f>
        <v>44624.728946759256</v>
      </c>
      <c r="C106">
        <f>'Raw Data'!C157</f>
        <v>6.00732</v>
      </c>
      <c r="D106">
        <v>14.196</v>
      </c>
      <c r="E106">
        <f>'Raw Data'!E157</f>
        <v>11.432383</v>
      </c>
      <c r="F106">
        <v>1.6108288108151144E-3</v>
      </c>
      <c r="G106">
        <v>10.798658879068661</v>
      </c>
      <c r="H106">
        <v>0.63372412093133867</v>
      </c>
      <c r="I106" s="3">
        <f t="shared" si="8"/>
        <v>-8.906618705036065</v>
      </c>
      <c r="J106" s="3">
        <f t="shared" si="9"/>
        <v>-2.4639949021187433</v>
      </c>
      <c r="K106" s="3">
        <f t="shared" si="7"/>
        <v>41.50740146591685</v>
      </c>
      <c r="L106" s="3">
        <v>0.12006908144216599</v>
      </c>
    </row>
    <row r="107" spans="1:12" x14ac:dyDescent="0.35">
      <c r="A107" s="1">
        <f>'Raw Data'!A158</f>
        <v>44624.735891203702</v>
      </c>
      <c r="B107" s="2">
        <f>'Raw Data'!B158</f>
        <v>44624.735891203702</v>
      </c>
      <c r="C107">
        <f>'Raw Data'!C158</f>
        <v>2.3450600000000001</v>
      </c>
      <c r="D107">
        <v>14.212999999999999</v>
      </c>
      <c r="E107">
        <f>'Raw Data'!E158</f>
        <v>11.375473</v>
      </c>
      <c r="F107">
        <v>1.610265127437262E-3</v>
      </c>
      <c r="G107">
        <v>10.794880063795206</v>
      </c>
      <c r="H107">
        <v>0.58059293620479302</v>
      </c>
      <c r="I107" s="3">
        <f t="shared" si="8"/>
        <v>-7.7574100719424175</v>
      </c>
      <c r="J107" s="3">
        <f t="shared" si="9"/>
        <v>-2.5402489883522761</v>
      </c>
      <c r="K107" s="3">
        <f t="shared" si="7"/>
        <v>27.218769772127462</v>
      </c>
      <c r="L107" s="3">
        <v>4.6871017379924128E-2</v>
      </c>
    </row>
    <row r="108" spans="1:12" x14ac:dyDescent="0.35">
      <c r="A108" s="1">
        <f>'Raw Data'!A159</f>
        <v>44624.742835648147</v>
      </c>
      <c r="B108" s="2">
        <f>'Raw Data'!B159</f>
        <v>44624.742835648147</v>
      </c>
      <c r="C108">
        <f>'Raw Data'!C159</f>
        <v>0.77810999999999997</v>
      </c>
      <c r="D108">
        <v>14.239000000000001</v>
      </c>
      <c r="E108">
        <f>'Raw Data'!E159</f>
        <v>11.324555</v>
      </c>
      <c r="F108">
        <v>1.6094035338586046E-3</v>
      </c>
      <c r="G108">
        <v>10.789104120947741</v>
      </c>
      <c r="H108">
        <v>0.53545087905225941</v>
      </c>
      <c r="I108" s="3">
        <f t="shared" si="8"/>
        <v>-6.895323741007112</v>
      </c>
      <c r="J108" s="3">
        <f t="shared" si="9"/>
        <v>-2.5762487290409295</v>
      </c>
      <c r="K108" s="3">
        <f t="shared" si="7"/>
        <v>18.654408958990679</v>
      </c>
      <c r="L108" s="3">
        <v>1.5552185160930961E-2</v>
      </c>
    </row>
    <row r="109" spans="1:12" x14ac:dyDescent="0.35">
      <c r="A109" s="1">
        <f>'Raw Data'!A160</f>
        <v>44624.749780092592</v>
      </c>
      <c r="B109" s="2">
        <f>'Raw Data'!B160</f>
        <v>44624.749780092592</v>
      </c>
      <c r="C109">
        <f>'Raw Data'!C160</f>
        <v>0.10822499999999999</v>
      </c>
      <c r="D109">
        <v>14.265000000000001</v>
      </c>
      <c r="E109">
        <f>'Raw Data'!E160</f>
        <v>11.279628000000001</v>
      </c>
      <c r="F109">
        <v>1.6085425570439996E-3</v>
      </c>
      <c r="G109">
        <v>10.783332312757272</v>
      </c>
      <c r="H109">
        <v>0.49629568724272843</v>
      </c>
      <c r="I109" s="3">
        <f t="shared" si="8"/>
        <v>-8.5474820143884802</v>
      </c>
      <c r="J109" s="3">
        <f t="shared" si="9"/>
        <v>-2.5943271848316605</v>
      </c>
      <c r="K109" s="3">
        <f t="shared" si="7"/>
        <v>35.440052424675685</v>
      </c>
      <c r="L109" s="3">
        <v>2.1631070658926798E-3</v>
      </c>
    </row>
    <row r="110" spans="1:12" x14ac:dyDescent="0.35">
      <c r="A110" s="1">
        <f>'Raw Data'!A161</f>
        <v>44624.756724537037</v>
      </c>
      <c r="B110" s="2">
        <f>'Raw Data'!B161</f>
        <v>44624.756724537037</v>
      </c>
      <c r="C110">
        <f>'Raw Data'!C161</f>
        <v>0</v>
      </c>
      <c r="D110">
        <v>14.291</v>
      </c>
      <c r="E110">
        <f>'Raw Data'!E161</f>
        <v>11.205745</v>
      </c>
      <c r="F110">
        <v>1.6076821964545634E-3</v>
      </c>
      <c r="G110">
        <v>10.777564635611236</v>
      </c>
      <c r="H110">
        <v>0.42818036438876383</v>
      </c>
      <c r="I110" s="3">
        <f t="shared" si="8"/>
        <v>-11.133381294964066</v>
      </c>
      <c r="J110" s="3">
        <f t="shared" si="9"/>
        <v>-2.6011881541427542</v>
      </c>
      <c r="K110" s="3">
        <f t="shared" si="7"/>
        <v>72.798319792278235</v>
      </c>
      <c r="L110" s="3">
        <v>0</v>
      </c>
    </row>
    <row r="111" spans="1:12" x14ac:dyDescent="0.35">
      <c r="A111" s="1">
        <f>'Raw Data'!A162</f>
        <v>44624.763668981483</v>
      </c>
      <c r="B111" s="2">
        <f>'Raw Data'!B162</f>
        <v>44624.763668981483</v>
      </c>
      <c r="C111">
        <f>'Raw Data'!C162</f>
        <v>0</v>
      </c>
      <c r="D111">
        <v>14.317</v>
      </c>
      <c r="E111">
        <f>'Raw Data'!E162</f>
        <v>11.124874</v>
      </c>
      <c r="F111">
        <v>1.60682245155196E-3</v>
      </c>
      <c r="G111">
        <v>10.771801085900739</v>
      </c>
      <c r="H111">
        <v>0.35307291409926123</v>
      </c>
      <c r="I111" s="3">
        <f t="shared" si="8"/>
        <v>-8.6910791366906466</v>
      </c>
      <c r="J111" s="3">
        <f t="shared" si="9"/>
        <v>-2.6058945162886649</v>
      </c>
      <c r="K111" s="3">
        <f t="shared" si="7"/>
        <v>37.029471864376816</v>
      </c>
      <c r="L111" s="3">
        <v>0</v>
      </c>
    </row>
    <row r="112" spans="1:12" x14ac:dyDescent="0.35">
      <c r="A112" s="1">
        <f>'Raw Data'!A163</f>
        <v>44624.770613425928</v>
      </c>
      <c r="B112" s="2">
        <f>'Raw Data'!B163</f>
        <v>44624.770613425928</v>
      </c>
      <c r="C112">
        <f>'Raw Data'!C163</f>
        <v>0</v>
      </c>
      <c r="D112">
        <v>14.343</v>
      </c>
      <c r="E112">
        <f>'Raw Data'!E163</f>
        <v>11.084939</v>
      </c>
      <c r="F112">
        <v>1.6059633217984041E-3</v>
      </c>
      <c r="G112">
        <v>10.766041660020583</v>
      </c>
      <c r="H112">
        <v>0.31889733997941683</v>
      </c>
      <c r="I112" s="3">
        <f t="shared" si="8"/>
        <v>-8.6192805755396265</v>
      </c>
      <c r="J112" s="3">
        <f t="shared" si="9"/>
        <v>-2.6106093937142614</v>
      </c>
      <c r="K112" s="3">
        <f t="shared" si="7"/>
        <v>36.104129371298626</v>
      </c>
      <c r="L112" s="3">
        <v>0</v>
      </c>
    </row>
    <row r="113" spans="1:12" x14ac:dyDescent="0.35">
      <c r="A113" s="1">
        <f>'Raw Data'!A164</f>
        <v>44624.777557870373</v>
      </c>
      <c r="B113" s="2">
        <f>'Raw Data'!B164</f>
        <v>44624.777557870373</v>
      </c>
      <c r="C113">
        <f>'Raw Data'!C164</f>
        <v>0</v>
      </c>
      <c r="D113">
        <v>14.377000000000001</v>
      </c>
      <c r="E113">
        <f>'Raw Data'!E164</f>
        <v>11.005065999999999</v>
      </c>
      <c r="F113">
        <v>1.6048407717181492E-3</v>
      </c>
      <c r="G113">
        <v>10.758516319456797</v>
      </c>
      <c r="H113">
        <v>0.24654968054320214</v>
      </c>
      <c r="I113" s="3">
        <f t="shared" si="8"/>
        <v>-8.9782733812949775</v>
      </c>
      <c r="J113" s="3">
        <f t="shared" si="9"/>
        <v>-2.6167878767891799</v>
      </c>
      <c r="K113" s="3">
        <f t="shared" si="7"/>
        <v>40.468497824037378</v>
      </c>
      <c r="L113" s="3">
        <v>0</v>
      </c>
    </row>
    <row r="114" spans="1:12" x14ac:dyDescent="0.35">
      <c r="A114" s="1">
        <f>'Raw Data'!A165</f>
        <v>44624.784502314818</v>
      </c>
      <c r="B114" s="2">
        <f>'Raw Data'!B165</f>
        <v>44624.784502314818</v>
      </c>
      <c r="C114">
        <f>'Raw Data'!C165</f>
        <v>0</v>
      </c>
      <c r="D114">
        <v>14.420999999999999</v>
      </c>
      <c r="E114">
        <f>'Raw Data'!E165</f>
        <v>10.960141</v>
      </c>
      <c r="F114">
        <v>1.6033896180623914E-3</v>
      </c>
      <c r="G114">
        <v>10.748788089365288</v>
      </c>
      <c r="H114">
        <v>0.21135291063471229</v>
      </c>
      <c r="I114" s="3">
        <f t="shared" si="8"/>
        <v>-4.5966187050359855</v>
      </c>
      <c r="J114" s="3">
        <f t="shared" si="9"/>
        <v>-2.6248052718766135</v>
      </c>
      <c r="K114" s="3">
        <f t="shared" si="7"/>
        <v>3.8880482151877489</v>
      </c>
      <c r="L114" s="3">
        <v>0</v>
      </c>
    </row>
    <row r="115" spans="1:12" x14ac:dyDescent="0.35">
      <c r="A115" s="1">
        <f>'Raw Data'!A166</f>
        <v>44624.791446759256</v>
      </c>
      <c r="B115" s="2">
        <f>'Raw Data'!B166</f>
        <v>44624.791446759256</v>
      </c>
      <c r="C115">
        <f>'Raw Data'!C166</f>
        <v>0</v>
      </c>
      <c r="D115">
        <v>14.438000000000001</v>
      </c>
      <c r="E115">
        <f>'Raw Data'!E166</f>
        <v>10.941172999999999</v>
      </c>
      <c r="F115">
        <v>1.6028294153820543E-3</v>
      </c>
      <c r="G115">
        <v>10.745032607958768</v>
      </c>
      <c r="H115">
        <v>0.19614039204123124</v>
      </c>
      <c r="I115" s="3">
        <f t="shared" si="8"/>
        <v>-4.165899280575605</v>
      </c>
      <c r="J115" s="3">
        <f t="shared" si="9"/>
        <v>-2.6279094763998794</v>
      </c>
      <c r="K115" s="3">
        <f t="shared" si="7"/>
        <v>2.365412637748487</v>
      </c>
      <c r="L115" s="3">
        <v>0</v>
      </c>
    </row>
    <row r="116" spans="1:12" x14ac:dyDescent="0.35">
      <c r="A116" s="1">
        <f>'Raw Data'!A167</f>
        <v>44624.798391203702</v>
      </c>
      <c r="B116" s="2">
        <f>'Raw Data'!B167</f>
        <v>44624.798391203702</v>
      </c>
      <c r="C116">
        <f>'Raw Data'!C167</f>
        <v>0</v>
      </c>
      <c r="D116">
        <v>14.455</v>
      </c>
      <c r="E116">
        <f>'Raw Data'!E167</f>
        <v>10.902234999999999</v>
      </c>
      <c r="F116">
        <v>1.6022694746201341E-3</v>
      </c>
      <c r="G116">
        <v>10.741278882398445</v>
      </c>
      <c r="H116">
        <v>0.16095611760155393</v>
      </c>
      <c r="I116" s="3">
        <f t="shared" si="8"/>
        <v>-5.1715827338129481</v>
      </c>
      <c r="J116" s="3">
        <f t="shared" si="9"/>
        <v>-2.6310173520852778</v>
      </c>
      <c r="K116" s="3">
        <f t="shared" si="7"/>
        <v>6.4544724588330631</v>
      </c>
      <c r="L116" s="3">
        <v>0</v>
      </c>
    </row>
    <row r="117" spans="1:12" x14ac:dyDescent="0.35">
      <c r="A117" s="1">
        <f>'Raw Data'!A168</f>
        <v>44624.805335648147</v>
      </c>
      <c r="B117" s="2">
        <f>'Raw Data'!B168</f>
        <v>44624.805335648147</v>
      </c>
      <c r="C117">
        <f>'Raw Data'!C168</f>
        <v>0</v>
      </c>
      <c r="D117">
        <v>14.472</v>
      </c>
      <c r="E117">
        <f>'Raw Data'!E168</f>
        <v>10.869287999999999</v>
      </c>
      <c r="F117">
        <v>1.6017097956271445E-3</v>
      </c>
      <c r="G117">
        <v>10.737526911682192</v>
      </c>
      <c r="H117">
        <v>0.13176108831780731</v>
      </c>
      <c r="I117" s="3">
        <f t="shared" si="8"/>
        <v>-3.375467625899212</v>
      </c>
      <c r="J117" s="3">
        <f t="shared" si="9"/>
        <v>-2.6341289032744801</v>
      </c>
      <c r="K117" s="3">
        <f t="shared" si="7"/>
        <v>0.54958310166286917</v>
      </c>
      <c r="L117" s="3">
        <v>0</v>
      </c>
    </row>
    <row r="118" spans="1:12" x14ac:dyDescent="0.35">
      <c r="A118" s="1">
        <f>'Raw Data'!A169</f>
        <v>44624.812280092592</v>
      </c>
      <c r="B118" s="2">
        <f>'Raw Data'!B169</f>
        <v>44624.812280092592</v>
      </c>
      <c r="C118">
        <f>'Raw Data'!C169</f>
        <v>0</v>
      </c>
      <c r="D118">
        <v>14.523999999999999</v>
      </c>
      <c r="E118">
        <f>'Raw Data'!E169</f>
        <v>10.855316</v>
      </c>
      <c r="F118">
        <v>1.599999459751314E-3</v>
      </c>
      <c r="G118">
        <v>10.72606117828599</v>
      </c>
      <c r="H118">
        <v>0.12925482171401015</v>
      </c>
      <c r="I118" s="3">
        <f t="shared" si="8"/>
        <v>-5.7457553956833891</v>
      </c>
      <c r="J118" s="3">
        <f t="shared" si="9"/>
        <v>-2.6436694508970957</v>
      </c>
      <c r="K118" s="3">
        <f t="shared" si="7"/>
        <v>9.6229372088406713</v>
      </c>
      <c r="L118" s="3">
        <v>0</v>
      </c>
    </row>
    <row r="119" spans="1:12" x14ac:dyDescent="0.35">
      <c r="A119" s="1">
        <f>'Raw Data'!A170</f>
        <v>44624.819224537037</v>
      </c>
      <c r="B119" s="2">
        <f>'Raw Data'!B170</f>
        <v>44624.819224537037</v>
      </c>
      <c r="C119">
        <f>'Raw Data'!C170</f>
        <v>0</v>
      </c>
      <c r="D119">
        <v>14.558999999999999</v>
      </c>
      <c r="E119">
        <f>'Raw Data'!E170</f>
        <v>10.789422</v>
      </c>
      <c r="F119">
        <v>1.5988496482557224E-3</v>
      </c>
      <c r="G119">
        <v>10.718353082905052</v>
      </c>
      <c r="H119">
        <v>7.1068917094947892E-2</v>
      </c>
      <c r="I119" s="3">
        <f t="shared" si="8"/>
        <v>-5.7459712230216127</v>
      </c>
      <c r="J119" s="3">
        <f t="shared" si="9"/>
        <v>-2.6501104219627947</v>
      </c>
      <c r="K119" s="3">
        <f t="shared" si="7"/>
        <v>9.5843540995325469</v>
      </c>
      <c r="L119" s="3">
        <v>0</v>
      </c>
    </row>
    <row r="120" spans="1:12" x14ac:dyDescent="0.35">
      <c r="A120" s="1">
        <f>'Raw Data'!A171</f>
        <v>44624.826168981483</v>
      </c>
      <c r="B120" s="2">
        <f>'Raw Data'!B171</f>
        <v>44624.826168981483</v>
      </c>
      <c r="C120">
        <f>'Raw Data'!C171</f>
        <v>0</v>
      </c>
      <c r="D120">
        <v>14.585000000000001</v>
      </c>
      <c r="E120">
        <f>'Raw Data'!E171</f>
        <v>10.775447</v>
      </c>
      <c r="F120">
        <v>1.5979962184214332E-3</v>
      </c>
      <c r="G120">
        <v>10.712631868089529</v>
      </c>
      <c r="H120">
        <v>6.2815131910470612E-2</v>
      </c>
      <c r="I120" s="3">
        <f t="shared" si="8"/>
        <v>-4.0220863309352151</v>
      </c>
      <c r="J120" s="3">
        <f t="shared" si="9"/>
        <v>-2.6549052997775915</v>
      </c>
      <c r="K120" s="3">
        <f t="shared" si="7"/>
        <v>1.869183971957223</v>
      </c>
      <c r="L120" s="3">
        <v>0</v>
      </c>
    </row>
    <row r="121" spans="1:12" x14ac:dyDescent="0.35">
      <c r="A121" s="1">
        <f>'Raw Data'!A172</f>
        <v>44624.833113425928</v>
      </c>
      <c r="B121" s="2">
        <f>'Raw Data'!B172</f>
        <v>44624.833113425928</v>
      </c>
      <c r="C121">
        <f>'Raw Data'!C172</f>
        <v>0</v>
      </c>
      <c r="D121">
        <v>14.611000000000001</v>
      </c>
      <c r="E121">
        <f>'Raw Data'!E172</f>
        <v>10.733515000000001</v>
      </c>
      <c r="F121">
        <v>1.5971433982247358E-3</v>
      </c>
      <c r="G121">
        <v>10.7069147401567</v>
      </c>
      <c r="H121">
        <v>2.6600259843300833E-2</v>
      </c>
      <c r="I121" s="3">
        <f t="shared" si="8"/>
        <v>-4.8122302158272667</v>
      </c>
      <c r="J121" s="3">
        <f t="shared" si="9"/>
        <v>-2.659708853024576</v>
      </c>
      <c r="K121" s="3">
        <f t="shared" si="7"/>
        <v>4.6333482173219531</v>
      </c>
      <c r="L121" s="3">
        <v>0</v>
      </c>
    </row>
    <row r="122" spans="1:12" x14ac:dyDescent="0.35">
      <c r="A122" s="1">
        <f>'Raw Data'!A173</f>
        <v>44624.840057870373</v>
      </c>
      <c r="B122" s="2">
        <f>'Raw Data'!B173</f>
        <v>44624.840057870373</v>
      </c>
      <c r="C122">
        <f>'Raw Data'!C173</f>
        <v>0</v>
      </c>
      <c r="D122">
        <v>14.637</v>
      </c>
      <c r="E122">
        <f>'Raw Data'!E173</f>
        <v>10.708557000000001</v>
      </c>
      <c r="F122">
        <v>1.5962911871340172E-3</v>
      </c>
      <c r="G122">
        <v>10.701201695542746</v>
      </c>
      <c r="H122">
        <v>7.355304457254519E-3</v>
      </c>
      <c r="I122" s="3">
        <f t="shared" si="8"/>
        <v>-4.45302158273382</v>
      </c>
      <c r="J122" s="3">
        <f t="shared" si="9"/>
        <v>-2.6645210974003182</v>
      </c>
      <c r="K122" s="3">
        <f t="shared" si="7"/>
        <v>3.1987339860381714</v>
      </c>
      <c r="L122" s="3">
        <v>0</v>
      </c>
    </row>
    <row r="123" spans="1:12" x14ac:dyDescent="0.35">
      <c r="A123" s="1">
        <f>'Raw Data'!A174</f>
        <v>44624.847002314818</v>
      </c>
      <c r="B123" s="2">
        <f>'Raw Data'!B174</f>
        <v>44624.847002314818</v>
      </c>
      <c r="C123">
        <f>'Raw Data'!C174</f>
        <v>0</v>
      </c>
      <c r="D123">
        <v>14.670999999999999</v>
      </c>
      <c r="E123">
        <f>'Raw Data'!E174</f>
        <v>10.671618</v>
      </c>
      <c r="F123">
        <v>1.5951776754279492E-3</v>
      </c>
      <c r="G123">
        <v>10.69373694634597</v>
      </c>
      <c r="H123">
        <v>-2.2118946345969448E-2</v>
      </c>
      <c r="I123" s="3">
        <f t="shared" si="8"/>
        <v>-4.3815107913670133</v>
      </c>
      <c r="J123" s="3">
        <f t="shared" si="9"/>
        <v>-2.670827172350744</v>
      </c>
      <c r="K123" s="3">
        <f t="shared" si="7"/>
        <v>2.9264384443706004</v>
      </c>
      <c r="L123" s="3">
        <v>0</v>
      </c>
    </row>
    <row r="124" spans="1:12" x14ac:dyDescent="0.35">
      <c r="A124" s="1">
        <f>'Raw Data'!A175</f>
        <v>44624.853946759256</v>
      </c>
      <c r="B124" s="2">
        <f>'Raw Data'!B175</f>
        <v>44624.853946759256</v>
      </c>
      <c r="C124">
        <f>'Raw Data'!C175</f>
        <v>0</v>
      </c>
      <c r="D124">
        <v>14.662000000000001</v>
      </c>
      <c r="E124">
        <f>'Raw Data'!E175</f>
        <v>10.647653999999999</v>
      </c>
      <c r="F124">
        <v>1.5954723273143036E-3</v>
      </c>
      <c r="G124">
        <v>10.695712230862519</v>
      </c>
      <c r="H124">
        <v>-4.805823086251948E-2</v>
      </c>
      <c r="I124" s="3">
        <f t="shared" si="8"/>
        <v>-4.7405755395683542</v>
      </c>
      <c r="J124" s="3">
        <f t="shared" si="9"/>
        <v>-2.669156466238761</v>
      </c>
      <c r="K124" s="3">
        <f t="shared" si="7"/>
        <v>4.2907769773536302</v>
      </c>
      <c r="L124" s="3">
        <v>0</v>
      </c>
    </row>
    <row r="125" spans="1:12" x14ac:dyDescent="0.35">
      <c r="A125" s="1">
        <f>'Raw Data'!A176</f>
        <v>44624.860891203702</v>
      </c>
      <c r="B125" s="2">
        <f>'Raw Data'!B176</f>
        <v>44624.860891203702</v>
      </c>
      <c r="C125">
        <f>'Raw Data'!C176</f>
        <v>0</v>
      </c>
      <c r="D125">
        <v>14.706</v>
      </c>
      <c r="E125">
        <f>'Raw Data'!E176</f>
        <v>10.605724</v>
      </c>
      <c r="F125">
        <v>1.5940324991888777E-3</v>
      </c>
      <c r="G125">
        <v>10.686059924753655</v>
      </c>
      <c r="H125">
        <v>-8.0335924753654808E-2</v>
      </c>
      <c r="I125" s="3">
        <f t="shared" si="8"/>
        <v>-5.4589208633092587</v>
      </c>
      <c r="J125" s="3">
        <f t="shared" si="9"/>
        <v>-2.6773343098193703</v>
      </c>
      <c r="K125" s="3">
        <f t="shared" si="7"/>
        <v>7.7372237545557558</v>
      </c>
      <c r="L125" s="3">
        <v>0</v>
      </c>
    </row>
    <row r="126" spans="1:12" x14ac:dyDescent="0.35">
      <c r="A126" s="1">
        <f>'Raw Data'!A177</f>
        <v>44624.867835648147</v>
      </c>
      <c r="B126" s="2">
        <f>'Raw Data'!B177</f>
        <v>44624.867835648147</v>
      </c>
      <c r="C126">
        <f>'Raw Data'!C177</f>
        <v>0</v>
      </c>
      <c r="D126">
        <v>14.696999999999999</v>
      </c>
      <c r="E126">
        <f>'Raw Data'!E177</f>
        <v>10.571775000000001</v>
      </c>
      <c r="F126">
        <v>1.5943268679404373E-3</v>
      </c>
      <c r="G126">
        <v>10.688033311193857</v>
      </c>
      <c r="H126">
        <v>-0.11625831119385666</v>
      </c>
      <c r="I126" s="3">
        <f t="shared" si="8"/>
        <v>-4.6692086330935263</v>
      </c>
      <c r="J126" s="3">
        <f t="shared" si="9"/>
        <v>-2.6756595332402098</v>
      </c>
      <c r="K126" s="3">
        <f t="shared" si="7"/>
        <v>3.9742380135259685</v>
      </c>
      <c r="L126" s="3">
        <v>0</v>
      </c>
    </row>
    <row r="127" spans="1:12" x14ac:dyDescent="0.35">
      <c r="A127" s="1">
        <f>'Raw Data'!A178</f>
        <v>44624.874780092592</v>
      </c>
      <c r="B127" s="2">
        <f>'Raw Data'!B178</f>
        <v>44624.874780092592</v>
      </c>
      <c r="C127">
        <f>'Raw Data'!C178</f>
        <v>0</v>
      </c>
      <c r="D127">
        <v>14.696999999999999</v>
      </c>
      <c r="E127">
        <f>'Raw Data'!E178</f>
        <v>10.540822</v>
      </c>
      <c r="F127">
        <v>1.5943268679404373E-3</v>
      </c>
      <c r="G127">
        <v>10.688033311193857</v>
      </c>
      <c r="H127">
        <v>-0.14721131119385689</v>
      </c>
      <c r="I127" s="3">
        <f t="shared" si="8"/>
        <v>-5.3153237410072212</v>
      </c>
      <c r="J127" s="3">
        <f t="shared" si="9"/>
        <v>-2.6756595332402098</v>
      </c>
      <c r="K127" s="3">
        <f t="shared" si="7"/>
        <v>6.9678271297662437</v>
      </c>
      <c r="L127" s="3">
        <v>0</v>
      </c>
    </row>
    <row r="128" spans="1:12" x14ac:dyDescent="0.35">
      <c r="A128" s="1">
        <f>'Raw Data'!A179</f>
        <v>44624.881724537037</v>
      </c>
      <c r="B128" s="2">
        <f>'Raw Data'!B179</f>
        <v>44624.881724537037</v>
      </c>
      <c r="C128">
        <f>'Raw Data'!C179</f>
        <v>0</v>
      </c>
      <c r="D128">
        <v>14.723000000000001</v>
      </c>
      <c r="E128">
        <f>'Raw Data'!E179</f>
        <v>10.497892</v>
      </c>
      <c r="F128">
        <v>1.5934766678043406E-3</v>
      </c>
      <c r="G128">
        <v>10.682333747598394</v>
      </c>
      <c r="H128">
        <v>-0.18444174759839349</v>
      </c>
      <c r="I128" s="3">
        <f t="shared" si="8"/>
        <v>-6.5364028776978778</v>
      </c>
      <c r="J128" s="3">
        <f t="shared" si="9"/>
        <v>-2.680500637380459</v>
      </c>
      <c r="K128" s="3">
        <f t="shared" si="7"/>
        <v>14.86798208688489</v>
      </c>
      <c r="L128" s="3">
        <v>0</v>
      </c>
    </row>
    <row r="129" spans="1:12" x14ac:dyDescent="0.35">
      <c r="A129" s="1">
        <f>'Raw Data'!A180</f>
        <v>44624.888668981483</v>
      </c>
      <c r="B129" s="2">
        <f>'Raw Data'!B180</f>
        <v>44624.888668981483</v>
      </c>
      <c r="C129">
        <f>'Raw Data'!C180</f>
        <v>0</v>
      </c>
      <c r="D129">
        <v>14.731</v>
      </c>
      <c r="E129">
        <f>'Raw Data'!E180</f>
        <v>10.449966</v>
      </c>
      <c r="F129">
        <v>1.5932151898695841E-3</v>
      </c>
      <c r="G129">
        <v>10.680580854303415</v>
      </c>
      <c r="H129">
        <v>-0.23061485430341477</v>
      </c>
      <c r="I129" s="3">
        <f t="shared" si="8"/>
        <v>-6.967769784172674</v>
      </c>
      <c r="J129" s="3">
        <f t="shared" si="9"/>
        <v>-2.6819919693297187</v>
      </c>
      <c r="K129" s="3">
        <f t="shared" si="7"/>
        <v>18.367891478200058</v>
      </c>
      <c r="L129" s="3">
        <v>0</v>
      </c>
    </row>
    <row r="130" spans="1:12" x14ac:dyDescent="0.35">
      <c r="A130" s="1">
        <f>'Raw Data'!A181</f>
        <v>44624.895613425928</v>
      </c>
      <c r="B130" s="2">
        <f>'Raw Data'!B181</f>
        <v>44624.895613425928</v>
      </c>
      <c r="C130">
        <f>'Raw Data'!C181</f>
        <v>0</v>
      </c>
      <c r="D130">
        <v>14.723000000000001</v>
      </c>
      <c r="E130">
        <f>'Raw Data'!E181</f>
        <v>10.40104</v>
      </c>
      <c r="F130">
        <v>1.5934766678043406E-3</v>
      </c>
      <c r="G130">
        <v>10.682333747598394</v>
      </c>
      <c r="H130">
        <v>-0.28129374759839365</v>
      </c>
      <c r="I130" s="3">
        <f t="shared" si="8"/>
        <v>-6.6085611510790985</v>
      </c>
      <c r="J130" s="3">
        <f t="shared" si="9"/>
        <v>-2.680500637380459</v>
      </c>
      <c r="K130" s="3">
        <f t="shared" si="7"/>
        <v>15.429659399278419</v>
      </c>
      <c r="L130" s="3">
        <v>0</v>
      </c>
    </row>
    <row r="131" spans="1:12" x14ac:dyDescent="0.35">
      <c r="A131" s="1">
        <f>'Raw Data'!A182</f>
        <v>44624.902557870373</v>
      </c>
      <c r="B131" s="2">
        <f>'Raw Data'!B182</f>
        <v>44624.902557870373</v>
      </c>
      <c r="C131">
        <f>'Raw Data'!C182</f>
        <v>0</v>
      </c>
      <c r="D131">
        <v>14.731</v>
      </c>
      <c r="E131">
        <f>'Raw Data'!E182</f>
        <v>10.358107</v>
      </c>
      <c r="F131">
        <v>1.5932151898695841E-3</v>
      </c>
      <c r="G131">
        <v>10.680580854303415</v>
      </c>
      <c r="H131">
        <v>-0.32247385430341424</v>
      </c>
      <c r="I131" s="3">
        <f t="shared" ref="I131:I144" si="10">(E132-E130)/0.0139</f>
        <v>-6.7521582733812648</v>
      </c>
      <c r="J131" s="3">
        <f t="shared" ref="J131:J144" si="11">A*C131^p - R_*(Theta^(D131-D$146)) + KO2_*(1.0241^(D131-D$146))*H131</f>
        <v>-2.6819919693297187</v>
      </c>
      <c r="K131" s="3">
        <f t="shared" si="7"/>
        <v>16.566253742636622</v>
      </c>
      <c r="L131" s="3">
        <v>0</v>
      </c>
    </row>
    <row r="132" spans="1:12" x14ac:dyDescent="0.35">
      <c r="A132" s="1">
        <f>'Raw Data'!A183</f>
        <v>44624.909502314818</v>
      </c>
      <c r="B132" s="2">
        <f>'Raw Data'!B183</f>
        <v>44624.909502314818</v>
      </c>
      <c r="C132">
        <f>'Raw Data'!C183</f>
        <v>0</v>
      </c>
      <c r="D132">
        <v>14.731</v>
      </c>
      <c r="E132">
        <f>'Raw Data'!E183</f>
        <v>10.307185</v>
      </c>
      <c r="F132">
        <v>1.5932151898695841E-3</v>
      </c>
      <c r="G132">
        <v>10.680580854303415</v>
      </c>
      <c r="H132">
        <v>-0.37339585430341415</v>
      </c>
      <c r="I132" s="3">
        <f t="shared" si="10"/>
        <v>-6.2494964028777584</v>
      </c>
      <c r="J132" s="3">
        <f t="shared" si="11"/>
        <v>-2.6819919693297187</v>
      </c>
      <c r="K132" s="3">
        <f t="shared" ref="K132:K144" si="12">(J132-I132)^2</f>
        <v>12.72708788338492</v>
      </c>
      <c r="L132" s="3">
        <v>0</v>
      </c>
    </row>
    <row r="133" spans="1:12" x14ac:dyDescent="0.35">
      <c r="A133" s="1">
        <f>'Raw Data'!A184</f>
        <v>44624.916446759256</v>
      </c>
      <c r="B133" s="2">
        <f>'Raw Data'!B184</f>
        <v>44624.916446759256</v>
      </c>
      <c r="C133">
        <f>'Raw Data'!C184</f>
        <v>0</v>
      </c>
      <c r="D133">
        <v>14.723000000000001</v>
      </c>
      <c r="E133">
        <f>'Raw Data'!E184</f>
        <v>10.271239</v>
      </c>
      <c r="F133">
        <v>1.5934766678043406E-3</v>
      </c>
      <c r="G133">
        <v>10.682333747598394</v>
      </c>
      <c r="H133">
        <v>-0.41109474759839415</v>
      </c>
      <c r="I133" s="3">
        <f t="shared" si="10"/>
        <v>-4.5975539568346138</v>
      </c>
      <c r="J133" s="3">
        <f t="shared" si="11"/>
        <v>-2.680500637380459</v>
      </c>
      <c r="K133" s="3">
        <f t="shared" si="12"/>
        <v>3.6750934296301936</v>
      </c>
      <c r="L133" s="3">
        <v>0</v>
      </c>
    </row>
    <row r="134" spans="1:12" x14ac:dyDescent="0.35">
      <c r="A134" s="1">
        <f>'Raw Data'!A185</f>
        <v>44624.923391203702</v>
      </c>
      <c r="B134" s="2">
        <f>'Raw Data'!B185</f>
        <v>44624.923391203702</v>
      </c>
      <c r="C134">
        <f>'Raw Data'!C185</f>
        <v>0</v>
      </c>
      <c r="D134">
        <v>14.696999999999999</v>
      </c>
      <c r="E134">
        <f>'Raw Data'!E185</f>
        <v>10.243278999999999</v>
      </c>
      <c r="F134">
        <v>1.5943268679404373E-3</v>
      </c>
      <c r="G134">
        <v>10.688033311193857</v>
      </c>
      <c r="H134">
        <v>-0.44475431119385789</v>
      </c>
      <c r="I134" s="3">
        <f t="shared" si="10"/>
        <v>-6.7523021582733715</v>
      </c>
      <c r="J134" s="3">
        <f t="shared" si="11"/>
        <v>-2.6756595332402098</v>
      </c>
      <c r="K134" s="3">
        <f t="shared" si="12"/>
        <v>16.619015092237269</v>
      </c>
      <c r="L134" s="3">
        <v>0</v>
      </c>
    </row>
    <row r="135" spans="1:12" x14ac:dyDescent="0.35">
      <c r="A135" s="1">
        <f>'Raw Data'!A186</f>
        <v>44624.930335648147</v>
      </c>
      <c r="B135" s="2">
        <f>'Raw Data'!B186</f>
        <v>44624.930335648147</v>
      </c>
      <c r="C135">
        <f>'Raw Data'!C186</f>
        <v>0</v>
      </c>
      <c r="D135">
        <v>14.714</v>
      </c>
      <c r="E135">
        <f>'Raw Data'!E186</f>
        <v>10.177382</v>
      </c>
      <c r="F135">
        <v>1.5937708991531469E-3</v>
      </c>
      <c r="G135">
        <v>10.684306212919322</v>
      </c>
      <c r="H135">
        <v>-0.50692421291932277</v>
      </c>
      <c r="I135" s="3">
        <f t="shared" si="10"/>
        <v>-7.829640287769756</v>
      </c>
      <c r="J135" s="3">
        <f t="shared" si="11"/>
        <v>-2.6788238801404525</v>
      </c>
      <c r="K135" s="3">
        <f t="shared" si="12"/>
        <v>26.530909665103245</v>
      </c>
      <c r="L135" s="3">
        <v>0</v>
      </c>
    </row>
    <row r="136" spans="1:12" x14ac:dyDescent="0.35">
      <c r="A136" s="1">
        <f>'Raw Data'!A187</f>
        <v>44624.937280092592</v>
      </c>
      <c r="B136" s="2">
        <f>'Raw Data'!B187</f>
        <v>44624.937280092592</v>
      </c>
      <c r="C136">
        <f>'Raw Data'!C187</f>
        <v>0</v>
      </c>
      <c r="D136">
        <v>14.706</v>
      </c>
      <c r="E136">
        <f>'Raw Data'!E187</f>
        <v>10.134447</v>
      </c>
      <c r="F136">
        <v>1.5940324991888777E-3</v>
      </c>
      <c r="G136">
        <v>10.686059924753655</v>
      </c>
      <c r="H136">
        <v>-0.55161292475365542</v>
      </c>
      <c r="I136" s="3">
        <f t="shared" si="10"/>
        <v>-6.2497122302158541</v>
      </c>
      <c r="J136" s="3">
        <f t="shared" si="11"/>
        <v>-2.6773343098193703</v>
      </c>
      <c r="K136" s="3">
        <f t="shared" si="12"/>
        <v>12.761884006136306</v>
      </c>
      <c r="L136" s="3">
        <v>0</v>
      </c>
    </row>
    <row r="137" spans="1:12" x14ac:dyDescent="0.35">
      <c r="A137" s="1">
        <f>'Raw Data'!A188</f>
        <v>44624.944224537037</v>
      </c>
      <c r="B137" s="2">
        <f>'Raw Data'!B188</f>
        <v>44624.944224537037</v>
      </c>
      <c r="C137">
        <f>'Raw Data'!C188</f>
        <v>0</v>
      </c>
      <c r="D137">
        <v>14.68</v>
      </c>
      <c r="E137">
        <f>'Raw Data'!E188</f>
        <v>10.090510999999999</v>
      </c>
      <c r="F137">
        <v>1.5948830963794308E-3</v>
      </c>
      <c r="G137">
        <v>10.691762150119011</v>
      </c>
      <c r="H137">
        <v>-0.60125115011901187</v>
      </c>
      <c r="I137" s="3">
        <f t="shared" si="10"/>
        <v>-6.3216546762589791</v>
      </c>
      <c r="J137" s="3">
        <f t="shared" si="11"/>
        <v>-2.6724989242084334</v>
      </c>
      <c r="K137" s="3">
        <f t="shared" si="12"/>
        <v>13.316337702723585</v>
      </c>
      <c r="L137" s="3">
        <v>0</v>
      </c>
    </row>
    <row r="138" spans="1:12" x14ac:dyDescent="0.35">
      <c r="A138" s="1">
        <f>'Raw Data'!A189</f>
        <v>44624.951168981483</v>
      </c>
      <c r="B138" s="2">
        <f>'Raw Data'!B189</f>
        <v>44624.951168981483</v>
      </c>
      <c r="C138">
        <f>'Raw Data'!C189</f>
        <v>0</v>
      </c>
      <c r="D138">
        <v>14.654</v>
      </c>
      <c r="E138">
        <f>'Raw Data'!E189</f>
        <v>10.046576</v>
      </c>
      <c r="F138">
        <v>1.5957343012677639E-3</v>
      </c>
      <c r="G138">
        <v>10.697468449362974</v>
      </c>
      <c r="H138">
        <v>-0.65089244936297419</v>
      </c>
      <c r="I138" s="3">
        <f t="shared" si="10"/>
        <v>-6.1060431654675709</v>
      </c>
      <c r="J138" s="3">
        <f t="shared" si="11"/>
        <v>-2.6676722715203591</v>
      </c>
      <c r="K138" s="3">
        <f t="shared" si="12"/>
        <v>11.822394404343347</v>
      </c>
      <c r="L138" s="3">
        <v>0</v>
      </c>
    </row>
    <row r="139" spans="1:12" x14ac:dyDescent="0.35">
      <c r="A139" s="1">
        <f>'Raw Data'!A190</f>
        <v>44624.958113425928</v>
      </c>
      <c r="B139" s="2">
        <f>'Raw Data'!B190</f>
        <v>44624.958113425928</v>
      </c>
      <c r="C139">
        <f>'Raw Data'!C190</f>
        <v>0</v>
      </c>
      <c r="D139">
        <v>14.645</v>
      </c>
      <c r="E139">
        <f>'Raw Data'!E190</f>
        <v>10.005637</v>
      </c>
      <c r="F139">
        <v>1.5960290907967032E-3</v>
      </c>
      <c r="G139">
        <v>10.699444656606577</v>
      </c>
      <c r="H139">
        <v>-0.69380765660657673</v>
      </c>
      <c r="I139" s="3">
        <f t="shared" si="10"/>
        <v>-6.3214388489208835</v>
      </c>
      <c r="J139" s="3">
        <f t="shared" si="11"/>
        <v>-2.666003538921359</v>
      </c>
      <c r="K139" s="3">
        <f t="shared" si="12"/>
        <v>13.362207305591319</v>
      </c>
      <c r="L139" s="3">
        <v>0</v>
      </c>
    </row>
    <row r="140" spans="1:12" x14ac:dyDescent="0.35">
      <c r="A140" s="1">
        <f>'Raw Data'!A191</f>
        <v>44624.965057870373</v>
      </c>
      <c r="B140" s="2">
        <f>'Raw Data'!B191</f>
        <v>44624.965057870373</v>
      </c>
      <c r="C140">
        <f>'Raw Data'!C191</f>
        <v>0</v>
      </c>
      <c r="D140">
        <v>14.637</v>
      </c>
      <c r="E140">
        <f>'Raw Data'!E191</f>
        <v>9.9587079999999997</v>
      </c>
      <c r="F140">
        <v>1.5962911871340172E-3</v>
      </c>
      <c r="G140">
        <v>10.701201695542746</v>
      </c>
      <c r="H140">
        <v>-0.74249369554274658</v>
      </c>
      <c r="I140" s="3">
        <f t="shared" si="10"/>
        <v>-6.5369784172661758</v>
      </c>
      <c r="J140" s="3">
        <f t="shared" si="11"/>
        <v>-2.6645210974003182</v>
      </c>
      <c r="K140" s="3">
        <f t="shared" si="12"/>
        <v>14.995925694182661</v>
      </c>
      <c r="L140" s="3">
        <v>0</v>
      </c>
    </row>
    <row r="141" spans="1:12" x14ac:dyDescent="0.35">
      <c r="A141" s="1">
        <f>'Raw Data'!A192</f>
        <v>44624.972002314818</v>
      </c>
      <c r="B141" s="2">
        <f>'Raw Data'!B192</f>
        <v>44624.972002314818</v>
      </c>
      <c r="C141">
        <f>'Raw Data'!C192</f>
        <v>0</v>
      </c>
      <c r="D141">
        <v>14.611000000000001</v>
      </c>
      <c r="E141">
        <f>'Raw Data'!E192</f>
        <v>9.9147730000000003</v>
      </c>
      <c r="F141">
        <v>1.5971433982247358E-3</v>
      </c>
      <c r="G141">
        <v>10.7069147401567</v>
      </c>
      <c r="H141">
        <v>-0.79214174015669947</v>
      </c>
      <c r="I141" s="3">
        <f t="shared" si="10"/>
        <v>-5.3879136690647611</v>
      </c>
      <c r="J141" s="3">
        <f t="shared" si="11"/>
        <v>-2.659708853024576</v>
      </c>
      <c r="K141" s="3">
        <f t="shared" si="12"/>
        <v>7.4431015182648599</v>
      </c>
      <c r="L141" s="3">
        <v>0</v>
      </c>
    </row>
    <row r="142" spans="1:12" x14ac:dyDescent="0.35">
      <c r="A142" s="1">
        <f>'Raw Data'!A193</f>
        <v>44624.978946759256</v>
      </c>
      <c r="B142" s="2">
        <f>'Raw Data'!B193</f>
        <v>44624.978946759256</v>
      </c>
      <c r="C142">
        <f>'Raw Data'!C193</f>
        <v>0</v>
      </c>
      <c r="D142">
        <v>14.576000000000001</v>
      </c>
      <c r="E142">
        <f>'Raw Data'!E193</f>
        <v>9.8838159999999995</v>
      </c>
      <c r="F142">
        <v>1.5982915674239294E-3</v>
      </c>
      <c r="G142">
        <v>10.714611825926646</v>
      </c>
      <c r="H142">
        <v>-0.83079582592664636</v>
      </c>
      <c r="I142" s="3">
        <f t="shared" si="10"/>
        <v>-5.8905755395683963</v>
      </c>
      <c r="J142" s="3">
        <f t="shared" si="11"/>
        <v>-2.6532445534151936</v>
      </c>
      <c r="K142" s="3">
        <f t="shared" si="12"/>
        <v>10.480311913907668</v>
      </c>
      <c r="L142" s="3">
        <v>0</v>
      </c>
    </row>
    <row r="143" spans="1:12" x14ac:dyDescent="0.35">
      <c r="A143" s="1">
        <f>'Raw Data'!A194</f>
        <v>44624.985891203702</v>
      </c>
      <c r="B143" s="2">
        <f>'Raw Data'!B194</f>
        <v>44624.985891203702</v>
      </c>
      <c r="C143">
        <f>'Raw Data'!C194</f>
        <v>0</v>
      </c>
      <c r="D143">
        <v>14.576000000000001</v>
      </c>
      <c r="E143">
        <f>'Raw Data'!E194</f>
        <v>9.8328939999999996</v>
      </c>
      <c r="F143">
        <v>1.5982915674239294E-3</v>
      </c>
      <c r="G143">
        <v>10.714611825926646</v>
      </c>
      <c r="H143">
        <v>-0.88171782592664627</v>
      </c>
      <c r="I143" s="3">
        <f t="shared" si="10"/>
        <v>-6.4651079136690388</v>
      </c>
      <c r="J143" s="3">
        <f t="shared" si="11"/>
        <v>-2.6532445534151936</v>
      </c>
      <c r="K143" s="3">
        <f t="shared" si="12"/>
        <v>14.530302277245736</v>
      </c>
      <c r="L143" s="3">
        <v>0</v>
      </c>
    </row>
    <row r="144" spans="1:12" x14ac:dyDescent="0.35">
      <c r="A144" s="1">
        <f>'Raw Data'!A195</f>
        <v>44624.992835648147</v>
      </c>
      <c r="B144" s="2">
        <f>'Raw Data'!B195</f>
        <v>44624.992835648147</v>
      </c>
      <c r="C144">
        <f>'Raw Data'!C195</f>
        <v>0</v>
      </c>
      <c r="D144">
        <v>14.55</v>
      </c>
      <c r="E144">
        <f>'Raw Data'!E195</f>
        <v>9.7939509999999999</v>
      </c>
      <c r="F144">
        <v>1.599145208410578E-3</v>
      </c>
      <c r="G144">
        <v>10.720334456263352</v>
      </c>
      <c r="H144">
        <v>-0.92638345626335195</v>
      </c>
      <c r="I144" s="3">
        <f t="shared" si="10"/>
        <v>-6.177913669064707</v>
      </c>
      <c r="J144" s="3">
        <f t="shared" si="11"/>
        <v>-2.6484526749826687</v>
      </c>
      <c r="K144" s="3">
        <f t="shared" si="12"/>
        <v>12.457094908746569</v>
      </c>
      <c r="L144" s="3">
        <v>0</v>
      </c>
    </row>
    <row r="145" spans="1:12" x14ac:dyDescent="0.35">
      <c r="A145" s="1">
        <f>'Raw Data'!A196</f>
        <v>44624.999780092592</v>
      </c>
      <c r="B145" s="2">
        <f>'Raw Data'!B196</f>
        <v>44624.999780092592</v>
      </c>
      <c r="C145">
        <f>'Raw Data'!C196</f>
        <v>0</v>
      </c>
      <c r="D145">
        <v>14.532999999999999</v>
      </c>
      <c r="E145">
        <f>'Raw Data'!E196</f>
        <v>9.7470210000000002</v>
      </c>
      <c r="F145">
        <v>1.5997036882597661E-3</v>
      </c>
      <c r="G145">
        <v>10.724078388170781</v>
      </c>
      <c r="H145">
        <v>-0.97705738817078114</v>
      </c>
      <c r="I145" s="3"/>
      <c r="J145" s="3"/>
      <c r="K145" s="3"/>
      <c r="L145" s="3"/>
    </row>
    <row r="146" spans="1:12" x14ac:dyDescent="0.35">
      <c r="A146" s="1" t="s">
        <v>24</v>
      </c>
      <c r="B146" s="2"/>
      <c r="C146" s="3">
        <f>AVERAGE(C2:C145)</f>
        <v>117.49861319444446</v>
      </c>
      <c r="E146" s="3">
        <f>AVERAGE(E2:E145)</f>
        <v>10.324987013888888</v>
      </c>
      <c r="J146" t="s">
        <v>25</v>
      </c>
      <c r="K146" s="3">
        <f>SUM(K3:K144)</f>
        <v>3712.6873072877775</v>
      </c>
      <c r="L146" s="3"/>
    </row>
    <row r="147" spans="1:12" x14ac:dyDescent="0.35">
      <c r="A147" s="1"/>
      <c r="B147" s="2"/>
      <c r="K147" t="s">
        <v>18</v>
      </c>
      <c r="L147" s="3">
        <f>SUM(L3:L144)</f>
        <v>338.17823591982528</v>
      </c>
    </row>
    <row r="148" spans="1:12" x14ac:dyDescent="0.35">
      <c r="A148" s="1"/>
      <c r="B148" s="2"/>
    </row>
    <row r="149" spans="1:12" x14ac:dyDescent="0.35">
      <c r="A149" s="1"/>
      <c r="B149" s="2"/>
    </row>
    <row r="150" spans="1:12" x14ac:dyDescent="0.35">
      <c r="A150" s="1"/>
      <c r="B150" s="2"/>
    </row>
    <row r="151" spans="1:12" x14ac:dyDescent="0.35">
      <c r="A151" s="1"/>
      <c r="B151" s="2"/>
    </row>
    <row r="152" spans="1:12" x14ac:dyDescent="0.35">
      <c r="A152" s="1"/>
      <c r="B152" s="2"/>
    </row>
    <row r="153" spans="1:12" x14ac:dyDescent="0.35">
      <c r="A153" s="1"/>
      <c r="B153" s="2"/>
    </row>
    <row r="154" spans="1:12" x14ac:dyDescent="0.35">
      <c r="A154" s="1"/>
      <c r="B154" s="2"/>
    </row>
    <row r="155" spans="1:12" x14ac:dyDescent="0.35">
      <c r="A155" s="1"/>
      <c r="B155" s="2"/>
    </row>
    <row r="156" spans="1:12" x14ac:dyDescent="0.35">
      <c r="A156" s="1"/>
      <c r="B156" s="2"/>
    </row>
    <row r="157" spans="1:12" x14ac:dyDescent="0.35">
      <c r="A157" s="1"/>
      <c r="B157" s="2"/>
    </row>
    <row r="158" spans="1:12" x14ac:dyDescent="0.35">
      <c r="A158" s="1"/>
      <c r="B158" s="2"/>
    </row>
    <row r="159" spans="1:12" x14ac:dyDescent="0.35">
      <c r="A159" s="1"/>
      <c r="B159" s="2"/>
    </row>
    <row r="160" spans="1:12" x14ac:dyDescent="0.35">
      <c r="A160" s="1"/>
      <c r="B160" s="2"/>
    </row>
    <row r="161" spans="1:2" x14ac:dyDescent="0.35">
      <c r="A161" s="1"/>
      <c r="B161" s="2"/>
    </row>
    <row r="162" spans="1:2" x14ac:dyDescent="0.35">
      <c r="A162" s="1"/>
      <c r="B162" s="2"/>
    </row>
    <row r="163" spans="1:2" x14ac:dyDescent="0.35">
      <c r="A163" s="1"/>
      <c r="B163" s="2"/>
    </row>
    <row r="164" spans="1:2" x14ac:dyDescent="0.35">
      <c r="A164" s="1"/>
      <c r="B164" s="2"/>
    </row>
    <row r="165" spans="1:2" x14ac:dyDescent="0.35">
      <c r="A165" s="1"/>
      <c r="B165" s="2"/>
    </row>
    <row r="166" spans="1:2" x14ac:dyDescent="0.35">
      <c r="A166" s="1"/>
      <c r="B166" s="2"/>
    </row>
    <row r="167" spans="1:2" x14ac:dyDescent="0.35">
      <c r="A167" s="1"/>
      <c r="B167" s="2"/>
    </row>
    <row r="168" spans="1:2" x14ac:dyDescent="0.35">
      <c r="A168" s="1"/>
      <c r="B168" s="2"/>
    </row>
    <row r="169" spans="1:2" x14ac:dyDescent="0.35">
      <c r="A169" s="1"/>
      <c r="B169" s="2"/>
    </row>
    <row r="170" spans="1:2" x14ac:dyDescent="0.35">
      <c r="A170" s="1"/>
      <c r="B170" s="2"/>
    </row>
    <row r="171" spans="1:2" x14ac:dyDescent="0.35">
      <c r="A171" s="1"/>
      <c r="B171" s="2"/>
    </row>
    <row r="172" spans="1:2" x14ac:dyDescent="0.35">
      <c r="A172" s="1"/>
      <c r="B172" s="2"/>
    </row>
    <row r="173" spans="1:2" x14ac:dyDescent="0.35">
      <c r="A173" s="1"/>
      <c r="B173" s="2"/>
    </row>
    <row r="174" spans="1:2" x14ac:dyDescent="0.35">
      <c r="A174" s="1"/>
      <c r="B174" s="2"/>
    </row>
    <row r="175" spans="1:2" x14ac:dyDescent="0.35">
      <c r="A175" s="1"/>
      <c r="B175" s="2"/>
    </row>
    <row r="176" spans="1:2" x14ac:dyDescent="0.35">
      <c r="A176" s="1"/>
      <c r="B176" s="2"/>
    </row>
    <row r="177" spans="1:2" x14ac:dyDescent="0.35">
      <c r="A177" s="1"/>
      <c r="B177" s="2"/>
    </row>
    <row r="178" spans="1:2" x14ac:dyDescent="0.35">
      <c r="A178" s="1"/>
      <c r="B178" s="2"/>
    </row>
    <row r="179" spans="1:2" x14ac:dyDescent="0.35">
      <c r="A179" s="1"/>
      <c r="B179" s="2"/>
    </row>
    <row r="180" spans="1:2" x14ac:dyDescent="0.35">
      <c r="A180" s="1"/>
      <c r="B180" s="2"/>
    </row>
    <row r="181" spans="1:2" x14ac:dyDescent="0.35">
      <c r="A181" s="1"/>
      <c r="B181" s="2"/>
    </row>
    <row r="182" spans="1:2" x14ac:dyDescent="0.35">
      <c r="A182" s="1"/>
      <c r="B182" s="2"/>
    </row>
    <row r="183" spans="1:2" x14ac:dyDescent="0.35">
      <c r="A183" s="1"/>
      <c r="B183" s="2"/>
    </row>
    <row r="184" spans="1:2" x14ac:dyDescent="0.35">
      <c r="A184" s="1"/>
      <c r="B184" s="2"/>
    </row>
    <row r="185" spans="1:2" x14ac:dyDescent="0.35">
      <c r="A185" s="1"/>
      <c r="B185" s="2"/>
    </row>
    <row r="186" spans="1:2" x14ac:dyDescent="0.35">
      <c r="A186" s="1"/>
      <c r="B186" s="2"/>
    </row>
    <row r="187" spans="1:2" x14ac:dyDescent="0.35">
      <c r="A187" s="1"/>
      <c r="B187" s="2"/>
    </row>
    <row r="188" spans="1:2" x14ac:dyDescent="0.35">
      <c r="A188" s="1"/>
      <c r="B188" s="2"/>
    </row>
    <row r="189" spans="1:2" x14ac:dyDescent="0.35">
      <c r="A189" s="1"/>
      <c r="B189" s="2"/>
    </row>
    <row r="190" spans="1:2" x14ac:dyDescent="0.35">
      <c r="A190" s="1"/>
      <c r="B190" s="2"/>
    </row>
    <row r="191" spans="1:2" x14ac:dyDescent="0.35">
      <c r="A191" s="1"/>
      <c r="B191" s="2"/>
    </row>
    <row r="192" spans="1:2" x14ac:dyDescent="0.35">
      <c r="A192" s="1"/>
      <c r="B192" s="2"/>
    </row>
    <row r="193" spans="1:2" x14ac:dyDescent="0.35">
      <c r="A193" s="1"/>
      <c r="B193" s="2"/>
    </row>
    <row r="194" spans="1:2" x14ac:dyDescent="0.35">
      <c r="A194" s="1"/>
      <c r="B194" s="2"/>
    </row>
    <row r="195" spans="1:2" x14ac:dyDescent="0.35">
      <c r="A195" s="1"/>
      <c r="B195" s="2"/>
    </row>
    <row r="196" spans="1:2" x14ac:dyDescent="0.35">
      <c r="A196" s="1"/>
      <c r="B196" s="2"/>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3BA4A-ED82-4280-A50D-BFE6725E1781}">
  <dimension ref="A1:X196"/>
  <sheetViews>
    <sheetView tabSelected="1" workbookViewId="0">
      <pane ySplit="1" topLeftCell="A119" activePane="bottomLeft" state="frozen"/>
      <selection pane="bottomLeft" activeCell="S146" sqref="S146"/>
    </sheetView>
  </sheetViews>
  <sheetFormatPr defaultRowHeight="14.5" x14ac:dyDescent="0.35"/>
  <cols>
    <col min="2" max="2" width="11.26953125" bestFit="1" customWidth="1"/>
    <col min="7" max="14" width="0" hidden="1" customWidth="1"/>
    <col min="15" max="18" width="11.81640625" hidden="1" customWidth="1"/>
    <col min="19" max="19" width="11.81640625" customWidth="1"/>
    <col min="20" max="20" width="13.54296875" bestFit="1" customWidth="1"/>
  </cols>
  <sheetData>
    <row r="1" spans="1:24" x14ac:dyDescent="0.35">
      <c r="A1" t="str">
        <f>'Raw Data'!A1</f>
        <v>Date</v>
      </c>
      <c r="B1" t="str">
        <f>'Raw Data'!B1</f>
        <v>Time</v>
      </c>
      <c r="C1" t="str">
        <f>'Raw Data'!C1</f>
        <v>I</v>
      </c>
      <c r="D1" t="str">
        <f>'Raw Data'!D1</f>
        <v>tempC</v>
      </c>
      <c r="E1" t="s">
        <v>26</v>
      </c>
      <c r="F1" t="str">
        <f>'Raw Data'!E1</f>
        <v>DO</v>
      </c>
      <c r="G1" t="s">
        <v>27</v>
      </c>
      <c r="H1" t="str">
        <f>'Raw Data'!G1</f>
        <v>sal</v>
      </c>
      <c r="I1" t="s">
        <v>28</v>
      </c>
      <c r="J1" t="s">
        <v>29</v>
      </c>
      <c r="K1" t="s">
        <v>30</v>
      </c>
      <c r="L1" t="s">
        <v>31</v>
      </c>
      <c r="M1" t="s">
        <v>5</v>
      </c>
      <c r="N1" t="s">
        <v>6</v>
      </c>
      <c r="O1" t="s">
        <v>7</v>
      </c>
      <c r="P1" t="s">
        <v>8</v>
      </c>
      <c r="Q1" t="s">
        <v>9</v>
      </c>
      <c r="R1" t="s">
        <v>10</v>
      </c>
      <c r="S1" t="s">
        <v>35</v>
      </c>
      <c r="U1" t="s">
        <v>11</v>
      </c>
      <c r="V1" t="s">
        <v>12</v>
      </c>
    </row>
    <row r="2" spans="1:24" ht="42.65" customHeight="1" x14ac:dyDescent="5.0999999999999996">
      <c r="A2" s="1">
        <f>'Raw Data'!A53</f>
        <v>44624.006724537037</v>
      </c>
      <c r="B2" s="2">
        <f>'Raw Data'!B53</f>
        <v>44624.006724537037</v>
      </c>
      <c r="C2">
        <f>'Raw Data'!C53</f>
        <v>0</v>
      </c>
      <c r="D2">
        <v>13.648</v>
      </c>
      <c r="E2" cm="1">
        <f t="array" ref="E2:E145">D2:D145+273.15</f>
        <v>286.798</v>
      </c>
      <c r="F2">
        <f>'Raw Data'!E53</f>
        <v>9.6211079999999995</v>
      </c>
      <c r="G2">
        <f>'Raw Data'!F53</f>
        <v>0.99036000000000002</v>
      </c>
      <c r="H2">
        <f>'Raw Data'!G53</f>
        <v>0.25</v>
      </c>
      <c r="I2">
        <f t="array" ref="I2:I145">EXP(-139.34411+157570.1/E2:E145 - 66423080/E2:E145^2 + 12438000000/E2:E145^3 - 862194900000/E2:E145^4 - 1*H2:H145*(0.017674 - 10.754/E2:E145 + 2140.7/E2:E145^2))</f>
        <v>10.36993369634736</v>
      </c>
      <c r="J2">
        <f t="array" ref="J2:J145">0.000975-0.00001426*E2:E145+0.00000006436*E2:E145^2</f>
        <v>2.1790695728654405E-3</v>
      </c>
      <c r="K2">
        <f t="array" ref="K2:K145">EXP(11.8571-3840.7/E2:E145-216961/E2:E145^2)</f>
        <v>1.5417069503179202E-2</v>
      </c>
      <c r="L2">
        <f t="array" ref="L2:L145">((1-beta/Pa)/(1-beta)*(1-alpha*Pa)/(1-alpha))</f>
        <v>0.99986863187437103</v>
      </c>
      <c r="M2">
        <f t="array" ref="M2:M145">Fsal*Pa*gamma</f>
        <v>10.268618389129159</v>
      </c>
      <c r="N2">
        <f t="array" ref="N2:N145">F2:F145-M2:M145</f>
        <v>-0.64751038912915959</v>
      </c>
      <c r="X2" s="7"/>
    </row>
    <row r="3" spans="1:24" ht="31.5" customHeight="1" x14ac:dyDescent="0.35">
      <c r="A3" s="1">
        <f>'Raw Data'!A54</f>
        <v>44624.013668981483</v>
      </c>
      <c r="B3" s="2">
        <f>'Raw Data'!B54</f>
        <v>44624.013668981483</v>
      </c>
      <c r="C3">
        <f>'Raw Data'!C54</f>
        <v>0</v>
      </c>
      <c r="D3">
        <v>13.603999999999999</v>
      </c>
      <c r="E3">
        <v>286.75399999999996</v>
      </c>
      <c r="F3">
        <f>'Raw Data'!E54</f>
        <v>9.5861560000000008</v>
      </c>
      <c r="G3">
        <f>'Raw Data'!F54</f>
        <v>0.99036000000000002</v>
      </c>
      <c r="H3">
        <f>'Raw Data'!G54</f>
        <v>0.25</v>
      </c>
      <c r="I3">
        <v>10.380018976842777</v>
      </c>
      <c r="J3">
        <v>2.1780728053697601E-3</v>
      </c>
      <c r="K3">
        <v>1.5372972451387554E-2</v>
      </c>
      <c r="L3">
        <v>0.99986906499540007</v>
      </c>
      <c r="M3">
        <v>10.278609587873039</v>
      </c>
      <c r="N3">
        <v>-0.69245358787303779</v>
      </c>
      <c r="O3" s="3">
        <f t="shared" ref="O3:O66" si="0">(F4-F2)/0.0139</f>
        <v>-5.9624460431654045</v>
      </c>
      <c r="P3" s="3">
        <f t="shared" ref="P3" si="1">A*C3^p - R_*(Theta^(D3-D$146)) + KO2_*(1.0241^(D3-D$146))*N3</f>
        <v>-0.97131008083691106</v>
      </c>
      <c r="Q3" s="3">
        <f>(P3-O3)^2</f>
        <v>24.911438194448774</v>
      </c>
      <c r="R3" s="3">
        <f t="array" ref="R3:R144">A*C3:C145^p</f>
        <v>0</v>
      </c>
      <c r="S3" s="3">
        <f>F3</f>
        <v>9.5861560000000008</v>
      </c>
      <c r="T3" s="8" t="s">
        <v>13</v>
      </c>
      <c r="U3" s="9">
        <v>1.9987148640699278E-2</v>
      </c>
      <c r="V3" s="8">
        <v>2.9300000000000002E-4</v>
      </c>
      <c r="X3" s="6"/>
    </row>
    <row r="4" spans="1:24" x14ac:dyDescent="0.35">
      <c r="A4" s="1">
        <f>'Raw Data'!A55</f>
        <v>44624.020613425928</v>
      </c>
      <c r="B4" s="2">
        <f>'Raw Data'!B55</f>
        <v>44624.020613425928</v>
      </c>
      <c r="C4">
        <f>'Raw Data'!C55</f>
        <v>0</v>
      </c>
      <c r="D4">
        <v>13.596</v>
      </c>
      <c r="E4">
        <v>286.74599999999998</v>
      </c>
      <c r="F4">
        <f>'Raw Data'!E55</f>
        <v>9.5382300000000004</v>
      </c>
      <c r="G4">
        <f>'Raw Data'!F55</f>
        <v>0.99036000000000002</v>
      </c>
      <c r="H4">
        <f>'Raw Data'!G55</f>
        <v>0.25</v>
      </c>
      <c r="I4">
        <v>10.381854554439627</v>
      </c>
      <c r="J4">
        <v>2.1778916016897592E-3</v>
      </c>
      <c r="K4">
        <v>1.5364966711108759E-2</v>
      </c>
      <c r="L4">
        <v>0.9998691436211441</v>
      </c>
      <c r="M4">
        <v>10.280428040889472</v>
      </c>
      <c r="N4">
        <v>-0.7421980408894715</v>
      </c>
      <c r="O4" s="3">
        <f t="shared" si="0"/>
        <v>-4.2385611510791348</v>
      </c>
      <c r="P4" s="3">
        <f t="shared" ref="P4:P34" si="2">A*C4^p - R_*(Theta^(D4-D$146)) + KO2_*(1.0241^(D4-D$146))*N4</f>
        <v>-0.97076998013088522</v>
      </c>
      <c r="Q4" s="3">
        <f t="shared" ref="Q4:Q67" si="3">(P4-O4)^2</f>
        <v>10.678459136927332</v>
      </c>
      <c r="R4" s="3">
        <v>0</v>
      </c>
      <c r="S4" s="3">
        <f>S3+P3*0.0694</f>
        <v>9.5187470803899199</v>
      </c>
      <c r="T4" t="s">
        <v>14</v>
      </c>
      <c r="U4" s="5">
        <v>0.96306982741608782</v>
      </c>
      <c r="V4">
        <v>4.0199999999999996</v>
      </c>
    </row>
    <row r="5" spans="1:24" x14ac:dyDescent="0.35">
      <c r="A5" s="1">
        <f>'Raw Data'!A56</f>
        <v>44624.027557870373</v>
      </c>
      <c r="B5" s="2">
        <f>'Raw Data'!B56</f>
        <v>44624.027557870373</v>
      </c>
      <c r="C5">
        <f>'Raw Data'!C56</f>
        <v>0</v>
      </c>
      <c r="D5">
        <v>13.542999999999999</v>
      </c>
      <c r="E5">
        <v>286.69299999999998</v>
      </c>
      <c r="F5">
        <f>'Raw Data'!E56</f>
        <v>9.5272400000000008</v>
      </c>
      <c r="G5">
        <f>'Raw Data'!F56</f>
        <v>0.99036000000000002</v>
      </c>
      <c r="H5">
        <f>'Raw Data'!G56</f>
        <v>0.25</v>
      </c>
      <c r="I5">
        <v>10.394029974111405</v>
      </c>
      <c r="J5">
        <v>2.17669133538564E-3</v>
      </c>
      <c r="K5">
        <v>1.5312021049680749E-2</v>
      </c>
      <c r="L5">
        <v>0.999869663558415</v>
      </c>
      <c r="M5">
        <v>10.292489863789706</v>
      </c>
      <c r="N5">
        <v>-0.76524986378970539</v>
      </c>
      <c r="O5" s="3">
        <f t="shared" si="0"/>
        <v>-3.3766906474820528</v>
      </c>
      <c r="P5" s="3">
        <f t="shared" si="2"/>
        <v>-0.96719939060426885</v>
      </c>
      <c r="Q5" s="3">
        <f t="shared" si="3"/>
        <v>5.8056481169704828</v>
      </c>
      <c r="R5" s="3">
        <v>0</v>
      </c>
      <c r="S5" s="3">
        <f t="shared" ref="S5:S68" si="4">S4+P4*0.0694</f>
        <v>9.4513756437688361</v>
      </c>
      <c r="T5" t="s">
        <v>15</v>
      </c>
      <c r="U5" s="4">
        <v>0</v>
      </c>
      <c r="V5">
        <v>3.8</v>
      </c>
    </row>
    <row r="6" spans="1:24" x14ac:dyDescent="0.35">
      <c r="A6" s="1">
        <f>'Raw Data'!A57</f>
        <v>44624.034502314818</v>
      </c>
      <c r="B6" s="2">
        <f>'Raw Data'!B57</f>
        <v>44624.034502314818</v>
      </c>
      <c r="C6">
        <f>'Raw Data'!C57</f>
        <v>0</v>
      </c>
      <c r="D6">
        <v>13.526</v>
      </c>
      <c r="E6">
        <v>286.67599999999999</v>
      </c>
      <c r="F6">
        <f>'Raw Data'!E57</f>
        <v>9.4912939999999999</v>
      </c>
      <c r="G6">
        <f>'Raw Data'!F57</f>
        <v>0.99036000000000002</v>
      </c>
      <c r="H6">
        <f>'Raw Data'!G57</f>
        <v>0.25</v>
      </c>
      <c r="I6">
        <v>10.397940722453566</v>
      </c>
      <c r="J6">
        <v>2.1763064208953605E-3</v>
      </c>
      <c r="K6">
        <v>1.5295072434786079E-2</v>
      </c>
      <c r="L6">
        <v>0.99986982997850971</v>
      </c>
      <c r="M6">
        <v>10.29636412146343</v>
      </c>
      <c r="N6">
        <v>-0.80507012146343016</v>
      </c>
      <c r="O6" s="3">
        <f t="shared" si="0"/>
        <v>-5.6033812949640636</v>
      </c>
      <c r="P6" s="3">
        <f t="shared" si="2"/>
        <v>-0.96605689130961048</v>
      </c>
      <c r="Q6" s="3">
        <f t="shared" si="3"/>
        <v>21.504777624729133</v>
      </c>
      <c r="R6" s="3">
        <v>0</v>
      </c>
      <c r="S6" s="3">
        <f t="shared" si="4"/>
        <v>9.3842520060608994</v>
      </c>
      <c r="T6" t="s">
        <v>16</v>
      </c>
      <c r="U6">
        <v>1.0720000000000001</v>
      </c>
    </row>
    <row r="7" spans="1:24" x14ac:dyDescent="0.35">
      <c r="A7" s="1">
        <f>'Raw Data'!A58</f>
        <v>44624.041446759256</v>
      </c>
      <c r="B7" s="2">
        <f>'Raw Data'!B58</f>
        <v>44624.041446759256</v>
      </c>
      <c r="C7">
        <f>'Raw Data'!C58</f>
        <v>0</v>
      </c>
      <c r="D7">
        <v>13.473000000000001</v>
      </c>
      <c r="E7">
        <v>286.62299999999999</v>
      </c>
      <c r="F7">
        <f>'Raw Data'!E58</f>
        <v>9.4493530000000003</v>
      </c>
      <c r="G7">
        <f>'Raw Data'!F58</f>
        <v>0.99036000000000002</v>
      </c>
      <c r="H7">
        <f>'Raw Data'!G58</f>
        <v>0.25</v>
      </c>
      <c r="I7">
        <v>10.410150006507783</v>
      </c>
      <c r="J7">
        <v>2.1751066321424395E-3</v>
      </c>
      <c r="K7">
        <v>1.5242338286545509E-2</v>
      </c>
      <c r="L7">
        <v>0.99987034772186323</v>
      </c>
      <c r="M7">
        <v>10.308459471885721</v>
      </c>
      <c r="N7">
        <v>-0.85910647188572042</v>
      </c>
      <c r="O7" s="3">
        <f t="shared" si="0"/>
        <v>-4.2387050359712415</v>
      </c>
      <c r="P7" s="3">
        <f t="shared" si="2"/>
        <v>-0.96250363699723407</v>
      </c>
      <c r="Q7" s="3">
        <f t="shared" si="3"/>
        <v>10.733495606639243</v>
      </c>
      <c r="R7" s="3">
        <v>0</v>
      </c>
      <c r="S7" s="3">
        <f t="shared" si="4"/>
        <v>9.3172076578040119</v>
      </c>
      <c r="T7" t="s">
        <v>17</v>
      </c>
      <c r="U7">
        <v>1</v>
      </c>
    </row>
    <row r="8" spans="1:24" x14ac:dyDescent="0.35">
      <c r="A8" s="1">
        <f>'Raw Data'!A59</f>
        <v>44624.048391203702</v>
      </c>
      <c r="B8" s="2">
        <f>'Raw Data'!B59</f>
        <v>44624.048391203702</v>
      </c>
      <c r="C8">
        <f>'Raw Data'!C59</f>
        <v>0</v>
      </c>
      <c r="D8">
        <v>13.446999999999999</v>
      </c>
      <c r="E8">
        <v>286.59699999999998</v>
      </c>
      <c r="F8">
        <f>'Raw Data'!E59</f>
        <v>9.4323759999999996</v>
      </c>
      <c r="G8">
        <f>'Raw Data'!F59</f>
        <v>0.99036000000000002</v>
      </c>
      <c r="H8">
        <f>'Raw Data'!G59</f>
        <v>0.25</v>
      </c>
      <c r="I8">
        <v>10.416148867606676</v>
      </c>
      <c r="J8">
        <v>2.1745181887232396E-3</v>
      </c>
      <c r="K8">
        <v>1.5216527105955344E-2</v>
      </c>
      <c r="L8">
        <v>0.99987060110353965</v>
      </c>
      <c r="M8">
        <v>10.31440234751406</v>
      </c>
      <c r="N8">
        <v>-0.88202634751405995</v>
      </c>
      <c r="O8" s="3">
        <f t="shared" si="0"/>
        <v>-3.089208633093508</v>
      </c>
      <c r="P8" s="3">
        <f t="shared" si="2"/>
        <v>-0.96076531234358808</v>
      </c>
      <c r="Q8" s="3">
        <f t="shared" si="3"/>
        <v>4.5302709696449464</v>
      </c>
      <c r="R8" s="3">
        <v>0</v>
      </c>
      <c r="S8" s="3">
        <f t="shared" si="4"/>
        <v>9.2504099053964044</v>
      </c>
      <c r="T8" t="s">
        <v>18</v>
      </c>
      <c r="U8" s="3">
        <f>A*C146^p</f>
        <v>2.3484622469933907</v>
      </c>
      <c r="V8">
        <v>4.96</v>
      </c>
    </row>
    <row r="9" spans="1:24" x14ac:dyDescent="0.35">
      <c r="A9" s="1">
        <f>'Raw Data'!A60</f>
        <v>44624.055335648147</v>
      </c>
      <c r="B9" s="2">
        <f>'Raw Data'!B60</f>
        <v>44624.055335648147</v>
      </c>
      <c r="C9">
        <f>'Raw Data'!C60</f>
        <v>0</v>
      </c>
      <c r="D9">
        <v>13.420999999999999</v>
      </c>
      <c r="E9">
        <v>286.57099999999997</v>
      </c>
      <c r="F9">
        <f>'Raw Data'!E60</f>
        <v>9.4064130000000006</v>
      </c>
      <c r="G9">
        <f>'Raw Data'!F60</f>
        <v>0.99036000000000002</v>
      </c>
      <c r="H9">
        <f>'Raw Data'!G60</f>
        <v>0.25</v>
      </c>
      <c r="I9">
        <v>10.422153928446971</v>
      </c>
      <c r="J9">
        <v>2.1739298323187597E-3</v>
      </c>
      <c r="K9">
        <v>1.5190754301462956E-2</v>
      </c>
      <c r="L9">
        <v>0.99987085408731424</v>
      </c>
      <c r="M9">
        <v>10.320351361229024</v>
      </c>
      <c r="N9">
        <v>-0.9139383612290235</v>
      </c>
      <c r="O9" s="3">
        <f t="shared" si="0"/>
        <v>-4.1668345323741045</v>
      </c>
      <c r="P9" s="3">
        <f t="shared" si="2"/>
        <v>-0.95903012718208047</v>
      </c>
      <c r="Q9" s="3">
        <f t="shared" si="3"/>
        <v>10.290009101969357</v>
      </c>
      <c r="R9" s="3">
        <v>0</v>
      </c>
      <c r="S9" s="3">
        <f t="shared" si="4"/>
        <v>9.1837327927197592</v>
      </c>
      <c r="T9" t="s">
        <v>19</v>
      </c>
      <c r="U9">
        <f>U8/R_</f>
        <v>2.4385171045118343</v>
      </c>
      <c r="V9">
        <v>1.24</v>
      </c>
    </row>
    <row r="10" spans="1:24" x14ac:dyDescent="0.35">
      <c r="A10" s="1">
        <f>'Raw Data'!A61</f>
        <v>44624.062280092592</v>
      </c>
      <c r="B10" s="2">
        <f>'Raw Data'!B61</f>
        <v>44624.062280092592</v>
      </c>
      <c r="C10">
        <f>'Raw Data'!C61</f>
        <v>0</v>
      </c>
      <c r="D10">
        <v>13.377000000000001</v>
      </c>
      <c r="E10">
        <v>286.52699999999999</v>
      </c>
      <c r="F10">
        <f>'Raw Data'!E61</f>
        <v>9.3744569999999996</v>
      </c>
      <c r="G10">
        <f>'Raw Data'!F61</f>
        <v>0.99036000000000002</v>
      </c>
      <c r="H10">
        <f>'Raw Data'!G61</f>
        <v>0.25</v>
      </c>
      <c r="I10">
        <v>10.432330487256095</v>
      </c>
      <c r="J10">
        <v>2.1729343504784402E-3</v>
      </c>
      <c r="K10">
        <v>1.5147226074906091E-2</v>
      </c>
      <c r="L10">
        <v>0.99987128130877756</v>
      </c>
      <c r="M10">
        <v>10.330432930370561</v>
      </c>
      <c r="N10">
        <v>-0.9559759303705615</v>
      </c>
      <c r="O10" s="3">
        <f t="shared" si="0"/>
        <v>-4.4541726618705431</v>
      </c>
      <c r="P10" s="3">
        <f t="shared" si="2"/>
        <v>-0.95610079619027188</v>
      </c>
      <c r="Q10" s="3">
        <f t="shared" si="3"/>
        <v>12.236506777463852</v>
      </c>
      <c r="R10" s="3">
        <v>0</v>
      </c>
      <c r="S10" s="3">
        <f t="shared" si="4"/>
        <v>9.1171761018933228</v>
      </c>
      <c r="T10" t="s">
        <v>20</v>
      </c>
      <c r="U10" s="3">
        <f>U8-R_</f>
        <v>1.3853924195773029</v>
      </c>
      <c r="V10">
        <v>0.94</v>
      </c>
    </row>
    <row r="11" spans="1:24" x14ac:dyDescent="0.35">
      <c r="A11" s="1">
        <f>'Raw Data'!A62</f>
        <v>44624.069224537037</v>
      </c>
      <c r="B11" s="2">
        <f>'Raw Data'!B62</f>
        <v>44624.069224537037</v>
      </c>
      <c r="C11">
        <f>'Raw Data'!C62</f>
        <v>0</v>
      </c>
      <c r="D11">
        <v>13.342000000000001</v>
      </c>
      <c r="E11">
        <v>286.49199999999996</v>
      </c>
      <c r="F11">
        <f>'Raw Data'!E62</f>
        <v>9.3445</v>
      </c>
      <c r="G11">
        <f>'Raw Data'!F62</f>
        <v>0.99036000000000002</v>
      </c>
      <c r="H11">
        <f>'Raw Data'!G62</f>
        <v>0.25</v>
      </c>
      <c r="I11">
        <v>10.440438202506281</v>
      </c>
      <c r="J11">
        <v>2.1721426678790396E-3</v>
      </c>
      <c r="K11">
        <v>1.5112679577252914E-2</v>
      </c>
      <c r="L11">
        <v>0.99987162033316512</v>
      </c>
      <c r="M11">
        <v>10.338464959133461</v>
      </c>
      <c r="N11">
        <v>-0.99396495913346072</v>
      </c>
      <c r="O11" s="3">
        <f t="shared" si="0"/>
        <v>-3.7357553956833938</v>
      </c>
      <c r="P11" s="3">
        <f t="shared" si="2"/>
        <v>-0.95377703733361541</v>
      </c>
      <c r="Q11" s="3">
        <f t="shared" si="3"/>
        <v>7.739403586326528</v>
      </c>
      <c r="R11" s="3">
        <v>0</v>
      </c>
      <c r="S11" s="3">
        <f t="shared" si="4"/>
        <v>9.0508227066377174</v>
      </c>
      <c r="T11" t="s">
        <v>34</v>
      </c>
      <c r="U11">
        <f>86400*R_/600</f>
        <v>138.68205514791663</v>
      </c>
    </row>
    <row r="12" spans="1:24" x14ac:dyDescent="0.35">
      <c r="A12" s="1">
        <f>'Raw Data'!A63</f>
        <v>44624.076168981483</v>
      </c>
      <c r="B12" s="2">
        <f>'Raw Data'!B63</f>
        <v>44624.076168981483</v>
      </c>
      <c r="C12">
        <f>'Raw Data'!C63</f>
        <v>0</v>
      </c>
      <c r="D12">
        <v>13.307</v>
      </c>
      <c r="E12">
        <v>286.45699999999999</v>
      </c>
      <c r="F12">
        <f>'Raw Data'!E63</f>
        <v>9.3225300000000004</v>
      </c>
      <c r="G12">
        <f>'Raw Data'!F63</f>
        <v>0.99036000000000002</v>
      </c>
      <c r="H12">
        <f>'Raw Data'!G63</f>
        <v>0.25</v>
      </c>
      <c r="I12">
        <v>10.448557216558413</v>
      </c>
      <c r="J12">
        <v>2.1713511429616392E-3</v>
      </c>
      <c r="K12">
        <v>1.5078202267345495E-2</v>
      </c>
      <c r="L12">
        <v>0.99987195864051115</v>
      </c>
      <c r="M12">
        <v>10.346508174369703</v>
      </c>
      <c r="N12">
        <v>-1.0239781743697023</v>
      </c>
      <c r="O12" s="3">
        <f t="shared" si="0"/>
        <v>-3.5921582733813553</v>
      </c>
      <c r="P12" s="3">
        <f t="shared" si="2"/>
        <v>-0.9514589262656078</v>
      </c>
      <c r="Q12" s="3">
        <f t="shared" si="3"/>
        <v>6.9732930418575343</v>
      </c>
      <c r="R12" s="3">
        <v>0</v>
      </c>
      <c r="S12" s="3">
        <f t="shared" si="4"/>
        <v>8.9846305802467636</v>
      </c>
      <c r="T12" t="s">
        <v>22</v>
      </c>
      <c r="U12" s="3">
        <f>R147</f>
        <v>338.17856356704823</v>
      </c>
    </row>
    <row r="13" spans="1:24" x14ac:dyDescent="0.35">
      <c r="A13" s="1">
        <f>'Raw Data'!A64</f>
        <v>44624.083113425928</v>
      </c>
      <c r="B13" s="2">
        <f>'Raw Data'!B64</f>
        <v>44624.083113425928</v>
      </c>
      <c r="C13">
        <f>'Raw Data'!C64</f>
        <v>0</v>
      </c>
      <c r="D13">
        <v>13.272</v>
      </c>
      <c r="E13">
        <v>286.42199999999997</v>
      </c>
      <c r="F13">
        <f>'Raw Data'!E64</f>
        <v>9.2945689999999992</v>
      </c>
      <c r="G13">
        <f>'Raw Data'!F64</f>
        <v>0.99036000000000002</v>
      </c>
      <c r="H13">
        <f>'Raw Data'!G64</f>
        <v>0.25</v>
      </c>
      <c r="I13">
        <v>10.456687550850273</v>
      </c>
      <c r="J13">
        <v>2.1705597757262392E-3</v>
      </c>
      <c r="K13">
        <v>1.5043794027260096E-2</v>
      </c>
      <c r="L13">
        <v>0.99987229623214702</v>
      </c>
      <c r="M13">
        <v>10.354562597315542</v>
      </c>
      <c r="N13">
        <v>-1.0599935973155432</v>
      </c>
      <c r="O13" s="3">
        <f t="shared" si="0"/>
        <v>-2.8020863309352926</v>
      </c>
      <c r="P13" s="3">
        <f t="shared" si="2"/>
        <v>-0.94914644925955927</v>
      </c>
      <c r="Q13" s="3">
        <f t="shared" si="3"/>
        <v>3.433386205104481</v>
      </c>
      <c r="R13" s="3">
        <v>0</v>
      </c>
      <c r="S13" s="3">
        <f t="shared" si="4"/>
        <v>8.9185993307639304</v>
      </c>
      <c r="T13" t="s">
        <v>23</v>
      </c>
      <c r="U13">
        <f>U12/U11</f>
        <v>2.4385171045118348</v>
      </c>
    </row>
    <row r="14" spans="1:24" x14ac:dyDescent="0.35">
      <c r="A14" s="1">
        <f>'Raw Data'!A65</f>
        <v>44624.090057870373</v>
      </c>
      <c r="B14" s="2">
        <f>'Raw Data'!B65</f>
        <v>44624.090057870373</v>
      </c>
      <c r="C14">
        <f>'Raw Data'!C65</f>
        <v>0</v>
      </c>
      <c r="D14">
        <v>13.228999999999999</v>
      </c>
      <c r="E14">
        <v>286.37899999999996</v>
      </c>
      <c r="F14">
        <f>'Raw Data'!E65</f>
        <v>9.2835809999999999</v>
      </c>
      <c r="G14">
        <f>'Raw Data'!F65</f>
        <v>0.99036000000000002</v>
      </c>
      <c r="H14">
        <f>'Raw Data'!G65</f>
        <v>0.25</v>
      </c>
      <c r="I14">
        <v>10.466691776101106</v>
      </c>
      <c r="J14">
        <v>2.1695877404147587E-3</v>
      </c>
      <c r="K14">
        <v>1.5001615428278358E-2</v>
      </c>
      <c r="L14">
        <v>0.9998727100097512</v>
      </c>
      <c r="M14">
        <v>10.364473405706482</v>
      </c>
      <c r="N14">
        <v>-1.0808924057064822</v>
      </c>
      <c r="O14" s="3">
        <f t="shared" si="0"/>
        <v>-2.7300719424459223</v>
      </c>
      <c r="P14" s="3">
        <f t="shared" si="2"/>
        <v>-0.94631309882519998</v>
      </c>
      <c r="Q14" s="3">
        <f t="shared" si="3"/>
        <v>3.1817956121951365</v>
      </c>
      <c r="R14" s="3">
        <v>0</v>
      </c>
      <c r="S14" s="3">
        <f t="shared" si="4"/>
        <v>8.8527285671853164</v>
      </c>
    </row>
    <row r="15" spans="1:24" x14ac:dyDescent="0.35">
      <c r="A15" s="1">
        <f>'Raw Data'!A66</f>
        <v>44624.097002314818</v>
      </c>
      <c r="B15" s="2">
        <f>'Raw Data'!B66</f>
        <v>44624.097002314818</v>
      </c>
      <c r="C15">
        <f>'Raw Data'!C66</f>
        <v>0</v>
      </c>
      <c r="D15">
        <v>13.211</v>
      </c>
      <c r="E15">
        <v>286.36099999999999</v>
      </c>
      <c r="F15">
        <f>'Raw Data'!E66</f>
        <v>9.2566210000000009</v>
      </c>
      <c r="G15">
        <f>'Raw Data'!F66</f>
        <v>0.99036000000000002</v>
      </c>
      <c r="H15">
        <f>'Raw Data'!G66</f>
        <v>0.25</v>
      </c>
      <c r="I15">
        <v>10.470884683819792</v>
      </c>
      <c r="J15">
        <v>2.1691809125795594E-3</v>
      </c>
      <c r="K15">
        <v>1.4983990120142348E-2</v>
      </c>
      <c r="L15">
        <v>0.99987288289941068</v>
      </c>
      <c r="M15">
        <v>10.368627158080912</v>
      </c>
      <c r="N15">
        <v>-1.1120061580809111</v>
      </c>
      <c r="O15" s="3">
        <f t="shared" si="0"/>
        <v>-4.3102877697841642</v>
      </c>
      <c r="P15" s="3">
        <f t="shared" si="2"/>
        <v>-0.9451295579338187</v>
      </c>
      <c r="Q15" s="3">
        <f t="shared" si="3"/>
        <v>11.324289790783814</v>
      </c>
      <c r="R15" s="3">
        <v>0</v>
      </c>
      <c r="S15" s="3">
        <f t="shared" si="4"/>
        <v>8.7870544381268481</v>
      </c>
    </row>
    <row r="16" spans="1:24" x14ac:dyDescent="0.35">
      <c r="A16" s="1">
        <f>'Raw Data'!A67</f>
        <v>44624.103946759256</v>
      </c>
      <c r="B16" s="2">
        <f>'Raw Data'!B67</f>
        <v>44624.103946759256</v>
      </c>
      <c r="C16">
        <f>'Raw Data'!C67</f>
        <v>0</v>
      </c>
      <c r="D16">
        <v>13.176</v>
      </c>
      <c r="E16">
        <v>286.32599999999996</v>
      </c>
      <c r="F16">
        <f>'Raw Data'!E67</f>
        <v>9.223668</v>
      </c>
      <c r="G16">
        <f>'Raw Data'!F67</f>
        <v>0.99036000000000002</v>
      </c>
      <c r="H16">
        <f>'Raw Data'!G67</f>
        <v>0.25</v>
      </c>
      <c r="I16">
        <v>10.479046178312291</v>
      </c>
      <c r="J16">
        <v>2.1683899778433598E-3</v>
      </c>
      <c r="K16">
        <v>1.4949770724718012E-2</v>
      </c>
      <c r="L16">
        <v>0.99987321853477273</v>
      </c>
      <c r="M16">
        <v>10.376712431535399</v>
      </c>
      <c r="N16">
        <v>-1.1530444315353989</v>
      </c>
      <c r="O16" s="3">
        <f t="shared" si="0"/>
        <v>-3.2330935251798869</v>
      </c>
      <c r="P16" s="3">
        <f t="shared" si="2"/>
        <v>-0.94283246416537103</v>
      </c>
      <c r="Q16" s="3">
        <f t="shared" si="3"/>
        <v>5.2452957275993359</v>
      </c>
      <c r="R16" s="3">
        <v>0</v>
      </c>
      <c r="S16" s="3">
        <f t="shared" si="4"/>
        <v>8.7214624468062407</v>
      </c>
    </row>
    <row r="17" spans="1:19" x14ac:dyDescent="0.35">
      <c r="A17" s="1">
        <f>'Raw Data'!A68</f>
        <v>44624.110891203702</v>
      </c>
      <c r="B17" s="2">
        <f>'Raw Data'!B68</f>
        <v>44624.110891203702</v>
      </c>
      <c r="C17">
        <f>'Raw Data'!C68</f>
        <v>0</v>
      </c>
      <c r="D17">
        <v>13.132</v>
      </c>
      <c r="E17">
        <v>286.28199999999998</v>
      </c>
      <c r="F17">
        <f>'Raw Data'!E68</f>
        <v>9.2116810000000005</v>
      </c>
      <c r="G17">
        <f>'Raw Data'!F68</f>
        <v>0.99036000000000002</v>
      </c>
      <c r="H17">
        <f>'Raw Data'!G68</f>
        <v>0.25</v>
      </c>
      <c r="I17">
        <v>10.489322520709139</v>
      </c>
      <c r="J17">
        <v>2.1673958836046399E-3</v>
      </c>
      <c r="K17">
        <v>1.4906849412339085E-2</v>
      </c>
      <c r="L17">
        <v>0.99987363946814178</v>
      </c>
      <c r="M17">
        <v>10.386892792443586</v>
      </c>
      <c r="N17">
        <v>-1.1752117924435854</v>
      </c>
      <c r="O17" s="3">
        <f t="shared" si="0"/>
        <v>-0.21647482014391969</v>
      </c>
      <c r="P17" s="3">
        <f t="shared" si="2"/>
        <v>-0.9399526084871368</v>
      </c>
      <c r="Q17" s="3">
        <f t="shared" si="3"/>
        <v>0.52342011022599277</v>
      </c>
      <c r="R17" s="3">
        <v>0</v>
      </c>
      <c r="S17" s="3">
        <f t="shared" si="4"/>
        <v>8.6560298737931642</v>
      </c>
    </row>
    <row r="18" spans="1:19" x14ac:dyDescent="0.35">
      <c r="A18" s="1">
        <f>'Raw Data'!A69</f>
        <v>44624.117835648147</v>
      </c>
      <c r="B18" s="2">
        <f>'Raw Data'!B69</f>
        <v>44624.117835648147</v>
      </c>
      <c r="C18">
        <f>'Raw Data'!C69</f>
        <v>0</v>
      </c>
      <c r="D18">
        <v>13.061999999999999</v>
      </c>
      <c r="E18">
        <v>286.21199999999999</v>
      </c>
      <c r="F18">
        <f>'Raw Data'!E69</f>
        <v>9.2206589999999995</v>
      </c>
      <c r="G18">
        <f>'Raw Data'!F69</f>
        <v>0.99036000000000002</v>
      </c>
      <c r="H18">
        <f>'Raw Data'!G69</f>
        <v>0.25</v>
      </c>
      <c r="I18">
        <v>10.505708487619994</v>
      </c>
      <c r="J18">
        <v>2.1658148836358393E-3</v>
      </c>
      <c r="K18">
        <v>1.4838788469699575E-2</v>
      </c>
      <c r="L18">
        <v>0.99987430682633294</v>
      </c>
      <c r="M18">
        <v>10.403125691537818</v>
      </c>
      <c r="N18">
        <v>-1.1824666915378188</v>
      </c>
      <c r="O18" s="3">
        <f t="shared" si="0"/>
        <v>-1.7964028776978214</v>
      </c>
      <c r="P18" s="3">
        <f t="shared" si="2"/>
        <v>-0.93538913802321544</v>
      </c>
      <c r="Q18" s="3">
        <f t="shared" si="3"/>
        <v>0.74134465990845011</v>
      </c>
      <c r="R18" s="3">
        <v>0</v>
      </c>
      <c r="S18" s="3">
        <f t="shared" si="4"/>
        <v>8.5907971627641562</v>
      </c>
    </row>
    <row r="19" spans="1:19" x14ac:dyDescent="0.35">
      <c r="A19" s="1">
        <f>'Raw Data'!A70</f>
        <v>44624.124780092592</v>
      </c>
      <c r="B19" s="2">
        <f>'Raw Data'!B70</f>
        <v>44624.124780092592</v>
      </c>
      <c r="C19">
        <f>'Raw Data'!C70</f>
        <v>0</v>
      </c>
      <c r="D19">
        <v>13.053000000000001</v>
      </c>
      <c r="E19">
        <v>286.20299999999997</v>
      </c>
      <c r="F19">
        <f>'Raw Data'!E70</f>
        <v>9.1867110000000007</v>
      </c>
      <c r="G19">
        <f>'Raw Data'!F70</f>
        <v>0.99036000000000002</v>
      </c>
      <c r="H19">
        <f>'Raw Data'!G70</f>
        <v>0.25</v>
      </c>
      <c r="I19">
        <v>10.507818580204534</v>
      </c>
      <c r="J19">
        <v>2.1656116579712396E-3</v>
      </c>
      <c r="K19">
        <v>1.4830057602867158E-2</v>
      </c>
      <c r="L19">
        <v>0.99987439242429166</v>
      </c>
      <c r="M19">
        <v>10.405216070939517</v>
      </c>
      <c r="N19">
        <v>-1.218505070939516</v>
      </c>
      <c r="O19" s="3">
        <f t="shared" si="0"/>
        <v>-3.8792086330934534</v>
      </c>
      <c r="P19" s="3">
        <f t="shared" si="2"/>
        <v>-0.93480401579360961</v>
      </c>
      <c r="Q19" s="3">
        <f t="shared" si="3"/>
        <v>8.6695185503766385</v>
      </c>
      <c r="R19" s="3">
        <v>0</v>
      </c>
      <c r="S19" s="3">
        <f t="shared" si="4"/>
        <v>8.5258811565853456</v>
      </c>
    </row>
    <row r="20" spans="1:19" x14ac:dyDescent="0.35">
      <c r="A20" s="1">
        <f>'Raw Data'!A71</f>
        <v>44624.131724537037</v>
      </c>
      <c r="B20" s="2">
        <f>'Raw Data'!B71</f>
        <v>44624.131724537037</v>
      </c>
      <c r="C20">
        <f>'Raw Data'!C71</f>
        <v>0</v>
      </c>
      <c r="D20">
        <v>13.018000000000001</v>
      </c>
      <c r="E20">
        <v>286.16800000000001</v>
      </c>
      <c r="F20">
        <f>'Raw Data'!E71</f>
        <v>9.1667380000000005</v>
      </c>
      <c r="G20">
        <f>'Raw Data'!F71</f>
        <v>0.99036000000000002</v>
      </c>
      <c r="H20">
        <f>'Raw Data'!G71</f>
        <v>0.25</v>
      </c>
      <c r="I20">
        <v>10.516031713377673</v>
      </c>
      <c r="J20">
        <v>2.16482143505664E-3</v>
      </c>
      <c r="K20">
        <v>1.4796147094131322E-2</v>
      </c>
      <c r="L20">
        <v>0.99987472486160334</v>
      </c>
      <c r="M20">
        <v>10.41335247004268</v>
      </c>
      <c r="N20">
        <v>-1.2466144700426796</v>
      </c>
      <c r="O20" s="3">
        <f t="shared" si="0"/>
        <v>-2.5865467625900012</v>
      </c>
      <c r="P20" s="3">
        <f t="shared" si="2"/>
        <v>-0.93253201777876205</v>
      </c>
      <c r="Q20" s="3">
        <f t="shared" si="3"/>
        <v>2.7357647760529882</v>
      </c>
      <c r="R20" s="3">
        <v>0</v>
      </c>
      <c r="S20" s="3">
        <f t="shared" si="4"/>
        <v>8.4610057578892697</v>
      </c>
    </row>
    <row r="21" spans="1:19" x14ac:dyDescent="0.35">
      <c r="A21" s="1">
        <f>'Raw Data'!A72</f>
        <v>44624.138668981483</v>
      </c>
      <c r="B21" s="2">
        <f>'Raw Data'!B72</f>
        <v>44624.138668981483</v>
      </c>
      <c r="C21">
        <f>'Raw Data'!C72</f>
        <v>0</v>
      </c>
      <c r="D21">
        <v>12.983000000000001</v>
      </c>
      <c r="E21">
        <v>286.13299999999998</v>
      </c>
      <c r="F21">
        <f>'Raw Data'!E72</f>
        <v>9.1507579999999997</v>
      </c>
      <c r="G21">
        <f>'Raw Data'!F72</f>
        <v>0.99036000000000002</v>
      </c>
      <c r="H21">
        <f>'Raw Data'!G72</f>
        <v>0.25</v>
      </c>
      <c r="I21">
        <v>10.524256345437037</v>
      </c>
      <c r="J21">
        <v>2.1640313698240389E-3</v>
      </c>
      <c r="K21">
        <v>1.4762304687687428E-2</v>
      </c>
      <c r="L21">
        <v>0.99987505659411346</v>
      </c>
      <c r="M21">
        <v>10.421500253822009</v>
      </c>
      <c r="N21">
        <v>-1.270742253822009</v>
      </c>
      <c r="O21" s="3">
        <f t="shared" si="0"/>
        <v>-1.6527338129496658</v>
      </c>
      <c r="P21" s="3">
        <f t="shared" si="2"/>
        <v>-0.93026554175022624</v>
      </c>
      <c r="Q21" s="3">
        <f t="shared" si="3"/>
        <v>0.52196040288990697</v>
      </c>
      <c r="R21" s="3">
        <v>0</v>
      </c>
      <c r="S21" s="3">
        <f t="shared" si="4"/>
        <v>8.3962880358554237</v>
      </c>
    </row>
    <row r="22" spans="1:19" x14ac:dyDescent="0.35">
      <c r="A22" s="1">
        <f>'Raw Data'!A73</f>
        <v>44624.145613425928</v>
      </c>
      <c r="B22" s="2">
        <f>'Raw Data'!B73</f>
        <v>44624.145613425928</v>
      </c>
      <c r="C22">
        <f>'Raw Data'!C73</f>
        <v>0</v>
      </c>
      <c r="D22">
        <v>12.948</v>
      </c>
      <c r="E22">
        <v>286.09799999999996</v>
      </c>
      <c r="F22">
        <f>'Raw Data'!E73</f>
        <v>9.1437650000000001</v>
      </c>
      <c r="G22">
        <f>'Raw Data'!F73</f>
        <v>0.99036000000000002</v>
      </c>
      <c r="H22">
        <f>'Raw Data'!G73</f>
        <v>0.25</v>
      </c>
      <c r="I22">
        <v>10.532492498214923</v>
      </c>
      <c r="J22">
        <v>2.1632414622734389E-3</v>
      </c>
      <c r="K22">
        <v>1.4728530267106707E-2</v>
      </c>
      <c r="L22">
        <v>0.99987538762313244</v>
      </c>
      <c r="M22">
        <v>10.429659443904422</v>
      </c>
      <c r="N22">
        <v>-1.2858944439044215</v>
      </c>
      <c r="O22" s="3">
        <f t="shared" si="0"/>
        <v>-1.0062589928057695</v>
      </c>
      <c r="P22" s="3">
        <f t="shared" si="2"/>
        <v>-0.92800457428706939</v>
      </c>
      <c r="Q22" s="3">
        <f t="shared" si="3"/>
        <v>6.1237540176998688E-3</v>
      </c>
      <c r="R22" s="3">
        <v>0</v>
      </c>
      <c r="S22" s="3">
        <f t="shared" si="4"/>
        <v>8.3317276072579585</v>
      </c>
    </row>
    <row r="23" spans="1:19" x14ac:dyDescent="0.35">
      <c r="A23" s="1">
        <f>'Raw Data'!A74</f>
        <v>44624.152557870373</v>
      </c>
      <c r="B23" s="2">
        <f>'Raw Data'!B74</f>
        <v>44624.152557870373</v>
      </c>
      <c r="C23">
        <f>'Raw Data'!C74</f>
        <v>0</v>
      </c>
      <c r="D23">
        <v>12.904</v>
      </c>
      <c r="E23">
        <v>286.05399999999997</v>
      </c>
      <c r="F23">
        <f>'Raw Data'!E74</f>
        <v>9.1367709999999995</v>
      </c>
      <c r="G23">
        <f>'Raw Data'!F74</f>
        <v>0.99036000000000002</v>
      </c>
      <c r="H23">
        <f>'Raw Data'!G74</f>
        <v>0.25</v>
      </c>
      <c r="I23">
        <v>10.54286289786614</v>
      </c>
      <c r="J23">
        <v>2.1622486593537594E-3</v>
      </c>
      <c r="K23">
        <v>1.4686167273115535E-2</v>
      </c>
      <c r="L23">
        <v>0.99987580277781818</v>
      </c>
      <c r="M23">
        <v>10.439932927805867</v>
      </c>
      <c r="N23">
        <v>-1.303161927805867</v>
      </c>
      <c r="O23" s="3">
        <f t="shared" si="0"/>
        <v>-1.4371942446043742</v>
      </c>
      <c r="P23" s="3">
        <f t="shared" si="2"/>
        <v>-0.92517000998825349</v>
      </c>
      <c r="Q23" s="3">
        <f t="shared" si="3"/>
        <v>0.26216881683422422</v>
      </c>
      <c r="R23" s="3">
        <v>0</v>
      </c>
      <c r="S23" s="3">
        <f t="shared" si="4"/>
        <v>8.267324089802436</v>
      </c>
    </row>
    <row r="24" spans="1:19" x14ac:dyDescent="0.35">
      <c r="A24" s="1">
        <f>'Raw Data'!A75</f>
        <v>44624.159502314818</v>
      </c>
      <c r="B24" s="2">
        <f>'Raw Data'!B75</f>
        <v>44624.159502314818</v>
      </c>
      <c r="C24">
        <f>'Raw Data'!C75</f>
        <v>0</v>
      </c>
      <c r="D24">
        <v>12.878</v>
      </c>
      <c r="E24">
        <v>286.02799999999996</v>
      </c>
      <c r="F24">
        <f>'Raw Data'!E75</f>
        <v>9.1237879999999993</v>
      </c>
      <c r="G24">
        <f>'Raw Data'!F75</f>
        <v>0.99036000000000002</v>
      </c>
      <c r="H24">
        <f>'Raw Data'!G75</f>
        <v>0.25</v>
      </c>
      <c r="I24">
        <v>10.548999453472641</v>
      </c>
      <c r="J24">
        <v>2.1616621202182398E-3</v>
      </c>
      <c r="K24">
        <v>1.4661184918622856E-2</v>
      </c>
      <c r="L24">
        <v>0.99987604757592818</v>
      </c>
      <c r="M24">
        <v>10.446012129701254</v>
      </c>
      <c r="N24">
        <v>-1.3222241297012545</v>
      </c>
      <c r="O24" s="3">
        <f t="shared" si="0"/>
        <v>-0.7189928057553201</v>
      </c>
      <c r="P24" s="3">
        <f t="shared" si="2"/>
        <v>-0.92349911153617714</v>
      </c>
      <c r="Q24" s="3">
        <f t="shared" si="3"/>
        <v>4.1822829104133402E-2</v>
      </c>
      <c r="R24" s="3">
        <v>0</v>
      </c>
      <c r="S24" s="3">
        <f t="shared" si="4"/>
        <v>8.2031172911092511</v>
      </c>
    </row>
    <row r="25" spans="1:19" x14ac:dyDescent="0.35">
      <c r="A25" s="1">
        <f>'Raw Data'!A76</f>
        <v>44624.166446759256</v>
      </c>
      <c r="B25" s="2">
        <f>'Raw Data'!B76</f>
        <v>44624.166446759256</v>
      </c>
      <c r="C25">
        <f>'Raw Data'!C76</f>
        <v>0</v>
      </c>
      <c r="D25">
        <v>12.824999999999999</v>
      </c>
      <c r="E25">
        <v>285.97499999999997</v>
      </c>
      <c r="F25">
        <f>'Raw Data'!E76</f>
        <v>9.1267770000000006</v>
      </c>
      <c r="G25">
        <f>'Raw Data'!F76</f>
        <v>0.99036000000000002</v>
      </c>
      <c r="H25">
        <f>'Raw Data'!G76</f>
        <v>0.25</v>
      </c>
      <c r="I25">
        <v>10.561528396761963</v>
      </c>
      <c r="J25">
        <v>2.1604667522249991E-3</v>
      </c>
      <c r="K25">
        <v>1.4610374890123404E-2</v>
      </c>
      <c r="L25">
        <v>0.99987654539247639</v>
      </c>
      <c r="M25">
        <v>10.458423962974573</v>
      </c>
      <c r="N25">
        <v>-1.3316469629745722</v>
      </c>
      <c r="O25" s="3">
        <f t="shared" si="0"/>
        <v>-0.86266187050360332</v>
      </c>
      <c r="P25" s="3">
        <f t="shared" si="2"/>
        <v>-0.92010238901386954</v>
      </c>
      <c r="Q25" s="3">
        <f t="shared" si="3"/>
        <v>3.2994131667282356E-3</v>
      </c>
      <c r="R25" s="3">
        <v>0</v>
      </c>
      <c r="S25" s="3">
        <f t="shared" si="4"/>
        <v>8.1390264527686398</v>
      </c>
    </row>
    <row r="26" spans="1:19" x14ac:dyDescent="0.35">
      <c r="A26" s="1">
        <f>'Raw Data'!A77</f>
        <v>44624.173391203702</v>
      </c>
      <c r="B26" s="2">
        <f>'Raw Data'!B77</f>
        <v>44624.173391203702</v>
      </c>
      <c r="C26">
        <f>'Raw Data'!C77</f>
        <v>0</v>
      </c>
      <c r="D26">
        <v>12.798</v>
      </c>
      <c r="E26">
        <v>285.94799999999998</v>
      </c>
      <c r="F26">
        <f>'Raw Data'!E77</f>
        <v>9.1117969999999993</v>
      </c>
      <c r="G26">
        <f>'Raw Data'!F77</f>
        <v>0.99036000000000002</v>
      </c>
      <c r="H26">
        <f>'Raw Data'!G77</f>
        <v>0.25</v>
      </c>
      <c r="I26">
        <v>10.567921305577851</v>
      </c>
      <c r="J26">
        <v>2.1598579301894405E-3</v>
      </c>
      <c r="K26">
        <v>1.4584550038170529E-2</v>
      </c>
      <c r="L26">
        <v>0.99987679838182042</v>
      </c>
      <c r="M26">
        <v>10.464757110321893</v>
      </c>
      <c r="N26">
        <v>-1.3529601103218933</v>
      </c>
      <c r="O26" s="3">
        <f t="shared" si="0"/>
        <v>-1.0779856115107993</v>
      </c>
      <c r="P26" s="3">
        <f t="shared" si="2"/>
        <v>-0.91837678957020186</v>
      </c>
      <c r="Q26" s="3">
        <f t="shared" si="3"/>
        <v>2.5474976041265342E-2</v>
      </c>
      <c r="R26" s="3">
        <v>0</v>
      </c>
      <c r="S26" s="3">
        <f t="shared" si="4"/>
        <v>8.0751713469710769</v>
      </c>
    </row>
    <row r="27" spans="1:19" x14ac:dyDescent="0.35">
      <c r="A27" s="1">
        <f>'Raw Data'!A78</f>
        <v>44624.180335648147</v>
      </c>
      <c r="B27" s="2">
        <f>'Raw Data'!B78</f>
        <v>44624.180335648147</v>
      </c>
      <c r="C27">
        <f>'Raw Data'!C78</f>
        <v>0</v>
      </c>
      <c r="D27">
        <v>12.763</v>
      </c>
      <c r="E27">
        <v>285.91299999999995</v>
      </c>
      <c r="F27">
        <f>'Raw Data'!E78</f>
        <v>9.1117930000000005</v>
      </c>
      <c r="G27">
        <f>'Raw Data'!F78</f>
        <v>0.99036000000000002</v>
      </c>
      <c r="H27">
        <f>'Raw Data'!G78</f>
        <v>0.25</v>
      </c>
      <c r="I27">
        <v>10.576218717992845</v>
      </c>
      <c r="J27">
        <v>2.1590688561008388E-3</v>
      </c>
      <c r="K27">
        <v>1.4551133043769003E-2</v>
      </c>
      <c r="L27">
        <v>0.99987712571406817</v>
      </c>
      <c r="M27">
        <v>10.472976951845475</v>
      </c>
      <c r="N27">
        <v>-1.361183951845474</v>
      </c>
      <c r="O27" s="3">
        <f t="shared" si="0"/>
        <v>-0.50345323741002834</v>
      </c>
      <c r="P27" s="3">
        <f t="shared" si="2"/>
        <v>-0.91614471717049772</v>
      </c>
      <c r="Q27" s="3">
        <f t="shared" si="3"/>
        <v>0.17031425746688592</v>
      </c>
      <c r="R27" s="3">
        <v>0</v>
      </c>
      <c r="S27" s="3">
        <f t="shared" si="4"/>
        <v>8.011435997774905</v>
      </c>
    </row>
    <row r="28" spans="1:19" x14ac:dyDescent="0.35">
      <c r="A28" s="1">
        <f>'Raw Data'!A79</f>
        <v>44624.187280092592</v>
      </c>
      <c r="B28" s="2">
        <f>'Raw Data'!B79</f>
        <v>44624.187280092592</v>
      </c>
      <c r="C28">
        <f>'Raw Data'!C79</f>
        <v>0</v>
      </c>
      <c r="D28">
        <v>12.718999999999999</v>
      </c>
      <c r="E28">
        <v>285.86899999999997</v>
      </c>
      <c r="F28">
        <f>'Raw Data'!E79</f>
        <v>9.1047989999999999</v>
      </c>
      <c r="G28">
        <f>'Raw Data'!F79</f>
        <v>0.99036000000000002</v>
      </c>
      <c r="H28">
        <f>'Raw Data'!G79</f>
        <v>0.25</v>
      </c>
      <c r="I28">
        <v>10.586666294842278</v>
      </c>
      <c r="J28">
        <v>2.1580771009619597E-3</v>
      </c>
      <c r="K28">
        <v>1.4509218517503183E-2</v>
      </c>
      <c r="L28">
        <v>0.99987753623114262</v>
      </c>
      <c r="M28">
        <v>10.483326846802537</v>
      </c>
      <c r="N28">
        <v>-1.3785278468025375</v>
      </c>
      <c r="O28" s="3">
        <f t="shared" si="0"/>
        <v>-1.7245323741008127</v>
      </c>
      <c r="P28" s="3">
        <f t="shared" si="2"/>
        <v>-0.91334637847713984</v>
      </c>
      <c r="Q28" s="3">
        <f t="shared" si="3"/>
        <v>0.65802271949596947</v>
      </c>
      <c r="R28" s="3">
        <v>0</v>
      </c>
      <c r="S28" s="3">
        <f t="shared" si="4"/>
        <v>7.9478555544032723</v>
      </c>
    </row>
    <row r="29" spans="1:19" x14ac:dyDescent="0.35">
      <c r="A29" s="1">
        <f>'Raw Data'!A80</f>
        <v>44624.194224537037</v>
      </c>
      <c r="B29" s="2">
        <f>'Raw Data'!B80</f>
        <v>44624.194224537037</v>
      </c>
      <c r="C29">
        <f>'Raw Data'!C80</f>
        <v>0</v>
      </c>
      <c r="D29">
        <v>12.693</v>
      </c>
      <c r="E29">
        <v>285.84299999999996</v>
      </c>
      <c r="F29">
        <f>'Raw Data'!E80</f>
        <v>9.0878219999999992</v>
      </c>
      <c r="G29">
        <f>'Raw Data'!F80</f>
        <v>0.99036000000000002</v>
      </c>
      <c r="H29">
        <f>'Raw Data'!G80</f>
        <v>0.25</v>
      </c>
      <c r="I29">
        <v>10.592848541764553</v>
      </c>
      <c r="J29">
        <v>2.1574911809696395E-3</v>
      </c>
      <c r="K29">
        <v>1.4484500712795797E-2</v>
      </c>
      <c r="L29">
        <v>0.99987777829394597</v>
      </c>
      <c r="M29">
        <v>10.489451286478037</v>
      </c>
      <c r="N29">
        <v>-1.4016292864780375</v>
      </c>
      <c r="O29" s="3">
        <f t="shared" si="0"/>
        <v>-0.50345323741002834</v>
      </c>
      <c r="P29" s="3">
        <f t="shared" si="2"/>
        <v>-0.91169683403284218</v>
      </c>
      <c r="Q29" s="3">
        <f t="shared" si="3"/>
        <v>0.16666283418353073</v>
      </c>
      <c r="R29" s="3">
        <v>0</v>
      </c>
      <c r="S29" s="3">
        <f t="shared" si="4"/>
        <v>7.8844693157369585</v>
      </c>
    </row>
    <row r="30" spans="1:19" x14ac:dyDescent="0.35">
      <c r="A30" s="1">
        <f>'Raw Data'!A81</f>
        <v>44624.201168981483</v>
      </c>
      <c r="B30" s="2">
        <f>'Raw Data'!B81</f>
        <v>44624.201168981483</v>
      </c>
      <c r="C30">
        <f>'Raw Data'!C81</f>
        <v>0</v>
      </c>
      <c r="D30">
        <v>12.64</v>
      </c>
      <c r="E30">
        <v>285.78999999999996</v>
      </c>
      <c r="F30">
        <f>'Raw Data'!E81</f>
        <v>9.0978010000000005</v>
      </c>
      <c r="G30">
        <f>'Raw Data'!F81</f>
        <v>0.99036000000000002</v>
      </c>
      <c r="H30">
        <f>'Raw Data'!G81</f>
        <v>0.25</v>
      </c>
      <c r="I30">
        <v>10.605470824747798</v>
      </c>
      <c r="J30">
        <v>2.156297075075999E-3</v>
      </c>
      <c r="K30">
        <v>1.443422891639775E-2</v>
      </c>
      <c r="L30">
        <v>0.99987827054638778</v>
      </c>
      <c r="M30">
        <v>10.501955533050779</v>
      </c>
      <c r="N30">
        <v>-1.4041545330507788</v>
      </c>
      <c r="O30" s="3">
        <f t="shared" si="0"/>
        <v>-7.1942446040441899E-4</v>
      </c>
      <c r="P30" s="3">
        <f t="shared" si="2"/>
        <v>-0.9083435214730452</v>
      </c>
      <c r="Q30" s="3">
        <f t="shared" si="3"/>
        <v>0.82378150147801155</v>
      </c>
      <c r="R30" s="3">
        <v>0</v>
      </c>
      <c r="S30" s="3">
        <f t="shared" si="4"/>
        <v>7.821197555455079</v>
      </c>
    </row>
    <row r="31" spans="1:19" x14ac:dyDescent="0.35">
      <c r="A31" s="1">
        <f>'Raw Data'!A82</f>
        <v>44624.208113425928</v>
      </c>
      <c r="B31" s="2">
        <f>'Raw Data'!B82</f>
        <v>44624.208113425928</v>
      </c>
      <c r="C31">
        <f>'Raw Data'!C82</f>
        <v>0</v>
      </c>
      <c r="D31">
        <v>12.605</v>
      </c>
      <c r="E31">
        <v>285.755</v>
      </c>
      <c r="F31">
        <f>'Raw Data'!E82</f>
        <v>9.0878119999999996</v>
      </c>
      <c r="G31">
        <f>'Raw Data'!F82</f>
        <v>0.99036000000000002</v>
      </c>
      <c r="H31">
        <f>'Raw Data'!G82</f>
        <v>0.25</v>
      </c>
      <c r="I31">
        <v>10.613821044866871</v>
      </c>
      <c r="J31">
        <v>2.1555087128089997E-3</v>
      </c>
      <c r="K31">
        <v>1.4401114629231847E-2</v>
      </c>
      <c r="L31">
        <v>0.99987859475008678</v>
      </c>
      <c r="M31">
        <v>10.510227658247338</v>
      </c>
      <c r="N31">
        <v>-1.4224156582473384</v>
      </c>
      <c r="O31" s="3">
        <f t="shared" si="0"/>
        <v>-0.79071942446047772</v>
      </c>
      <c r="P31" s="3">
        <f t="shared" si="2"/>
        <v>-0.90613583446836921</v>
      </c>
      <c r="Q31" s="3">
        <f t="shared" si="3"/>
        <v>1.3320947699109714E-2</v>
      </c>
      <c r="R31" s="3">
        <v>0</v>
      </c>
      <c r="S31" s="3">
        <f t="shared" si="4"/>
        <v>7.7581585150648493</v>
      </c>
    </row>
    <row r="32" spans="1:19" x14ac:dyDescent="0.35">
      <c r="A32" s="1">
        <f>'Raw Data'!A83</f>
        <v>44624.215057870373</v>
      </c>
      <c r="B32" s="2">
        <f>'Raw Data'!B83</f>
        <v>44624.215057870373</v>
      </c>
      <c r="C32">
        <f>'Raw Data'!C83</f>
        <v>0</v>
      </c>
      <c r="D32">
        <v>12.577999999999999</v>
      </c>
      <c r="E32">
        <v>285.72799999999995</v>
      </c>
      <c r="F32">
        <f>'Raw Data'!E83</f>
        <v>9.0868099999999998</v>
      </c>
      <c r="G32">
        <f>'Raw Data'!F83</f>
        <v>0.99036000000000002</v>
      </c>
      <c r="H32">
        <f>'Raw Data'!G83</f>
        <v>0.25</v>
      </c>
      <c r="I32">
        <v>10.620270676769358</v>
      </c>
      <c r="J32">
        <v>2.1549006553702394E-3</v>
      </c>
      <c r="K32">
        <v>1.4375614928149386E-2</v>
      </c>
      <c r="L32">
        <v>0.99987884437891938</v>
      </c>
      <c r="M32">
        <v>10.516616965796336</v>
      </c>
      <c r="N32">
        <v>-1.4298069657963364</v>
      </c>
      <c r="O32" s="3">
        <f t="shared" si="0"/>
        <v>-0.14424460431645342</v>
      </c>
      <c r="P32" s="3">
        <f t="shared" si="2"/>
        <v>-0.90443642849951644</v>
      </c>
      <c r="Q32" s="3">
        <f t="shared" si="3"/>
        <v>0.57789160955477292</v>
      </c>
      <c r="R32" s="3">
        <v>0</v>
      </c>
      <c r="S32" s="3">
        <f t="shared" si="4"/>
        <v>7.6952726881527447</v>
      </c>
    </row>
    <row r="33" spans="1:19" x14ac:dyDescent="0.35">
      <c r="A33" s="1">
        <f>'Raw Data'!A84</f>
        <v>44624.222002314818</v>
      </c>
      <c r="B33" s="2">
        <f>'Raw Data'!B84</f>
        <v>44624.222002314818</v>
      </c>
      <c r="C33">
        <f>'Raw Data'!C84</f>
        <v>0</v>
      </c>
      <c r="D33">
        <v>12.534000000000001</v>
      </c>
      <c r="E33">
        <v>285.68399999999997</v>
      </c>
      <c r="F33">
        <f>'Raw Data'!E84</f>
        <v>9.0858070000000009</v>
      </c>
      <c r="G33">
        <f>'Raw Data'!F84</f>
        <v>0.99036000000000002</v>
      </c>
      <c r="H33">
        <f>'Raw Data'!G84</f>
        <v>0.25</v>
      </c>
      <c r="I33">
        <v>10.630796208850173</v>
      </c>
      <c r="J33">
        <v>2.1539099480121591E-3</v>
      </c>
      <c r="K33">
        <v>1.4334144821966712E-2</v>
      </c>
      <c r="L33">
        <v>0.99987925030383507</v>
      </c>
      <c r="M33">
        <v>10.527044042519222</v>
      </c>
      <c r="N33">
        <v>-1.4412370425192211</v>
      </c>
      <c r="O33" s="3">
        <f t="shared" si="0"/>
        <v>-0.43136690647479631</v>
      </c>
      <c r="P33" s="3">
        <f t="shared" si="2"/>
        <v>-0.9016738524499931</v>
      </c>
      <c r="Q33" s="3">
        <f t="shared" si="3"/>
        <v>0.22118862343251666</v>
      </c>
      <c r="R33" s="3">
        <v>0</v>
      </c>
      <c r="S33" s="3">
        <f t="shared" si="4"/>
        <v>7.6325048000148783</v>
      </c>
    </row>
    <row r="34" spans="1:19" x14ac:dyDescent="0.35">
      <c r="A34" s="1">
        <f>'Raw Data'!A85</f>
        <v>44624.228946759256</v>
      </c>
      <c r="B34" s="2">
        <f>'Raw Data'!B85</f>
        <v>44624.228946759256</v>
      </c>
      <c r="C34">
        <f>'Raw Data'!C85</f>
        <v>0</v>
      </c>
      <c r="D34">
        <v>12.525</v>
      </c>
      <c r="E34">
        <v>285.67499999999995</v>
      </c>
      <c r="F34">
        <f>'Raw Data'!E85</f>
        <v>9.0808140000000002</v>
      </c>
      <c r="G34">
        <f>'Raw Data'!F85</f>
        <v>0.99036000000000002</v>
      </c>
      <c r="H34">
        <f>'Raw Data'!G85</f>
        <v>0.25</v>
      </c>
      <c r="I34">
        <v>10.632951455426523</v>
      </c>
      <c r="J34">
        <v>2.1537073340249999E-3</v>
      </c>
      <c r="K34">
        <v>1.4325675256063344E-2</v>
      </c>
      <c r="L34">
        <v>0.99987933320011779</v>
      </c>
      <c r="M34">
        <v>10.529179127717116</v>
      </c>
      <c r="N34">
        <v>-1.4483651277171159</v>
      </c>
      <c r="O34" s="3">
        <f t="shared" si="0"/>
        <v>0.50223021582731531</v>
      </c>
      <c r="P34" s="3">
        <f t="shared" si="2"/>
        <v>-0.90110982044077181</v>
      </c>
      <c r="Q34" s="3">
        <f t="shared" si="3"/>
        <v>1.9693632573929163</v>
      </c>
      <c r="R34" s="3">
        <v>0</v>
      </c>
      <c r="S34" s="3">
        <f t="shared" si="4"/>
        <v>7.5699286346548487</v>
      </c>
    </row>
    <row r="35" spans="1:19" x14ac:dyDescent="0.35">
      <c r="A35" s="1">
        <f>'Raw Data'!A86</f>
        <v>44624.235891203702</v>
      </c>
      <c r="B35" s="2">
        <f>'Raw Data'!B86</f>
        <v>44624.235891203702</v>
      </c>
      <c r="C35">
        <f>'Raw Data'!C86</f>
        <v>0</v>
      </c>
      <c r="D35">
        <v>12.462999999999999</v>
      </c>
      <c r="E35">
        <v>285.613</v>
      </c>
      <c r="F35">
        <f>'Raw Data'!E86</f>
        <v>9.0927880000000005</v>
      </c>
      <c r="G35">
        <f>'Raw Data'!F86</f>
        <v>0.99036000000000002</v>
      </c>
      <c r="H35">
        <f>'Raw Data'!G86</f>
        <v>0.25</v>
      </c>
      <c r="I35">
        <v>10.647819950091362</v>
      </c>
      <c r="J35">
        <v>2.1523118320928396E-3</v>
      </c>
      <c r="K35">
        <v>1.4267448695667461E-2</v>
      </c>
      <c r="L35">
        <v>0.99987990303101948</v>
      </c>
      <c r="M35">
        <v>10.543908522221724</v>
      </c>
      <c r="N35">
        <v>-1.4511205222217232</v>
      </c>
      <c r="O35" s="3">
        <f t="shared" si="0"/>
        <v>0.64561151079138557</v>
      </c>
      <c r="P35" s="3">
        <f t="shared" ref="P35:P66" si="5">A*C35^p - R_*(Theta^(D35-D$146)) + KO2_*(1.0241^(D35-D$146))*N35</f>
        <v>-0.8972338420640974</v>
      </c>
      <c r="Q35" s="3">
        <f t="shared" si="3"/>
        <v>2.3803717828277593</v>
      </c>
      <c r="R35" s="3">
        <v>0</v>
      </c>
      <c r="S35" s="3">
        <f t="shared" si="4"/>
        <v>7.5073916131162592</v>
      </c>
    </row>
    <row r="36" spans="1:19" x14ac:dyDescent="0.35">
      <c r="A36" s="1">
        <f>'Raw Data'!A87</f>
        <v>44624.242835648147</v>
      </c>
      <c r="B36" s="2">
        <f>'Raw Data'!B87</f>
        <v>44624.242835648147</v>
      </c>
      <c r="C36">
        <f>'Raw Data'!C87</f>
        <v>2.3865000000000001E-2</v>
      </c>
      <c r="D36">
        <v>12.428000000000001</v>
      </c>
      <c r="E36">
        <v>285.57799999999997</v>
      </c>
      <c r="F36">
        <f>'Raw Data'!E87</f>
        <v>9.0897880000000004</v>
      </c>
      <c r="G36">
        <f>'Raw Data'!F87</f>
        <v>0.99036000000000002</v>
      </c>
      <c r="H36">
        <f>'Raw Data'!G87</f>
        <v>0.25</v>
      </c>
      <c r="I36">
        <v>10.656229868079796</v>
      </c>
      <c r="J36">
        <v>2.1515242672462392E-3</v>
      </c>
      <c r="K36">
        <v>1.4234670741902383E-2</v>
      </c>
      <c r="L36">
        <v>0.99988022376108099</v>
      </c>
      <c r="M36">
        <v>10.552239753157471</v>
      </c>
      <c r="N36">
        <v>-1.4624517531574703</v>
      </c>
      <c r="O36" s="3">
        <f t="shared" si="0"/>
        <v>0.35848920863304273</v>
      </c>
      <c r="P36" s="3">
        <f t="shared" si="5"/>
        <v>-0.89457616332015133</v>
      </c>
      <c r="Q36" s="3">
        <f t="shared" si="3"/>
        <v>1.5701728263881967</v>
      </c>
      <c r="R36" s="3">
        <v>4.7699330231028829E-4</v>
      </c>
      <c r="S36" s="3">
        <f t="shared" si="4"/>
        <v>7.4451235844770105</v>
      </c>
    </row>
    <row r="37" spans="1:19" x14ac:dyDescent="0.35">
      <c r="A37" s="1">
        <f>'Raw Data'!A88</f>
        <v>44624.249780092592</v>
      </c>
      <c r="B37" s="2">
        <f>'Raw Data'!B88</f>
        <v>44624.249780092592</v>
      </c>
      <c r="C37">
        <f>'Raw Data'!C88</f>
        <v>0.32116</v>
      </c>
      <c r="D37">
        <v>12.384</v>
      </c>
      <c r="E37">
        <v>285.53399999999999</v>
      </c>
      <c r="F37">
        <f>'Raw Data'!E88</f>
        <v>9.0977709999999998</v>
      </c>
      <c r="G37">
        <f>'Raw Data'!F88</f>
        <v>0.99036000000000002</v>
      </c>
      <c r="H37">
        <f>'Raw Data'!G88</f>
        <v>0.25</v>
      </c>
      <c r="I37">
        <v>10.666819183833242</v>
      </c>
      <c r="J37">
        <v>2.1505344094401597E-3</v>
      </c>
      <c r="K37">
        <v>1.4193558025227744E-2</v>
      </c>
      <c r="L37">
        <v>0.99988062599571048</v>
      </c>
      <c r="M37">
        <v>10.562729980988543</v>
      </c>
      <c r="N37">
        <v>-1.464958980988543</v>
      </c>
      <c r="O37" s="3">
        <f t="shared" si="0"/>
        <v>-1.508920863309404</v>
      </c>
      <c r="P37" s="3">
        <f t="shared" si="5"/>
        <v>-0.88590016885985057</v>
      </c>
      <c r="Q37" s="3">
        <f t="shared" si="3"/>
        <v>0.3881547857124038</v>
      </c>
      <c r="R37" s="3">
        <v>6.4190726574469802E-3</v>
      </c>
      <c r="S37" s="3">
        <f t="shared" si="4"/>
        <v>7.3830399987425919</v>
      </c>
    </row>
    <row r="38" spans="1:19" x14ac:dyDescent="0.35">
      <c r="A38" s="1">
        <f>'Raw Data'!A89</f>
        <v>44624.256724537037</v>
      </c>
      <c r="B38" s="2">
        <f>'Raw Data'!B89</f>
        <v>44624.256724537037</v>
      </c>
      <c r="C38">
        <f>'Raw Data'!C89</f>
        <v>2.0394399999999999</v>
      </c>
      <c r="D38">
        <v>12.366</v>
      </c>
      <c r="E38">
        <v>285.51599999999996</v>
      </c>
      <c r="F38">
        <f>'Raw Data'!E89</f>
        <v>9.0688139999999997</v>
      </c>
      <c r="G38">
        <f>'Raw Data'!F89</f>
        <v>0.99036000000000002</v>
      </c>
      <c r="H38">
        <f>'Raw Data'!G89</f>
        <v>0.25</v>
      </c>
      <c r="I38">
        <v>10.671156595150162</v>
      </c>
      <c r="J38">
        <v>2.1501295394361596E-3</v>
      </c>
      <c r="K38">
        <v>1.4176769271294595E-2</v>
      </c>
      <c r="L38">
        <v>0.9998807902357103</v>
      </c>
      <c r="M38">
        <v>10.567026802612951</v>
      </c>
      <c r="N38">
        <v>-1.4982128026129509</v>
      </c>
      <c r="O38" s="3">
        <f t="shared" si="0"/>
        <v>-0.43158273381289208</v>
      </c>
      <c r="P38" s="3">
        <f t="shared" si="5"/>
        <v>-0.85044063958335192</v>
      </c>
      <c r="Q38" s="3">
        <f t="shared" si="3"/>
        <v>0.1754419452264154</v>
      </c>
      <c r="R38" s="3">
        <v>4.0762590423787735E-2</v>
      </c>
      <c r="S38" s="3">
        <f t="shared" si="4"/>
        <v>7.3215585270237185</v>
      </c>
    </row>
    <row r="39" spans="1:19" x14ac:dyDescent="0.35">
      <c r="A39" s="1">
        <f>'Raw Data'!A90</f>
        <v>44624.263668981483</v>
      </c>
      <c r="B39" s="2">
        <f>'Raw Data'!B90</f>
        <v>44624.263668981483</v>
      </c>
      <c r="C39">
        <f>'Raw Data'!C90</f>
        <v>6.6333599999999997</v>
      </c>
      <c r="D39">
        <v>12.313000000000001</v>
      </c>
      <c r="E39">
        <v>285.46299999999997</v>
      </c>
      <c r="F39">
        <f>'Raw Data'!E90</f>
        <v>9.0917720000000006</v>
      </c>
      <c r="G39">
        <f>'Raw Data'!F90</f>
        <v>0.99036000000000002</v>
      </c>
      <c r="H39">
        <f>'Raw Data'!G90</f>
        <v>0.25</v>
      </c>
      <c r="I39">
        <v>10.683946170310831</v>
      </c>
      <c r="J39">
        <v>2.1489376643888392E-3</v>
      </c>
      <c r="K39">
        <v>1.4127436968530175E-2</v>
      </c>
      <c r="L39">
        <v>0.99988127278633721</v>
      </c>
      <c r="M39">
        <v>10.57969668216985</v>
      </c>
      <c r="N39">
        <v>-1.4879246821698491</v>
      </c>
      <c r="O39" s="3">
        <f t="shared" si="0"/>
        <v>2.5851798561151815</v>
      </c>
      <c r="P39" s="3">
        <f t="shared" si="5"/>
        <v>-0.75534334267480818</v>
      </c>
      <c r="Q39" s="3">
        <f t="shared" si="3"/>
        <v>11.159095241654107</v>
      </c>
      <c r="R39" s="3">
        <v>0.13258195230726896</v>
      </c>
      <c r="S39" s="3">
        <f t="shared" si="4"/>
        <v>7.262537946636634</v>
      </c>
    </row>
    <row r="40" spans="1:19" x14ac:dyDescent="0.35">
      <c r="A40" s="1">
        <f>'Raw Data'!A91</f>
        <v>44624.270613425928</v>
      </c>
      <c r="B40" s="2">
        <f>'Raw Data'!B91</f>
        <v>44624.270613425928</v>
      </c>
      <c r="C40">
        <f>'Raw Data'!C91</f>
        <v>13.130559999999999</v>
      </c>
      <c r="D40">
        <v>12.287000000000001</v>
      </c>
      <c r="E40">
        <v>285.43699999999995</v>
      </c>
      <c r="F40">
        <f>'Raw Data'!E91</f>
        <v>9.1047480000000007</v>
      </c>
      <c r="G40">
        <f>'Raw Data'!F91</f>
        <v>0.99036000000000002</v>
      </c>
      <c r="H40">
        <f>'Raw Data'!G91</f>
        <v>0.25</v>
      </c>
      <c r="I40">
        <v>10.690230312607975</v>
      </c>
      <c r="J40">
        <v>2.1483531031648391E-3</v>
      </c>
      <c r="K40">
        <v>1.4103291395066948E-2</v>
      </c>
      <c r="L40">
        <v>0.99988150893990424</v>
      </c>
      <c r="M40">
        <v>10.585922006628429</v>
      </c>
      <c r="N40">
        <v>-1.4811740066284287</v>
      </c>
      <c r="O40" s="3">
        <f t="shared" si="0"/>
        <v>1.1487769784172011</v>
      </c>
      <c r="P40" s="3">
        <f t="shared" si="5"/>
        <v>-0.62387920769689342</v>
      </c>
      <c r="Q40" s="3">
        <f t="shared" si="3"/>
        <v>3.1423099541685668</v>
      </c>
      <c r="R40" s="3">
        <v>0.26244245445562031</v>
      </c>
      <c r="S40" s="3">
        <f t="shared" si="4"/>
        <v>7.2101171186550026</v>
      </c>
    </row>
    <row r="41" spans="1:19" x14ac:dyDescent="0.35">
      <c r="A41" s="1">
        <f>'Raw Data'!A92</f>
        <v>44624.277557870373</v>
      </c>
      <c r="B41" s="2">
        <f>'Raw Data'!B92</f>
        <v>44624.277557870373</v>
      </c>
      <c r="C41">
        <f>'Raw Data'!C92</f>
        <v>19.956319999999998</v>
      </c>
      <c r="D41">
        <v>12.26</v>
      </c>
      <c r="E41">
        <v>285.40999999999997</v>
      </c>
      <c r="F41">
        <f>'Raw Data'!E92</f>
        <v>9.1077399999999997</v>
      </c>
      <c r="G41">
        <f>'Raw Data'!F92</f>
        <v>0.99036000000000002</v>
      </c>
      <c r="H41">
        <f>'Raw Data'!G92</f>
        <v>0.25</v>
      </c>
      <c r="I41">
        <v>10.696763140682998</v>
      </c>
      <c r="J41">
        <v>2.1477461509159992E-3</v>
      </c>
      <c r="K41">
        <v>1.4078255521420164E-2</v>
      </c>
      <c r="L41">
        <v>0.99988175378036515</v>
      </c>
      <c r="M41">
        <v>10.592393685374486</v>
      </c>
      <c r="N41">
        <v>-1.4846536853744858</v>
      </c>
      <c r="O41" s="3">
        <f t="shared" si="0"/>
        <v>2.441438848920781</v>
      </c>
      <c r="P41" s="3">
        <f t="shared" si="5"/>
        <v>-0.48578948237003311</v>
      </c>
      <c r="Q41" s="3">
        <f t="shared" si="3"/>
        <v>8.5686657035116056</v>
      </c>
      <c r="R41" s="3">
        <v>0.3988699341613598</v>
      </c>
      <c r="S41" s="3">
        <f t="shared" si="4"/>
        <v>7.1668199016408378</v>
      </c>
    </row>
    <row r="42" spans="1:19" x14ac:dyDescent="0.35">
      <c r="A42" s="1">
        <f>'Raw Data'!A93</f>
        <v>44624.284502314818</v>
      </c>
      <c r="B42" s="2">
        <f>'Raw Data'!B93</f>
        <v>44624.284502314818</v>
      </c>
      <c r="C42">
        <f>'Raw Data'!C93</f>
        <v>25.929599999999997</v>
      </c>
      <c r="D42">
        <v>12.198</v>
      </c>
      <c r="E42">
        <v>285.34799999999996</v>
      </c>
      <c r="F42">
        <f>'Raw Data'!E93</f>
        <v>9.1386839999999996</v>
      </c>
      <c r="G42">
        <f>'Raw Data'!F93</f>
        <v>0.99036000000000002</v>
      </c>
      <c r="H42">
        <f>'Raw Data'!G93</f>
        <v>0.25</v>
      </c>
      <c r="I42">
        <v>10.711791451755285</v>
      </c>
      <c r="J42">
        <v>2.1463527638534386E-3</v>
      </c>
      <c r="K42">
        <v>1.4020913437029155E-2</v>
      </c>
      <c r="L42">
        <v>0.99988231448298326</v>
      </c>
      <c r="M42">
        <v>10.607281311848164</v>
      </c>
      <c r="N42">
        <v>-1.4685973118481641</v>
      </c>
      <c r="O42" s="3">
        <f t="shared" si="0"/>
        <v>4.0936690647482665</v>
      </c>
      <c r="P42" s="3">
        <f t="shared" si="5"/>
        <v>-0.36259542751676088</v>
      </c>
      <c r="Q42" s="3">
        <f t="shared" si="3"/>
        <v>19.858293225022088</v>
      </c>
      <c r="R42" s="3">
        <v>0.51825876939387594</v>
      </c>
      <c r="S42" s="3">
        <f t="shared" si="4"/>
        <v>7.1331061115643575</v>
      </c>
    </row>
    <row r="43" spans="1:19" x14ac:dyDescent="0.35">
      <c r="A43" s="1">
        <f>'Raw Data'!A94</f>
        <v>44624.291446759256</v>
      </c>
      <c r="B43" s="2">
        <f>'Raw Data'!B94</f>
        <v>44624.291446759256</v>
      </c>
      <c r="C43">
        <f>'Raw Data'!C94</f>
        <v>31.399679999999996</v>
      </c>
      <c r="D43">
        <v>12.18</v>
      </c>
      <c r="E43">
        <v>285.33</v>
      </c>
      <c r="F43">
        <f>'Raw Data'!E94</f>
        <v>9.1646420000000006</v>
      </c>
      <c r="G43">
        <f>'Raw Data'!F94</f>
        <v>0.99036000000000002</v>
      </c>
      <c r="H43">
        <f>'Raw Data'!G94</f>
        <v>0.25</v>
      </c>
      <c r="I43">
        <v>10.716161570053689</v>
      </c>
      <c r="J43">
        <v>2.1459483248039996E-3</v>
      </c>
      <c r="K43">
        <v>1.4004304211746739E-2</v>
      </c>
      <c r="L43">
        <v>0.99988247687075849</v>
      </c>
      <c r="M43">
        <v>10.611610516262749</v>
      </c>
      <c r="N43">
        <v>-1.4469685162627481</v>
      </c>
      <c r="O43" s="3">
        <f t="shared" si="0"/>
        <v>2.7291366906475498</v>
      </c>
      <c r="P43" s="3">
        <f t="shared" si="5"/>
        <v>-0.25216245314507046</v>
      </c>
      <c r="Q43" s="3">
        <f t="shared" si="3"/>
        <v>8.8881445847786118</v>
      </c>
      <c r="R43" s="3">
        <v>0.62759007143039225</v>
      </c>
      <c r="S43" s="3">
        <f t="shared" si="4"/>
        <v>7.1079419888946944</v>
      </c>
    </row>
    <row r="44" spans="1:19" x14ac:dyDescent="0.35">
      <c r="A44" s="1">
        <f>'Raw Data'!A95</f>
        <v>44624.298391203702</v>
      </c>
      <c r="B44" s="2">
        <f>'Raw Data'!B95</f>
        <v>44624.298391203702</v>
      </c>
      <c r="C44">
        <f>'Raw Data'!C95</f>
        <v>30.263039999999997</v>
      </c>
      <c r="D44">
        <v>12.145</v>
      </c>
      <c r="E44">
        <v>285.29499999999996</v>
      </c>
      <c r="F44">
        <f>'Raw Data'!E95</f>
        <v>9.1766190000000005</v>
      </c>
      <c r="G44">
        <f>'Raw Data'!F95</f>
        <v>0.99036000000000002</v>
      </c>
      <c r="H44">
        <f>'Raw Data'!G95</f>
        <v>0.25</v>
      </c>
      <c r="I44">
        <v>10.72466813621217</v>
      </c>
      <c r="J44">
        <v>2.1451620349289997E-3</v>
      </c>
      <c r="K44">
        <v>1.3972057967791413E-2</v>
      </c>
      <c r="L44">
        <v>0.99988279211458386</v>
      </c>
      <c r="M44">
        <v>10.620037437336148</v>
      </c>
      <c r="N44">
        <v>-1.4434184373361472</v>
      </c>
      <c r="O44" s="3">
        <f t="shared" si="0"/>
        <v>4.0219424460431084</v>
      </c>
      <c r="P44" s="3">
        <f t="shared" si="5"/>
        <v>-0.27274244786971158</v>
      </c>
      <c r="Q44" s="3">
        <f t="shared" si="3"/>
        <v>18.444318338002965</v>
      </c>
      <c r="R44" s="3">
        <v>0.60487187879942783</v>
      </c>
      <c r="S44" s="3">
        <f t="shared" si="4"/>
        <v>7.0904419146464264</v>
      </c>
    </row>
    <row r="45" spans="1:19" x14ac:dyDescent="0.35">
      <c r="A45" s="1">
        <f>'Raw Data'!A96</f>
        <v>44624.305335648147</v>
      </c>
      <c r="B45" s="2">
        <f>'Raw Data'!B96</f>
        <v>44624.305335648147</v>
      </c>
      <c r="C45">
        <f>'Raw Data'!C96</f>
        <v>35.981760000000001</v>
      </c>
      <c r="D45">
        <v>12.118</v>
      </c>
      <c r="E45">
        <v>285.26799999999997</v>
      </c>
      <c r="F45">
        <f>'Raw Data'!E96</f>
        <v>9.2205469999999998</v>
      </c>
      <c r="G45">
        <f>'Raw Data'!F96</f>
        <v>0.99036000000000002</v>
      </c>
      <c r="H45">
        <f>'Raw Data'!G96</f>
        <v>0.25</v>
      </c>
      <c r="I45">
        <v>10.73123858092851</v>
      </c>
      <c r="J45">
        <v>2.1445555761926399E-3</v>
      </c>
      <c r="K45">
        <v>1.3947226879954255E-2</v>
      </c>
      <c r="L45">
        <v>0.99988303484293073</v>
      </c>
      <c r="M45">
        <v>10.626546359947092</v>
      </c>
      <c r="N45">
        <v>-1.4059993599470921</v>
      </c>
      <c r="O45" s="3">
        <f t="shared" si="0"/>
        <v>7.254316546762591</v>
      </c>
      <c r="P45" s="3">
        <f t="shared" si="5"/>
        <v>-0.15679562568409666</v>
      </c>
      <c r="Q45" s="3">
        <f t="shared" si="3"/>
        <v>54.924583632587456</v>
      </c>
      <c r="R45" s="3">
        <v>0.71917278547396768</v>
      </c>
      <c r="S45" s="3">
        <f t="shared" si="4"/>
        <v>7.0715135887642679</v>
      </c>
    </row>
    <row r="46" spans="1:19" x14ac:dyDescent="0.35">
      <c r="A46" s="1">
        <f>'Raw Data'!A97</f>
        <v>44624.312280092592</v>
      </c>
      <c r="B46" s="2">
        <f>'Raw Data'!B97</f>
        <v>44624.312280092592</v>
      </c>
      <c r="C46">
        <f>'Raw Data'!C97</f>
        <v>56.950400000000002</v>
      </c>
      <c r="D46">
        <v>12.090999999999999</v>
      </c>
      <c r="E46">
        <v>285.24099999999999</v>
      </c>
      <c r="F46">
        <f>'Raw Data'!E97</f>
        <v>9.2774540000000005</v>
      </c>
      <c r="G46">
        <f>'Raw Data'!F97</f>
        <v>0.99036000000000002</v>
      </c>
      <c r="H46">
        <f>'Raw Data'!G97</f>
        <v>0.25</v>
      </c>
      <c r="I46">
        <v>10.737816210968209</v>
      </c>
      <c r="J46">
        <v>2.1439492112931601E-3</v>
      </c>
      <c r="K46">
        <v>1.3922434568401601E-2</v>
      </c>
      <c r="L46">
        <v>0.9998832771714864</v>
      </c>
      <c r="M46">
        <v>10.633062396691694</v>
      </c>
      <c r="N46">
        <v>-1.355608396691693</v>
      </c>
      <c r="O46" s="3">
        <f t="shared" si="0"/>
        <v>7.3262589928057169</v>
      </c>
      <c r="P46" s="3">
        <f t="shared" si="5"/>
        <v>0.26395052747981951</v>
      </c>
      <c r="Q46" s="3">
        <f t="shared" si="3"/>
        <v>49.876200859413835</v>
      </c>
      <c r="R46" s="3">
        <v>1.1382761099472802</v>
      </c>
      <c r="S46" s="3">
        <f t="shared" si="4"/>
        <v>7.0606319723417919</v>
      </c>
    </row>
    <row r="47" spans="1:19" x14ac:dyDescent="0.35">
      <c r="A47" s="1">
        <f>'Raw Data'!A98</f>
        <v>44624.319224537037</v>
      </c>
      <c r="B47" s="2">
        <f>'Raw Data'!B98</f>
        <v>44624.319224537037</v>
      </c>
      <c r="C47">
        <f>'Raw Data'!C98</f>
        <v>49.633279999999999</v>
      </c>
      <c r="D47">
        <v>12.074</v>
      </c>
      <c r="E47">
        <v>285.22399999999999</v>
      </c>
      <c r="F47">
        <f>'Raw Data'!E98</f>
        <v>9.3223819999999993</v>
      </c>
      <c r="G47">
        <f>'Raw Data'!F98</f>
        <v>0.99036000000000002</v>
      </c>
      <c r="H47">
        <f>'Raw Data'!G98</f>
        <v>0.25</v>
      </c>
      <c r="I47">
        <v>10.741961372768893</v>
      </c>
      <c r="J47">
        <v>2.1435674741273605E-3</v>
      </c>
      <c r="K47">
        <v>1.3906844464718585E-2</v>
      </c>
      <c r="L47">
        <v>0.99988342954387877</v>
      </c>
      <c r="M47">
        <v>10.637168740961588</v>
      </c>
      <c r="N47">
        <v>-1.3147867409615888</v>
      </c>
      <c r="O47" s="3">
        <f t="shared" si="0"/>
        <v>7.0392805755394798</v>
      </c>
      <c r="P47" s="3">
        <f t="shared" si="5"/>
        <v>0.11873495500550679</v>
      </c>
      <c r="Q47" s="3">
        <f t="shared" si="3"/>
        <v>47.893951685891956</v>
      </c>
      <c r="R47" s="3">
        <v>0.99202774488544665</v>
      </c>
      <c r="S47" s="3">
        <f t="shared" si="4"/>
        <v>7.0789501389488914</v>
      </c>
    </row>
    <row r="48" spans="1:19" x14ac:dyDescent="0.35">
      <c r="A48" s="1">
        <f>'Raw Data'!A99</f>
        <v>44624.326168981483</v>
      </c>
      <c r="B48" s="2">
        <f>'Raw Data'!B99</f>
        <v>44624.326168981483</v>
      </c>
      <c r="C48">
        <f>'Raw Data'!C99</f>
        <v>44.920959999999994</v>
      </c>
      <c r="D48">
        <v>12.083</v>
      </c>
      <c r="E48">
        <v>285.233</v>
      </c>
      <c r="F48">
        <f>'Raw Data'!E99</f>
        <v>9.3752999999999993</v>
      </c>
      <c r="G48">
        <f>'Raw Data'!F99</f>
        <v>0.99036000000000002</v>
      </c>
      <c r="H48">
        <f>'Raw Data'!G99</f>
        <v>0.25</v>
      </c>
      <c r="I48">
        <v>10.739766519832896</v>
      </c>
      <c r="J48">
        <v>2.1437695656400402E-3</v>
      </c>
      <c r="K48">
        <v>1.3915096137476417E-2</v>
      </c>
      <c r="L48">
        <v>0.99988334889584707</v>
      </c>
      <c r="M48">
        <v>10.634994442005029</v>
      </c>
      <c r="N48">
        <v>-1.2596944420050296</v>
      </c>
      <c r="O48" s="3">
        <f t="shared" si="0"/>
        <v>9.6969064748202243</v>
      </c>
      <c r="P48" s="3">
        <f t="shared" si="5"/>
        <v>2.40024942381587E-2</v>
      </c>
      <c r="Q48" s="3">
        <f t="shared" si="3"/>
        <v>93.565071417560361</v>
      </c>
      <c r="R48" s="3">
        <v>0.89784190460290647</v>
      </c>
      <c r="S48" s="3">
        <f t="shared" si="4"/>
        <v>7.0871903448262739</v>
      </c>
    </row>
    <row r="49" spans="1:19" x14ac:dyDescent="0.35">
      <c r="A49" s="1">
        <f>'Raw Data'!A100</f>
        <v>44624.333113425928</v>
      </c>
      <c r="B49" s="2">
        <f>'Raw Data'!B100</f>
        <v>44624.333113425928</v>
      </c>
      <c r="C49">
        <f>'Raw Data'!C100</f>
        <v>47.513919999999999</v>
      </c>
      <c r="D49">
        <v>12.065</v>
      </c>
      <c r="E49">
        <v>285.21499999999997</v>
      </c>
      <c r="F49">
        <f>'Raw Data'!E100</f>
        <v>9.4571690000000004</v>
      </c>
      <c r="G49">
        <f>'Raw Data'!F100</f>
        <v>0.99036000000000002</v>
      </c>
      <c r="H49">
        <f>'Raw Data'!G100</f>
        <v>0.25</v>
      </c>
      <c r="I49">
        <v>10.744157025981869</v>
      </c>
      <c r="J49">
        <v>2.1433653930409994E-3</v>
      </c>
      <c r="K49">
        <v>1.3898597091099031E-2</v>
      </c>
      <c r="L49">
        <v>0.99988351014759336</v>
      </c>
      <c r="M49">
        <v>10.63934383226718</v>
      </c>
      <c r="N49">
        <v>-1.1821748322671795</v>
      </c>
      <c r="O49" s="3">
        <f t="shared" si="0"/>
        <v>11.061582733813047</v>
      </c>
      <c r="P49" s="3">
        <f t="shared" si="5"/>
        <v>7.6921270214822091E-2</v>
      </c>
      <c r="Q49" s="3">
        <f t="shared" si="3"/>
        <v>120.66278746985991</v>
      </c>
      <c r="R49" s="3">
        <v>0.94966778154229425</v>
      </c>
      <c r="S49" s="3">
        <f t="shared" si="4"/>
        <v>7.0888561179264018</v>
      </c>
    </row>
    <row r="50" spans="1:19" x14ac:dyDescent="0.35">
      <c r="A50" s="1">
        <f>'Raw Data'!A101</f>
        <v>44624.340057870373</v>
      </c>
      <c r="B50" s="2">
        <f>'Raw Data'!B101</f>
        <v>44624.340057870373</v>
      </c>
      <c r="C50">
        <f>'Raw Data'!C101</f>
        <v>49.75168</v>
      </c>
      <c r="D50">
        <v>12.065</v>
      </c>
      <c r="E50">
        <v>285.21499999999997</v>
      </c>
      <c r="F50">
        <f>'Raw Data'!E101</f>
        <v>9.5290560000000006</v>
      </c>
      <c r="G50">
        <f>'Raw Data'!F101</f>
        <v>0.99036000000000002</v>
      </c>
      <c r="H50">
        <f>'Raw Data'!G101</f>
        <v>0.25</v>
      </c>
      <c r="I50">
        <v>10.744157025981869</v>
      </c>
      <c r="J50">
        <v>2.1433653930409994E-3</v>
      </c>
      <c r="K50">
        <v>1.3898597091099031E-2</v>
      </c>
      <c r="L50">
        <v>0.99988351014759336</v>
      </c>
      <c r="M50">
        <v>10.63934383226718</v>
      </c>
      <c r="N50">
        <v>-1.1102878322671792</v>
      </c>
      <c r="O50" s="3">
        <f t="shared" si="0"/>
        <v>10.846402877697829</v>
      </c>
      <c r="P50" s="3">
        <f t="shared" si="5"/>
        <v>0.12164771195703328</v>
      </c>
      <c r="Q50" s="3">
        <f t="shared" si="3"/>
        <v>115.02037336508387</v>
      </c>
      <c r="R50" s="3">
        <v>0.99439422328450544</v>
      </c>
      <c r="S50" s="3">
        <f t="shared" si="4"/>
        <v>7.09419445407931</v>
      </c>
    </row>
    <row r="51" spans="1:19" x14ac:dyDescent="0.35">
      <c r="A51" s="1">
        <f>'Raw Data'!A102</f>
        <v>44624.347002314818</v>
      </c>
      <c r="B51" s="2">
        <f>'Raw Data'!B102</f>
        <v>44624.347002314818</v>
      </c>
      <c r="C51">
        <f>'Raw Data'!C102</f>
        <v>59.294719999999998</v>
      </c>
      <c r="D51">
        <v>12.074</v>
      </c>
      <c r="E51">
        <v>285.22399999999999</v>
      </c>
      <c r="F51">
        <f>'Raw Data'!E102</f>
        <v>9.6079340000000002</v>
      </c>
      <c r="G51">
        <f>'Raw Data'!F102</f>
        <v>0.99036000000000002</v>
      </c>
      <c r="H51">
        <f>'Raw Data'!G102</f>
        <v>0.25</v>
      </c>
      <c r="I51">
        <v>10.741961372768893</v>
      </c>
      <c r="J51">
        <v>2.1435674741273605E-3</v>
      </c>
      <c r="K51">
        <v>1.3906844464718585E-2</v>
      </c>
      <c r="L51">
        <v>0.99988342954387877</v>
      </c>
      <c r="M51">
        <v>10.637168740961588</v>
      </c>
      <c r="N51">
        <v>-1.0292347409615878</v>
      </c>
      <c r="O51" s="3">
        <f t="shared" si="0"/>
        <v>11.708633093525114</v>
      </c>
      <c r="P51" s="3">
        <f t="shared" si="5"/>
        <v>0.31183959236870451</v>
      </c>
      <c r="Q51" s="3">
        <f t="shared" si="3"/>
        <v>129.88690210800098</v>
      </c>
      <c r="R51" s="3">
        <v>1.1851323822486444</v>
      </c>
      <c r="S51" s="3">
        <f t="shared" si="4"/>
        <v>7.1026368052891282</v>
      </c>
    </row>
    <row r="52" spans="1:19" x14ac:dyDescent="0.35">
      <c r="A52" s="1">
        <f>'Raw Data'!A103</f>
        <v>44624.353946759256</v>
      </c>
      <c r="B52" s="2">
        <f>'Raw Data'!B103</f>
        <v>44624.353946759256</v>
      </c>
      <c r="C52">
        <f>'Raw Data'!C103</f>
        <v>51.717119999999994</v>
      </c>
      <c r="D52">
        <v>12.1</v>
      </c>
      <c r="E52">
        <v>285.25</v>
      </c>
      <c r="F52">
        <f>'Raw Data'!E103</f>
        <v>9.6918059999999997</v>
      </c>
      <c r="G52">
        <f>'Raw Data'!F103</f>
        <v>0.99036000000000002</v>
      </c>
      <c r="H52">
        <f>'Raw Data'!G103</f>
        <v>0.25</v>
      </c>
      <c r="I52">
        <v>10.73562286860273</v>
      </c>
      <c r="J52">
        <v>2.1441513225000002E-3</v>
      </c>
      <c r="K52">
        <v>1.393069436696185E-2</v>
      </c>
      <c r="L52">
        <v>0.99988319643968682</v>
      </c>
      <c r="M52">
        <v>10.630889593340671</v>
      </c>
      <c r="N52">
        <v>-0.93908359334067093</v>
      </c>
      <c r="O52" s="3">
        <f t="shared" si="0"/>
        <v>13.073165467625829</v>
      </c>
      <c r="P52" s="3">
        <f t="shared" si="5"/>
        <v>0.15880491530035934</v>
      </c>
      <c r="Q52" s="3">
        <f t="shared" si="3"/>
        <v>166.78070847546019</v>
      </c>
      <c r="R52" s="3">
        <v>1.0336777647088813</v>
      </c>
      <c r="S52" s="3">
        <f t="shared" si="4"/>
        <v>7.1242784729995163</v>
      </c>
    </row>
    <row r="53" spans="1:19" x14ac:dyDescent="0.35">
      <c r="A53" s="1">
        <f>'Raw Data'!A104</f>
        <v>44624.360891203702</v>
      </c>
      <c r="B53" s="2">
        <f>'Raw Data'!B104</f>
        <v>44624.360891203702</v>
      </c>
      <c r="C53">
        <f>'Raw Data'!C104</f>
        <v>73.171199999999999</v>
      </c>
      <c r="D53">
        <v>12.090999999999999</v>
      </c>
      <c r="E53">
        <v>285.24099999999999</v>
      </c>
      <c r="F53">
        <f>'Raw Data'!E104</f>
        <v>9.7896509999999992</v>
      </c>
      <c r="G53">
        <f>'Raw Data'!F104</f>
        <v>0.99036000000000002</v>
      </c>
      <c r="H53">
        <f>'Raw Data'!G104</f>
        <v>0.25</v>
      </c>
      <c r="I53">
        <v>10.737816210968209</v>
      </c>
      <c r="J53">
        <v>2.1439492112931601E-3</v>
      </c>
      <c r="K53">
        <v>1.3922434568401601E-2</v>
      </c>
      <c r="L53">
        <v>0.9998832771714864</v>
      </c>
      <c r="M53">
        <v>10.633062396691694</v>
      </c>
      <c r="N53">
        <v>-0.84341139669169429</v>
      </c>
      <c r="O53" s="3">
        <f t="shared" si="0"/>
        <v>12.929712230215898</v>
      </c>
      <c r="P53" s="3">
        <f t="shared" si="5"/>
        <v>0.58815806815087424</v>
      </c>
      <c r="Q53" s="3">
        <f t="shared" si="3"/>
        <v>152.31395913518449</v>
      </c>
      <c r="R53" s="3">
        <v>1.462483650618335</v>
      </c>
      <c r="S53" s="3">
        <f t="shared" si="4"/>
        <v>7.1352995341213612</v>
      </c>
    </row>
    <row r="54" spans="1:19" x14ac:dyDescent="0.35">
      <c r="A54" s="1">
        <f>'Raw Data'!A105</f>
        <v>44624.367835648147</v>
      </c>
      <c r="B54" s="2">
        <f>'Raw Data'!B105</f>
        <v>44624.367835648147</v>
      </c>
      <c r="C54">
        <f>'Raw Data'!C105</f>
        <v>76.367999999999995</v>
      </c>
      <c r="D54">
        <v>12.135999999999999</v>
      </c>
      <c r="E54">
        <v>285.286</v>
      </c>
      <c r="F54">
        <f>'Raw Data'!E105</f>
        <v>9.8715290000000007</v>
      </c>
      <c r="G54">
        <f>'Raw Data'!F105</f>
        <v>0.99036000000000002</v>
      </c>
      <c r="H54">
        <f>'Raw Data'!G105</f>
        <v>0.25</v>
      </c>
      <c r="I54">
        <v>10.726857486730488</v>
      </c>
      <c r="J54">
        <v>2.1449598715905602E-3</v>
      </c>
      <c r="K54">
        <v>1.3963776626849824E-2</v>
      </c>
      <c r="L54">
        <v>0.99988287306848966</v>
      </c>
      <c r="M54">
        <v>10.622206288389854</v>
      </c>
      <c r="N54">
        <v>-0.75067728838985381</v>
      </c>
      <c r="O54" s="3">
        <f t="shared" si="0"/>
        <v>13.360935251798587</v>
      </c>
      <c r="P54" s="3">
        <f t="shared" si="5"/>
        <v>0.64931322256532986</v>
      </c>
      <c r="Q54" s="3">
        <f t="shared" si="3"/>
        <v>161.58533461408825</v>
      </c>
      <c r="R54" s="3">
        <v>1.5263785673929224</v>
      </c>
      <c r="S54" s="3">
        <f t="shared" si="4"/>
        <v>7.1761177040510322</v>
      </c>
    </row>
    <row r="55" spans="1:19" x14ac:dyDescent="0.35">
      <c r="A55" s="1">
        <f>'Raw Data'!A106</f>
        <v>44624.374780092592</v>
      </c>
      <c r="B55" s="2">
        <f>'Raw Data'!B106</f>
        <v>44624.374780092592</v>
      </c>
      <c r="C55">
        <f>'Raw Data'!C106</f>
        <v>147.76319999999998</v>
      </c>
      <c r="D55">
        <v>12.154</v>
      </c>
      <c r="E55">
        <v>285.30399999999997</v>
      </c>
      <c r="F55">
        <f>'Raw Data'!E106</f>
        <v>9.9753679999999996</v>
      </c>
      <c r="G55">
        <f>'Raw Data'!F106</f>
        <v>0.99036000000000002</v>
      </c>
      <c r="H55">
        <f>'Raw Data'!G106</f>
        <v>0.25</v>
      </c>
      <c r="I55">
        <v>10.722479582889838</v>
      </c>
      <c r="J55">
        <v>2.1453642086937596E-3</v>
      </c>
      <c r="K55">
        <v>1.3980343622946523E-2</v>
      </c>
      <c r="L55">
        <v>0.99988271111619276</v>
      </c>
      <c r="M55">
        <v>10.617869375579518</v>
      </c>
      <c r="N55">
        <v>-0.64250137557951881</v>
      </c>
      <c r="O55" s="3">
        <f t="shared" si="0"/>
        <v>12.858129496402846</v>
      </c>
      <c r="P55" s="3">
        <f t="shared" si="5"/>
        <v>2.0752013898902786</v>
      </c>
      <c r="Q55" s="3">
        <f t="shared" si="3"/>
        <v>116.27153855021871</v>
      </c>
      <c r="R55" s="3">
        <v>2.9533650420253754</v>
      </c>
      <c r="S55" s="3">
        <f t="shared" si="4"/>
        <v>7.2211800416970657</v>
      </c>
    </row>
    <row r="56" spans="1:19" x14ac:dyDescent="0.35">
      <c r="A56" s="1">
        <f>'Raw Data'!A107</f>
        <v>44624.381724537037</v>
      </c>
      <c r="B56" s="2">
        <f>'Raw Data'!B107</f>
        <v>44624.381724537037</v>
      </c>
      <c r="C56">
        <f>'Raw Data'!C107</f>
        <v>192.32896</v>
      </c>
      <c r="D56">
        <v>12.198</v>
      </c>
      <c r="E56">
        <v>285.34799999999996</v>
      </c>
      <c r="F56">
        <f>'Raw Data'!E107</f>
        <v>10.050257</v>
      </c>
      <c r="G56">
        <f>'Raw Data'!F107</f>
        <v>0.99036000000000002</v>
      </c>
      <c r="H56">
        <f>'Raw Data'!G107</f>
        <v>0.25</v>
      </c>
      <c r="I56">
        <v>10.711791451755285</v>
      </c>
      <c r="J56">
        <v>2.1463527638534386E-3</v>
      </c>
      <c r="K56">
        <v>1.4020913437029155E-2</v>
      </c>
      <c r="L56">
        <v>0.99988231448298326</v>
      </c>
      <c r="M56">
        <v>10.607281311848164</v>
      </c>
      <c r="N56">
        <v>-0.55702431184816348</v>
      </c>
      <c r="O56" s="3">
        <f t="shared" si="0"/>
        <v>11.924388489208628</v>
      </c>
      <c r="P56" s="3">
        <f t="shared" si="5"/>
        <v>2.9632533145204687</v>
      </c>
      <c r="Q56" s="3">
        <f t="shared" si="3"/>
        <v>80.301943619033395</v>
      </c>
      <c r="R56" s="3">
        <v>3.8441075114311056</v>
      </c>
      <c r="S56" s="3">
        <f t="shared" si="4"/>
        <v>7.365199018155451</v>
      </c>
    </row>
    <row r="57" spans="1:19" x14ac:dyDescent="0.35">
      <c r="A57" s="1">
        <f>'Raw Data'!A108</f>
        <v>44624.388668981483</v>
      </c>
      <c r="B57" s="2">
        <f>'Raw Data'!B108</f>
        <v>44624.388668981483</v>
      </c>
      <c r="C57">
        <f>'Raw Data'!C108</f>
        <v>267.29983999999996</v>
      </c>
      <c r="D57">
        <v>12.215999999999999</v>
      </c>
      <c r="E57">
        <v>285.36599999999999</v>
      </c>
      <c r="F57">
        <f>'Raw Data'!E108</f>
        <v>10.141116999999999</v>
      </c>
      <c r="G57">
        <f>'Raw Data'!F108</f>
        <v>0.99036000000000002</v>
      </c>
      <c r="H57">
        <f>'Raw Data'!G108</f>
        <v>0.25</v>
      </c>
      <c r="I57">
        <v>10.70742451309464</v>
      </c>
      <c r="J57">
        <v>2.1467572446081593E-3</v>
      </c>
      <c r="K57">
        <v>1.4037539964290375E-2</v>
      </c>
      <c r="L57">
        <v>0.99988215191676266</v>
      </c>
      <c r="M57">
        <v>10.602955255561881</v>
      </c>
      <c r="N57">
        <v>-0.46183825556188118</v>
      </c>
      <c r="O57" s="3">
        <f t="shared" si="0"/>
        <v>12.139784172661814</v>
      </c>
      <c r="P57" s="3">
        <f t="shared" si="5"/>
        <v>4.4606043848973407</v>
      </c>
      <c r="Q57" s="3">
        <f t="shared" si="3"/>
        <v>58.969802212810428</v>
      </c>
      <c r="R57" s="3">
        <v>5.3425616337151336</v>
      </c>
      <c r="S57" s="3">
        <f t="shared" si="4"/>
        <v>7.5708487981831718</v>
      </c>
    </row>
    <row r="58" spans="1:19" x14ac:dyDescent="0.35">
      <c r="A58" s="1">
        <f>'Raw Data'!A109</f>
        <v>44624.395613425928</v>
      </c>
      <c r="B58" s="2">
        <f>'Raw Data'!B109</f>
        <v>44624.395613425928</v>
      </c>
      <c r="C58">
        <f>'Raw Data'!C109</f>
        <v>313.90208000000001</v>
      </c>
      <c r="D58">
        <v>12.26</v>
      </c>
      <c r="E58">
        <v>285.40999999999997</v>
      </c>
      <c r="F58">
        <f>'Raw Data'!E109</f>
        <v>10.218999999999999</v>
      </c>
      <c r="G58">
        <f>'Raw Data'!F109</f>
        <v>0.99036000000000002</v>
      </c>
      <c r="H58">
        <f>'Raw Data'!G109</f>
        <v>0.25</v>
      </c>
      <c r="I58">
        <v>10.696763140682998</v>
      </c>
      <c r="J58">
        <v>2.1477461509159992E-3</v>
      </c>
      <c r="K58">
        <v>1.4078255521420164E-2</v>
      </c>
      <c r="L58">
        <v>0.99988175378036515</v>
      </c>
      <c r="M58">
        <v>10.592393685374486</v>
      </c>
      <c r="N58">
        <v>-0.37339368537448614</v>
      </c>
      <c r="O58" s="3">
        <f t="shared" si="0"/>
        <v>11.565323741007287</v>
      </c>
      <c r="P58" s="3">
        <f t="shared" si="5"/>
        <v>5.3893481150532834</v>
      </c>
      <c r="Q58" s="3">
        <f t="shared" si="3"/>
        <v>38.142674932377943</v>
      </c>
      <c r="R58" s="3">
        <v>6.2740075315846759</v>
      </c>
      <c r="S58" s="3">
        <f t="shared" si="4"/>
        <v>7.8804147424950468</v>
      </c>
    </row>
    <row r="59" spans="1:19" x14ac:dyDescent="0.35">
      <c r="A59" s="1">
        <f>'Raw Data'!A110</f>
        <v>44624.402557870373</v>
      </c>
      <c r="B59" s="2">
        <f>'Raw Data'!B110</f>
        <v>44624.402557870373</v>
      </c>
      <c r="C59">
        <f>'Raw Data'!C110</f>
        <v>269.85727999999995</v>
      </c>
      <c r="D59">
        <v>12.295</v>
      </c>
      <c r="E59">
        <v>285.44499999999999</v>
      </c>
      <c r="F59">
        <f>'Raw Data'!E110</f>
        <v>10.301875000000001</v>
      </c>
      <c r="G59">
        <f>'Raw Data'!F110</f>
        <v>0.99036000000000002</v>
      </c>
      <c r="H59">
        <f>'Raw Data'!G110</f>
        <v>0.25</v>
      </c>
      <c r="I59">
        <v>10.688296027612726</v>
      </c>
      <c r="J59">
        <v>2.1485329588890002E-3</v>
      </c>
      <c r="K59">
        <v>1.4110716938361219E-2</v>
      </c>
      <c r="L59">
        <v>0.99988143631713555</v>
      </c>
      <c r="M59">
        <v>10.58400582639562</v>
      </c>
      <c r="N59">
        <v>-0.28213082639561904</v>
      </c>
      <c r="O59" s="3">
        <f t="shared" si="0"/>
        <v>11.421870503597228</v>
      </c>
      <c r="P59" s="3">
        <f t="shared" si="5"/>
        <v>4.5068627882138559</v>
      </c>
      <c r="Q59" s="3">
        <f t="shared" si="3"/>
        <v>47.817331703811568</v>
      </c>
      <c r="R59" s="3">
        <v>5.3936775671348034</v>
      </c>
      <c r="S59" s="3">
        <f t="shared" si="4"/>
        <v>8.2544355016797439</v>
      </c>
    </row>
    <row r="60" spans="1:19" x14ac:dyDescent="0.35">
      <c r="A60" s="1">
        <f>'Raw Data'!A111</f>
        <v>44624.409502314818</v>
      </c>
      <c r="B60" s="2">
        <f>'Raw Data'!B111</f>
        <v>44624.409502314818</v>
      </c>
      <c r="C60">
        <f>'Raw Data'!C111</f>
        <v>103.29216</v>
      </c>
      <c r="D60">
        <v>12.348000000000001</v>
      </c>
      <c r="E60">
        <v>285.49799999999999</v>
      </c>
      <c r="F60">
        <f>'Raw Data'!E111</f>
        <v>10.377764000000001</v>
      </c>
      <c r="G60">
        <f>'Raw Data'!F111</f>
        <v>0.99036000000000002</v>
      </c>
      <c r="H60">
        <f>'Raw Data'!G111</f>
        <v>0.25</v>
      </c>
      <c r="I60">
        <v>10.675497157250046</v>
      </c>
      <c r="J60">
        <v>2.1497247111374402E-3</v>
      </c>
      <c r="K60">
        <v>1.4159997963006302E-2</v>
      </c>
      <c r="L60">
        <v>0.99988095429565826</v>
      </c>
      <c r="M60">
        <v>10.571326743782707</v>
      </c>
      <c r="N60">
        <v>-0.19356274378270655</v>
      </c>
      <c r="O60" s="3">
        <f t="shared" si="0"/>
        <v>11.565683453237362</v>
      </c>
      <c r="P60" s="3">
        <f t="shared" si="5"/>
        <v>1.1744271410615297</v>
      </c>
      <c r="Q60" s="3">
        <f t="shared" si="3"/>
        <v>107.97820774533407</v>
      </c>
      <c r="R60" s="3">
        <v>2.0645157553388924</v>
      </c>
      <c r="S60" s="3">
        <f t="shared" si="4"/>
        <v>8.5672117791817861</v>
      </c>
    </row>
    <row r="61" spans="1:19" x14ac:dyDescent="0.35">
      <c r="A61" s="1">
        <f>'Raw Data'!A112</f>
        <v>44624.416446759256</v>
      </c>
      <c r="B61" s="2">
        <f>'Raw Data'!B112</f>
        <v>44624.416446759256</v>
      </c>
      <c r="C61">
        <f>'Raw Data'!C112</f>
        <v>209.71008</v>
      </c>
      <c r="D61">
        <v>12.401999999999999</v>
      </c>
      <c r="E61">
        <v>285.55199999999996</v>
      </c>
      <c r="F61">
        <f>'Raw Data'!E112</f>
        <v>10.462638</v>
      </c>
      <c r="G61">
        <f>'Raw Data'!F112</f>
        <v>0.99036000000000002</v>
      </c>
      <c r="H61">
        <f>'Raw Data'!G112</f>
        <v>0.25</v>
      </c>
      <c r="I61">
        <v>10.662484920227401</v>
      </c>
      <c r="J61">
        <v>2.1509393211494397E-3</v>
      </c>
      <c r="K61">
        <v>1.4210364240255421E-2</v>
      </c>
      <c r="L61">
        <v>0.99988046157548593</v>
      </c>
      <c r="M61">
        <v>10.558436275866535</v>
      </c>
      <c r="N61">
        <v>-9.5798275866535221E-2</v>
      </c>
      <c r="O61" s="3">
        <f t="shared" si="0"/>
        <v>12.355827338129414</v>
      </c>
      <c r="P61" s="3">
        <f t="shared" si="5"/>
        <v>3.2980698898572309</v>
      </c>
      <c r="Q61" s="3">
        <f t="shared" si="3"/>
        <v>82.042969991730203</v>
      </c>
      <c r="R61" s="3">
        <v>4.191506540412937</v>
      </c>
      <c r="S61" s="3">
        <f t="shared" si="4"/>
        <v>8.6487170227714572</v>
      </c>
    </row>
    <row r="62" spans="1:19" x14ac:dyDescent="0.35">
      <c r="A62" s="1">
        <f>'Raw Data'!A113</f>
        <v>44624.423391203702</v>
      </c>
      <c r="B62" s="2">
        <f>'Raw Data'!B113</f>
        <v>44624.423391203702</v>
      </c>
      <c r="C62">
        <f>'Raw Data'!C113</f>
        <v>316.45951999999994</v>
      </c>
      <c r="D62">
        <v>12.455</v>
      </c>
      <c r="E62">
        <v>285.60499999999996</v>
      </c>
      <c r="F62">
        <f>'Raw Data'!E113</f>
        <v>10.54951</v>
      </c>
      <c r="G62">
        <f>'Raw Data'!F113</f>
        <v>0.99036000000000002</v>
      </c>
      <c r="H62">
        <f>'Raw Data'!G113</f>
        <v>0.25</v>
      </c>
      <c r="I62">
        <v>10.649741171497817</v>
      </c>
      <c r="J62">
        <v>2.1521318033689988E-3</v>
      </c>
      <c r="K62">
        <v>1.4259950753052869E-2</v>
      </c>
      <c r="L62">
        <v>0.99987997640103021</v>
      </c>
      <c r="M62">
        <v>10.54581176838442</v>
      </c>
      <c r="N62">
        <v>3.6982316155800277E-3</v>
      </c>
      <c r="O62" s="3">
        <f t="shared" si="0"/>
        <v>11.70956834532374</v>
      </c>
      <c r="P62" s="3">
        <f t="shared" si="5"/>
        <v>5.4283885332688122</v>
      </c>
      <c r="Q62" s="3">
        <f t="shared" si="3"/>
        <v>39.453219831366383</v>
      </c>
      <c r="R62" s="3">
        <v>6.3251234650043449</v>
      </c>
      <c r="S62" s="3">
        <f t="shared" si="4"/>
        <v>8.877603073127549</v>
      </c>
    </row>
    <row r="63" spans="1:19" x14ac:dyDescent="0.35">
      <c r="A63" s="1">
        <f>'Raw Data'!A114</f>
        <v>44624.430335648147</v>
      </c>
      <c r="B63" s="2">
        <f>'Raw Data'!B114</f>
        <v>44624.430335648147</v>
      </c>
      <c r="C63">
        <f>'Raw Data'!C114</f>
        <v>150.46271999999999</v>
      </c>
      <c r="D63">
        <v>12.525</v>
      </c>
      <c r="E63">
        <v>285.67499999999995</v>
      </c>
      <c r="F63">
        <f>'Raw Data'!E114</f>
        <v>10.625401</v>
      </c>
      <c r="G63">
        <f>'Raw Data'!F114</f>
        <v>0.99036000000000002</v>
      </c>
      <c r="H63">
        <f>'Raw Data'!G114</f>
        <v>0.25</v>
      </c>
      <c r="I63">
        <v>10.632951455426523</v>
      </c>
      <c r="J63">
        <v>2.1537073340249999E-3</v>
      </c>
      <c r="K63">
        <v>1.4325675256063344E-2</v>
      </c>
      <c r="L63">
        <v>0.99987933320011779</v>
      </c>
      <c r="M63">
        <v>10.529179127717116</v>
      </c>
      <c r="N63">
        <v>9.6221872282884036E-2</v>
      </c>
      <c r="O63" s="3">
        <f t="shared" si="0"/>
        <v>11.494172661870556</v>
      </c>
      <c r="P63" s="3">
        <f t="shared" si="5"/>
        <v>2.1062109290831441</v>
      </c>
      <c r="Q63" s="3">
        <f t="shared" si="3"/>
        <v>88.133825496280821</v>
      </c>
      <c r="R63" s="3">
        <v>3.0073207495239158</v>
      </c>
      <c r="S63" s="3">
        <f t="shared" si="4"/>
        <v>9.2543332373364038</v>
      </c>
    </row>
    <row r="64" spans="1:19" x14ac:dyDescent="0.35">
      <c r="A64" s="1">
        <f>'Raw Data'!A115</f>
        <v>44624.437280092592</v>
      </c>
      <c r="B64" s="2">
        <f>'Raw Data'!B115</f>
        <v>44624.437280092592</v>
      </c>
      <c r="C64">
        <f>'Raw Data'!C115</f>
        <v>371.77599999999995</v>
      </c>
      <c r="D64">
        <v>12.596</v>
      </c>
      <c r="E64">
        <v>285.74599999999998</v>
      </c>
      <c r="F64">
        <f>'Raw Data'!E115</f>
        <v>10.709279</v>
      </c>
      <c r="G64">
        <f>'Raw Data'!F115</f>
        <v>0.99036000000000002</v>
      </c>
      <c r="H64">
        <f>'Raw Data'!G115</f>
        <v>0.25</v>
      </c>
      <c r="I64">
        <v>10.61597014411182</v>
      </c>
      <c r="J64">
        <v>2.1553060165697595E-3</v>
      </c>
      <c r="K64">
        <v>1.4392610318547659E-2</v>
      </c>
      <c r="L64">
        <v>0.99987867800525831</v>
      </c>
      <c r="M64">
        <v>10.512356657093077</v>
      </c>
      <c r="N64">
        <v>0.19692234290692312</v>
      </c>
      <c r="O64" s="3">
        <f t="shared" si="0"/>
        <v>10.631798561151038</v>
      </c>
      <c r="P64" s="3">
        <f t="shared" si="5"/>
        <v>6.5251731617284889</v>
      </c>
      <c r="Q64" s="3">
        <f t="shared" si="3"/>
        <v>16.864372171182413</v>
      </c>
      <c r="R64" s="3">
        <v>7.4307421730446137</v>
      </c>
      <c r="S64" s="3">
        <f t="shared" si="4"/>
        <v>9.4005042758147734</v>
      </c>
    </row>
    <row r="65" spans="1:19" x14ac:dyDescent="0.35">
      <c r="A65" s="1">
        <f>'Raw Data'!A116</f>
        <v>44624.444224537037</v>
      </c>
      <c r="B65" s="2">
        <f>'Raw Data'!B116</f>
        <v>44624.444224537037</v>
      </c>
      <c r="C65">
        <f>'Raw Data'!C116</f>
        <v>290.50623999999999</v>
      </c>
      <c r="D65">
        <v>12.622</v>
      </c>
      <c r="E65">
        <v>285.77199999999999</v>
      </c>
      <c r="F65">
        <f>'Raw Data'!E116</f>
        <v>10.773183</v>
      </c>
      <c r="G65">
        <f>'Raw Data'!F116</f>
        <v>0.99036000000000002</v>
      </c>
      <c r="H65">
        <f>'Raw Data'!G116</f>
        <v>0.25</v>
      </c>
      <c r="I65">
        <v>10.609763756341154</v>
      </c>
      <c r="J65">
        <v>2.15589161193024E-3</v>
      </c>
      <c r="K65">
        <v>1.4417190368959063E-2</v>
      </c>
      <c r="L65">
        <v>0.99987843736591253</v>
      </c>
      <c r="M65">
        <v>10.506208316098753</v>
      </c>
      <c r="N65">
        <v>0.26697468390124612</v>
      </c>
      <c r="O65" s="3">
        <f t="shared" si="0"/>
        <v>10.560215827338114</v>
      </c>
      <c r="P65" s="3">
        <f t="shared" si="5"/>
        <v>4.8991839313162489</v>
      </c>
      <c r="Q65" s="3">
        <f t="shared" si="3"/>
        <v>32.04728212777691</v>
      </c>
      <c r="R65" s="3">
        <v>5.806391399930658</v>
      </c>
      <c r="S65" s="3">
        <f t="shared" si="4"/>
        <v>9.853351293238731</v>
      </c>
    </row>
    <row r="66" spans="1:19" x14ac:dyDescent="0.35">
      <c r="A66" s="1">
        <f>'Raw Data'!A117</f>
        <v>44624.451168981483</v>
      </c>
      <c r="B66" s="2">
        <f>'Raw Data'!B117</f>
        <v>44624.451168981483</v>
      </c>
      <c r="C66">
        <f>'Raw Data'!C117</f>
        <v>455.03487999999999</v>
      </c>
      <c r="D66">
        <v>12.71</v>
      </c>
      <c r="E66">
        <v>285.85999999999996</v>
      </c>
      <c r="F66">
        <f>'Raw Data'!E117</f>
        <v>10.856066</v>
      </c>
      <c r="G66">
        <f>'Raw Data'!F117</f>
        <v>0.99036000000000002</v>
      </c>
      <c r="H66">
        <f>'Raw Data'!G117</f>
        <v>0.25</v>
      </c>
      <c r="I66">
        <v>10.588805573104484</v>
      </c>
      <c r="J66">
        <v>2.1578742726559982E-3</v>
      </c>
      <c r="K66">
        <v>1.4500658165604955E-2</v>
      </c>
      <c r="L66">
        <v>0.99987762006540548</v>
      </c>
      <c r="M66">
        <v>10.48544612211098</v>
      </c>
      <c r="N66">
        <v>0.37061987788901973</v>
      </c>
      <c r="O66" s="3">
        <f t="shared" si="0"/>
        <v>10.129784172661946</v>
      </c>
      <c r="P66" s="3">
        <f t="shared" si="5"/>
        <v>8.1820747384131476</v>
      </c>
      <c r="Q66" s="3">
        <f t="shared" si="3"/>
        <v>3.7935720402617741</v>
      </c>
      <c r="R66" s="3">
        <v>9.0948497832627595</v>
      </c>
      <c r="S66" s="3">
        <f t="shared" si="4"/>
        <v>10.193354658072078</v>
      </c>
    </row>
    <row r="67" spans="1:19" x14ac:dyDescent="0.35">
      <c r="A67" s="1">
        <f>'Raw Data'!A118</f>
        <v>44624.458113425928</v>
      </c>
      <c r="B67" s="2">
        <f>'Raw Data'!B118</f>
        <v>44624.458113425928</v>
      </c>
      <c r="C67">
        <f>'Raw Data'!C118</f>
        <v>531.00031999999999</v>
      </c>
      <c r="D67">
        <v>12.79</v>
      </c>
      <c r="E67">
        <v>285.94</v>
      </c>
      <c r="F67">
        <f>'Raw Data'!E118</f>
        <v>10.913987000000001</v>
      </c>
      <c r="G67">
        <f>'Raw Data'!F118</f>
        <v>0.99036000000000002</v>
      </c>
      <c r="H67">
        <f>'Raw Data'!G118</f>
        <v>0.25</v>
      </c>
      <c r="I67">
        <v>10.569816830250225</v>
      </c>
      <c r="J67">
        <v>2.1596775564960008E-3</v>
      </c>
      <c r="K67">
        <v>1.4576905932357326E-2</v>
      </c>
      <c r="L67">
        <v>0.9998768732619876</v>
      </c>
      <c r="M67">
        <v>10.466634914695847</v>
      </c>
      <c r="N67">
        <v>0.44735208530415349</v>
      </c>
      <c r="O67" s="3">
        <f t="shared" ref="O67:O130" si="6">(F68-F66)/0.0139</f>
        <v>7.61561151079139</v>
      </c>
      <c r="P67" s="3">
        <f t="shared" ref="P67:P98" si="7">A*C67^p - R_*(Theta^(D67-D$146)) + KO2_*(1.0241^(D67-D$146))*N67</f>
        <v>9.6953162014745189</v>
      </c>
      <c r="Q67" s="3">
        <f t="shared" si="3"/>
        <v>4.3251716004494085</v>
      </c>
      <c r="R67" s="3">
        <v>10.613182324098881</v>
      </c>
      <c r="S67" s="3">
        <f t="shared" si="4"/>
        <v>10.761190644917951</v>
      </c>
    </row>
    <row r="68" spans="1:19" x14ac:dyDescent="0.35">
      <c r="A68" s="1">
        <f>'Raw Data'!A119</f>
        <v>44624.465057870373</v>
      </c>
      <c r="B68" s="2">
        <f>'Raw Data'!B119</f>
        <v>44624.465057870373</v>
      </c>
      <c r="C68">
        <f>'Raw Data'!C119</f>
        <v>430.40767999999997</v>
      </c>
      <c r="D68">
        <v>12.869</v>
      </c>
      <c r="E68">
        <v>286.01900000000001</v>
      </c>
      <c r="F68">
        <f>'Raw Data'!E119</f>
        <v>10.961923000000001</v>
      </c>
      <c r="G68">
        <f>'Raw Data'!F119</f>
        <v>0.99036000000000002</v>
      </c>
      <c r="H68">
        <f>'Raw Data'!G119</f>
        <v>0.25</v>
      </c>
      <c r="I68">
        <v>10.551125135026981</v>
      </c>
      <c r="J68">
        <v>2.1614591077139603E-3</v>
      </c>
      <c r="K68">
        <v>1.4652545879195402E-2</v>
      </c>
      <c r="L68">
        <v>0.99987613222376326</v>
      </c>
      <c r="M68">
        <v>10.448117943262135</v>
      </c>
      <c r="N68">
        <v>0.51380505673786558</v>
      </c>
      <c r="O68" s="3">
        <f t="shared" si="6"/>
        <v>7.3998561151078741</v>
      </c>
      <c r="P68" s="3">
        <f t="shared" si="7"/>
        <v>7.6797008492786674</v>
      </c>
      <c r="Q68" s="3">
        <f t="shared" ref="Q68:Q131" si="8">(P68-O68)^2</f>
        <v>7.8313075243121935E-2</v>
      </c>
      <c r="R68" s="3">
        <v>8.6026222762585292</v>
      </c>
      <c r="S68" s="3">
        <f t="shared" si="4"/>
        <v>11.434045589300283</v>
      </c>
    </row>
    <row r="69" spans="1:19" x14ac:dyDescent="0.35">
      <c r="A69" s="1">
        <f>'Raw Data'!A120</f>
        <v>44624.472002314818</v>
      </c>
      <c r="B69" s="2">
        <f>'Raw Data'!B120</f>
        <v>44624.472002314818</v>
      </c>
      <c r="C69">
        <f>'Raw Data'!C120</f>
        <v>358.89407999999997</v>
      </c>
      <c r="D69">
        <v>12.922000000000001</v>
      </c>
      <c r="E69">
        <v>286.072</v>
      </c>
      <c r="F69">
        <f>'Raw Data'!E120</f>
        <v>11.016845</v>
      </c>
      <c r="G69">
        <f>'Raw Data'!F120</f>
        <v>0.99036000000000002</v>
      </c>
      <c r="H69">
        <f>'Raw Data'!G120</f>
        <v>0.25</v>
      </c>
      <c r="I69">
        <v>10.538618253983657</v>
      </c>
      <c r="J69">
        <v>2.1626547758822404E-3</v>
      </c>
      <c r="K69">
        <v>1.4703484639152388E-2</v>
      </c>
      <c r="L69">
        <v>0.99987563307577532</v>
      </c>
      <c r="M69">
        <v>10.435727953196814</v>
      </c>
      <c r="N69">
        <v>0.5811170468031861</v>
      </c>
      <c r="O69" s="3">
        <f t="shared" si="6"/>
        <v>8.3335251798561032</v>
      </c>
      <c r="P69" s="3">
        <f t="shared" si="7"/>
        <v>6.2469407667420329</v>
      </c>
      <c r="Q69" s="3">
        <f t="shared" si="8"/>
        <v>4.3538345130505887</v>
      </c>
      <c r="R69" s="3">
        <v>7.173269323227017</v>
      </c>
      <c r="S69" s="3">
        <f t="shared" ref="S69:S132" si="9">S68+P68*0.0694</f>
        <v>11.967016828240222</v>
      </c>
    </row>
    <row r="70" spans="1:19" x14ac:dyDescent="0.35">
      <c r="A70" s="1">
        <f>'Raw Data'!A121</f>
        <v>44624.478946759256</v>
      </c>
      <c r="B70" s="2">
        <f>'Raw Data'!B121</f>
        <v>44624.478946759256</v>
      </c>
      <c r="C70">
        <f>'Raw Data'!C121</f>
        <v>495.00671999999997</v>
      </c>
      <c r="D70">
        <v>12.983000000000001</v>
      </c>
      <c r="E70">
        <v>286.13299999999998</v>
      </c>
      <c r="F70">
        <f>'Raw Data'!E121</f>
        <v>11.077759</v>
      </c>
      <c r="G70">
        <f>'Raw Data'!F121</f>
        <v>0.99036000000000002</v>
      </c>
      <c r="H70">
        <f>'Raw Data'!G121</f>
        <v>0.25</v>
      </c>
      <c r="I70">
        <v>10.524256345437037</v>
      </c>
      <c r="J70">
        <v>2.1640313698240389E-3</v>
      </c>
      <c r="K70">
        <v>1.4762304687687428E-2</v>
      </c>
      <c r="L70">
        <v>0.99987505659411346</v>
      </c>
      <c r="M70">
        <v>10.421500253822009</v>
      </c>
      <c r="N70">
        <v>0.65625874617799163</v>
      </c>
      <c r="O70" s="3">
        <f t="shared" si="6"/>
        <v>6.1789208633093242</v>
      </c>
      <c r="P70" s="3">
        <f t="shared" si="7"/>
        <v>8.9635073490347814</v>
      </c>
      <c r="Q70" s="3">
        <f t="shared" si="8"/>
        <v>7.7539218964848518</v>
      </c>
      <c r="R70" s="3">
        <v>9.8937728907850069</v>
      </c>
      <c r="S70" s="3">
        <f t="shared" si="9"/>
        <v>12.40055451745212</v>
      </c>
    </row>
    <row r="71" spans="1:19" x14ac:dyDescent="0.35">
      <c r="A71" s="1">
        <f>'Raw Data'!A122</f>
        <v>44624.485891203702</v>
      </c>
      <c r="B71" s="2">
        <f>'Raw Data'!B122</f>
        <v>44624.485891203702</v>
      </c>
      <c r="C71">
        <f>'Raw Data'!C122</f>
        <v>483.82975999999996</v>
      </c>
      <c r="D71">
        <v>13.061999999999999</v>
      </c>
      <c r="E71">
        <v>286.21199999999999</v>
      </c>
      <c r="F71">
        <f>'Raw Data'!E122</f>
        <v>11.102732</v>
      </c>
      <c r="G71">
        <f>'Raw Data'!F122</f>
        <v>0.99036000000000002</v>
      </c>
      <c r="H71">
        <f>'Raw Data'!G122</f>
        <v>0.25</v>
      </c>
      <c r="I71">
        <v>10.505708487619994</v>
      </c>
      <c r="J71">
        <v>2.1658148836358393E-3</v>
      </c>
      <c r="K71">
        <v>1.4838788469699575E-2</v>
      </c>
      <c r="L71">
        <v>0.99987430682633294</v>
      </c>
      <c r="M71">
        <v>10.403125691537818</v>
      </c>
      <c r="N71">
        <v>0.6996063084621813</v>
      </c>
      <c r="O71" s="3">
        <f t="shared" si="6"/>
        <v>4.5269064748200627</v>
      </c>
      <c r="P71" s="3">
        <f t="shared" si="7"/>
        <v>8.7349881918906416</v>
      </c>
      <c r="Q71" s="3">
        <f t="shared" si="8"/>
        <v>17.70795173754367</v>
      </c>
      <c r="R71" s="3">
        <v>9.6703773299138565</v>
      </c>
      <c r="S71" s="3">
        <f t="shared" si="9"/>
        <v>13.022621927475134</v>
      </c>
    </row>
    <row r="72" spans="1:19" x14ac:dyDescent="0.35">
      <c r="A72" s="1">
        <f>'Raw Data'!A123</f>
        <v>44624.492835648147</v>
      </c>
      <c r="B72" s="2">
        <f>'Raw Data'!B123</f>
        <v>44624.492835648147</v>
      </c>
      <c r="C72">
        <f>'Raw Data'!C123</f>
        <v>405.02271999999994</v>
      </c>
      <c r="D72">
        <v>13.132</v>
      </c>
      <c r="E72">
        <v>286.28199999999998</v>
      </c>
      <c r="F72">
        <f>'Raw Data'!E123</f>
        <v>11.140682999999999</v>
      </c>
      <c r="G72">
        <f>'Raw Data'!F123</f>
        <v>0.99036000000000002</v>
      </c>
      <c r="H72">
        <f>'Raw Data'!G123</f>
        <v>0.25</v>
      </c>
      <c r="I72">
        <v>10.489322520709139</v>
      </c>
      <c r="J72">
        <v>2.1673958836046399E-3</v>
      </c>
      <c r="K72">
        <v>1.4906849412339085E-2</v>
      </c>
      <c r="L72">
        <v>0.99987363946814178</v>
      </c>
      <c r="M72">
        <v>10.386892792443586</v>
      </c>
      <c r="N72">
        <v>0.75379020755641335</v>
      </c>
      <c r="O72" s="3">
        <f t="shared" si="6"/>
        <v>5.7479856115108472</v>
      </c>
      <c r="P72" s="3">
        <f t="shared" si="7"/>
        <v>7.1552966990131859</v>
      </c>
      <c r="Q72" s="3">
        <f t="shared" si="8"/>
        <v>1.9805244970070153</v>
      </c>
      <c r="R72" s="3">
        <v>8.0952493075003229</v>
      </c>
      <c r="S72" s="3">
        <f t="shared" si="9"/>
        <v>13.628830107992345</v>
      </c>
    </row>
    <row r="73" spans="1:19" x14ac:dyDescent="0.35">
      <c r="A73" s="1">
        <f>'Raw Data'!A124</f>
        <v>44624.499780092592</v>
      </c>
      <c r="B73" s="2">
        <f>'Raw Data'!B124</f>
        <v>44624.499780092592</v>
      </c>
      <c r="C73">
        <f>'Raw Data'!C124</f>
        <v>510.73023999999998</v>
      </c>
      <c r="D73">
        <v>13.211</v>
      </c>
      <c r="E73">
        <v>286.36099999999999</v>
      </c>
      <c r="F73">
        <f>'Raw Data'!E124</f>
        <v>11.182629</v>
      </c>
      <c r="G73">
        <f>'Raw Data'!F124</f>
        <v>0.99036000000000002</v>
      </c>
      <c r="H73">
        <f>'Raw Data'!G124</f>
        <v>0.25</v>
      </c>
      <c r="I73">
        <v>10.470884683819792</v>
      </c>
      <c r="J73">
        <v>2.1691809125795594E-3</v>
      </c>
      <c r="K73">
        <v>1.4983990120142348E-2</v>
      </c>
      <c r="L73">
        <v>0.99987288289941068</v>
      </c>
      <c r="M73">
        <v>10.368627158080912</v>
      </c>
      <c r="N73">
        <v>0.81400184191908842</v>
      </c>
      <c r="O73" s="3">
        <f t="shared" si="6"/>
        <v>7.8309352517985857</v>
      </c>
      <c r="P73" s="3">
        <f t="shared" si="7"/>
        <v>9.2629116642461984</v>
      </c>
      <c r="Q73" s="3">
        <f t="shared" si="8"/>
        <v>2.0505564458063352</v>
      </c>
      <c r="R73" s="3">
        <v>10.208041222180016</v>
      </c>
      <c r="S73" s="3">
        <f t="shared" si="9"/>
        <v>14.12540769890386</v>
      </c>
    </row>
    <row r="74" spans="1:19" x14ac:dyDescent="0.35">
      <c r="A74" s="1">
        <f>'Raw Data'!A125</f>
        <v>44624.506724537037</v>
      </c>
      <c r="B74" s="2">
        <f>'Raw Data'!B125</f>
        <v>44624.506724537037</v>
      </c>
      <c r="C74">
        <f>'Raw Data'!C125</f>
        <v>506.37311999999997</v>
      </c>
      <c r="D74">
        <v>13.272</v>
      </c>
      <c r="E74">
        <v>286.42199999999997</v>
      </c>
      <c r="F74">
        <f>'Raw Data'!E125</f>
        <v>11.249533</v>
      </c>
      <c r="G74">
        <f>'Raw Data'!F125</f>
        <v>0.99036000000000002</v>
      </c>
      <c r="H74">
        <f>'Raw Data'!G125</f>
        <v>0.25</v>
      </c>
      <c r="I74">
        <v>10.456687550850273</v>
      </c>
      <c r="J74">
        <v>2.1705597757262392E-3</v>
      </c>
      <c r="K74">
        <v>1.5043794027260096E-2</v>
      </c>
      <c r="L74">
        <v>0.99987229623214702</v>
      </c>
      <c r="M74">
        <v>10.354562597315542</v>
      </c>
      <c r="N74">
        <v>0.89497040268445716</v>
      </c>
      <c r="O74" s="3">
        <f t="shared" si="6"/>
        <v>5.3165467625899341</v>
      </c>
      <c r="P74" s="3">
        <f t="shared" si="7"/>
        <v>9.1718083678350926</v>
      </c>
      <c r="Q74" s="3">
        <f t="shared" si="8"/>
        <v>14.863042044877476</v>
      </c>
      <c r="R74" s="3">
        <v>10.120954817094653</v>
      </c>
      <c r="S74" s="3">
        <f t="shared" si="9"/>
        <v>14.768253768402547</v>
      </c>
    </row>
    <row r="75" spans="1:19" x14ac:dyDescent="0.35">
      <c r="A75" s="1">
        <f>'Raw Data'!A126</f>
        <v>44624.513668981483</v>
      </c>
      <c r="B75" s="2">
        <f>'Raw Data'!B126</f>
        <v>44624.513668981483</v>
      </c>
      <c r="C75">
        <f>'Raw Data'!C126</f>
        <v>387.02591999999999</v>
      </c>
      <c r="D75">
        <v>13.316000000000001</v>
      </c>
      <c r="E75">
        <v>286.46599999999995</v>
      </c>
      <c r="F75">
        <f>'Raw Data'!E126</f>
        <v>11.256529</v>
      </c>
      <c r="G75">
        <f>'Raw Data'!F126</f>
        <v>0.99036000000000002</v>
      </c>
      <c r="H75">
        <f>'Raw Data'!G126</f>
        <v>0.25</v>
      </c>
      <c r="I75">
        <v>10.446468389747368</v>
      </c>
      <c r="J75">
        <v>2.1715546628801588E-3</v>
      </c>
      <c r="K75">
        <v>1.5087061259732011E-2</v>
      </c>
      <c r="L75">
        <v>0.99987187171560443</v>
      </c>
      <c r="M75">
        <v>10.344438849422454</v>
      </c>
      <c r="N75">
        <v>0.91209015057754605</v>
      </c>
      <c r="O75" s="3">
        <f t="shared" si="6"/>
        <v>2.8742446043166421</v>
      </c>
      <c r="P75" s="3">
        <f t="shared" si="7"/>
        <v>6.7834901175337912</v>
      </c>
      <c r="Q75" s="3">
        <f t="shared" si="8"/>
        <v>15.282200482608411</v>
      </c>
      <c r="R75" s="3">
        <v>7.7355445908433875</v>
      </c>
      <c r="S75" s="3">
        <f t="shared" si="9"/>
        <v>15.404777269130301</v>
      </c>
    </row>
    <row r="76" spans="1:19" x14ac:dyDescent="0.35">
      <c r="A76" s="1">
        <f>'Raw Data'!A127</f>
        <v>44624.520613425928</v>
      </c>
      <c r="B76" s="2">
        <f>'Raw Data'!B127</f>
        <v>44624.520613425928</v>
      </c>
      <c r="C76">
        <f>'Raw Data'!C127</f>
        <v>347.81183999999996</v>
      </c>
      <c r="D76">
        <v>13.369</v>
      </c>
      <c r="E76">
        <v>286.51900000000001</v>
      </c>
      <c r="F76">
        <f>'Raw Data'!E127</f>
        <v>11.289485000000001</v>
      </c>
      <c r="G76">
        <f>'Raw Data'!F127</f>
        <v>0.99036000000000002</v>
      </c>
      <c r="H76">
        <f>'Raw Data'!G127</f>
        <v>0.25</v>
      </c>
      <c r="I76">
        <v>10.43418268428937</v>
      </c>
      <c r="J76">
        <v>2.1727533805539602E-3</v>
      </c>
      <c r="K76">
        <v>1.5139323626623043E-2</v>
      </c>
      <c r="L76">
        <v>0.99987135886335232</v>
      </c>
      <c r="M76">
        <v>10.332267837528086</v>
      </c>
      <c r="N76">
        <v>0.95721716247191502</v>
      </c>
      <c r="O76" s="3">
        <f t="shared" si="6"/>
        <v>7.7585611510791406</v>
      </c>
      <c r="P76" s="3">
        <f t="shared" si="7"/>
        <v>5.9961977924096468</v>
      </c>
      <c r="Q76" s="3">
        <f t="shared" si="8"/>
        <v>3.1059246079808189</v>
      </c>
      <c r="R76" s="3">
        <v>6.9517669450751143</v>
      </c>
      <c r="S76" s="3">
        <f t="shared" si="9"/>
        <v>15.875551483287147</v>
      </c>
    </row>
    <row r="77" spans="1:19" x14ac:dyDescent="0.35">
      <c r="A77" s="1">
        <f>'Raw Data'!A128</f>
        <v>44624.527557870373</v>
      </c>
      <c r="B77" s="2">
        <f>'Raw Data'!B128</f>
        <v>44624.527557870373</v>
      </c>
      <c r="C77">
        <f>'Raw Data'!C128</f>
        <v>414.87359999999995</v>
      </c>
      <c r="D77">
        <v>13.395</v>
      </c>
      <c r="E77">
        <v>286.54499999999996</v>
      </c>
      <c r="F77">
        <f>'Raw Data'!E128</f>
        <v>11.364373000000001</v>
      </c>
      <c r="G77">
        <f>'Raw Data'!F128</f>
        <v>0.99036000000000002</v>
      </c>
      <c r="H77">
        <f>'Raw Data'!G128</f>
        <v>0.25</v>
      </c>
      <c r="I77">
        <v>10.428165197757647</v>
      </c>
      <c r="J77">
        <v>2.1733415629289999E-3</v>
      </c>
      <c r="K77">
        <v>1.5165019824518823E-2</v>
      </c>
      <c r="L77">
        <v>0.99987110667373569</v>
      </c>
      <c r="M77">
        <v>10.326306521677559</v>
      </c>
      <c r="N77">
        <v>1.0380664783224418</v>
      </c>
      <c r="O77" s="3">
        <f t="shared" si="6"/>
        <v>5.7474100719424213</v>
      </c>
      <c r="P77" s="3">
        <f t="shared" si="7"/>
        <v>7.3348422344593676</v>
      </c>
      <c r="Q77" s="3">
        <f t="shared" si="8"/>
        <v>2.5199408705932287</v>
      </c>
      <c r="R77" s="3">
        <v>8.292140310302015</v>
      </c>
      <c r="S77" s="3">
        <f t="shared" si="9"/>
        <v>16.291687610080377</v>
      </c>
    </row>
    <row r="78" spans="1:19" x14ac:dyDescent="0.35">
      <c r="A78" s="1">
        <f>'Raw Data'!A129</f>
        <v>44624.534502314818</v>
      </c>
      <c r="B78" s="2">
        <f>'Raw Data'!B129</f>
        <v>44624.534502314818</v>
      </c>
      <c r="C78">
        <f>'Raw Data'!C129</f>
        <v>558.65855999999997</v>
      </c>
      <c r="D78">
        <v>13.456</v>
      </c>
      <c r="E78">
        <v>286.60599999999999</v>
      </c>
      <c r="F78">
        <f>'Raw Data'!E129</f>
        <v>11.369374000000001</v>
      </c>
      <c r="G78">
        <f>'Raw Data'!F129</f>
        <v>0.99036000000000002</v>
      </c>
      <c r="H78">
        <f>'Raw Data'!G129</f>
        <v>0.25</v>
      </c>
      <c r="I78">
        <v>10.414071637609759</v>
      </c>
      <c r="J78">
        <v>2.1747218708289603E-3</v>
      </c>
      <c r="K78">
        <v>1.5225457400066441E-2</v>
      </c>
      <c r="L78">
        <v>0.99987051343955458</v>
      </c>
      <c r="M78">
        <v>10.312344504076147</v>
      </c>
      <c r="N78">
        <v>1.0570294959238531</v>
      </c>
      <c r="O78" s="3">
        <f t="shared" si="6"/>
        <v>2.0125899280575279</v>
      </c>
      <c r="P78" s="3">
        <f t="shared" si="7"/>
        <v>10.204624993581696</v>
      </c>
      <c r="Q78" s="3">
        <f t="shared" si="8"/>
        <v>67.109438514777565</v>
      </c>
      <c r="R78" s="3">
        <v>11.165991678119015</v>
      </c>
      <c r="S78" s="3">
        <f t="shared" si="9"/>
        <v>16.800725661151859</v>
      </c>
    </row>
    <row r="79" spans="1:19" x14ac:dyDescent="0.35">
      <c r="A79" s="1">
        <f>'Raw Data'!A130</f>
        <v>44624.541446759256</v>
      </c>
      <c r="B79" s="2">
        <f>'Raw Data'!B130</f>
        <v>44624.541446759256</v>
      </c>
      <c r="C79">
        <f>'Raw Data'!C130</f>
        <v>430.21823999999998</v>
      </c>
      <c r="D79">
        <v>13.526</v>
      </c>
      <c r="E79">
        <v>286.67599999999999</v>
      </c>
      <c r="F79">
        <f>'Raw Data'!E130</f>
        <v>11.392348</v>
      </c>
      <c r="G79">
        <f>'Raw Data'!F130</f>
        <v>0.99036000000000002</v>
      </c>
      <c r="H79">
        <f>'Raw Data'!G130</f>
        <v>0.25</v>
      </c>
      <c r="I79">
        <v>10.397940722453566</v>
      </c>
      <c r="J79">
        <v>2.1763064208953605E-3</v>
      </c>
      <c r="K79">
        <v>1.5295072434786079E-2</v>
      </c>
      <c r="L79">
        <v>0.99986982997850971</v>
      </c>
      <c r="M79">
        <v>10.29636412146343</v>
      </c>
      <c r="N79">
        <v>1.0959838785365701</v>
      </c>
      <c r="O79" s="3">
        <f t="shared" si="6"/>
        <v>2.8026618705035906</v>
      </c>
      <c r="P79" s="3">
        <f t="shared" si="7"/>
        <v>7.6327790195104255</v>
      </c>
      <c r="Q79" s="3">
        <f t="shared" si="8"/>
        <v>23.330031673129916</v>
      </c>
      <c r="R79" s="3">
        <v>8.5988359108200356</v>
      </c>
      <c r="S79" s="3">
        <f t="shared" si="9"/>
        <v>17.508926635706427</v>
      </c>
    </row>
    <row r="80" spans="1:19" x14ac:dyDescent="0.35">
      <c r="A80" s="1">
        <f>'Raw Data'!A131</f>
        <v>44624.548391203702</v>
      </c>
      <c r="B80" s="2">
        <f>'Raw Data'!B131</f>
        <v>44624.548391203702</v>
      </c>
      <c r="C80">
        <f>'Raw Data'!C131</f>
        <v>213.11999999999998</v>
      </c>
      <c r="D80">
        <v>13.577999999999999</v>
      </c>
      <c r="E80">
        <v>286.72799999999995</v>
      </c>
      <c r="F80">
        <f>'Raw Data'!E131</f>
        <v>11.408331</v>
      </c>
      <c r="G80">
        <f>'Raw Data'!F131</f>
        <v>0.99036000000000002</v>
      </c>
      <c r="H80">
        <f>'Raw Data'!G131</f>
        <v>0.25</v>
      </c>
      <c r="I80">
        <v>10.38598673323772</v>
      </c>
      <c r="J80">
        <v>2.1774839235302393E-3</v>
      </c>
      <c r="K80">
        <v>1.5346967173986335E-2</v>
      </c>
      <c r="L80">
        <v>0.99986932039026355</v>
      </c>
      <c r="M80">
        <v>10.284521668198003</v>
      </c>
      <c r="N80">
        <v>1.123809331801997</v>
      </c>
      <c r="O80" s="3">
        <f t="shared" si="6"/>
        <v>4.7415107913668546</v>
      </c>
      <c r="P80" s="3">
        <f t="shared" si="7"/>
        <v>3.290105266954348</v>
      </c>
      <c r="Q80" s="3">
        <f t="shared" si="8"/>
        <v>2.1065779962951434</v>
      </c>
      <c r="R80" s="3">
        <v>4.2596611183058295</v>
      </c>
      <c r="S80" s="3">
        <f t="shared" si="9"/>
        <v>18.03864149966045</v>
      </c>
    </row>
    <row r="81" spans="1:19" x14ac:dyDescent="0.35">
      <c r="A81" s="1">
        <f>'Raw Data'!A132</f>
        <v>44624.555335648147</v>
      </c>
      <c r="B81" s="2">
        <f>'Raw Data'!B132</f>
        <v>44624.555335648147</v>
      </c>
      <c r="C81">
        <f>'Raw Data'!C132</f>
        <v>618.90048000000002</v>
      </c>
      <c r="D81">
        <v>13.587</v>
      </c>
      <c r="E81">
        <v>286.73699999999997</v>
      </c>
      <c r="F81">
        <f>'Raw Data'!E132</f>
        <v>11.458254999999999</v>
      </c>
      <c r="G81">
        <f>'Raw Data'!F132</f>
        <v>0.99036000000000002</v>
      </c>
      <c r="H81">
        <f>'Raw Data'!G132</f>
        <v>0.25</v>
      </c>
      <c r="I81">
        <v>10.383920275211185</v>
      </c>
      <c r="J81">
        <v>2.1776877573968399E-3</v>
      </c>
      <c r="K81">
        <v>1.5355964627674952E-2</v>
      </c>
      <c r="L81">
        <v>0.99986923202972022</v>
      </c>
      <c r="M81">
        <v>10.282474489583688</v>
      </c>
      <c r="N81">
        <v>1.1757805104163115</v>
      </c>
      <c r="O81" s="3">
        <f t="shared" si="6"/>
        <v>4.2387769784172304</v>
      </c>
      <c r="P81" s="3">
        <f t="shared" si="7"/>
        <v>11.399893161749526</v>
      </c>
      <c r="Q81" s="3">
        <f t="shared" si="8"/>
        <v>51.281584991183706</v>
      </c>
      <c r="R81" s="3">
        <v>12.370055887560131</v>
      </c>
      <c r="S81" s="3">
        <f t="shared" si="9"/>
        <v>18.266974805187083</v>
      </c>
    </row>
    <row r="82" spans="1:19" x14ac:dyDescent="0.35">
      <c r="A82" s="1">
        <f>'Raw Data'!A133</f>
        <v>44624.562280092592</v>
      </c>
      <c r="B82" s="2">
        <f>'Raw Data'!B133</f>
        <v>44624.562280092592</v>
      </c>
      <c r="C82">
        <f>'Raw Data'!C133</f>
        <v>523.80159999999989</v>
      </c>
      <c r="D82">
        <v>13.648</v>
      </c>
      <c r="E82">
        <v>286.798</v>
      </c>
      <c r="F82">
        <f>'Raw Data'!E133</f>
        <v>11.46725</v>
      </c>
      <c r="G82">
        <f>'Raw Data'!F133</f>
        <v>0.99036000000000002</v>
      </c>
      <c r="H82">
        <f>'Raw Data'!G133</f>
        <v>0.25</v>
      </c>
      <c r="I82">
        <v>10.36993369634736</v>
      </c>
      <c r="J82">
        <v>2.1790695728654405E-3</v>
      </c>
      <c r="K82">
        <v>1.5417069503179202E-2</v>
      </c>
      <c r="L82">
        <v>0.99986863187437103</v>
      </c>
      <c r="M82">
        <v>10.268618389129159</v>
      </c>
      <c r="N82">
        <v>1.1986316108708408</v>
      </c>
      <c r="O82" s="3">
        <f t="shared" si="6"/>
        <v>2.9467625899280656</v>
      </c>
      <c r="P82" s="3">
        <f t="shared" si="7"/>
        <v>9.4950144269338406</v>
      </c>
      <c r="Q82" s="3">
        <f t="shared" si="8"/>
        <v>42.879602120849512</v>
      </c>
      <c r="R82" s="3">
        <v>10.469300437436106</v>
      </c>
      <c r="S82" s="3">
        <f t="shared" si="9"/>
        <v>19.058127390612501</v>
      </c>
    </row>
    <row r="83" spans="1:19" x14ac:dyDescent="0.35">
      <c r="A83" s="1">
        <f>'Raw Data'!A134</f>
        <v>44624.569224537037</v>
      </c>
      <c r="B83" s="2">
        <f>'Raw Data'!B134</f>
        <v>44624.569224537037</v>
      </c>
      <c r="C83">
        <f>'Raw Data'!C134</f>
        <v>586.50623999999993</v>
      </c>
      <c r="D83">
        <v>13.744</v>
      </c>
      <c r="E83">
        <v>286.89400000000001</v>
      </c>
      <c r="F83">
        <f>'Raw Data'!E134</f>
        <v>11.499215</v>
      </c>
      <c r="G83">
        <f>'Raw Data'!F134</f>
        <v>0.99036000000000002</v>
      </c>
      <c r="H83">
        <f>'Raw Data'!G134</f>
        <v>0.25</v>
      </c>
      <c r="I83">
        <v>10.347990354342215</v>
      </c>
      <c r="J83">
        <v>2.1812452033089609E-3</v>
      </c>
      <c r="K83">
        <v>1.5513666815282948E-2</v>
      </c>
      <c r="L83">
        <v>0.99986768288146888</v>
      </c>
      <c r="M83">
        <v>10.246879710304889</v>
      </c>
      <c r="N83">
        <v>1.252335289695111</v>
      </c>
      <c r="O83" s="3">
        <f t="shared" si="6"/>
        <v>4.0956834532373732</v>
      </c>
      <c r="P83" s="3">
        <f t="shared" si="7"/>
        <v>10.741776763049799</v>
      </c>
      <c r="Q83" s="3">
        <f t="shared" si="8"/>
        <v>44.170556282733486</v>
      </c>
      <c r="R83" s="3">
        <v>11.722587397577643</v>
      </c>
      <c r="S83" s="3">
        <f t="shared" si="9"/>
        <v>19.71708139184171</v>
      </c>
    </row>
    <row r="84" spans="1:19" x14ac:dyDescent="0.35">
      <c r="A84" s="1">
        <f>'Raw Data'!A135</f>
        <v>44624.576168981483</v>
      </c>
      <c r="B84" s="2">
        <f>'Raw Data'!B135</f>
        <v>44624.576168981483</v>
      </c>
      <c r="C84">
        <f>'Raw Data'!C135</f>
        <v>595.59936000000005</v>
      </c>
      <c r="D84">
        <v>13.77</v>
      </c>
      <c r="E84">
        <v>286.91999999999996</v>
      </c>
      <c r="F84">
        <f>'Raw Data'!E135</f>
        <v>11.524179999999999</v>
      </c>
      <c r="G84">
        <f>'Raw Data'!F135</f>
        <v>0.99036000000000002</v>
      </c>
      <c r="H84">
        <f>'Raw Data'!G135</f>
        <v>0.25</v>
      </c>
      <c r="I84">
        <v>10.342061697509141</v>
      </c>
      <c r="J84">
        <v>2.1818346407039991E-3</v>
      </c>
      <c r="K84">
        <v>1.553991982957937E-2</v>
      </c>
      <c r="L84">
        <v>0.99986742491536551</v>
      </c>
      <c r="M84">
        <v>10.241006340441466</v>
      </c>
      <c r="N84">
        <v>1.2831736595585337</v>
      </c>
      <c r="O84" s="3">
        <f t="shared" si="6"/>
        <v>2.8740287769784185</v>
      </c>
      <c r="P84" s="3">
        <f t="shared" si="7"/>
        <v>10.921747711192619</v>
      </c>
      <c r="Q84" s="3">
        <f t="shared" si="8"/>
        <v>64.765780044109746</v>
      </c>
      <c r="R84" s="3">
        <v>11.904332938625361</v>
      </c>
      <c r="S84" s="3">
        <f t="shared" si="9"/>
        <v>20.462560699197365</v>
      </c>
    </row>
    <row r="85" spans="1:19" x14ac:dyDescent="0.35">
      <c r="A85" s="1">
        <f>'Raw Data'!A136</f>
        <v>44624.583113425928</v>
      </c>
      <c r="B85" s="2">
        <f>'Raw Data'!B136</f>
        <v>44624.583113425928</v>
      </c>
      <c r="C85">
        <f>'Raw Data'!C136</f>
        <v>304.24063999999998</v>
      </c>
      <c r="D85">
        <v>13.821999999999999</v>
      </c>
      <c r="E85">
        <v>286.97199999999998</v>
      </c>
      <c r="F85">
        <f>'Raw Data'!E136</f>
        <v>11.539164</v>
      </c>
      <c r="G85">
        <f>'Raw Data'!F136</f>
        <v>0.99036000000000002</v>
      </c>
      <c r="H85">
        <f>'Raw Data'!G136</f>
        <v>0.25</v>
      </c>
      <c r="I85">
        <v>10.330222652084311</v>
      </c>
      <c r="J85">
        <v>2.1830137765382392E-3</v>
      </c>
      <c r="K85">
        <v>1.5592542857518998E-2</v>
      </c>
      <c r="L85">
        <v>0.99986690776826626</v>
      </c>
      <c r="M85">
        <v>10.229277687100957</v>
      </c>
      <c r="N85">
        <v>1.3098863128990423</v>
      </c>
      <c r="O85" s="3">
        <f t="shared" si="6"/>
        <v>5.4597841726618981</v>
      </c>
      <c r="P85" s="3">
        <f t="shared" si="7"/>
        <v>5.0947588427904318</v>
      </c>
      <c r="Q85" s="3">
        <f t="shared" si="8"/>
        <v>0.13324349144777278</v>
      </c>
      <c r="R85" s="3">
        <v>6.0809028942214782</v>
      </c>
      <c r="S85" s="3">
        <f t="shared" si="9"/>
        <v>21.220529990354134</v>
      </c>
    </row>
    <row r="86" spans="1:19" x14ac:dyDescent="0.35">
      <c r="A86" s="1">
        <f>'Raw Data'!A137</f>
        <v>44624.590057870373</v>
      </c>
      <c r="B86" s="2">
        <f>'Raw Data'!B137</f>
        <v>44624.590057870373</v>
      </c>
      <c r="C86">
        <f>'Raw Data'!C137</f>
        <v>602.22975999999994</v>
      </c>
      <c r="D86">
        <v>13.831</v>
      </c>
      <c r="E86">
        <v>286.98099999999999</v>
      </c>
      <c r="F86">
        <f>'Raw Data'!E137</f>
        <v>11.600071</v>
      </c>
      <c r="G86">
        <f>'Raw Data'!F137</f>
        <v>0.99036000000000002</v>
      </c>
      <c r="H86">
        <f>'Raw Data'!G137</f>
        <v>0.25</v>
      </c>
      <c r="I86">
        <v>10.328176055348736</v>
      </c>
      <c r="J86">
        <v>2.1832178930739597E-3</v>
      </c>
      <c r="K86">
        <v>1.5601666548027155E-2</v>
      </c>
      <c r="L86">
        <v>0.99986681809734268</v>
      </c>
      <c r="M86">
        <v>10.227250172109114</v>
      </c>
      <c r="N86">
        <v>1.3728208278908856</v>
      </c>
      <c r="O86" s="3">
        <f t="shared" si="6"/>
        <v>9.4107194244605079</v>
      </c>
      <c r="P86" s="3">
        <f t="shared" si="7"/>
        <v>11.050094420024161</v>
      </c>
      <c r="Q86" s="3">
        <f t="shared" si="8"/>
        <v>2.6875503760793271</v>
      </c>
      <c r="R86" s="3">
        <v>12.036855728972652</v>
      </c>
      <c r="S86" s="3">
        <f t="shared" si="9"/>
        <v>21.574106254043791</v>
      </c>
    </row>
    <row r="87" spans="1:19" x14ac:dyDescent="0.35">
      <c r="A87" s="1">
        <f>'Raw Data'!A138</f>
        <v>44624.597002314818</v>
      </c>
      <c r="B87" s="2">
        <f>'Raw Data'!B138</f>
        <v>44624.597002314818</v>
      </c>
      <c r="C87">
        <f>'Raw Data'!C138</f>
        <v>589.53728000000001</v>
      </c>
      <c r="D87">
        <v>13.9</v>
      </c>
      <c r="E87">
        <v>287.04999999999995</v>
      </c>
      <c r="F87">
        <f>'Raw Data'!E138</f>
        <v>11.669973000000001</v>
      </c>
      <c r="G87">
        <f>'Raw Data'!F138</f>
        <v>0.99036000000000002</v>
      </c>
      <c r="H87">
        <f>'Raw Data'!G138</f>
        <v>0.25</v>
      </c>
      <c r="I87">
        <v>10.312509626227266</v>
      </c>
      <c r="J87">
        <v>2.1847831328999992E-3</v>
      </c>
      <c r="K87">
        <v>1.5671770636814721E-2</v>
      </c>
      <c r="L87">
        <v>0.99986612900199967</v>
      </c>
      <c r="M87">
        <v>10.211729795937895</v>
      </c>
      <c r="N87">
        <v>1.4582432040621054</v>
      </c>
      <c r="O87" s="3">
        <f t="shared" si="6"/>
        <v>4.3827338129495992</v>
      </c>
      <c r="P87" s="3">
        <f t="shared" si="7"/>
        <v>10.791662774396084</v>
      </c>
      <c r="Q87" s="3">
        <f t="shared" si="8"/>
        <v>41.074370432867518</v>
      </c>
      <c r="R87" s="3">
        <v>11.78316924459355</v>
      </c>
      <c r="S87" s="3">
        <f t="shared" si="9"/>
        <v>22.340982806793466</v>
      </c>
    </row>
    <row r="88" spans="1:19" x14ac:dyDescent="0.35">
      <c r="A88" s="1">
        <f>'Raw Data'!A139</f>
        <v>44624.603946759256</v>
      </c>
      <c r="B88" s="2">
        <f>'Raw Data'!B139</f>
        <v>44624.603946759256</v>
      </c>
      <c r="C88">
        <f>'Raw Data'!C139</f>
        <v>404.26495999999997</v>
      </c>
      <c r="D88">
        <v>13.926</v>
      </c>
      <c r="E88">
        <v>287.07599999999996</v>
      </c>
      <c r="F88">
        <f>'Raw Data'!E139</f>
        <v>11.660990999999999</v>
      </c>
      <c r="G88">
        <f>'Raw Data'!F139</f>
        <v>0.99036000000000002</v>
      </c>
      <c r="H88">
        <f>'Raw Data'!G139</f>
        <v>0.25</v>
      </c>
      <c r="I88">
        <v>10.30661739475455</v>
      </c>
      <c r="J88">
        <v>2.1853730923833605E-3</v>
      </c>
      <c r="K88">
        <v>1.5698258290639023E-2</v>
      </c>
      <c r="L88">
        <v>0.99986586859883841</v>
      </c>
      <c r="M88">
        <v>10.205892488768274</v>
      </c>
      <c r="N88">
        <v>1.455098511231725</v>
      </c>
      <c r="O88" s="3">
        <f t="shared" si="6"/>
        <v>1.939856115107881</v>
      </c>
      <c r="P88" s="3">
        <f t="shared" si="7"/>
        <v>7.0868034305352037</v>
      </c>
      <c r="Q88" s="3">
        <f t="shared" si="8"/>
        <v>26.491066667784523</v>
      </c>
      <c r="R88" s="3">
        <v>8.080103845746347</v>
      </c>
      <c r="S88" s="3">
        <f t="shared" si="9"/>
        <v>23.089924203336555</v>
      </c>
    </row>
    <row r="89" spans="1:19" x14ac:dyDescent="0.35">
      <c r="A89" s="1">
        <f>'Raw Data'!A140</f>
        <v>44624.610891203702</v>
      </c>
      <c r="B89" s="2">
        <f>'Raw Data'!B140</f>
        <v>44624.610891203702</v>
      </c>
      <c r="C89">
        <f>'Raw Data'!C140</f>
        <v>308.69247999999999</v>
      </c>
      <c r="D89">
        <v>13.935</v>
      </c>
      <c r="E89">
        <v>287.08499999999998</v>
      </c>
      <c r="F89">
        <f>'Raw Data'!E140</f>
        <v>11.696937</v>
      </c>
      <c r="G89">
        <f>'Raw Data'!F140</f>
        <v>0.99036000000000002</v>
      </c>
      <c r="H89">
        <f>'Raw Data'!G140</f>
        <v>0.25</v>
      </c>
      <c r="I89">
        <v>10.304579184092866</v>
      </c>
      <c r="J89">
        <v>2.1855773294009997E-3</v>
      </c>
      <c r="K89">
        <v>1.5707436243016001E-2</v>
      </c>
      <c r="L89">
        <v>0.99986577836421975</v>
      </c>
      <c r="M89">
        <v>10.203873276343744</v>
      </c>
      <c r="N89">
        <v>1.4930637236562561</v>
      </c>
      <c r="O89" s="3">
        <f t="shared" si="6"/>
        <v>2.0835971223021534</v>
      </c>
      <c r="P89" s="3">
        <f t="shared" si="7"/>
        <v>5.1759603299120247</v>
      </c>
      <c r="Q89" s="3">
        <f t="shared" si="8"/>
        <v>9.5627102077792117</v>
      </c>
      <c r="R89" s="3">
        <v>6.1698824820260887</v>
      </c>
      <c r="S89" s="3">
        <f t="shared" si="9"/>
        <v>23.581748361415698</v>
      </c>
    </row>
    <row r="90" spans="1:19" x14ac:dyDescent="0.35">
      <c r="A90" s="1">
        <f>'Raw Data'!A141</f>
        <v>44624.617835648147</v>
      </c>
      <c r="B90" s="2">
        <f>'Raw Data'!B141</f>
        <v>44624.617835648147</v>
      </c>
      <c r="C90">
        <f>'Raw Data'!C141</f>
        <v>613.78559999999993</v>
      </c>
      <c r="D90">
        <v>13.97</v>
      </c>
      <c r="E90">
        <v>287.12</v>
      </c>
      <c r="F90">
        <f>'Raw Data'!E141</f>
        <v>11.689952999999999</v>
      </c>
      <c r="G90">
        <f>'Raw Data'!F141</f>
        <v>0.99036000000000002</v>
      </c>
      <c r="H90">
        <f>'Raw Data'!G141</f>
        <v>0.25</v>
      </c>
      <c r="I90">
        <v>10.296659683805235</v>
      </c>
      <c r="J90">
        <v>2.1863716835839996E-3</v>
      </c>
      <c r="K90">
        <v>1.574317305972522E-2</v>
      </c>
      <c r="L90">
        <v>0.99986542698648717</v>
      </c>
      <c r="M90">
        <v>10.196027589620906</v>
      </c>
      <c r="N90">
        <v>1.4939254103790933</v>
      </c>
      <c r="O90" s="3">
        <f t="shared" si="6"/>
        <v>4.9574100719424763</v>
      </c>
      <c r="P90" s="3">
        <f t="shared" si="7"/>
        <v>11.271480301182269</v>
      </c>
      <c r="Q90" s="3">
        <f t="shared" si="8"/>
        <v>39.867482859772245</v>
      </c>
      <c r="R90" s="3">
        <v>12.26782402072079</v>
      </c>
      <c r="S90" s="3">
        <f t="shared" si="9"/>
        <v>23.940960008311592</v>
      </c>
    </row>
    <row r="91" spans="1:19" x14ac:dyDescent="0.35">
      <c r="A91" s="1">
        <f>'Raw Data'!A142</f>
        <v>44624.624780092592</v>
      </c>
      <c r="B91" s="2">
        <f>'Raw Data'!B142</f>
        <v>44624.624780092592</v>
      </c>
      <c r="C91">
        <f>'Raw Data'!C142</f>
        <v>430.21823999999998</v>
      </c>
      <c r="D91">
        <v>14.031000000000001</v>
      </c>
      <c r="E91">
        <v>287.18099999999998</v>
      </c>
      <c r="F91">
        <f>'Raw Data'!E142</f>
        <v>11.765845000000001</v>
      </c>
      <c r="G91">
        <f>'Raw Data'!F142</f>
        <v>0.99036000000000002</v>
      </c>
      <c r="H91">
        <f>'Raw Data'!G142</f>
        <v>0.25</v>
      </c>
      <c r="I91">
        <v>10.28288321770491</v>
      </c>
      <c r="J91">
        <v>2.1877565063379593E-3</v>
      </c>
      <c r="K91">
        <v>1.5805627794140648E-2</v>
      </c>
      <c r="L91">
        <v>0.9998648128125609</v>
      </c>
      <c r="M91">
        <v>10.182379510124816</v>
      </c>
      <c r="N91">
        <v>1.5834654898751843</v>
      </c>
      <c r="O91" s="3">
        <f t="shared" si="6"/>
        <v>2.8741726618705248</v>
      </c>
      <c r="P91" s="3">
        <f t="shared" si="7"/>
        <v>7.5982576348539075</v>
      </c>
      <c r="Q91" s="3">
        <f t="shared" si="8"/>
        <v>22.316978831967404</v>
      </c>
      <c r="R91" s="3">
        <v>8.5988359108200356</v>
      </c>
      <c r="S91" s="3">
        <f t="shared" si="9"/>
        <v>24.723200741213642</v>
      </c>
    </row>
    <row r="92" spans="1:19" x14ac:dyDescent="0.35">
      <c r="A92" s="1">
        <f>'Raw Data'!A143</f>
        <v>44624.631724537037</v>
      </c>
      <c r="B92" s="2">
        <f>'Raw Data'!B143</f>
        <v>44624.631724537037</v>
      </c>
      <c r="C92">
        <f>'Raw Data'!C143</f>
        <v>214.63551999999999</v>
      </c>
      <c r="D92">
        <v>14.057</v>
      </c>
      <c r="E92">
        <v>287.20699999999999</v>
      </c>
      <c r="F92">
        <f>'Raw Data'!E143</f>
        <v>11.729903999999999</v>
      </c>
      <c r="G92">
        <f>'Raw Data'!F143</f>
        <v>0.99036000000000002</v>
      </c>
      <c r="H92">
        <f>'Raw Data'!G143</f>
        <v>0.25</v>
      </c>
      <c r="I92">
        <v>10.2770213375754</v>
      </c>
      <c r="J92">
        <v>2.1883469042416398E-3</v>
      </c>
      <c r="K92">
        <v>1.5832313860202646E-2</v>
      </c>
      <c r="L92">
        <v>0.99986455034727872</v>
      </c>
      <c r="M92">
        <v>10.176572251972871</v>
      </c>
      <c r="N92">
        <v>1.5533317480271283</v>
      </c>
      <c r="O92" s="3">
        <f t="shared" si="6"/>
        <v>-0.3587050359712663</v>
      </c>
      <c r="P92" s="3">
        <f t="shared" si="7"/>
        <v>3.2875634071027369</v>
      </c>
      <c r="Q92" s="3">
        <f t="shared" si="8"/>
        <v>13.295273558957316</v>
      </c>
      <c r="R92" s="3">
        <v>4.2899520418137822</v>
      </c>
      <c r="S92" s="3">
        <f t="shared" si="9"/>
        <v>25.250519821072501</v>
      </c>
    </row>
    <row r="93" spans="1:19" x14ac:dyDescent="0.35">
      <c r="A93" s="1">
        <f>'Raw Data'!A144</f>
        <v>44624.638668981483</v>
      </c>
      <c r="B93" s="2">
        <f>'Raw Data'!B144</f>
        <v>44624.638668981483</v>
      </c>
      <c r="C93">
        <f>'Raw Data'!C144</f>
        <v>190.57664</v>
      </c>
      <c r="D93">
        <v>14.074</v>
      </c>
      <c r="E93">
        <v>287.22399999999999</v>
      </c>
      <c r="F93">
        <f>'Raw Data'!E144</f>
        <v>11.760859</v>
      </c>
      <c r="G93">
        <f>'Raw Data'!F144</f>
        <v>0.99036000000000002</v>
      </c>
      <c r="H93">
        <f>'Raw Data'!G144</f>
        <v>0.25</v>
      </c>
      <c r="I93">
        <v>10.273191813539379</v>
      </c>
      <c r="J93">
        <v>2.1887329806873591E-3</v>
      </c>
      <c r="K93">
        <v>1.5849783811554049E-2</v>
      </c>
      <c r="L93">
        <v>0.99986437851318954</v>
      </c>
      <c r="M93">
        <v>10.1727784099887</v>
      </c>
      <c r="N93">
        <v>1.5880805900113</v>
      </c>
      <c r="O93" s="3">
        <f t="shared" si="6"/>
        <v>-1.1491366906474032</v>
      </c>
      <c r="P93" s="3">
        <f t="shared" si="7"/>
        <v>2.8055095296796466</v>
      </c>
      <c r="Q93" s="3">
        <f t="shared" si="8"/>
        <v>15.639226727947021</v>
      </c>
      <c r="R93" s="3">
        <v>3.8090836311250356</v>
      </c>
      <c r="S93" s="3">
        <f t="shared" si="9"/>
        <v>25.478676721525432</v>
      </c>
    </row>
    <row r="94" spans="1:19" x14ac:dyDescent="0.35">
      <c r="A94" s="1">
        <f>'Raw Data'!A145</f>
        <v>44624.645613425928</v>
      </c>
      <c r="B94" s="2">
        <f>'Raw Data'!B145</f>
        <v>44624.645613425928</v>
      </c>
      <c r="C94">
        <f>'Raw Data'!C145</f>
        <v>199.57504</v>
      </c>
      <c r="D94">
        <v>14.074</v>
      </c>
      <c r="E94">
        <v>287.22399999999999</v>
      </c>
      <c r="F94">
        <f>'Raw Data'!E145</f>
        <v>11.713931000000001</v>
      </c>
      <c r="G94">
        <f>'Raw Data'!F145</f>
        <v>0.99036000000000002</v>
      </c>
      <c r="H94">
        <f>'Raw Data'!G145</f>
        <v>0.25</v>
      </c>
      <c r="I94">
        <v>10.273191813539379</v>
      </c>
      <c r="J94">
        <v>2.1887329806873591E-3</v>
      </c>
      <c r="K94">
        <v>1.5849783811554049E-2</v>
      </c>
      <c r="L94">
        <v>0.99986437851318954</v>
      </c>
      <c r="M94">
        <v>10.1727784099887</v>
      </c>
      <c r="N94">
        <v>1.5411525900113006</v>
      </c>
      <c r="O94" s="3">
        <f t="shared" si="6"/>
        <v>-1.2212230215827631</v>
      </c>
      <c r="P94" s="3">
        <f t="shared" si="7"/>
        <v>2.9853618880081152</v>
      </c>
      <c r="Q94" s="3">
        <f t="shared" si="8"/>
        <v>17.695356601597698</v>
      </c>
      <c r="R94" s="3">
        <v>3.9889359894535041</v>
      </c>
      <c r="S94" s="3">
        <f t="shared" si="9"/>
        <v>25.673379082885198</v>
      </c>
    </row>
    <row r="95" spans="1:19" x14ac:dyDescent="0.35">
      <c r="A95" s="1">
        <f>'Raw Data'!A146</f>
        <v>44624.652557870373</v>
      </c>
      <c r="B95" s="2">
        <f>'Raw Data'!B146</f>
        <v>44624.652557870373</v>
      </c>
      <c r="C95">
        <f>'Raw Data'!C146</f>
        <v>164.38656</v>
      </c>
      <c r="D95">
        <v>14.065</v>
      </c>
      <c r="E95">
        <v>287.21499999999997</v>
      </c>
      <c r="F95">
        <f>'Raw Data'!E146</f>
        <v>11.743884</v>
      </c>
      <c r="G95">
        <f>'Raw Data'!F146</f>
        <v>0.99036000000000002</v>
      </c>
      <c r="H95">
        <f>'Raw Data'!G146</f>
        <v>0.25</v>
      </c>
      <c r="I95">
        <v>10.27521888932085</v>
      </c>
      <c r="J95">
        <v>2.188528582641E-3</v>
      </c>
      <c r="K95">
        <v>1.5840532907812264E-2</v>
      </c>
      <c r="L95">
        <v>0.9998644695060741</v>
      </c>
      <c r="M95">
        <v>10.174786598453467</v>
      </c>
      <c r="N95">
        <v>1.5690974015465322</v>
      </c>
      <c r="O95" s="3">
        <f t="shared" si="6"/>
        <v>2.011079136690602</v>
      </c>
      <c r="P95" s="3">
        <f t="shared" si="7"/>
        <v>2.2826722823798806</v>
      </c>
      <c r="Q95" s="3">
        <f t="shared" si="8"/>
        <v>7.3762836785397717E-2</v>
      </c>
      <c r="R95" s="3">
        <v>3.2856186092532305</v>
      </c>
      <c r="S95" s="3">
        <f t="shared" si="9"/>
        <v>25.880563197912963</v>
      </c>
    </row>
    <row r="96" spans="1:19" x14ac:dyDescent="0.35">
      <c r="A96" s="1">
        <f>'Raw Data'!A147</f>
        <v>44624.659502314818</v>
      </c>
      <c r="B96" s="2">
        <f>'Raw Data'!B147</f>
        <v>44624.659502314818</v>
      </c>
      <c r="C96">
        <f>'Raw Data'!C147</f>
        <v>120.57856</v>
      </c>
      <c r="D96">
        <v>14.057</v>
      </c>
      <c r="E96">
        <v>287.20699999999999</v>
      </c>
      <c r="F96">
        <f>'Raw Data'!E147</f>
        <v>11.741885</v>
      </c>
      <c r="G96">
        <f>'Raw Data'!F147</f>
        <v>0.99036000000000002</v>
      </c>
      <c r="H96">
        <f>'Raw Data'!G147</f>
        <v>0.25</v>
      </c>
      <c r="I96">
        <v>10.2770213375754</v>
      </c>
      <c r="J96">
        <v>2.1883469042416398E-3</v>
      </c>
      <c r="K96">
        <v>1.5832313860202646E-2</v>
      </c>
      <c r="L96">
        <v>0.99986455034727872</v>
      </c>
      <c r="M96">
        <v>10.176572251972871</v>
      </c>
      <c r="N96">
        <v>1.5653127480271287</v>
      </c>
      <c r="O96" s="3">
        <f t="shared" si="6"/>
        <v>-3.1604316546762292</v>
      </c>
      <c r="P96" s="3">
        <f t="shared" si="7"/>
        <v>1.4076329668904308</v>
      </c>
      <c r="Q96" s="3">
        <f t="shared" si="8"/>
        <v>20.867214386808953</v>
      </c>
      <c r="R96" s="3">
        <v>2.4100216016014762</v>
      </c>
      <c r="S96" s="3">
        <f t="shared" si="9"/>
        <v>26.038980654310127</v>
      </c>
    </row>
    <row r="97" spans="1:19" x14ac:dyDescent="0.35">
      <c r="A97" s="1">
        <f>'Raw Data'!A148</f>
        <v>44624.666446759256</v>
      </c>
      <c r="B97" s="2">
        <f>'Raw Data'!B148</f>
        <v>44624.666446759256</v>
      </c>
      <c r="C97">
        <f>'Raw Data'!C148</f>
        <v>112.33791999999998</v>
      </c>
      <c r="D97">
        <v>14.083</v>
      </c>
      <c r="E97">
        <v>287.233</v>
      </c>
      <c r="F97">
        <f>'Raw Data'!E148</f>
        <v>11.699954</v>
      </c>
      <c r="G97">
        <f>'Raw Data'!F148</f>
        <v>0.99036000000000002</v>
      </c>
      <c r="H97">
        <f>'Raw Data'!G148</f>
        <v>0.25</v>
      </c>
      <c r="I97">
        <v>10.27116545583841</v>
      </c>
      <c r="J97">
        <v>2.1889373891600403E-3</v>
      </c>
      <c r="K97">
        <v>1.5859039455710558E-2</v>
      </c>
      <c r="L97">
        <v>0.9998642874710163</v>
      </c>
      <c r="M97">
        <v>10.170770932449601</v>
      </c>
      <c r="N97">
        <v>1.5291830675503988</v>
      </c>
      <c r="O97" s="3">
        <f t="shared" si="6"/>
        <v>-2.5856115107913729</v>
      </c>
      <c r="P97" s="3">
        <f t="shared" si="7"/>
        <v>1.2411124360663817</v>
      </c>
      <c r="Q97" s="3">
        <f t="shared" si="8"/>
        <v>14.643816165454588</v>
      </c>
      <c r="R97" s="3">
        <v>2.2453147050269839</v>
      </c>
      <c r="S97" s="3">
        <f t="shared" si="9"/>
        <v>26.136670382212323</v>
      </c>
    </row>
    <row r="98" spans="1:19" x14ac:dyDescent="0.35">
      <c r="A98" s="1">
        <f>'Raw Data'!A149</f>
        <v>44624.673391203702</v>
      </c>
      <c r="B98" s="2">
        <f>'Raw Data'!B149</f>
        <v>44624.673391203702</v>
      </c>
      <c r="C98">
        <f>'Raw Data'!C149</f>
        <v>136.16</v>
      </c>
      <c r="D98">
        <v>14.083</v>
      </c>
      <c r="E98">
        <v>287.233</v>
      </c>
      <c r="F98">
        <f>'Raw Data'!E149</f>
        <v>11.705945</v>
      </c>
      <c r="G98">
        <f>'Raw Data'!F149</f>
        <v>0.99036000000000002</v>
      </c>
      <c r="H98">
        <f>'Raw Data'!G149</f>
        <v>0.25</v>
      </c>
      <c r="I98">
        <v>10.27116545583841</v>
      </c>
      <c r="J98">
        <v>2.1889373891600403E-3</v>
      </c>
      <c r="K98">
        <v>1.5859039455710558E-2</v>
      </c>
      <c r="L98">
        <v>0.9998642874710163</v>
      </c>
      <c r="M98">
        <v>10.170770932449601</v>
      </c>
      <c r="N98">
        <v>1.5351740675503986</v>
      </c>
      <c r="O98" s="3">
        <f t="shared" si="6"/>
        <v>-1.2207194244604544</v>
      </c>
      <c r="P98" s="3">
        <f t="shared" si="7"/>
        <v>1.7172478899570114</v>
      </c>
      <c r="Q98" s="3">
        <f t="shared" si="8"/>
        <v>8.6316519405853764</v>
      </c>
      <c r="R98" s="3">
        <v>2.7214501589176137</v>
      </c>
      <c r="S98" s="3">
        <f t="shared" si="9"/>
        <v>26.222803585275329</v>
      </c>
    </row>
    <row r="99" spans="1:19" x14ac:dyDescent="0.35">
      <c r="A99" s="1">
        <f>'Raw Data'!A150</f>
        <v>44624.680335648147</v>
      </c>
      <c r="B99" s="2">
        <f>'Raw Data'!B150</f>
        <v>44624.680335648147</v>
      </c>
      <c r="C99">
        <f>'Raw Data'!C150</f>
        <v>101.16095999999999</v>
      </c>
      <c r="D99">
        <v>14.125999999999999</v>
      </c>
      <c r="E99">
        <v>287.27599999999995</v>
      </c>
      <c r="F99">
        <f>'Raw Data'!E150</f>
        <v>11.682986</v>
      </c>
      <c r="G99">
        <f>'Raw Data'!F150</f>
        <v>0.99036000000000002</v>
      </c>
      <c r="H99">
        <f>'Raw Data'!G150</f>
        <v>0.25</v>
      </c>
      <c r="I99">
        <v>10.261493869447653</v>
      </c>
      <c r="J99">
        <v>2.1899141513273589E-3</v>
      </c>
      <c r="K99">
        <v>1.5903326360527083E-2</v>
      </c>
      <c r="L99">
        <v>0.99986385181069992</v>
      </c>
      <c r="M99">
        <v>10.161189452624265</v>
      </c>
      <c r="N99">
        <v>1.5217965473757342</v>
      </c>
      <c r="O99" s="3">
        <f t="shared" si="6"/>
        <v>-1.3645323741007163</v>
      </c>
      <c r="P99" s="3">
        <f t="shared" ref="P99:P130" si="10">A*C99^p - R_*(Theta^(D99-D$146)) + KO2_*(1.0241^(D99-D$146))*N99</f>
        <v>1.0147101991400485</v>
      </c>
      <c r="Q99" s="3">
        <f t="shared" si="8"/>
        <v>5.6607952223213358</v>
      </c>
      <c r="R99" s="3">
        <v>2.021919144155834</v>
      </c>
      <c r="S99" s="3">
        <f t="shared" si="9"/>
        <v>26.341980588838346</v>
      </c>
    </row>
    <row r="100" spans="1:19" x14ac:dyDescent="0.35">
      <c r="A100" s="1">
        <f>'Raw Data'!A151</f>
        <v>44624.687280092592</v>
      </c>
      <c r="B100" s="2">
        <f>'Raw Data'!B151</f>
        <v>44624.687280092592</v>
      </c>
      <c r="C100">
        <f>'Raw Data'!C151</f>
        <v>80.464639999999989</v>
      </c>
      <c r="D100">
        <v>14.109</v>
      </c>
      <c r="E100">
        <v>287.25899999999996</v>
      </c>
      <c r="F100">
        <f>'Raw Data'!E151</f>
        <v>11.686978</v>
      </c>
      <c r="G100">
        <f>'Raw Data'!F151</f>
        <v>0.99036000000000002</v>
      </c>
      <c r="H100">
        <f>'Raw Data'!G151</f>
        <v>0.25</v>
      </c>
      <c r="I100">
        <v>10.265315564061396</v>
      </c>
      <c r="J100">
        <v>2.1895279610931592E-3</v>
      </c>
      <c r="K100">
        <v>1.5885804630436776E-2</v>
      </c>
      <c r="L100">
        <v>0.9998640241832073</v>
      </c>
      <c r="M100">
        <v>10.164975543201589</v>
      </c>
      <c r="N100">
        <v>1.5220024567984112</v>
      </c>
      <c r="O100" s="3">
        <f t="shared" si="6"/>
        <v>-5.2437410071941697</v>
      </c>
      <c r="P100" s="3">
        <f t="shared" si="10"/>
        <v>0.60223953535914632</v>
      </c>
      <c r="Q100" s="3">
        <f t="shared" si="8"/>
        <v>34.175488503911964</v>
      </c>
      <c r="R100" s="3">
        <v>1.6082587200003566</v>
      </c>
      <c r="S100" s="3">
        <f t="shared" si="9"/>
        <v>26.412401476658665</v>
      </c>
    </row>
    <row r="101" spans="1:19" x14ac:dyDescent="0.35">
      <c r="A101" s="1">
        <f>'Raw Data'!A152</f>
        <v>44624.694224537037</v>
      </c>
      <c r="B101" s="2">
        <f>'Raw Data'!B152</f>
        <v>44624.694224537037</v>
      </c>
      <c r="C101">
        <f>'Raw Data'!C152</f>
        <v>53.279999999999994</v>
      </c>
      <c r="D101">
        <v>14.117000000000001</v>
      </c>
      <c r="E101">
        <v>287.267</v>
      </c>
      <c r="F101">
        <f>'Raw Data'!E152</f>
        <v>11.610098000000001</v>
      </c>
      <c r="G101">
        <f>'Raw Data'!F152</f>
        <v>0.99036000000000002</v>
      </c>
      <c r="H101">
        <f>'Raw Data'!G152</f>
        <v>0.25</v>
      </c>
      <c r="I101">
        <v>10.263516801136204</v>
      </c>
      <c r="J101">
        <v>2.1897096930400409E-3</v>
      </c>
      <c r="K101">
        <v>1.5894048039206212E-2</v>
      </c>
      <c r="L101">
        <v>0.99986394308868987</v>
      </c>
      <c r="M101">
        <v>10.163193538289997</v>
      </c>
      <c r="N101">
        <v>1.4469044617100035</v>
      </c>
      <c r="O101" s="3">
        <f t="shared" si="6"/>
        <v>-9.9124460431655148</v>
      </c>
      <c r="P101" s="3">
        <f t="shared" si="10"/>
        <v>5.833638286851528E-2</v>
      </c>
      <c r="Q101" s="3">
        <f t="shared" si="8"/>
        <v>99.416502187309078</v>
      </c>
      <c r="R101" s="3">
        <v>1.0649152795764574</v>
      </c>
      <c r="S101" s="3">
        <f t="shared" si="9"/>
        <v>26.45419690041259</v>
      </c>
    </row>
    <row r="102" spans="1:19" x14ac:dyDescent="0.35">
      <c r="A102" s="1">
        <f>'Raw Data'!A153</f>
        <v>44624.701168981483</v>
      </c>
      <c r="B102" s="2">
        <f>'Raw Data'!B153</f>
        <v>44624.701168981483</v>
      </c>
      <c r="C102">
        <f>'Raw Data'!C153</f>
        <v>54.108800000000002</v>
      </c>
      <c r="D102">
        <v>14.143000000000001</v>
      </c>
      <c r="E102">
        <v>287.29300000000001</v>
      </c>
      <c r="F102">
        <f>'Raw Data'!E153</f>
        <v>11.549194999999999</v>
      </c>
      <c r="G102">
        <f>'Raw Data'!F153</f>
        <v>0.99036000000000002</v>
      </c>
      <c r="H102">
        <f>'Raw Data'!G153</f>
        <v>0.25</v>
      </c>
      <c r="I102">
        <v>10.257674729684286</v>
      </c>
      <c r="J102">
        <v>2.1903003787616402E-3</v>
      </c>
      <c r="K102">
        <v>1.5920865046556459E-2</v>
      </c>
      <c r="L102">
        <v>0.99986367926184938</v>
      </c>
      <c r="M102">
        <v>10.157405891437014</v>
      </c>
      <c r="N102">
        <v>1.3917891085629854</v>
      </c>
      <c r="O102" s="3">
        <f t="shared" si="6"/>
        <v>-6.1773381294964089</v>
      </c>
      <c r="P102" s="3">
        <f t="shared" si="10"/>
        <v>7.3080515919115685E-2</v>
      </c>
      <c r="Q102" s="3">
        <f t="shared" si="8"/>
        <v>39.067733242958042</v>
      </c>
      <c r="R102" s="3">
        <v>1.0814806283698692</v>
      </c>
      <c r="S102" s="3">
        <f t="shared" si="9"/>
        <v>26.458245445383664</v>
      </c>
    </row>
    <row r="103" spans="1:19" x14ac:dyDescent="0.35">
      <c r="A103" s="1">
        <f>'Raw Data'!A154</f>
        <v>44624.708113425928</v>
      </c>
      <c r="B103" s="2">
        <f>'Raw Data'!B154</f>
        <v>44624.708113425928</v>
      </c>
      <c r="C103">
        <f>'Raw Data'!C154</f>
        <v>34.359679999999997</v>
      </c>
      <c r="D103">
        <v>14.135</v>
      </c>
      <c r="E103">
        <v>287.28499999999997</v>
      </c>
      <c r="F103">
        <f>'Raw Data'!E154</f>
        <v>11.524233000000001</v>
      </c>
      <c r="G103">
        <f>'Raw Data'!F154</f>
        <v>0.99036000000000002</v>
      </c>
      <c r="H103">
        <f>'Raw Data'!G154</f>
        <v>0.25</v>
      </c>
      <c r="I103">
        <v>10.259471653823937</v>
      </c>
      <c r="J103">
        <v>2.1901186200409999E-3</v>
      </c>
      <c r="K103">
        <v>1.5912609434204462E-2</v>
      </c>
      <c r="L103">
        <v>0.99986376048328507</v>
      </c>
      <c r="M103">
        <v>10.15918607588744</v>
      </c>
      <c r="N103">
        <v>1.3650469241125602</v>
      </c>
      <c r="O103" s="3">
        <f t="shared" si="6"/>
        <v>-0.79007194244593482</v>
      </c>
      <c r="P103" s="3">
        <f t="shared" si="10"/>
        <v>-0.32108735628314145</v>
      </c>
      <c r="Q103" s="3">
        <f t="shared" si="8"/>
        <v>0.21994654205828656</v>
      </c>
      <c r="R103" s="3">
        <v>0.68675203140686214</v>
      </c>
      <c r="S103" s="3">
        <f t="shared" si="9"/>
        <v>26.463317233188452</v>
      </c>
    </row>
    <row r="104" spans="1:19" x14ac:dyDescent="0.35">
      <c r="A104" s="1">
        <f>'Raw Data'!A155</f>
        <v>44624.715057870373</v>
      </c>
      <c r="B104" s="2">
        <f>'Raw Data'!B155</f>
        <v>44624.715057870373</v>
      </c>
      <c r="C104">
        <f>'Raw Data'!C155</f>
        <v>22.95776</v>
      </c>
      <c r="D104">
        <v>14.151999999999999</v>
      </c>
      <c r="E104">
        <v>287.30199999999996</v>
      </c>
      <c r="F104">
        <f>'Raw Data'!E155</f>
        <v>11.538213000000001</v>
      </c>
      <c r="G104">
        <f>'Raw Data'!F155</f>
        <v>0.99036000000000002</v>
      </c>
      <c r="H104">
        <f>'Raw Data'!G155</f>
        <v>0.25</v>
      </c>
      <c r="I104">
        <v>10.255653865673416</v>
      </c>
      <c r="J104">
        <v>2.1905048671694398E-3</v>
      </c>
      <c r="K104">
        <v>1.5930157102553518E-2</v>
      </c>
      <c r="L104">
        <v>0.99986358784101204</v>
      </c>
      <c r="M104">
        <v>10.155403852843014</v>
      </c>
      <c r="N104">
        <v>1.382809147156987</v>
      </c>
      <c r="O104" s="3">
        <f t="shared" si="6"/>
        <v>-1.7955395683453104</v>
      </c>
      <c r="P104" s="3">
        <f t="shared" si="10"/>
        <v>-0.55017113913535209</v>
      </c>
      <c r="Q104" s="3">
        <f t="shared" si="8"/>
        <v>1.5509425244728789</v>
      </c>
      <c r="R104" s="3">
        <v>0.45886016157750026</v>
      </c>
      <c r="S104" s="3">
        <f t="shared" si="9"/>
        <v>26.441033770662401</v>
      </c>
    </row>
    <row r="105" spans="1:19" x14ac:dyDescent="0.35">
      <c r="A105" s="1">
        <f>'Raw Data'!A156</f>
        <v>44624.722002314818</v>
      </c>
      <c r="B105" s="2">
        <f>'Raw Data'!B156</f>
        <v>44624.722002314818</v>
      </c>
      <c r="C105">
        <f>'Raw Data'!C156</f>
        <v>11.83704</v>
      </c>
      <c r="D105">
        <v>14.161</v>
      </c>
      <c r="E105">
        <v>287.31099999999998</v>
      </c>
      <c r="F105">
        <f>'Raw Data'!E156</f>
        <v>11.499275000000001</v>
      </c>
      <c r="G105">
        <f>'Raw Data'!F156</f>
        <v>0.99036000000000002</v>
      </c>
      <c r="H105">
        <f>'Raw Data'!G156</f>
        <v>0.25</v>
      </c>
      <c r="I105">
        <v>10.253633716723236</v>
      </c>
      <c r="J105">
        <v>2.1907093660035598E-3</v>
      </c>
      <c r="K105">
        <v>1.5939453916887007E-2</v>
      </c>
      <c r="L105">
        <v>0.99986349637068184</v>
      </c>
      <c r="M105">
        <v>10.153402522183194</v>
      </c>
      <c r="N105">
        <v>1.3458724778168065</v>
      </c>
      <c r="O105" s="3">
        <f t="shared" si="6"/>
        <v>-7.6136690647482723</v>
      </c>
      <c r="P105" s="3">
        <f t="shared" si="10"/>
        <v>-0.77307420610895505</v>
      </c>
      <c r="Q105" s="3">
        <f t="shared" si="8"/>
        <v>46.79373802004266</v>
      </c>
      <c r="R105" s="3">
        <v>0.23658867794590299</v>
      </c>
      <c r="S105" s="3">
        <f t="shared" si="9"/>
        <v>26.402851893606407</v>
      </c>
    </row>
    <row r="106" spans="1:19" x14ac:dyDescent="0.35">
      <c r="A106" s="1">
        <f>'Raw Data'!A157</f>
        <v>44624.728946759256</v>
      </c>
      <c r="B106" s="2">
        <f>'Raw Data'!B157</f>
        <v>44624.728946759256</v>
      </c>
      <c r="C106">
        <f>'Raw Data'!C157</f>
        <v>6.00732</v>
      </c>
      <c r="D106">
        <v>14.196</v>
      </c>
      <c r="E106">
        <v>287.346</v>
      </c>
      <c r="F106">
        <f>'Raw Data'!E157</f>
        <v>11.432383</v>
      </c>
      <c r="G106">
        <f>'Raw Data'!F157</f>
        <v>0.99036000000000002</v>
      </c>
      <c r="H106">
        <f>'Raw Data'!G157</f>
        <v>0.25</v>
      </c>
      <c r="I106">
        <v>10.245784372886165</v>
      </c>
      <c r="J106">
        <v>2.191504738361761E-3</v>
      </c>
      <c r="K106">
        <v>1.5975653467081029E-2</v>
      </c>
      <c r="L106">
        <v>0.99986314018180222</v>
      </c>
      <c r="M106">
        <v>10.145626292901815</v>
      </c>
      <c r="N106">
        <v>1.2867567070981849</v>
      </c>
      <c r="O106" s="3">
        <f t="shared" si="6"/>
        <v>-8.906618705036065</v>
      </c>
      <c r="P106" s="3">
        <f t="shared" si="10"/>
        <v>-0.89205360403825373</v>
      </c>
      <c r="Q106" s="3">
        <f t="shared" si="8"/>
        <v>64.233253758132065</v>
      </c>
      <c r="R106" s="3">
        <v>0.12006919777224559</v>
      </c>
      <c r="S106" s="3">
        <f t="shared" si="9"/>
        <v>26.349200543702445</v>
      </c>
    </row>
    <row r="107" spans="1:19" x14ac:dyDescent="0.35">
      <c r="A107" s="1">
        <f>'Raw Data'!A158</f>
        <v>44624.735891203702</v>
      </c>
      <c r="B107" s="2">
        <f>'Raw Data'!B158</f>
        <v>44624.735891203702</v>
      </c>
      <c r="C107">
        <f>'Raw Data'!C158</f>
        <v>2.3450600000000001</v>
      </c>
      <c r="D107">
        <v>14.212999999999999</v>
      </c>
      <c r="E107">
        <v>287.363</v>
      </c>
      <c r="F107">
        <f>'Raw Data'!E158</f>
        <v>11.375473</v>
      </c>
      <c r="G107">
        <f>'Raw Data'!F158</f>
        <v>0.99036000000000002</v>
      </c>
      <c r="H107">
        <f>'Raw Data'!G158</f>
        <v>0.25</v>
      </c>
      <c r="I107">
        <v>10.241975728363146</v>
      </c>
      <c r="J107">
        <v>2.1918911189728399E-3</v>
      </c>
      <c r="K107">
        <v>1.5993262118743409E-2</v>
      </c>
      <c r="L107">
        <v>0.99986296690515852</v>
      </c>
      <c r="M107">
        <v>10.141853122350422</v>
      </c>
      <c r="N107">
        <v>1.233619877649577</v>
      </c>
      <c r="O107" s="3">
        <f t="shared" si="6"/>
        <v>-7.7574100719424175</v>
      </c>
      <c r="P107" s="3">
        <f t="shared" si="10"/>
        <v>-0.96644871778672559</v>
      </c>
      <c r="Q107" s="3">
        <f t="shared" si="8"/>
        <v>46.117156113636106</v>
      </c>
      <c r="R107" s="3">
        <v>4.6871062791358255E-2</v>
      </c>
      <c r="S107" s="3">
        <f t="shared" si="9"/>
        <v>26.287292023582189</v>
      </c>
    </row>
    <row r="108" spans="1:19" x14ac:dyDescent="0.35">
      <c r="A108" s="1">
        <f>'Raw Data'!A159</f>
        <v>44624.742835648147</v>
      </c>
      <c r="B108" s="2">
        <f>'Raw Data'!B159</f>
        <v>44624.742835648147</v>
      </c>
      <c r="C108">
        <f>'Raw Data'!C159</f>
        <v>0.77810999999999997</v>
      </c>
      <c r="D108">
        <v>14.239000000000001</v>
      </c>
      <c r="E108">
        <v>287.38899999999995</v>
      </c>
      <c r="F108">
        <f>'Raw Data'!E159</f>
        <v>11.324555</v>
      </c>
      <c r="G108">
        <f>'Raw Data'!F159</f>
        <v>0.99036000000000002</v>
      </c>
      <c r="H108">
        <f>'Raw Data'!G159</f>
        <v>0.25</v>
      </c>
      <c r="I108">
        <v>10.236155660352436</v>
      </c>
      <c r="J108">
        <v>2.1924821259795592E-3</v>
      </c>
      <c r="K108">
        <v>1.6020225937917038E-2</v>
      </c>
      <c r="L108">
        <v>0.99986270155109924</v>
      </c>
      <c r="M108">
        <v>10.136087259627727</v>
      </c>
      <c r="N108">
        <v>1.188467740372273</v>
      </c>
      <c r="O108" s="3">
        <f t="shared" si="6"/>
        <v>-6.895323741007112</v>
      </c>
      <c r="P108" s="3">
        <f t="shared" si="10"/>
        <v>-0.99960099245727874</v>
      </c>
      <c r="Q108" s="3">
        <f t="shared" si="8"/>
        <v>34.759546727767997</v>
      </c>
      <c r="R108" s="3">
        <v>1.5552200228814515E-2</v>
      </c>
      <c r="S108" s="3">
        <f t="shared" si="9"/>
        <v>26.22022048256779</v>
      </c>
    </row>
    <row r="109" spans="1:19" x14ac:dyDescent="0.35">
      <c r="A109" s="1">
        <f>'Raw Data'!A160</f>
        <v>44624.749780092592</v>
      </c>
      <c r="B109" s="2">
        <f>'Raw Data'!B160</f>
        <v>44624.749780092592</v>
      </c>
      <c r="C109">
        <f>'Raw Data'!C160</f>
        <v>0.10822499999999999</v>
      </c>
      <c r="D109">
        <v>14.265000000000001</v>
      </c>
      <c r="E109">
        <v>287.41499999999996</v>
      </c>
      <c r="F109">
        <f>'Raw Data'!E160</f>
        <v>11.279628000000001</v>
      </c>
      <c r="G109">
        <f>'Raw Data'!F160</f>
        <v>0.99036000000000002</v>
      </c>
      <c r="H109">
        <f>'Raw Data'!G160</f>
        <v>0.25</v>
      </c>
      <c r="I109">
        <v>10.230341531975071</v>
      </c>
      <c r="J109">
        <v>2.1930732200009986E-3</v>
      </c>
      <c r="K109">
        <v>1.6047229636005276E-2</v>
      </c>
      <c r="L109">
        <v>0.99986243578208134</v>
      </c>
      <c r="M109">
        <v>10.130327277325849</v>
      </c>
      <c r="N109">
        <v>1.1493007226741518</v>
      </c>
      <c r="O109" s="3">
        <f t="shared" si="6"/>
        <v>-8.5474820143884802</v>
      </c>
      <c r="P109" s="3">
        <f t="shared" si="10"/>
        <v>-1.0148268128478395</v>
      </c>
      <c r="Q109" s="3">
        <f t="shared" si="8"/>
        <v>56.740894385297267</v>
      </c>
      <c r="R109" s="3">
        <v>2.1631091616396789E-3</v>
      </c>
      <c r="S109" s="3">
        <f t="shared" si="9"/>
        <v>26.150848173691255</v>
      </c>
    </row>
    <row r="110" spans="1:19" x14ac:dyDescent="0.35">
      <c r="A110" s="1">
        <f>'Raw Data'!A161</f>
        <v>44624.756724537037</v>
      </c>
      <c r="B110" s="2">
        <f>'Raw Data'!B161</f>
        <v>44624.756724537037</v>
      </c>
      <c r="C110">
        <f>'Raw Data'!C161</f>
        <v>0</v>
      </c>
      <c r="D110">
        <v>14.291</v>
      </c>
      <c r="E110">
        <v>287.44099999999997</v>
      </c>
      <c r="F110">
        <f>'Raw Data'!E161</f>
        <v>11.205745</v>
      </c>
      <c r="G110">
        <f>'Raw Data'!F161</f>
        <v>0.99036000000000002</v>
      </c>
      <c r="H110">
        <f>'Raw Data'!G161</f>
        <v>0.25</v>
      </c>
      <c r="I110">
        <v>10.224533334884434</v>
      </c>
      <c r="J110">
        <v>2.1936644010371598E-3</v>
      </c>
      <c r="K110">
        <v>1.6074273263134691E-2</v>
      </c>
      <c r="L110">
        <v>0.99986216959753371</v>
      </c>
      <c r="M110">
        <v>10.124573167176461</v>
      </c>
      <c r="N110">
        <v>1.0811718328235393</v>
      </c>
      <c r="O110" s="3">
        <f t="shared" si="6"/>
        <v>-11.133381294964066</v>
      </c>
      <c r="P110" s="3">
        <f t="shared" si="10"/>
        <v>-1.0188299745501213</v>
      </c>
      <c r="Q110" s="3">
        <f t="shared" si="8"/>
        <v>102.30414841328748</v>
      </c>
      <c r="R110" s="3">
        <v>0</v>
      </c>
      <c r="S110" s="3">
        <f t="shared" si="9"/>
        <v>26.080419192879614</v>
      </c>
    </row>
    <row r="111" spans="1:19" x14ac:dyDescent="0.35">
      <c r="A111" s="1">
        <f>'Raw Data'!A162</f>
        <v>44624.763668981483</v>
      </c>
      <c r="B111" s="2">
        <f>'Raw Data'!B162</f>
        <v>44624.763668981483</v>
      </c>
      <c r="C111">
        <f>'Raw Data'!C162</f>
        <v>0</v>
      </c>
      <c r="D111">
        <v>14.317</v>
      </c>
      <c r="E111">
        <v>287.46699999999998</v>
      </c>
      <c r="F111">
        <f>'Raw Data'!E162</f>
        <v>11.124874</v>
      </c>
      <c r="G111">
        <f>'Raw Data'!F162</f>
        <v>0.99036000000000002</v>
      </c>
      <c r="H111">
        <f>'Raw Data'!G162</f>
        <v>0.25</v>
      </c>
      <c r="I111">
        <v>10.218731060747777</v>
      </c>
      <c r="J111">
        <v>2.1942556690880402E-3</v>
      </c>
      <c r="K111">
        <v>1.6101356869482473E-2</v>
      </c>
      <c r="L111">
        <v>0.99986190299688371</v>
      </c>
      <c r="M111">
        <v>10.118824920924972</v>
      </c>
      <c r="N111">
        <v>1.0060490790750283</v>
      </c>
      <c r="O111" s="3">
        <f t="shared" si="6"/>
        <v>-8.6910791366906466</v>
      </c>
      <c r="P111" s="3">
        <f t="shared" si="10"/>
        <v>-1.0206733563207575</v>
      </c>
      <c r="Q111" s="3">
        <f t="shared" si="8"/>
        <v>58.835124835531808</v>
      </c>
      <c r="R111" s="3">
        <v>0</v>
      </c>
      <c r="S111" s="3">
        <f t="shared" si="9"/>
        <v>26.009712392645834</v>
      </c>
    </row>
    <row r="112" spans="1:19" x14ac:dyDescent="0.35">
      <c r="A112" s="1">
        <f>'Raw Data'!A163</f>
        <v>44624.770613425928</v>
      </c>
      <c r="B112" s="2">
        <f>'Raw Data'!B163</f>
        <v>44624.770613425928</v>
      </c>
      <c r="C112">
        <f>'Raw Data'!C163</f>
        <v>0</v>
      </c>
      <c r="D112">
        <v>14.343</v>
      </c>
      <c r="E112">
        <v>287.49299999999999</v>
      </c>
      <c r="F112">
        <f>'Raw Data'!E163</f>
        <v>11.084939</v>
      </c>
      <c r="G112">
        <f>'Raw Data'!F163</f>
        <v>0.99036000000000002</v>
      </c>
      <c r="H112">
        <f>'Raw Data'!G163</f>
        <v>0.25</v>
      </c>
      <c r="I112">
        <v>10.21293470124211</v>
      </c>
      <c r="J112">
        <v>2.1948470241536407E-3</v>
      </c>
      <c r="K112">
        <v>1.6128480505276696E-2</v>
      </c>
      <c r="L112">
        <v>0.99986163597955924</v>
      </c>
      <c r="M112">
        <v>10.113082530326457</v>
      </c>
      <c r="N112">
        <v>0.97185646967354344</v>
      </c>
      <c r="O112" s="3">
        <f t="shared" si="6"/>
        <v>-8.6192805755396265</v>
      </c>
      <c r="P112" s="3">
        <f t="shared" si="10"/>
        <v>-1.0225200733450055</v>
      </c>
      <c r="Q112" s="3">
        <f t="shared" si="8"/>
        <v>57.710770127704265</v>
      </c>
      <c r="R112" s="3">
        <v>0</v>
      </c>
      <c r="S112" s="3">
        <f t="shared" si="9"/>
        <v>25.938877661717175</v>
      </c>
    </row>
    <row r="113" spans="1:19" x14ac:dyDescent="0.35">
      <c r="A113" s="1">
        <f>'Raw Data'!A164</f>
        <v>44624.777557870373</v>
      </c>
      <c r="B113" s="2">
        <f>'Raw Data'!B164</f>
        <v>44624.777557870373</v>
      </c>
      <c r="C113">
        <f>'Raw Data'!C164</f>
        <v>0</v>
      </c>
      <c r="D113">
        <v>14.377000000000001</v>
      </c>
      <c r="E113">
        <v>287.52699999999999</v>
      </c>
      <c r="F113">
        <f>'Raw Data'!E164</f>
        <v>11.005065999999999</v>
      </c>
      <c r="G113">
        <f>'Raw Data'!F164</f>
        <v>0.99036000000000002</v>
      </c>
      <c r="H113">
        <f>'Raw Data'!G164</f>
        <v>0.25</v>
      </c>
      <c r="I113">
        <v>10.20536375712995</v>
      </c>
      <c r="J113">
        <v>2.1956204659184389E-3</v>
      </c>
      <c r="K113">
        <v>1.6164010358274025E-2</v>
      </c>
      <c r="L113">
        <v>0.99986128617339376</v>
      </c>
      <c r="M113">
        <v>10.105582072078123</v>
      </c>
      <c r="N113">
        <v>0.89948392792187626</v>
      </c>
      <c r="O113" s="3">
        <f t="shared" si="6"/>
        <v>-8.9782733812949775</v>
      </c>
      <c r="P113" s="3">
        <f t="shared" si="10"/>
        <v>-1.0249400535159714</v>
      </c>
      <c r="Q113" s="3">
        <f t="shared" si="8"/>
        <v>63.255511022760281</v>
      </c>
      <c r="R113" s="3">
        <v>0</v>
      </c>
      <c r="S113" s="3">
        <f t="shared" si="9"/>
        <v>25.867914768627031</v>
      </c>
    </row>
    <row r="114" spans="1:19" x14ac:dyDescent="0.35">
      <c r="A114" s="1">
        <f>'Raw Data'!A165</f>
        <v>44624.784502314818</v>
      </c>
      <c r="B114" s="2">
        <f>'Raw Data'!B165</f>
        <v>44624.784502314818</v>
      </c>
      <c r="C114">
        <f>'Raw Data'!C165</f>
        <v>0</v>
      </c>
      <c r="D114">
        <v>14.420999999999999</v>
      </c>
      <c r="E114">
        <v>287.57099999999997</v>
      </c>
      <c r="F114">
        <f>'Raw Data'!E165</f>
        <v>10.960141</v>
      </c>
      <c r="G114">
        <f>'Raw Data'!F165</f>
        <v>0.99036000000000002</v>
      </c>
      <c r="H114">
        <f>'Raw Data'!G165</f>
        <v>0.25</v>
      </c>
      <c r="I114">
        <v>10.195581027491317</v>
      </c>
      <c r="J114">
        <v>2.1966216114387592E-3</v>
      </c>
      <c r="K114">
        <v>1.621009209238038E-2</v>
      </c>
      <c r="L114">
        <v>0.99986083242179968</v>
      </c>
      <c r="M114">
        <v>10.095890410207604</v>
      </c>
      <c r="N114">
        <v>0.86425058979239644</v>
      </c>
      <c r="O114" s="3">
        <f t="shared" si="6"/>
        <v>-4.5966187050359855</v>
      </c>
      <c r="P114" s="3">
        <f t="shared" si="10"/>
        <v>-1.0280802963391904</v>
      </c>
      <c r="Q114" s="3">
        <f t="shared" si="8"/>
        <v>12.734466374344253</v>
      </c>
      <c r="R114" s="3">
        <v>0</v>
      </c>
      <c r="S114" s="3">
        <f t="shared" si="9"/>
        <v>25.796783928913023</v>
      </c>
    </row>
    <row r="115" spans="1:19" x14ac:dyDescent="0.35">
      <c r="A115" s="1">
        <f>'Raw Data'!A166</f>
        <v>44624.791446759256</v>
      </c>
      <c r="B115" s="2">
        <f>'Raw Data'!B166</f>
        <v>44624.791446759256</v>
      </c>
      <c r="C115">
        <f>'Raw Data'!C166</f>
        <v>0</v>
      </c>
      <c r="D115">
        <v>14.438000000000001</v>
      </c>
      <c r="E115">
        <v>287.58799999999997</v>
      </c>
      <c r="F115">
        <f>'Raw Data'!E166</f>
        <v>10.941172999999999</v>
      </c>
      <c r="G115">
        <f>'Raw Data'!F166</f>
        <v>0.99036000000000002</v>
      </c>
      <c r="H115">
        <f>'Raw Data'!G166</f>
        <v>0.25</v>
      </c>
      <c r="I115">
        <v>10.191805849847666</v>
      </c>
      <c r="J115">
        <v>2.1970084844038385E-3</v>
      </c>
      <c r="K115">
        <v>1.6227927242898003E-2</v>
      </c>
      <c r="L115">
        <v>0.99986065678747948</v>
      </c>
      <c r="M115">
        <v>10.092150372819088</v>
      </c>
      <c r="N115">
        <v>0.84902262718091137</v>
      </c>
      <c r="O115" s="3">
        <f t="shared" si="6"/>
        <v>-4.165899280575605</v>
      </c>
      <c r="P115" s="3">
        <f t="shared" si="10"/>
        <v>-1.0292961471073863</v>
      </c>
      <c r="Q115" s="3">
        <f t="shared" si="8"/>
        <v>9.8382792168826487</v>
      </c>
      <c r="R115" s="3">
        <v>0</v>
      </c>
      <c r="S115" s="3">
        <f t="shared" si="9"/>
        <v>25.725435156347082</v>
      </c>
    </row>
    <row r="116" spans="1:19" x14ac:dyDescent="0.35">
      <c r="A116" s="1">
        <f>'Raw Data'!A167</f>
        <v>44624.798391203702</v>
      </c>
      <c r="B116" s="2">
        <f>'Raw Data'!B167</f>
        <v>44624.798391203702</v>
      </c>
      <c r="C116">
        <f>'Raw Data'!C167</f>
        <v>0</v>
      </c>
      <c r="D116">
        <v>14.455</v>
      </c>
      <c r="E116">
        <v>287.60499999999996</v>
      </c>
      <c r="F116">
        <f>'Raw Data'!E167</f>
        <v>10.902234999999999</v>
      </c>
      <c r="G116">
        <f>'Raw Data'!F167</f>
        <v>0.99036000000000002</v>
      </c>
      <c r="H116">
        <f>'Raw Data'!G167</f>
        <v>0.25</v>
      </c>
      <c r="I116">
        <v>10.188033184306544</v>
      </c>
      <c r="J116">
        <v>2.1973953945689994E-3</v>
      </c>
      <c r="K116">
        <v>1.6245779606814125E-2</v>
      </c>
      <c r="L116">
        <v>0.99986048097388092</v>
      </c>
      <c r="M116">
        <v>10.088412822473757</v>
      </c>
      <c r="N116">
        <v>0.81382217752624264</v>
      </c>
      <c r="O116" s="3">
        <f t="shared" si="6"/>
        <v>-5.1715827338129481</v>
      </c>
      <c r="P116" s="3">
        <f t="shared" si="10"/>
        <v>-1.030513435791566</v>
      </c>
      <c r="Q116" s="3">
        <f t="shared" si="8"/>
        <v>17.148454931015298</v>
      </c>
      <c r="R116" s="3">
        <v>0</v>
      </c>
      <c r="S116" s="3">
        <f t="shared" si="9"/>
        <v>25.65400200373783</v>
      </c>
    </row>
    <row r="117" spans="1:19" x14ac:dyDescent="0.35">
      <c r="A117" s="1">
        <f>'Raw Data'!A168</f>
        <v>44624.805335648147</v>
      </c>
      <c r="B117" s="2">
        <f>'Raw Data'!B168</f>
        <v>44624.805335648147</v>
      </c>
      <c r="C117">
        <f>'Raw Data'!C168</f>
        <v>0</v>
      </c>
      <c r="D117">
        <v>14.472</v>
      </c>
      <c r="E117">
        <v>287.62199999999996</v>
      </c>
      <c r="F117">
        <f>'Raw Data'!E168</f>
        <v>10.869287999999999</v>
      </c>
      <c r="G117">
        <f>'Raw Data'!F168</f>
        <v>0.99036000000000002</v>
      </c>
      <c r="H117">
        <f>'Raw Data'!G168</f>
        <v>0.25</v>
      </c>
      <c r="I117">
        <v>10.184263028561647</v>
      </c>
      <c r="J117">
        <v>2.1977823419342384E-3</v>
      </c>
      <c r="K117">
        <v>1.6263649198246907E-2</v>
      </c>
      <c r="L117">
        <v>0.99986030498084322</v>
      </c>
      <c r="M117">
        <v>10.084677756886935</v>
      </c>
      <c r="N117">
        <v>0.7846102431130646</v>
      </c>
      <c r="O117" s="3">
        <f t="shared" si="6"/>
        <v>-3.375467625899212</v>
      </c>
      <c r="P117" s="3">
        <f t="shared" si="10"/>
        <v>-1.0317321640922685</v>
      </c>
      <c r="Q117" s="3">
        <f t="shared" si="8"/>
        <v>5.4930959149314065</v>
      </c>
      <c r="R117" s="3">
        <v>0</v>
      </c>
      <c r="S117" s="3">
        <f t="shared" si="9"/>
        <v>25.582484371293894</v>
      </c>
    </row>
    <row r="118" spans="1:19" x14ac:dyDescent="0.35">
      <c r="A118" s="1">
        <f>'Raw Data'!A169</f>
        <v>44624.812280092592</v>
      </c>
      <c r="B118" s="2">
        <f>'Raw Data'!B169</f>
        <v>44624.812280092592</v>
      </c>
      <c r="C118">
        <f>'Raw Data'!C169</f>
        <v>0</v>
      </c>
      <c r="D118">
        <v>14.523999999999999</v>
      </c>
      <c r="E118">
        <v>287.67399999999998</v>
      </c>
      <c r="F118">
        <f>'Raw Data'!E169</f>
        <v>10.855316</v>
      </c>
      <c r="G118">
        <f>'Raw Data'!F169</f>
        <v>0.99036000000000002</v>
      </c>
      <c r="H118">
        <f>'Raw Data'!G169</f>
        <v>0.25</v>
      </c>
      <c r="I118">
        <v>10.17274634318983</v>
      </c>
      <c r="J118">
        <v>2.1989661765633604E-3</v>
      </c>
      <c r="K118">
        <v>1.6318416214662054E-2</v>
      </c>
      <c r="L118">
        <v>0.99985976553361866</v>
      </c>
      <c r="M118">
        <v>10.073268250917884</v>
      </c>
      <c r="N118">
        <v>0.78204774908211583</v>
      </c>
      <c r="O118" s="3">
        <f t="shared" si="6"/>
        <v>-5.7457553956833891</v>
      </c>
      <c r="P118" s="3">
        <f t="shared" si="10"/>
        <v>-1.0354689933085874</v>
      </c>
      <c r="Q118" s="3">
        <f t="shared" si="8"/>
        <v>22.186797992396954</v>
      </c>
      <c r="R118" s="3">
        <v>0</v>
      </c>
      <c r="S118" s="3">
        <f t="shared" si="9"/>
        <v>25.51088215910589</v>
      </c>
    </row>
    <row r="119" spans="1:19" x14ac:dyDescent="0.35">
      <c r="A119" s="1">
        <f>'Raw Data'!A170</f>
        <v>44624.819224537037</v>
      </c>
      <c r="B119" s="2">
        <f>'Raw Data'!B170</f>
        <v>44624.819224537037</v>
      </c>
      <c r="C119">
        <f>'Raw Data'!C170</f>
        <v>0</v>
      </c>
      <c r="D119">
        <v>14.558999999999999</v>
      </c>
      <c r="E119">
        <v>287.709</v>
      </c>
      <c r="F119">
        <f>'Raw Data'!E170</f>
        <v>10.789422</v>
      </c>
      <c r="G119">
        <f>'Raw Data'!F170</f>
        <v>0.99036000000000002</v>
      </c>
      <c r="H119">
        <f>'Raw Data'!G170</f>
        <v>0.25</v>
      </c>
      <c r="I119">
        <v>10.165007904878529</v>
      </c>
      <c r="J119">
        <v>2.1997631843091604E-3</v>
      </c>
      <c r="K119">
        <v>1.6355369664520805E-2</v>
      </c>
      <c r="L119">
        <v>0.99985940149565322</v>
      </c>
      <c r="M119">
        <v>10.065601821109915</v>
      </c>
      <c r="N119">
        <v>0.72382017889008488</v>
      </c>
      <c r="O119" s="3">
        <f t="shared" si="6"/>
        <v>-5.7459712230216127</v>
      </c>
      <c r="P119" s="3">
        <f t="shared" si="10"/>
        <v>-1.0379917844325182</v>
      </c>
      <c r="Q119" s="3">
        <f t="shared" si="8"/>
        <v>22.165070394177686</v>
      </c>
      <c r="R119" s="3">
        <v>0</v>
      </c>
      <c r="S119" s="3">
        <f t="shared" si="9"/>
        <v>25.439020610970275</v>
      </c>
    </row>
    <row r="120" spans="1:19" x14ac:dyDescent="0.35">
      <c r="A120" s="1">
        <f>'Raw Data'!A171</f>
        <v>44624.826168981483</v>
      </c>
      <c r="B120" s="2">
        <f>'Raw Data'!B171</f>
        <v>44624.826168981483</v>
      </c>
      <c r="C120">
        <f>'Raw Data'!C171</f>
        <v>0</v>
      </c>
      <c r="D120">
        <v>14.585000000000001</v>
      </c>
      <c r="E120">
        <v>287.73499999999996</v>
      </c>
      <c r="F120">
        <f>'Raw Data'!E171</f>
        <v>10.775447</v>
      </c>
      <c r="G120">
        <f>'Raw Data'!F171</f>
        <v>0.99036000000000002</v>
      </c>
      <c r="H120">
        <f>'Raw Data'!G171</f>
        <v>0.25</v>
      </c>
      <c r="I120">
        <v>10.159266199950425</v>
      </c>
      <c r="J120">
        <v>2.2003553492809993E-3</v>
      </c>
      <c r="K120">
        <v>1.638286830074337E-2</v>
      </c>
      <c r="L120">
        <v>0.99985913057244302</v>
      </c>
      <c r="M120">
        <v>10.059913539862253</v>
      </c>
      <c r="N120">
        <v>0.71553346013774721</v>
      </c>
      <c r="O120" s="3">
        <f t="shared" si="6"/>
        <v>-4.0220863309352151</v>
      </c>
      <c r="P120" s="3">
        <f t="shared" si="10"/>
        <v>-1.0398698359045886</v>
      </c>
      <c r="Q120" s="3">
        <f t="shared" si="8"/>
        <v>8.8936152232327537</v>
      </c>
      <c r="R120" s="3">
        <v>0</v>
      </c>
      <c r="S120" s="3">
        <f t="shared" si="9"/>
        <v>25.366983981130659</v>
      </c>
    </row>
    <row r="121" spans="1:19" x14ac:dyDescent="0.35">
      <c r="A121" s="1">
        <f>'Raw Data'!A172</f>
        <v>44624.833113425928</v>
      </c>
      <c r="B121" s="2">
        <f>'Raw Data'!B172</f>
        <v>44624.833113425928</v>
      </c>
      <c r="C121">
        <f>'Raw Data'!C172</f>
        <v>0</v>
      </c>
      <c r="D121">
        <v>14.611000000000001</v>
      </c>
      <c r="E121">
        <v>287.76099999999997</v>
      </c>
      <c r="F121">
        <f>'Raw Data'!E172</f>
        <v>10.733515000000001</v>
      </c>
      <c r="G121">
        <f>'Raw Data'!F172</f>
        <v>0.99036000000000002</v>
      </c>
      <c r="H121">
        <f>'Raw Data'!G172</f>
        <v>0.25</v>
      </c>
      <c r="I121">
        <v>10.153530324583203</v>
      </c>
      <c r="J121">
        <v>2.2009476012675592E-3</v>
      </c>
      <c r="K121">
        <v>1.6410407487114458E-2</v>
      </c>
      <c r="L121">
        <v>0.99985885922661155</v>
      </c>
      <c r="M121">
        <v>10.054231029995048</v>
      </c>
      <c r="N121">
        <v>0.67928397000495266</v>
      </c>
      <c r="O121" s="3">
        <f t="shared" si="6"/>
        <v>-4.8122302158272667</v>
      </c>
      <c r="P121" s="3">
        <f t="shared" si="10"/>
        <v>-1.0417512853585933</v>
      </c>
      <c r="Q121" s="3">
        <f t="shared" si="8"/>
        <v>14.216511365108191</v>
      </c>
      <c r="R121" s="3">
        <v>0</v>
      </c>
      <c r="S121" s="3">
        <f t="shared" si="9"/>
        <v>25.29481701451888</v>
      </c>
    </row>
    <row r="122" spans="1:19" x14ac:dyDescent="0.35">
      <c r="A122" s="1">
        <f>'Raw Data'!A173</f>
        <v>44624.840057870373</v>
      </c>
      <c r="B122" s="2">
        <f>'Raw Data'!B173</f>
        <v>44624.840057870373</v>
      </c>
      <c r="C122">
        <f>'Raw Data'!C173</f>
        <v>0</v>
      </c>
      <c r="D122">
        <v>14.637</v>
      </c>
      <c r="E122">
        <v>287.78699999999998</v>
      </c>
      <c r="F122">
        <f>'Raw Data'!E173</f>
        <v>10.708557000000001</v>
      </c>
      <c r="G122">
        <f>'Raw Data'!F173</f>
        <v>0.99036000000000002</v>
      </c>
      <c r="H122">
        <f>'Raw Data'!G173</f>
        <v>0.25</v>
      </c>
      <c r="I122">
        <v>10.147800270589428</v>
      </c>
      <c r="J122">
        <v>2.20153994026884E-3</v>
      </c>
      <c r="K122">
        <v>1.6437987274438598E-2</v>
      </c>
      <c r="L122">
        <v>0.99985858745757827</v>
      </c>
      <c r="M122">
        <v>10.048554283397612</v>
      </c>
      <c r="N122">
        <v>0.66000271660238852</v>
      </c>
      <c r="O122" s="3">
        <f t="shared" si="6"/>
        <v>-4.45302158273382</v>
      </c>
      <c r="P122" s="3">
        <f t="shared" si="10"/>
        <v>-1.0436361389425439</v>
      </c>
      <c r="Q122" s="3">
        <f t="shared" si="8"/>
        <v>11.623909104335837</v>
      </c>
      <c r="R122" s="3">
        <v>0</v>
      </c>
      <c r="S122" s="3">
        <f t="shared" si="9"/>
        <v>25.222519475314993</v>
      </c>
    </row>
    <row r="123" spans="1:19" x14ac:dyDescent="0.35">
      <c r="A123" s="1">
        <f>'Raw Data'!A174</f>
        <v>44624.847002314818</v>
      </c>
      <c r="B123" s="2">
        <f>'Raw Data'!B174</f>
        <v>44624.847002314818</v>
      </c>
      <c r="C123">
        <f>'Raw Data'!C174</f>
        <v>0</v>
      </c>
      <c r="D123">
        <v>14.670999999999999</v>
      </c>
      <c r="E123">
        <v>287.82099999999997</v>
      </c>
      <c r="F123">
        <f>'Raw Data'!E174</f>
        <v>10.671618</v>
      </c>
      <c r="G123">
        <f>'Raw Data'!F174</f>
        <v>0.99036000000000002</v>
      </c>
      <c r="H123">
        <f>'Raw Data'!G174</f>
        <v>0.25</v>
      </c>
      <c r="I123">
        <v>10.140315893187234</v>
      </c>
      <c r="J123">
        <v>2.2023146687187595E-3</v>
      </c>
      <c r="K123">
        <v>1.6474114496575022E-2</v>
      </c>
      <c r="L123">
        <v>0.99985823142777686</v>
      </c>
      <c r="M123">
        <v>10.041139528123784</v>
      </c>
      <c r="N123">
        <v>0.63047847187621642</v>
      </c>
      <c r="O123" s="3">
        <f t="shared" si="6"/>
        <v>-4.3815107913670133</v>
      </c>
      <c r="P123" s="3">
        <f t="shared" si="10"/>
        <v>-1.0461060941324527</v>
      </c>
      <c r="Q123" s="3">
        <f t="shared" si="8"/>
        <v>11.124924494334369</v>
      </c>
      <c r="R123" s="3">
        <v>0</v>
      </c>
      <c r="S123" s="3">
        <f t="shared" si="9"/>
        <v>25.150091127272379</v>
      </c>
    </row>
    <row r="124" spans="1:19" x14ac:dyDescent="0.35">
      <c r="A124" s="1">
        <f>'Raw Data'!A175</f>
        <v>44624.853946759256</v>
      </c>
      <c r="B124" s="2">
        <f>'Raw Data'!B175</f>
        <v>44624.853946759256</v>
      </c>
      <c r="C124">
        <f>'Raw Data'!C175</f>
        <v>0</v>
      </c>
      <c r="D124">
        <v>14.662000000000001</v>
      </c>
      <c r="E124">
        <v>287.81199999999995</v>
      </c>
      <c r="F124">
        <f>'Raw Data'!E175</f>
        <v>10.647653999999999</v>
      </c>
      <c r="G124">
        <f>'Raw Data'!F175</f>
        <v>0.99036000000000002</v>
      </c>
      <c r="H124">
        <f>'Raw Data'!G175</f>
        <v>0.25</v>
      </c>
      <c r="I124">
        <v>10.14229608550607</v>
      </c>
      <c r="J124">
        <v>2.202109579059839E-3</v>
      </c>
      <c r="K124">
        <v>1.646454463667647E-2</v>
      </c>
      <c r="L124">
        <v>0.9998583257415592</v>
      </c>
      <c r="M124">
        <v>10.04310130070294</v>
      </c>
      <c r="N124">
        <v>0.60455269929705935</v>
      </c>
      <c r="O124" s="3">
        <f t="shared" si="6"/>
        <v>-4.7405755395683542</v>
      </c>
      <c r="P124" s="3">
        <f t="shared" si="10"/>
        <v>-1.0454517141473516</v>
      </c>
      <c r="Q124" s="3">
        <f t="shared" si="8"/>
        <v>13.653940085193943</v>
      </c>
      <c r="R124" s="3">
        <v>0</v>
      </c>
      <c r="S124" s="3">
        <f t="shared" si="9"/>
        <v>25.077491364339586</v>
      </c>
    </row>
    <row r="125" spans="1:19" x14ac:dyDescent="0.35">
      <c r="A125" s="1">
        <f>'Raw Data'!A176</f>
        <v>44624.860891203702</v>
      </c>
      <c r="B125" s="2">
        <f>'Raw Data'!B176</f>
        <v>44624.860891203702</v>
      </c>
      <c r="C125">
        <f>'Raw Data'!C176</f>
        <v>0</v>
      </c>
      <c r="D125">
        <v>14.706</v>
      </c>
      <c r="E125">
        <v>287.85599999999999</v>
      </c>
      <c r="F125">
        <f>'Raw Data'!E176</f>
        <v>10.605724</v>
      </c>
      <c r="G125">
        <f>'Raw Data'!F176</f>
        <v>0.99036000000000002</v>
      </c>
      <c r="H125">
        <f>'Raw Data'!G176</f>
        <v>0.25</v>
      </c>
      <c r="I125">
        <v>10.132621751575357</v>
      </c>
      <c r="J125">
        <v>2.2031123387289599E-3</v>
      </c>
      <c r="K125">
        <v>1.6511377018163711E-2</v>
      </c>
      <c r="L125">
        <v>0.9998578641681557</v>
      </c>
      <c r="M125">
        <v>10.033516952879857</v>
      </c>
      <c r="N125">
        <v>0.57220704712014303</v>
      </c>
      <c r="O125" s="3">
        <f t="shared" si="6"/>
        <v>-5.4589208633092587</v>
      </c>
      <c r="P125" s="3">
        <f t="shared" si="10"/>
        <v>-1.0486548012265533</v>
      </c>
      <c r="Q125" s="3">
        <f t="shared" si="8"/>
        <v>19.45044673835849</v>
      </c>
      <c r="R125" s="3">
        <v>0</v>
      </c>
      <c r="S125" s="3">
        <f t="shared" si="9"/>
        <v>25.004937015377759</v>
      </c>
    </row>
    <row r="126" spans="1:19" x14ac:dyDescent="0.35">
      <c r="A126" s="1">
        <f>'Raw Data'!A177</f>
        <v>44624.867835648147</v>
      </c>
      <c r="B126" s="2">
        <f>'Raw Data'!B177</f>
        <v>44624.867835648147</v>
      </c>
      <c r="C126">
        <f>'Raw Data'!C177</f>
        <v>0</v>
      </c>
      <c r="D126">
        <v>14.696999999999999</v>
      </c>
      <c r="E126">
        <v>287.84699999999998</v>
      </c>
      <c r="F126">
        <f>'Raw Data'!E177</f>
        <v>10.571775000000001</v>
      </c>
      <c r="G126">
        <f>'Raw Data'!F177</f>
        <v>0.99036000000000002</v>
      </c>
      <c r="H126">
        <f>'Raw Data'!G177</f>
        <v>0.25</v>
      </c>
      <c r="I126">
        <v>10.134599241951705</v>
      </c>
      <c r="J126">
        <v>2.2029072085232399E-3</v>
      </c>
      <c r="K126">
        <v>1.6501788172585956E-2</v>
      </c>
      <c r="L126">
        <v>0.99985795867990213</v>
      </c>
      <c r="M126">
        <v>10.035476050491383</v>
      </c>
      <c r="N126">
        <v>0.53629894950861789</v>
      </c>
      <c r="O126" s="3">
        <f t="shared" si="6"/>
        <v>-4.6692086330935263</v>
      </c>
      <c r="P126" s="3">
        <f t="shared" si="10"/>
        <v>-1.0479988269261915</v>
      </c>
      <c r="Q126" s="3">
        <f t="shared" si="8"/>
        <v>13.113160460282469</v>
      </c>
      <c r="R126" s="3">
        <v>0</v>
      </c>
      <c r="S126" s="3">
        <f t="shared" si="9"/>
        <v>24.932160372172635</v>
      </c>
    </row>
    <row r="127" spans="1:19" x14ac:dyDescent="0.35">
      <c r="A127" s="1">
        <f>'Raw Data'!A178</f>
        <v>44624.874780092592</v>
      </c>
      <c r="B127" s="2">
        <f>'Raw Data'!B178</f>
        <v>44624.874780092592</v>
      </c>
      <c r="C127">
        <f>'Raw Data'!C178</f>
        <v>0</v>
      </c>
      <c r="D127">
        <v>14.696999999999999</v>
      </c>
      <c r="E127">
        <v>287.84699999999998</v>
      </c>
      <c r="F127">
        <f>'Raw Data'!E178</f>
        <v>10.540822</v>
      </c>
      <c r="G127">
        <f>'Raw Data'!F178</f>
        <v>0.99036000000000002</v>
      </c>
      <c r="H127">
        <f>'Raw Data'!G178</f>
        <v>0.25</v>
      </c>
      <c r="I127">
        <v>10.134599241951705</v>
      </c>
      <c r="J127">
        <v>2.2029072085232399E-3</v>
      </c>
      <c r="K127">
        <v>1.6501788172585956E-2</v>
      </c>
      <c r="L127">
        <v>0.99985795867990213</v>
      </c>
      <c r="M127">
        <v>10.035476050491383</v>
      </c>
      <c r="N127">
        <v>0.50534594950861766</v>
      </c>
      <c r="O127" s="3">
        <f t="shared" si="6"/>
        <v>-5.3153237410072212</v>
      </c>
      <c r="P127" s="3">
        <f t="shared" si="10"/>
        <v>-1.0479988269261915</v>
      </c>
      <c r="Q127" s="3">
        <f t="shared" si="8"/>
        <v>18.210061922336671</v>
      </c>
      <c r="R127" s="3">
        <v>0</v>
      </c>
      <c r="S127" s="3">
        <f t="shared" si="9"/>
        <v>24.859429253583958</v>
      </c>
    </row>
    <row r="128" spans="1:19" x14ac:dyDescent="0.35">
      <c r="A128" s="1">
        <f>'Raw Data'!A179</f>
        <v>44624.881724537037</v>
      </c>
      <c r="B128" s="2">
        <f>'Raw Data'!B179</f>
        <v>44624.881724537037</v>
      </c>
      <c r="C128">
        <f>'Raw Data'!C179</f>
        <v>0</v>
      </c>
      <c r="D128">
        <v>14.723000000000001</v>
      </c>
      <c r="E128">
        <v>287.87299999999999</v>
      </c>
      <c r="F128">
        <f>'Raw Data'!E179</f>
        <v>10.497892</v>
      </c>
      <c r="G128">
        <f>'Raw Data'!F179</f>
        <v>0.99036000000000002</v>
      </c>
      <c r="H128">
        <f>'Raw Data'!G179</f>
        <v>0.25</v>
      </c>
      <c r="I128">
        <v>10.128888385098133</v>
      </c>
      <c r="J128">
        <v>2.2034998353424396E-3</v>
      </c>
      <c r="K128">
        <v>1.6529502617960847E-2</v>
      </c>
      <c r="L128">
        <v>0.99985768550689802</v>
      </c>
      <c r="M128">
        <v>10.029818309390196</v>
      </c>
      <c r="N128">
        <v>0.46807369060980442</v>
      </c>
      <c r="O128" s="3">
        <f t="shared" si="6"/>
        <v>-6.5364028776978778</v>
      </c>
      <c r="P128" s="3">
        <f t="shared" si="10"/>
        <v>-1.0498949842649639</v>
      </c>
      <c r="Q128" s="3">
        <f t="shared" si="8"/>
        <v>30.101768864701672</v>
      </c>
      <c r="R128" s="3">
        <v>0</v>
      </c>
      <c r="S128" s="3">
        <f t="shared" si="9"/>
        <v>24.78669813499528</v>
      </c>
    </row>
    <row r="129" spans="1:19" x14ac:dyDescent="0.35">
      <c r="A129" s="1">
        <f>'Raw Data'!A180</f>
        <v>44624.888668981483</v>
      </c>
      <c r="B129" s="2">
        <f>'Raw Data'!B180</f>
        <v>44624.888668981483</v>
      </c>
      <c r="C129">
        <f>'Raw Data'!C180</f>
        <v>0</v>
      </c>
      <c r="D129">
        <v>14.731</v>
      </c>
      <c r="E129">
        <v>287.88099999999997</v>
      </c>
      <c r="F129">
        <f>'Raw Data'!E180</f>
        <v>10.449966</v>
      </c>
      <c r="G129">
        <f>'Raw Data'!F180</f>
        <v>0.99036000000000002</v>
      </c>
      <c r="H129">
        <f>'Raw Data'!G180</f>
        <v>0.25</v>
      </c>
      <c r="I129">
        <v>10.127132362847043</v>
      </c>
      <c r="J129">
        <v>2.20368219956196E-3</v>
      </c>
      <c r="K129">
        <v>1.6538038349630333E-2</v>
      </c>
      <c r="L129">
        <v>0.99985760136804669</v>
      </c>
      <c r="M129">
        <v>10.028078618820732</v>
      </c>
      <c r="N129">
        <v>0.42188738117926761</v>
      </c>
      <c r="O129" s="3">
        <f t="shared" si="6"/>
        <v>-6.967769784172674</v>
      </c>
      <c r="P129" s="3">
        <f t="shared" si="10"/>
        <v>-1.050479107212583</v>
      </c>
      <c r="Q129" s="3">
        <f t="shared" si="8"/>
        <v>35.01432895563881</v>
      </c>
      <c r="R129" s="3">
        <v>0</v>
      </c>
      <c r="S129" s="3">
        <f t="shared" si="9"/>
        <v>24.713835423087293</v>
      </c>
    </row>
    <row r="130" spans="1:19" x14ac:dyDescent="0.35">
      <c r="A130" s="1">
        <f>'Raw Data'!A181</f>
        <v>44624.895613425928</v>
      </c>
      <c r="B130" s="2">
        <f>'Raw Data'!B181</f>
        <v>44624.895613425928</v>
      </c>
      <c r="C130">
        <f>'Raw Data'!C181</f>
        <v>0</v>
      </c>
      <c r="D130">
        <v>14.723000000000001</v>
      </c>
      <c r="E130">
        <v>287.87299999999999</v>
      </c>
      <c r="F130">
        <f>'Raw Data'!E181</f>
        <v>10.40104</v>
      </c>
      <c r="G130">
        <f>'Raw Data'!F181</f>
        <v>0.99036000000000002</v>
      </c>
      <c r="H130">
        <f>'Raw Data'!G181</f>
        <v>0.25</v>
      </c>
      <c r="I130">
        <v>10.128888385098133</v>
      </c>
      <c r="J130">
        <v>2.2034998353424396E-3</v>
      </c>
      <c r="K130">
        <v>1.6529502617960847E-2</v>
      </c>
      <c r="L130">
        <v>0.99985768550689802</v>
      </c>
      <c r="M130">
        <v>10.029818309390196</v>
      </c>
      <c r="N130">
        <v>0.37122169060980426</v>
      </c>
      <c r="O130" s="3">
        <f t="shared" si="6"/>
        <v>-6.6085611510790985</v>
      </c>
      <c r="P130" s="3">
        <f t="shared" si="10"/>
        <v>-1.0498949842649639</v>
      </c>
      <c r="Q130" s="3">
        <f t="shared" si="8"/>
        <v>30.898769554084144</v>
      </c>
      <c r="R130" s="3">
        <v>0</v>
      </c>
      <c r="S130" s="3">
        <f t="shared" si="9"/>
        <v>24.640932173046739</v>
      </c>
    </row>
    <row r="131" spans="1:19" x14ac:dyDescent="0.35">
      <c r="A131" s="1">
        <f>'Raw Data'!A182</f>
        <v>44624.902557870373</v>
      </c>
      <c r="B131" s="2">
        <f>'Raw Data'!B182</f>
        <v>44624.902557870373</v>
      </c>
      <c r="C131">
        <f>'Raw Data'!C182</f>
        <v>0</v>
      </c>
      <c r="D131">
        <v>14.731</v>
      </c>
      <c r="E131">
        <v>287.88099999999997</v>
      </c>
      <c r="F131">
        <f>'Raw Data'!E182</f>
        <v>10.358107</v>
      </c>
      <c r="G131">
        <f>'Raw Data'!F182</f>
        <v>0.99036000000000002</v>
      </c>
      <c r="H131">
        <f>'Raw Data'!G182</f>
        <v>0.25</v>
      </c>
      <c r="I131">
        <v>10.127132362847043</v>
      </c>
      <c r="J131">
        <v>2.20368219956196E-3</v>
      </c>
      <c r="K131">
        <v>1.6538038349630333E-2</v>
      </c>
      <c r="L131">
        <v>0.99985760136804669</v>
      </c>
      <c r="M131">
        <v>10.028078618820732</v>
      </c>
      <c r="N131">
        <v>0.33002838117926814</v>
      </c>
      <c r="O131" s="3">
        <f t="shared" ref="O131:O144" si="11">(F132-F130)/0.0139</f>
        <v>-6.7521582733812648</v>
      </c>
      <c r="P131" s="3">
        <f t="shared" ref="P131:P144" si="12">A*C131^p - R_*(Theta^(D131-D$146)) + KO2_*(1.0241^(D131-D$146))*N131</f>
        <v>-1.050479107212583</v>
      </c>
      <c r="Q131" s="3">
        <f t="shared" si="8"/>
        <v>32.509145313921998</v>
      </c>
      <c r="R131" s="3">
        <v>0</v>
      </c>
      <c r="S131" s="3">
        <f t="shared" si="9"/>
        <v>24.568069461138752</v>
      </c>
    </row>
    <row r="132" spans="1:19" x14ac:dyDescent="0.35">
      <c r="A132" s="1">
        <f>'Raw Data'!A183</f>
        <v>44624.909502314818</v>
      </c>
      <c r="B132" s="2">
        <f>'Raw Data'!B183</f>
        <v>44624.909502314818</v>
      </c>
      <c r="C132">
        <f>'Raw Data'!C183</f>
        <v>0</v>
      </c>
      <c r="D132">
        <v>14.731</v>
      </c>
      <c r="E132">
        <v>287.88099999999997</v>
      </c>
      <c r="F132">
        <f>'Raw Data'!E183</f>
        <v>10.307185</v>
      </c>
      <c r="G132">
        <f>'Raw Data'!F183</f>
        <v>0.99036000000000002</v>
      </c>
      <c r="H132">
        <f>'Raw Data'!G183</f>
        <v>0.25</v>
      </c>
      <c r="I132">
        <v>10.127132362847043</v>
      </c>
      <c r="J132">
        <v>2.20368219956196E-3</v>
      </c>
      <c r="K132">
        <v>1.6538038349630333E-2</v>
      </c>
      <c r="L132">
        <v>0.99985760136804669</v>
      </c>
      <c r="M132">
        <v>10.028078618820732</v>
      </c>
      <c r="N132">
        <v>0.27910638117926823</v>
      </c>
      <c r="O132" s="3">
        <f t="shared" si="11"/>
        <v>-6.2494964028777584</v>
      </c>
      <c r="P132" s="3">
        <f t="shared" si="12"/>
        <v>-1.050479107212583</v>
      </c>
      <c r="Q132" s="3">
        <f t="shared" ref="Q132:Q144" si="13">(P132-O132)^2</f>
        <v>27.029780840625634</v>
      </c>
      <c r="R132" s="3">
        <v>0</v>
      </c>
      <c r="S132" s="3">
        <f t="shared" si="9"/>
        <v>24.495166211098198</v>
      </c>
    </row>
    <row r="133" spans="1:19" x14ac:dyDescent="0.35">
      <c r="A133" s="1">
        <f>'Raw Data'!A184</f>
        <v>44624.916446759256</v>
      </c>
      <c r="B133" s="2">
        <f>'Raw Data'!B184</f>
        <v>44624.916446759256</v>
      </c>
      <c r="C133">
        <f>'Raw Data'!C184</f>
        <v>0</v>
      </c>
      <c r="D133">
        <v>14.723000000000001</v>
      </c>
      <c r="E133">
        <v>287.87299999999999</v>
      </c>
      <c r="F133">
        <f>'Raw Data'!E184</f>
        <v>10.271239</v>
      </c>
      <c r="G133">
        <f>'Raw Data'!F184</f>
        <v>0.99036000000000002</v>
      </c>
      <c r="H133">
        <f>'Raw Data'!G184</f>
        <v>0.25</v>
      </c>
      <c r="I133">
        <v>10.128888385098133</v>
      </c>
      <c r="J133">
        <v>2.2034998353424396E-3</v>
      </c>
      <c r="K133">
        <v>1.6529502617960847E-2</v>
      </c>
      <c r="L133">
        <v>0.99985768550689802</v>
      </c>
      <c r="M133">
        <v>10.029818309390196</v>
      </c>
      <c r="N133">
        <v>0.24142069060980376</v>
      </c>
      <c r="O133" s="3">
        <f t="shared" si="11"/>
        <v>-4.5975539568346138</v>
      </c>
      <c r="P133" s="3">
        <f t="shared" si="12"/>
        <v>-1.0498949842649639</v>
      </c>
      <c r="Q133" s="3">
        <f t="shared" si="13"/>
        <v>12.585884185653944</v>
      </c>
      <c r="R133" s="3">
        <v>0</v>
      </c>
      <c r="S133" s="3">
        <f t="shared" ref="S133:S146" si="14">S132+P132*0.0694</f>
        <v>24.422262961057644</v>
      </c>
    </row>
    <row r="134" spans="1:19" x14ac:dyDescent="0.35">
      <c r="A134" s="1">
        <f>'Raw Data'!A185</f>
        <v>44624.923391203702</v>
      </c>
      <c r="B134" s="2">
        <f>'Raw Data'!B185</f>
        <v>44624.923391203702</v>
      </c>
      <c r="C134">
        <f>'Raw Data'!C185</f>
        <v>0</v>
      </c>
      <c r="D134">
        <v>14.696999999999999</v>
      </c>
      <c r="E134">
        <v>287.84699999999998</v>
      </c>
      <c r="F134">
        <f>'Raw Data'!E185</f>
        <v>10.243278999999999</v>
      </c>
      <c r="G134">
        <f>'Raw Data'!F185</f>
        <v>0.99036000000000002</v>
      </c>
      <c r="H134">
        <f>'Raw Data'!G185</f>
        <v>0.25</v>
      </c>
      <c r="I134">
        <v>10.134599241951705</v>
      </c>
      <c r="J134">
        <v>2.2029072085232399E-3</v>
      </c>
      <c r="K134">
        <v>1.6501788172585956E-2</v>
      </c>
      <c r="L134">
        <v>0.99985795867990213</v>
      </c>
      <c r="M134">
        <v>10.035476050491383</v>
      </c>
      <c r="N134">
        <v>0.20780294950861666</v>
      </c>
      <c r="O134" s="3">
        <f t="shared" si="11"/>
        <v>-6.7523021582733715</v>
      </c>
      <c r="P134" s="3">
        <f t="shared" si="12"/>
        <v>-1.0479988269261915</v>
      </c>
      <c r="Q134" s="3">
        <f t="shared" si="13"/>
        <v>32.539076496018538</v>
      </c>
      <c r="R134" s="3">
        <v>0</v>
      </c>
      <c r="S134" s="3">
        <f t="shared" si="14"/>
        <v>24.349400249149657</v>
      </c>
    </row>
    <row r="135" spans="1:19" x14ac:dyDescent="0.35">
      <c r="A135" s="1">
        <f>'Raw Data'!A186</f>
        <v>44624.930335648147</v>
      </c>
      <c r="B135" s="2">
        <f>'Raw Data'!B186</f>
        <v>44624.930335648147</v>
      </c>
      <c r="C135">
        <f>'Raw Data'!C186</f>
        <v>0</v>
      </c>
      <c r="D135">
        <v>14.714</v>
      </c>
      <c r="E135">
        <v>287.86399999999998</v>
      </c>
      <c r="F135">
        <f>'Raw Data'!E186</f>
        <v>10.177382</v>
      </c>
      <c r="G135">
        <f>'Raw Data'!F186</f>
        <v>0.99036000000000002</v>
      </c>
      <c r="H135">
        <f>'Raw Data'!G186</f>
        <v>0.25</v>
      </c>
      <c r="I135">
        <v>10.13086456494435</v>
      </c>
      <c r="J135">
        <v>2.2032946854425592E-3</v>
      </c>
      <c r="K135">
        <v>1.6519904539225274E-2</v>
      </c>
      <c r="L135">
        <v>0.99985778011493043</v>
      </c>
      <c r="M135">
        <v>10.031776109556404</v>
      </c>
      <c r="N135">
        <v>0.14560589044359595</v>
      </c>
      <c r="O135" s="3">
        <f t="shared" si="11"/>
        <v>-7.829640287769756</v>
      </c>
      <c r="P135" s="3">
        <f t="shared" si="12"/>
        <v>-1.0492382341819517</v>
      </c>
      <c r="Q135" s="3">
        <f t="shared" si="13"/>
        <v>45.973852008297712</v>
      </c>
      <c r="R135" s="3">
        <v>0</v>
      </c>
      <c r="S135" s="3">
        <f t="shared" si="14"/>
        <v>24.276669130560979</v>
      </c>
    </row>
    <row r="136" spans="1:19" x14ac:dyDescent="0.35">
      <c r="A136" s="1">
        <f>'Raw Data'!A187</f>
        <v>44624.937280092592</v>
      </c>
      <c r="B136" s="2">
        <f>'Raw Data'!B187</f>
        <v>44624.937280092592</v>
      </c>
      <c r="C136">
        <f>'Raw Data'!C187</f>
        <v>0</v>
      </c>
      <c r="D136">
        <v>14.706</v>
      </c>
      <c r="E136">
        <v>287.85599999999999</v>
      </c>
      <c r="F136">
        <f>'Raw Data'!E187</f>
        <v>10.134447</v>
      </c>
      <c r="G136">
        <f>'Raw Data'!F187</f>
        <v>0.99036000000000002</v>
      </c>
      <c r="H136">
        <f>'Raw Data'!G187</f>
        <v>0.25</v>
      </c>
      <c r="I136">
        <v>10.132621751575357</v>
      </c>
      <c r="J136">
        <v>2.2031123387289599E-3</v>
      </c>
      <c r="K136">
        <v>1.6511377018163711E-2</v>
      </c>
      <c r="L136">
        <v>0.9998578641681557</v>
      </c>
      <c r="M136">
        <v>10.033516952879857</v>
      </c>
      <c r="N136">
        <v>0.10093004712014242</v>
      </c>
      <c r="O136" s="3">
        <f t="shared" si="11"/>
        <v>-6.2497122302158541</v>
      </c>
      <c r="P136" s="3">
        <f t="shared" si="12"/>
        <v>-1.0486548012265533</v>
      </c>
      <c r="Q136" s="3">
        <f t="shared" si="13"/>
        <v>27.050998379644792</v>
      </c>
      <c r="R136" s="3">
        <v>0</v>
      </c>
      <c r="S136" s="3">
        <f t="shared" si="14"/>
        <v>24.203851997108753</v>
      </c>
    </row>
    <row r="137" spans="1:19" x14ac:dyDescent="0.35">
      <c r="A137" s="1">
        <f>'Raw Data'!A188</f>
        <v>44624.944224537037</v>
      </c>
      <c r="B137" s="2">
        <f>'Raw Data'!B188</f>
        <v>44624.944224537037</v>
      </c>
      <c r="C137">
        <f>'Raw Data'!C188</f>
        <v>0</v>
      </c>
      <c r="D137">
        <v>14.68</v>
      </c>
      <c r="E137">
        <v>287.83</v>
      </c>
      <c r="F137">
        <f>'Raw Data'!E188</f>
        <v>10.090510999999999</v>
      </c>
      <c r="G137">
        <f>'Raw Data'!F188</f>
        <v>0.99036000000000002</v>
      </c>
      <c r="H137">
        <f>'Raw Data'!G188</f>
        <v>0.25</v>
      </c>
      <c r="I137">
        <v>10.138336396142526</v>
      </c>
      <c r="J137">
        <v>2.2025197688039996E-3</v>
      </c>
      <c r="K137">
        <v>1.6483689235451782E-2</v>
      </c>
      <c r="L137">
        <v>0.99985813706312465</v>
      </c>
      <c r="M137">
        <v>10.039178443877784</v>
      </c>
      <c r="N137">
        <v>5.1332556122215323E-2</v>
      </c>
      <c r="O137" s="3">
        <f t="shared" si="11"/>
        <v>-6.3216546762589791</v>
      </c>
      <c r="P137" s="3">
        <f t="shared" si="12"/>
        <v>-1.046760883713864</v>
      </c>
      <c r="Q137" s="3">
        <f t="shared" si="13"/>
        <v>27.824504522630992</v>
      </c>
      <c r="R137" s="3">
        <v>0</v>
      </c>
      <c r="S137" s="3">
        <f t="shared" si="14"/>
        <v>24.131075353903629</v>
      </c>
    </row>
    <row r="138" spans="1:19" x14ac:dyDescent="0.35">
      <c r="A138" s="1">
        <f>'Raw Data'!A189</f>
        <v>44624.951168981483</v>
      </c>
      <c r="B138" s="2">
        <f>'Raw Data'!B189</f>
        <v>44624.951168981483</v>
      </c>
      <c r="C138">
        <f>'Raw Data'!C189</f>
        <v>0</v>
      </c>
      <c r="D138">
        <v>14.654</v>
      </c>
      <c r="E138">
        <v>287.80399999999997</v>
      </c>
      <c r="F138">
        <f>'Raw Data'!E189</f>
        <v>10.046576</v>
      </c>
      <c r="G138">
        <f>'Raw Data'!F189</f>
        <v>0.99036000000000002</v>
      </c>
      <c r="H138">
        <f>'Raw Data'!G189</f>
        <v>0.25</v>
      </c>
      <c r="I138">
        <v>10.144056840414768</v>
      </c>
      <c r="J138">
        <v>2.2019272858937594E-3</v>
      </c>
      <c r="K138">
        <v>1.6456042188768741E-2</v>
      </c>
      <c r="L138">
        <v>0.99985840953334593</v>
      </c>
      <c r="M138">
        <v>10.044845676680161</v>
      </c>
      <c r="N138">
        <v>1.7303233198386891E-3</v>
      </c>
      <c r="O138" s="3">
        <f t="shared" si="11"/>
        <v>-6.1060431654675709</v>
      </c>
      <c r="P138" s="3">
        <f t="shared" si="12"/>
        <v>-1.0448703867009812</v>
      </c>
      <c r="Q138" s="3">
        <f t="shared" si="13"/>
        <v>25.615469896527927</v>
      </c>
      <c r="R138" s="3">
        <v>0</v>
      </c>
      <c r="S138" s="3">
        <f t="shared" si="14"/>
        <v>24.058430148573887</v>
      </c>
    </row>
    <row r="139" spans="1:19" x14ac:dyDescent="0.35">
      <c r="A139" s="1">
        <f>'Raw Data'!A190</f>
        <v>44624.958113425928</v>
      </c>
      <c r="B139" s="2">
        <f>'Raw Data'!B190</f>
        <v>44624.958113425928</v>
      </c>
      <c r="C139">
        <f>'Raw Data'!C190</f>
        <v>0</v>
      </c>
      <c r="D139">
        <v>14.645</v>
      </c>
      <c r="E139">
        <v>287.79499999999996</v>
      </c>
      <c r="F139">
        <f>'Raw Data'!E190</f>
        <v>10.005637</v>
      </c>
      <c r="G139">
        <f>'Raw Data'!F190</f>
        <v>0.99036000000000002</v>
      </c>
      <c r="H139">
        <f>'Raw Data'!G190</f>
        <v>0.25</v>
      </c>
      <c r="I139">
        <v>10.146038346948453</v>
      </c>
      <c r="J139">
        <v>2.2017222159289992E-3</v>
      </c>
      <c r="K139">
        <v>1.6446481538953953E-2</v>
      </c>
      <c r="L139">
        <v>0.99985850375110608</v>
      </c>
      <c r="M139">
        <v>10.046808750354824</v>
      </c>
      <c r="N139">
        <v>-4.1171750354823899E-2</v>
      </c>
      <c r="O139" s="3">
        <f t="shared" si="11"/>
        <v>-6.3214388489208835</v>
      </c>
      <c r="P139" s="3">
        <f t="shared" si="12"/>
        <v>-1.0442167796988646</v>
      </c>
      <c r="Q139" s="3">
        <f t="shared" si="13"/>
        <v>27.849072767883921</v>
      </c>
      <c r="R139" s="3">
        <v>0</v>
      </c>
      <c r="S139" s="3">
        <f t="shared" si="14"/>
        <v>23.985916143736837</v>
      </c>
    </row>
    <row r="140" spans="1:19" x14ac:dyDescent="0.35">
      <c r="A140" s="1">
        <f>'Raw Data'!A191</f>
        <v>44624.965057870373</v>
      </c>
      <c r="B140" s="2">
        <f>'Raw Data'!B191</f>
        <v>44624.965057870373</v>
      </c>
      <c r="C140">
        <f>'Raw Data'!C191</f>
        <v>0</v>
      </c>
      <c r="D140">
        <v>14.637</v>
      </c>
      <c r="E140">
        <v>287.78699999999998</v>
      </c>
      <c r="F140">
        <f>'Raw Data'!E191</f>
        <v>9.9587079999999997</v>
      </c>
      <c r="G140">
        <f>'Raw Data'!F191</f>
        <v>0.99036000000000002</v>
      </c>
      <c r="H140">
        <f>'Raw Data'!G191</f>
        <v>0.25</v>
      </c>
      <c r="I140">
        <v>10.147800270589428</v>
      </c>
      <c r="J140">
        <v>2.20153994026884E-3</v>
      </c>
      <c r="K140">
        <v>1.6437987274438598E-2</v>
      </c>
      <c r="L140">
        <v>0.99985858745757827</v>
      </c>
      <c r="M140">
        <v>10.048554283397612</v>
      </c>
      <c r="N140">
        <v>-8.9846283397612581E-2</v>
      </c>
      <c r="O140" s="3">
        <f t="shared" si="11"/>
        <v>-6.5369784172661758</v>
      </c>
      <c r="P140" s="3">
        <f t="shared" si="12"/>
        <v>-1.0436361389425439</v>
      </c>
      <c r="Q140" s="3">
        <f t="shared" si="13"/>
        <v>30.176809386817869</v>
      </c>
      <c r="R140" s="3">
        <v>0</v>
      </c>
      <c r="S140" s="3">
        <f t="shared" si="14"/>
        <v>23.913447499225736</v>
      </c>
    </row>
    <row r="141" spans="1:19" x14ac:dyDescent="0.35">
      <c r="A141" s="1">
        <f>'Raw Data'!A192</f>
        <v>44624.972002314818</v>
      </c>
      <c r="B141" s="2">
        <f>'Raw Data'!B192</f>
        <v>44624.972002314818</v>
      </c>
      <c r="C141">
        <f>'Raw Data'!C192</f>
        <v>0</v>
      </c>
      <c r="D141">
        <v>14.611000000000001</v>
      </c>
      <c r="E141">
        <v>287.76099999999997</v>
      </c>
      <c r="F141">
        <f>'Raw Data'!E192</f>
        <v>9.9147730000000003</v>
      </c>
      <c r="G141">
        <f>'Raw Data'!F192</f>
        <v>0.99036000000000002</v>
      </c>
      <c r="H141">
        <f>'Raw Data'!G192</f>
        <v>0.25</v>
      </c>
      <c r="I141">
        <v>10.153530324583203</v>
      </c>
      <c r="J141">
        <v>2.2009476012675592E-3</v>
      </c>
      <c r="K141">
        <v>1.6410407487114458E-2</v>
      </c>
      <c r="L141">
        <v>0.99985885922661155</v>
      </c>
      <c r="M141">
        <v>10.054231029995048</v>
      </c>
      <c r="N141">
        <v>-0.13945802999504764</v>
      </c>
      <c r="O141" s="3">
        <f t="shared" si="11"/>
        <v>-5.3879136690647611</v>
      </c>
      <c r="P141" s="3">
        <f t="shared" si="12"/>
        <v>-1.0417512853585933</v>
      </c>
      <c r="Q141" s="3">
        <f t="shared" si="13"/>
        <v>18.889127465542479</v>
      </c>
      <c r="R141" s="3">
        <v>0</v>
      </c>
      <c r="S141" s="3">
        <f t="shared" si="14"/>
        <v>23.841019151183122</v>
      </c>
    </row>
    <row r="142" spans="1:19" x14ac:dyDescent="0.35">
      <c r="A142" s="1">
        <f>'Raw Data'!A193</f>
        <v>44624.978946759256</v>
      </c>
      <c r="B142" s="2">
        <f>'Raw Data'!B193</f>
        <v>44624.978946759256</v>
      </c>
      <c r="C142">
        <f>'Raw Data'!C193</f>
        <v>0</v>
      </c>
      <c r="D142">
        <v>14.576000000000001</v>
      </c>
      <c r="E142">
        <v>287.726</v>
      </c>
      <c r="F142">
        <f>'Raw Data'!E193</f>
        <v>9.8838159999999995</v>
      </c>
      <c r="G142">
        <f>'Raw Data'!F193</f>
        <v>0.99036000000000002</v>
      </c>
      <c r="H142">
        <f>'Raw Data'!G193</f>
        <v>0.25</v>
      </c>
      <c r="I142">
        <v>10.161253053071208</v>
      </c>
      <c r="J142">
        <v>2.2001503592513601E-3</v>
      </c>
      <c r="K142">
        <v>1.6373344955744148E-2</v>
      </c>
      <c r="L142">
        <v>0.99985922440135089</v>
      </c>
      <c r="M142">
        <v>10.061881906758513</v>
      </c>
      <c r="N142">
        <v>-0.17806590675851375</v>
      </c>
      <c r="O142" s="3">
        <f t="shared" si="11"/>
        <v>-5.8905755395683963</v>
      </c>
      <c r="P142" s="3">
        <f t="shared" si="12"/>
        <v>-1.0392193569411805</v>
      </c>
      <c r="Q142" s="3">
        <f t="shared" si="13"/>
        <v>23.535656810715309</v>
      </c>
      <c r="R142" s="3">
        <v>0</v>
      </c>
      <c r="S142" s="3">
        <f t="shared" si="14"/>
        <v>23.768721611979235</v>
      </c>
    </row>
    <row r="143" spans="1:19" x14ac:dyDescent="0.35">
      <c r="A143" s="1">
        <f>'Raw Data'!A194</f>
        <v>44624.985891203702</v>
      </c>
      <c r="B143" s="2">
        <f>'Raw Data'!B194</f>
        <v>44624.985891203702</v>
      </c>
      <c r="C143">
        <f>'Raw Data'!C194</f>
        <v>0</v>
      </c>
      <c r="D143">
        <v>14.576000000000001</v>
      </c>
      <c r="E143">
        <v>287.726</v>
      </c>
      <c r="F143">
        <f>'Raw Data'!E194</f>
        <v>9.8328939999999996</v>
      </c>
      <c r="G143">
        <f>'Raw Data'!F194</f>
        <v>0.99036000000000002</v>
      </c>
      <c r="H143">
        <f>'Raw Data'!G194</f>
        <v>0.25</v>
      </c>
      <c r="I143">
        <v>10.161253053071208</v>
      </c>
      <c r="J143">
        <v>2.2001503592513601E-3</v>
      </c>
      <c r="K143">
        <v>1.6373344955744148E-2</v>
      </c>
      <c r="L143">
        <v>0.99985922440135089</v>
      </c>
      <c r="M143">
        <v>10.061881906758513</v>
      </c>
      <c r="N143">
        <v>-0.22898790675851366</v>
      </c>
      <c r="O143" s="3">
        <f t="shared" si="11"/>
        <v>-6.4651079136690388</v>
      </c>
      <c r="P143" s="3">
        <f t="shared" si="12"/>
        <v>-1.0392193569411805</v>
      </c>
      <c r="Q143" s="3">
        <f t="shared" si="13"/>
        <v>29.440266630030319</v>
      </c>
      <c r="R143" s="3">
        <v>0</v>
      </c>
      <c r="S143" s="3">
        <f t="shared" si="14"/>
        <v>23.696599788607518</v>
      </c>
    </row>
    <row r="144" spans="1:19" x14ac:dyDescent="0.35">
      <c r="A144" s="1">
        <f>'Raw Data'!A195</f>
        <v>44624.992835648147</v>
      </c>
      <c r="B144" s="2">
        <f>'Raw Data'!B195</f>
        <v>44624.992835648147</v>
      </c>
      <c r="C144">
        <f>'Raw Data'!C195</f>
        <v>0</v>
      </c>
      <c r="D144">
        <v>14.55</v>
      </c>
      <c r="E144">
        <v>287.7</v>
      </c>
      <c r="F144">
        <f>'Raw Data'!E195</f>
        <v>9.7939509999999999</v>
      </c>
      <c r="G144">
        <f>'Raw Data'!F195</f>
        <v>0.99036000000000002</v>
      </c>
      <c r="H144">
        <f>'Raw Data'!G195</f>
        <v>0.25</v>
      </c>
      <c r="I144">
        <v>10.166996777832518</v>
      </c>
      <c r="J144">
        <v>2.1995582243999993E-3</v>
      </c>
      <c r="K144">
        <v>1.6345860344283827E-2</v>
      </c>
      <c r="L144">
        <v>0.99985949517840489</v>
      </c>
      <c r="M144">
        <v>10.067572187682124</v>
      </c>
      <c r="N144">
        <v>-0.2736211876821244</v>
      </c>
      <c r="O144" s="3">
        <f t="shared" si="11"/>
        <v>-6.177913669064707</v>
      </c>
      <c r="P144" s="3">
        <f t="shared" si="12"/>
        <v>-1.0373424802632361</v>
      </c>
      <c r="Q144" s="3">
        <f t="shared" si="13"/>
        <v>26.425472147135768</v>
      </c>
      <c r="R144" s="3">
        <v>0</v>
      </c>
      <c r="S144" s="3">
        <f t="shared" si="14"/>
        <v>23.624477965235801</v>
      </c>
    </row>
    <row r="145" spans="1:19" x14ac:dyDescent="0.35">
      <c r="A145" s="1">
        <f>'Raw Data'!A196</f>
        <v>44624.999780092592</v>
      </c>
      <c r="B145" s="2">
        <f>'Raw Data'!B196</f>
        <v>44624.999780092592</v>
      </c>
      <c r="C145">
        <f>'Raw Data'!C196</f>
        <v>0</v>
      </c>
      <c r="D145">
        <v>14.532999999999999</v>
      </c>
      <c r="E145">
        <v>287.68299999999999</v>
      </c>
      <c r="F145">
        <f>'Raw Data'!E196</f>
        <v>9.7470210000000002</v>
      </c>
      <c r="G145">
        <f>'Raw Data'!F196</f>
        <v>0.99036000000000002</v>
      </c>
      <c r="H145">
        <f>'Raw Data'!G196</f>
        <v>0.25</v>
      </c>
      <c r="I145">
        <v>10.170755447560731</v>
      </c>
      <c r="J145">
        <v>2.1991711063520398E-3</v>
      </c>
      <c r="K145">
        <v>1.6327911527693265E-2</v>
      </c>
      <c r="L145">
        <v>0.99985967199682324</v>
      </c>
      <c r="M145">
        <v>10.071295881854468</v>
      </c>
      <c r="N145">
        <v>-0.32427488185446762</v>
      </c>
      <c r="O145" s="3"/>
      <c r="P145" s="3"/>
      <c r="Q145" s="3"/>
      <c r="R145" s="3"/>
      <c r="S145" s="3">
        <f t="shared" si="14"/>
        <v>23.552486397105532</v>
      </c>
    </row>
    <row r="146" spans="1:19" x14ac:dyDescent="0.35">
      <c r="A146" s="1" t="s">
        <v>24</v>
      </c>
      <c r="B146" s="2"/>
      <c r="C146" s="3">
        <f>AVERAGE(C2:C145)</f>
        <v>117.49861319444446</v>
      </c>
      <c r="D146" s="3">
        <f>AVERAGE(D2:D145)</f>
        <v>13.481458333333327</v>
      </c>
      <c r="F146" s="3">
        <f>AVERAGE(F2:F145)</f>
        <v>10.324987013888888</v>
      </c>
      <c r="P146" t="s">
        <v>25</v>
      </c>
      <c r="Q146" s="3">
        <f>SUM(Q3:Q144)</f>
        <v>4032.4200236551419</v>
      </c>
      <c r="R146" s="3"/>
      <c r="S146" s="3"/>
    </row>
    <row r="147" spans="1:19" x14ac:dyDescent="0.35">
      <c r="A147" s="1"/>
      <c r="B147" s="2"/>
      <c r="Q147" t="s">
        <v>18</v>
      </c>
      <c r="R147" s="3">
        <f>SUM(R3:R144)</f>
        <v>338.17856356704823</v>
      </c>
      <c r="S147" s="3"/>
    </row>
    <row r="148" spans="1:19" x14ac:dyDescent="0.35">
      <c r="A148" s="1"/>
      <c r="B148" s="2"/>
    </row>
    <row r="149" spans="1:19" x14ac:dyDescent="0.35">
      <c r="A149" s="1"/>
      <c r="B149" s="2"/>
    </row>
    <row r="150" spans="1:19" x14ac:dyDescent="0.35">
      <c r="A150" s="1"/>
      <c r="B150" s="2"/>
    </row>
    <row r="151" spans="1:19" x14ac:dyDescent="0.35">
      <c r="A151" s="1"/>
      <c r="B151" s="2"/>
    </row>
    <row r="152" spans="1:19" x14ac:dyDescent="0.35">
      <c r="A152" s="1"/>
      <c r="B152" s="2"/>
    </row>
    <row r="153" spans="1:19" x14ac:dyDescent="0.35">
      <c r="A153" s="1"/>
      <c r="B153" s="2"/>
    </row>
    <row r="154" spans="1:19" x14ac:dyDescent="0.35">
      <c r="A154" s="1"/>
      <c r="B154" s="2"/>
    </row>
    <row r="155" spans="1:19" x14ac:dyDescent="0.35">
      <c r="A155" s="1"/>
      <c r="B155" s="2"/>
    </row>
    <row r="156" spans="1:19" x14ac:dyDescent="0.35">
      <c r="A156" s="1"/>
      <c r="B156" s="2"/>
    </row>
    <row r="157" spans="1:19" x14ac:dyDescent="0.35">
      <c r="A157" s="1"/>
      <c r="B157" s="2"/>
    </row>
    <row r="158" spans="1:19" x14ac:dyDescent="0.35">
      <c r="A158" s="1"/>
      <c r="B158" s="2"/>
    </row>
    <row r="159" spans="1:19" x14ac:dyDescent="0.35">
      <c r="A159" s="1"/>
      <c r="B159" s="2"/>
    </row>
    <row r="160" spans="1:19" x14ac:dyDescent="0.35">
      <c r="A160" s="1"/>
      <c r="B160" s="2"/>
    </row>
    <row r="161" spans="1:2" x14ac:dyDescent="0.35">
      <c r="A161" s="1"/>
      <c r="B161" s="2"/>
    </row>
    <row r="162" spans="1:2" x14ac:dyDescent="0.35">
      <c r="A162" s="1"/>
      <c r="B162" s="2"/>
    </row>
    <row r="163" spans="1:2" x14ac:dyDescent="0.35">
      <c r="A163" s="1"/>
      <c r="B163" s="2"/>
    </row>
    <row r="164" spans="1:2" x14ac:dyDescent="0.35">
      <c r="A164" s="1"/>
      <c r="B164" s="2"/>
    </row>
    <row r="165" spans="1:2" x14ac:dyDescent="0.35">
      <c r="A165" s="1"/>
      <c r="B165" s="2"/>
    </row>
    <row r="166" spans="1:2" x14ac:dyDescent="0.35">
      <c r="A166" s="1"/>
      <c r="B166" s="2"/>
    </row>
    <row r="167" spans="1:2" x14ac:dyDescent="0.35">
      <c r="A167" s="1"/>
      <c r="B167" s="2"/>
    </row>
    <row r="168" spans="1:2" x14ac:dyDescent="0.35">
      <c r="A168" s="1"/>
      <c r="B168" s="2"/>
    </row>
    <row r="169" spans="1:2" x14ac:dyDescent="0.35">
      <c r="A169" s="1"/>
      <c r="B169" s="2"/>
    </row>
    <row r="170" spans="1:2" x14ac:dyDescent="0.35">
      <c r="A170" s="1"/>
      <c r="B170" s="2"/>
    </row>
    <row r="171" spans="1:2" x14ac:dyDescent="0.35">
      <c r="A171" s="1"/>
      <c r="B171" s="2"/>
    </row>
    <row r="172" spans="1:2" x14ac:dyDescent="0.35">
      <c r="A172" s="1"/>
      <c r="B172" s="2"/>
    </row>
    <row r="173" spans="1:2" x14ac:dyDescent="0.35">
      <c r="A173" s="1"/>
      <c r="B173" s="2"/>
    </row>
    <row r="174" spans="1:2" x14ac:dyDescent="0.35">
      <c r="A174" s="1"/>
      <c r="B174" s="2"/>
    </row>
    <row r="175" spans="1:2" x14ac:dyDescent="0.35">
      <c r="A175" s="1"/>
      <c r="B175" s="2"/>
    </row>
    <row r="176" spans="1:2" x14ac:dyDescent="0.35">
      <c r="A176" s="1"/>
      <c r="B176" s="2"/>
    </row>
    <row r="177" spans="1:2" x14ac:dyDescent="0.35">
      <c r="A177" s="1"/>
      <c r="B177" s="2"/>
    </row>
    <row r="178" spans="1:2" x14ac:dyDescent="0.35">
      <c r="A178" s="1"/>
      <c r="B178" s="2"/>
    </row>
    <row r="179" spans="1:2" x14ac:dyDescent="0.35">
      <c r="A179" s="1"/>
      <c r="B179" s="2"/>
    </row>
    <row r="180" spans="1:2" x14ac:dyDescent="0.35">
      <c r="A180" s="1"/>
      <c r="B180" s="2"/>
    </row>
    <row r="181" spans="1:2" x14ac:dyDescent="0.35">
      <c r="A181" s="1"/>
      <c r="B181" s="2"/>
    </row>
    <row r="182" spans="1:2" x14ac:dyDescent="0.35">
      <c r="A182" s="1"/>
      <c r="B182" s="2"/>
    </row>
    <row r="183" spans="1:2" x14ac:dyDescent="0.35">
      <c r="A183" s="1"/>
      <c r="B183" s="2"/>
    </row>
    <row r="184" spans="1:2" x14ac:dyDescent="0.35">
      <c r="A184" s="1"/>
      <c r="B184" s="2"/>
    </row>
    <row r="185" spans="1:2" x14ac:dyDescent="0.35">
      <c r="A185" s="1"/>
      <c r="B185" s="2"/>
    </row>
    <row r="186" spans="1:2" x14ac:dyDescent="0.35">
      <c r="A186" s="1"/>
      <c r="B186" s="2"/>
    </row>
    <row r="187" spans="1:2" x14ac:dyDescent="0.35">
      <c r="A187" s="1"/>
      <c r="B187" s="2"/>
    </row>
    <row r="188" spans="1:2" x14ac:dyDescent="0.35">
      <c r="A188" s="1"/>
      <c r="B188" s="2"/>
    </row>
    <row r="189" spans="1:2" x14ac:dyDescent="0.35">
      <c r="A189" s="1"/>
      <c r="B189" s="2"/>
    </row>
    <row r="190" spans="1:2" x14ac:dyDescent="0.35">
      <c r="A190" s="1"/>
      <c r="B190" s="2"/>
    </row>
    <row r="191" spans="1:2" x14ac:dyDescent="0.35">
      <c r="A191" s="1"/>
      <c r="B191" s="2"/>
    </row>
    <row r="192" spans="1:2" x14ac:dyDescent="0.35">
      <c r="A192" s="1"/>
      <c r="B192" s="2"/>
    </row>
    <row r="193" spans="1:2" x14ac:dyDescent="0.35">
      <c r="A193" s="1"/>
      <c r="B193" s="2"/>
    </row>
    <row r="194" spans="1:2" x14ac:dyDescent="0.35">
      <c r="A194" s="1"/>
      <c r="B194" s="2"/>
    </row>
    <row r="195" spans="1:2" x14ac:dyDescent="0.35">
      <c r="A195" s="1"/>
      <c r="B195" s="2"/>
    </row>
    <row r="196" spans="1:2" x14ac:dyDescent="0.35">
      <c r="A196" s="1"/>
      <c r="B196" s="2"/>
    </row>
  </sheetData>
  <pageMargins left="0.7" right="0.7" top="0.75" bottom="0.75" header="0.3" footer="0.3"/>
  <pageSetup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D0181-E6D7-4B34-9BC3-1D1FC7F9B45C}">
  <dimension ref="A1"/>
  <sheetViews>
    <sheetView workbookViewId="0">
      <selection activeCell="F18" sqref="F18"/>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16</vt:i4>
      </vt:variant>
    </vt:vector>
  </HeadingPairs>
  <TitlesOfParts>
    <vt:vector size="20" baseType="lpstr">
      <vt:lpstr>Raw Data</vt:lpstr>
      <vt:lpstr>March4</vt:lpstr>
      <vt:lpstr>March4 V2</vt:lpstr>
      <vt:lpstr>March 4 V2 Notes</vt:lpstr>
      <vt:lpstr>'March4 V2'!A</vt:lpstr>
      <vt:lpstr>A</vt:lpstr>
      <vt:lpstr>alpha</vt:lpstr>
      <vt:lpstr>beta</vt:lpstr>
      <vt:lpstr>Fsal</vt:lpstr>
      <vt:lpstr>gamma</vt:lpstr>
      <vt:lpstr>'March4 V2'!KO2_</vt:lpstr>
      <vt:lpstr>KO2_</vt:lpstr>
      <vt:lpstr>'March4 V2'!p</vt:lpstr>
      <vt:lpstr>p</vt:lpstr>
      <vt:lpstr>Pa</vt:lpstr>
      <vt:lpstr>'March4 V2'!R_</vt:lpstr>
      <vt:lpstr>R_</vt:lpstr>
      <vt:lpstr>'March4 V2'!Theta</vt:lpstr>
      <vt:lpstr>Theta</vt:lpstr>
      <vt:lpstr>tk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Ayers, John C</dc:creator>
  <cp:keywords/>
  <dc:description/>
  <cp:lastModifiedBy>Ayers, John C</cp:lastModifiedBy>
  <cp:revision/>
  <dcterms:created xsi:type="dcterms:W3CDTF">2022-03-07T20:46:07Z</dcterms:created>
  <dcterms:modified xsi:type="dcterms:W3CDTF">2022-05-06T16:13:00Z</dcterms:modified>
  <cp:category/>
  <cp:contentStatus/>
</cp:coreProperties>
</file>