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johncsantiago/Documents/GitHub/WhartonLab/RussoPaper/"/>
    </mc:Choice>
  </mc:AlternateContent>
  <xr:revisionPtr revIDLastSave="0" documentId="8_{610D4ABA-18E6-4648-B934-9F1444485616}" xr6:coauthVersionLast="47" xr6:coauthVersionMax="47" xr10:uidLastSave="{00000000-0000-0000-0000-000000000000}"/>
  <bookViews>
    <workbookView xWindow="0" yWindow="500" windowWidth="35840" windowHeight="20700" xr2:uid="{00000000-000D-0000-FFFF-FFFF00000000}"/>
  </bookViews>
  <sheets>
    <sheet name="r code" sheetId="1" r:id="rId1"/>
    <sheet name="data" sheetId="2" r:id="rId2"/>
    <sheet name="graph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EQhzGVHz9m/0qV/YgXwQavZaAuuKIMWtWgIBONVouc="/>
    </ext>
  </extLst>
</workbook>
</file>

<file path=xl/calcChain.xml><?xml version="1.0" encoding="utf-8"?>
<calcChain xmlns="http://schemas.openxmlformats.org/spreadsheetml/2006/main">
  <c r="B60" i="3" l="1"/>
  <c r="B58" i="3"/>
  <c r="B57" i="3"/>
  <c r="B56" i="3"/>
  <c r="B55" i="3"/>
  <c r="B54" i="3"/>
  <c r="B53" i="3"/>
  <c r="E11" i="3"/>
  <c r="G11" i="3" s="1"/>
  <c r="E10" i="3"/>
  <c r="G10" i="3" s="1"/>
  <c r="G9" i="3"/>
  <c r="I9" i="3" s="1"/>
  <c r="J9" i="3" s="1"/>
  <c r="K9" i="3" s="1"/>
  <c r="E9" i="3"/>
  <c r="I8" i="3"/>
  <c r="J8" i="3" s="1"/>
  <c r="K8" i="3" s="1"/>
  <c r="G8" i="3"/>
  <c r="H8" i="3" s="1"/>
  <c r="E8" i="3"/>
  <c r="G7" i="3"/>
  <c r="I7" i="3" s="1"/>
  <c r="J7" i="3" s="1"/>
  <c r="K7" i="3" s="1"/>
  <c r="E7" i="3"/>
  <c r="E6" i="3"/>
  <c r="G6" i="3" s="1"/>
  <c r="E5" i="3"/>
  <c r="G5" i="3" s="1"/>
  <c r="G4" i="3"/>
  <c r="I4" i="3" s="1"/>
  <c r="J4" i="3" s="1"/>
  <c r="K4" i="3" s="1"/>
  <c r="E4" i="3"/>
  <c r="G3" i="3"/>
  <c r="I3" i="3" s="1"/>
  <c r="J3" i="3" s="1"/>
  <c r="K3" i="3" s="1"/>
  <c r="E3" i="3"/>
  <c r="E2" i="3"/>
  <c r="G2" i="3" s="1"/>
  <c r="N31" i="2"/>
  <c r="M31" i="2"/>
  <c r="I31" i="2"/>
  <c r="H31" i="2"/>
  <c r="D20" i="2"/>
  <c r="D28" i="2" s="1"/>
  <c r="C20" i="2"/>
  <c r="C28" i="2" s="1"/>
  <c r="N19" i="2"/>
  <c r="M19" i="2"/>
  <c r="I19" i="2"/>
  <c r="H19" i="2"/>
  <c r="N10" i="2"/>
  <c r="M10" i="2"/>
  <c r="D10" i="2"/>
  <c r="C10" i="2"/>
  <c r="I9" i="2"/>
  <c r="H9" i="2"/>
  <c r="N31" i="1"/>
  <c r="M31" i="1"/>
  <c r="J30" i="1"/>
  <c r="J29" i="1"/>
  <c r="J28" i="1"/>
  <c r="O27" i="1"/>
  <c r="E27" i="1"/>
  <c r="O26" i="1"/>
  <c r="E26" i="1"/>
  <c r="O25" i="1"/>
  <c r="J25" i="1"/>
  <c r="E25" i="1"/>
  <c r="O24" i="1"/>
  <c r="J24" i="1"/>
  <c r="E24" i="1"/>
  <c r="O23" i="1"/>
  <c r="J23" i="1"/>
  <c r="E19" i="1"/>
  <c r="J18" i="1"/>
  <c r="E18" i="1"/>
  <c r="J17" i="1"/>
  <c r="E17" i="1"/>
  <c r="O16" i="1"/>
  <c r="J16" i="1"/>
  <c r="E16" i="1"/>
  <c r="O15" i="1"/>
  <c r="J15" i="1"/>
  <c r="E15" i="1"/>
  <c r="O14" i="1"/>
  <c r="J14" i="1"/>
  <c r="E14" i="1"/>
  <c r="O13" i="1"/>
  <c r="J13" i="1"/>
  <c r="E13" i="1"/>
  <c r="J12" i="1"/>
  <c r="O9" i="1"/>
  <c r="E9" i="1"/>
  <c r="O8" i="1"/>
  <c r="E8" i="1"/>
  <c r="O7" i="1"/>
  <c r="E7" i="1"/>
  <c r="J6" i="1"/>
  <c r="E6" i="1"/>
  <c r="O5" i="1"/>
  <c r="J5" i="1"/>
  <c r="E5" i="1"/>
  <c r="O4" i="1"/>
  <c r="J4" i="1"/>
  <c r="E4" i="1"/>
  <c r="O3" i="1"/>
  <c r="E3" i="1"/>
  <c r="O2" i="1"/>
  <c r="J2" i="1"/>
  <c r="E2" i="1"/>
  <c r="I10" i="3" l="1"/>
  <c r="J10" i="3" s="1"/>
  <c r="K10" i="3" s="1"/>
  <c r="H10" i="3"/>
  <c r="I11" i="3"/>
  <c r="J11" i="3" s="1"/>
  <c r="K11" i="3" s="1"/>
  <c r="H11" i="3"/>
  <c r="I2" i="3"/>
  <c r="J2" i="3" s="1"/>
  <c r="K2" i="3" s="1"/>
  <c r="H2" i="3"/>
  <c r="I5" i="3"/>
  <c r="J5" i="3" s="1"/>
  <c r="K5" i="3" s="1"/>
  <c r="H5" i="3"/>
  <c r="I6" i="3"/>
  <c r="J6" i="3" s="1"/>
  <c r="K6" i="3" s="1"/>
  <c r="H6" i="3"/>
  <c r="H3" i="3"/>
  <c r="B59" i="3" s="1"/>
  <c r="H9" i="3"/>
  <c r="H4" i="3"/>
  <c r="H7" i="3"/>
</calcChain>
</file>

<file path=xl/sharedStrings.xml><?xml version="1.0" encoding="utf-8"?>
<sst xmlns="http://schemas.openxmlformats.org/spreadsheetml/2006/main" count="440" uniqueCount="108">
  <si>
    <t>Line</t>
  </si>
  <si>
    <t># eclosed</t>
  </si>
  <si>
    <t># not eclosed</t>
  </si>
  <si>
    <t>genotype</t>
  </si>
  <si>
    <t>f exact</t>
  </si>
  <si>
    <t>mult. Comp.</t>
  </si>
  <si>
    <t>w/w</t>
  </si>
  <si>
    <t>A4V/w1118</t>
  </si>
  <si>
    <t>A4V/G85R</t>
  </si>
  <si>
    <t>w1118 vs A4V/w1118</t>
  </si>
  <si>
    <t>w1118 vs A4V/G85R</t>
  </si>
  <si>
    <t>w1118 vs G85R WG</t>
  </si>
  <si>
    <t>w1118 vs A4V/X16</t>
  </si>
  <si>
    <t>w1118 vs LoxP</t>
  </si>
  <si>
    <t>w1118 vs G85R HR</t>
  </si>
  <si>
    <t>w1118 vs  A4V</t>
  </si>
  <si>
    <t>total</t>
  </si>
  <si>
    <t>w1118 vs  Silent</t>
  </si>
  <si>
    <t>A4V/w1118 vs  A4V/G85R</t>
  </si>
  <si>
    <t>A4V/w1118 vs G85R WG</t>
  </si>
  <si>
    <t>A4V/X16</t>
  </si>
  <si>
    <t>A4V/w1118 vs A4V/X16</t>
  </si>
  <si>
    <t>G85R C</t>
  </si>
  <si>
    <t>LoxP</t>
  </si>
  <si>
    <t>A4V/w1118 vs LoxP</t>
  </si>
  <si>
    <t>A4V/w1118 vs G85R HR</t>
  </si>
  <si>
    <t>A4V/w1118 vs  A4V</t>
  </si>
  <si>
    <t>A4V/w1118 vs  Silent</t>
  </si>
  <si>
    <t>A4V/G85R vs G85R WG</t>
  </si>
  <si>
    <t>A4V/G85R vs A4V/X16</t>
  </si>
  <si>
    <t>A4V/G85R vs LoxP</t>
  </si>
  <si>
    <t>A4V/G85R vs  G85R HR</t>
  </si>
  <si>
    <t>A4V/G85R vs A4V</t>
  </si>
  <si>
    <t>A4V/G85R vs Silent</t>
  </si>
  <si>
    <t>G85R LAB</t>
  </si>
  <si>
    <t>no lay</t>
  </si>
  <si>
    <t>A4V/A4V</t>
  </si>
  <si>
    <t>silent</t>
  </si>
  <si>
    <t>G85R WG vs  A4V/X16</t>
  </si>
  <si>
    <t>G85R WG vs  LoxP</t>
  </si>
  <si>
    <t>G85R WG vs G85R HR</t>
  </si>
  <si>
    <t>G85R WG vs A4V</t>
  </si>
  <si>
    <t>G85R WG vs  Silent</t>
  </si>
  <si>
    <t xml:space="preserve"> A4V/X16 vs LoxP</t>
  </si>
  <si>
    <t xml:space="preserve"> A4V/X16 vs G85R HR</t>
  </si>
  <si>
    <t xml:space="preserve"> A4V/X16 vs A4V</t>
  </si>
  <si>
    <t xml:space="preserve"> A4V/X16 vs Silent</t>
  </si>
  <si>
    <t>LoxP vs G85R HR</t>
  </si>
  <si>
    <t>LoxP vs A4V</t>
  </si>
  <si>
    <t>LoxP vs Silent</t>
  </si>
  <si>
    <t>G85R HR vs A4V</t>
  </si>
  <si>
    <t>G85R HR vs Silent</t>
  </si>
  <si>
    <t xml:space="preserve">A4V vs Silent </t>
  </si>
  <si>
    <t>date</t>
  </si>
  <si>
    <t>10.24.17</t>
  </si>
  <si>
    <t>10.25.17</t>
  </si>
  <si>
    <t>10.26.17</t>
  </si>
  <si>
    <t>10.27.17</t>
  </si>
  <si>
    <t>10.28.17</t>
  </si>
  <si>
    <t>10.29.17</t>
  </si>
  <si>
    <t>10.30.17</t>
  </si>
  <si>
    <t>10.31.17</t>
  </si>
  <si>
    <t>11.2.17</t>
  </si>
  <si>
    <t>11.3.17</t>
  </si>
  <si>
    <t>11.4.17</t>
  </si>
  <si>
    <t>11.15.17</t>
  </si>
  <si>
    <t>**CHECK</t>
  </si>
  <si>
    <t>10.31.17 b</t>
  </si>
  <si>
    <t>Genotype</t>
  </si>
  <si>
    <t># Eclosed</t>
  </si>
  <si>
    <t># Not Eclosed</t>
  </si>
  <si>
    <t>total #</t>
  </si>
  <si>
    <t>proportions</t>
  </si>
  <si>
    <t>percent</t>
  </si>
  <si>
    <t>interim calc</t>
  </si>
  <si>
    <t>margin of error</t>
  </si>
  <si>
    <t>error bars</t>
  </si>
  <si>
    <t>f exact test</t>
  </si>
  <si>
    <t>p value</t>
  </si>
  <si>
    <t>w1118/w1118</t>
  </si>
  <si>
    <t>silent v w11118</t>
  </si>
  <si>
    <t>LoxP/LoxP</t>
  </si>
  <si>
    <t>A4V/G85R vs G85R</t>
  </si>
  <si>
    <t>silent/silent</t>
  </si>
  <si>
    <t>A4V vs w1118</t>
  </si>
  <si>
    <t>&gt;0.0001</t>
  </si>
  <si>
    <t xml:space="preserve">A4V vs silent </t>
  </si>
  <si>
    <t>G85R/G85R HR</t>
  </si>
  <si>
    <t>A4V/G85R vs silent</t>
  </si>
  <si>
    <t>G85R/G85R WG</t>
  </si>
  <si>
    <t>G85R/G85R C</t>
  </si>
  <si>
    <t>A4V/G85R vs w1118</t>
  </si>
  <si>
    <t>A4V/G85R vs. A4V</t>
  </si>
  <si>
    <t>silent v G85R</t>
  </si>
  <si>
    <t>w1118 v G85R</t>
  </si>
  <si>
    <t>dSodWT/G85Rhr</t>
  </si>
  <si>
    <t>A4V v G85R</t>
  </si>
  <si>
    <t>silent v x16</t>
  </si>
  <si>
    <t>w1118 v x16</t>
  </si>
  <si>
    <t>A4V v X16</t>
  </si>
  <si>
    <t>G85R v x16</t>
  </si>
  <si>
    <t>A4V/G85R v x16</t>
  </si>
  <si>
    <r>
      <rPr>
        <i/>
        <sz val="12"/>
        <color theme="1"/>
        <rFont val="Calibri"/>
        <family val="2"/>
      </rPr>
      <t>w</t>
    </r>
    <r>
      <rPr>
        <i/>
        <vertAlign val="superscript"/>
        <sz val="12"/>
        <color theme="1"/>
        <rFont val="Arial"/>
        <family val="2"/>
      </rPr>
      <t>1118</t>
    </r>
  </si>
  <si>
    <t>dSod1WT</t>
  </si>
  <si>
    <t>w1118</t>
  </si>
  <si>
    <t>WT/WT</t>
  </si>
  <si>
    <t>G85R/G85R</t>
  </si>
  <si>
    <t>not eclosed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</si>
</sst>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i/>
      <vertAlign val="superscript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percent eclosed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percent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graphs!$A$18:$A$24</c:f>
              <c:strCache>
                <c:ptCount val="7"/>
                <c:pt idx="0">
                  <c:v>w1118</c:v>
                </c:pt>
                <c:pt idx="1">
                  <c:v>dSod1WT</c:v>
                </c:pt>
                <c:pt idx="2">
                  <c:v>A4V/w1118</c:v>
                </c:pt>
                <c:pt idx="3">
                  <c:v>G85R/G85R WG</c:v>
                </c:pt>
                <c:pt idx="4">
                  <c:v>A4V/A4V</c:v>
                </c:pt>
                <c:pt idx="5">
                  <c:v>A4V/G85R</c:v>
                </c:pt>
                <c:pt idx="6">
                  <c:v>A4V/X16</c:v>
                </c:pt>
              </c:strCache>
            </c:strRef>
          </c:cat>
          <c:val>
            <c:numRef>
              <c:f>graphs!$B$18:$B$24</c:f>
              <c:numCache>
                <c:formatCode>General</c:formatCode>
                <c:ptCount val="7"/>
                <c:pt idx="0">
                  <c:v>99.263932702418515</c:v>
                </c:pt>
                <c:pt idx="1">
                  <c:v>97.524752475247524</c:v>
                </c:pt>
                <c:pt idx="2">
                  <c:v>97.524752475247524</c:v>
                </c:pt>
                <c:pt idx="3">
                  <c:v>0.98039215686274506</c:v>
                </c:pt>
                <c:pt idx="4">
                  <c:v>91.262135922330103</c:v>
                </c:pt>
                <c:pt idx="5">
                  <c:v>11.564625850340136</c:v>
                </c:pt>
                <c:pt idx="6">
                  <c:v>94.53125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5B-7241-A56C-3342B9C2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266843"/>
        <c:axId val="1766319047"/>
      </c:barChart>
      <c:catAx>
        <c:axId val="356266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6319047"/>
        <c:crosses val="autoZero"/>
        <c:auto val="1"/>
        <c:lblAlgn val="ctr"/>
        <c:lblOffset val="100"/>
        <c:noMultiLvlLbl val="1"/>
      </c:catAx>
      <c:valAx>
        <c:axId val="176631904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62668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Arial"/>
              </a:defRPr>
            </a:pPr>
            <a:r>
              <a:rPr sz="1400" b="0" i="0">
                <a:solidFill>
                  <a:srgbClr val="757575"/>
                </a:solidFill>
                <a:latin typeface="Arial"/>
              </a:rPr>
              <a:t>Eclosion from the pupal case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graphs!$A$29:$A$34</c:f>
              <c:strCache>
                <c:ptCount val="6"/>
                <c:pt idx="0">
                  <c:v>w1118/w1118</c:v>
                </c:pt>
                <c:pt idx="1">
                  <c:v>silent/silent</c:v>
                </c:pt>
                <c:pt idx="2">
                  <c:v>G85R/G85R WG</c:v>
                </c:pt>
                <c:pt idx="3">
                  <c:v>A4V/A4V</c:v>
                </c:pt>
                <c:pt idx="4">
                  <c:v>A4V/G85R</c:v>
                </c:pt>
                <c:pt idx="5">
                  <c:v>A4V/X16</c:v>
                </c:pt>
              </c:strCache>
            </c:strRef>
          </c:cat>
          <c:val>
            <c:numRef>
              <c:f>graphs!$B$29:$B$34</c:f>
              <c:numCache>
                <c:formatCode>General</c:formatCode>
                <c:ptCount val="6"/>
                <c:pt idx="0">
                  <c:v>99.263932702418515</c:v>
                </c:pt>
                <c:pt idx="1">
                  <c:v>97.524752475247524</c:v>
                </c:pt>
                <c:pt idx="2">
                  <c:v>0.98039215686274506</c:v>
                </c:pt>
                <c:pt idx="3">
                  <c:v>91.262135922330103</c:v>
                </c:pt>
                <c:pt idx="4">
                  <c:v>11.564625850340136</c:v>
                </c:pt>
                <c:pt idx="5">
                  <c:v>94.53125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0B-D84A-8C84-BD13D51D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010534"/>
        <c:axId val="1262881241"/>
      </c:barChart>
      <c:catAx>
        <c:axId val="2120010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2881241"/>
        <c:crosses val="autoZero"/>
        <c:auto val="1"/>
        <c:lblAlgn val="ctr"/>
        <c:lblOffset val="100"/>
        <c:noMultiLvlLbl val="1"/>
      </c:catAx>
      <c:valAx>
        <c:axId val="126288124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20010534"/>
        <c:crosses val="autoZero"/>
        <c:crossBetween val="between"/>
        <c:majorUnit val="2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1189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8F3-544B-B2AF-F4BB5DD39315}"/>
              </c:ext>
            </c:extLst>
          </c:dPt>
          <c:dPt>
            <c:idx val="1"/>
            <c:invertIfNegative val="1"/>
            <c:bubble3D val="0"/>
            <c:spPr>
              <a:solidFill>
                <a:srgbClr val="0096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8F3-544B-B2AF-F4BB5DD39315}"/>
              </c:ext>
            </c:extLst>
          </c:dPt>
          <c:dPt>
            <c:idx val="2"/>
            <c:invertIfNegative val="1"/>
            <c:bubble3D val="0"/>
            <c:spPr>
              <a:solidFill>
                <a:srgbClr val="FF2F9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8F3-544B-B2AF-F4BB5DD39315}"/>
              </c:ext>
            </c:extLst>
          </c:dPt>
          <c:dPt>
            <c:idx val="3"/>
            <c:invertIfNegative val="1"/>
            <c:bubble3D val="0"/>
            <c:spPr>
              <a:solidFill>
                <a:srgbClr val="521B9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8F3-544B-B2AF-F4BB5DD39315}"/>
              </c:ext>
            </c:extLst>
          </c:dPt>
          <c:dPt>
            <c:idx val="5"/>
            <c:invertIfNegative val="1"/>
            <c:bubble3D val="0"/>
            <c:spPr>
              <a:solidFill>
                <a:srgbClr val="92929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8F3-544B-B2AF-F4BB5DD39315}"/>
              </c:ext>
            </c:extLst>
          </c:dPt>
          <c:cat>
            <c:strRef>
              <c:f>graphs!$A$42:$A$47</c:f>
              <c:strCache>
                <c:ptCount val="6"/>
                <c:pt idx="0">
                  <c:v>w1118</c:v>
                </c:pt>
                <c:pt idx="1">
                  <c:v>WT/WT</c:v>
                </c:pt>
                <c:pt idx="2">
                  <c:v>A4V/A4V</c:v>
                </c:pt>
                <c:pt idx="3">
                  <c:v>A4V/X16</c:v>
                </c:pt>
                <c:pt idx="4">
                  <c:v>G85R/G85R</c:v>
                </c:pt>
                <c:pt idx="5">
                  <c:v>A4V/G85R</c:v>
                </c:pt>
              </c:strCache>
            </c:strRef>
          </c:cat>
          <c:val>
            <c:numRef>
              <c:f>graphs!$B$42:$B$47</c:f>
              <c:numCache>
                <c:formatCode>General</c:formatCode>
                <c:ptCount val="6"/>
                <c:pt idx="0">
                  <c:v>99.263932702418515</c:v>
                </c:pt>
                <c:pt idx="1">
                  <c:v>97.524752475247524</c:v>
                </c:pt>
                <c:pt idx="2">
                  <c:v>91.262135922330103</c:v>
                </c:pt>
                <c:pt idx="3">
                  <c:v>94.53125</c:v>
                </c:pt>
                <c:pt idx="4">
                  <c:v>0.98039215686274506</c:v>
                </c:pt>
                <c:pt idx="5">
                  <c:v>11.564625850340136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A8F3-544B-B2AF-F4BB5DD3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474552"/>
        <c:axId val="342972397"/>
      </c:barChart>
      <c:catAx>
        <c:axId val="131647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972397"/>
        <c:crosses val="autoZero"/>
        <c:auto val="1"/>
        <c:lblAlgn val="ctr"/>
        <c:lblOffset val="100"/>
        <c:noMultiLvlLbl val="1"/>
      </c:catAx>
      <c:valAx>
        <c:axId val="342972397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16474552"/>
        <c:crosses val="autoZero"/>
        <c:crossBetween val="between"/>
        <c:majorUnit val="2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723900</xdr:colOff>
      <xdr:row>12</xdr:row>
      <xdr:rowOff>38100</xdr:rowOff>
    </xdr:from>
    <xdr:ext cx="5172075" cy="2695575"/>
    <xdr:graphicFrame macro="">
      <xdr:nvGraphicFramePr>
        <xdr:cNvPr id="1594302822" name="Chart 1">
          <a:extLst>
            <a:ext uri="{FF2B5EF4-FFF2-40B4-BE49-F238E27FC236}">
              <a16:creationId xmlns:a16="http://schemas.microsoft.com/office/drawing/2014/main" id="{00000000-0008-0000-0200-000066210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180975</xdr:colOff>
      <xdr:row>26</xdr:row>
      <xdr:rowOff>38100</xdr:rowOff>
    </xdr:from>
    <xdr:ext cx="5086350" cy="2686050"/>
    <xdr:graphicFrame macro="">
      <xdr:nvGraphicFramePr>
        <xdr:cNvPr id="1273402801" name="Chart 2">
          <a:extLst>
            <a:ext uri="{FF2B5EF4-FFF2-40B4-BE49-F238E27FC236}">
              <a16:creationId xmlns:a16="http://schemas.microsoft.com/office/drawing/2014/main" id="{00000000-0008-0000-0200-0000B195E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495300</xdr:colOff>
      <xdr:row>43</xdr:row>
      <xdr:rowOff>190500</xdr:rowOff>
    </xdr:from>
    <xdr:ext cx="5000625" cy="2705100"/>
    <xdr:graphicFrame macro="">
      <xdr:nvGraphicFramePr>
        <xdr:cNvPr id="505148810" name="Chart 3">
          <a:extLst>
            <a:ext uri="{FF2B5EF4-FFF2-40B4-BE49-F238E27FC236}">
              <a16:creationId xmlns:a16="http://schemas.microsoft.com/office/drawing/2014/main" id="{00000000-0008-0000-0200-00008AF51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/>
  </sheetViews>
  <sheetFormatPr baseColWidth="10" defaultColWidth="11.1640625" defaultRowHeight="15" customHeight="1" x14ac:dyDescent="0.2"/>
  <cols>
    <col min="1" max="14" width="10.5" customWidth="1"/>
    <col min="15" max="15" width="25.5" customWidth="1"/>
    <col min="16" max="16" width="28.83203125" customWidth="1"/>
    <col min="17" max="26" width="10.5" customWidth="1"/>
  </cols>
  <sheetData>
    <row r="1" spans="1:18" ht="15.75" customHeight="1" x14ac:dyDescent="0.2">
      <c r="A1" s="1"/>
      <c r="B1" s="2" t="s">
        <v>0</v>
      </c>
      <c r="C1" s="2" t="s">
        <v>1</v>
      </c>
      <c r="D1" s="2" t="s">
        <v>2</v>
      </c>
      <c r="E1" s="1"/>
      <c r="F1" s="1"/>
      <c r="G1" s="2" t="s">
        <v>0</v>
      </c>
      <c r="H1" s="2" t="s">
        <v>1</v>
      </c>
      <c r="I1" s="2" t="s">
        <v>2</v>
      </c>
      <c r="J1" s="1"/>
      <c r="K1" s="1"/>
      <c r="L1" s="2" t="s">
        <v>0</v>
      </c>
      <c r="M1" s="2" t="s">
        <v>1</v>
      </c>
      <c r="N1" s="2" t="s">
        <v>2</v>
      </c>
      <c r="O1" s="1"/>
      <c r="P1" s="1" t="s">
        <v>3</v>
      </c>
      <c r="Q1" s="1" t="s">
        <v>4</v>
      </c>
      <c r="R1" s="1" t="s">
        <v>5</v>
      </c>
    </row>
    <row r="2" spans="1:18" ht="15.75" customHeight="1" x14ac:dyDescent="0.2">
      <c r="A2" s="1"/>
      <c r="B2" s="1" t="s">
        <v>6</v>
      </c>
      <c r="C2" s="1">
        <v>83</v>
      </c>
      <c r="D2" s="1">
        <v>2</v>
      </c>
      <c r="E2" s="1">
        <f t="shared" ref="E2:E9" si="0">100*(C2/(C2+D2))</f>
        <v>97.647058823529406</v>
      </c>
      <c r="F2" s="1"/>
      <c r="G2" s="1" t="s">
        <v>7</v>
      </c>
      <c r="H2" s="1">
        <v>145</v>
      </c>
      <c r="I2" s="1">
        <v>3</v>
      </c>
      <c r="J2" s="1">
        <f>100*(H2/(H2+I2))</f>
        <v>97.972972972972968</v>
      </c>
      <c r="K2" s="1"/>
      <c r="L2" s="1" t="s">
        <v>8</v>
      </c>
      <c r="M2" s="1">
        <v>10</v>
      </c>
      <c r="N2" s="1">
        <v>49</v>
      </c>
      <c r="O2" s="1">
        <f t="shared" ref="O2:O5" si="1">100*(M2/(M2+N2))</f>
        <v>16.949152542372879</v>
      </c>
      <c r="P2" s="1" t="s">
        <v>9</v>
      </c>
      <c r="Q2" s="1">
        <v>4.3200000000000002E-2</v>
      </c>
      <c r="R2" s="1"/>
    </row>
    <row r="3" spans="1:18" ht="15.75" customHeight="1" x14ac:dyDescent="0.2">
      <c r="A3" s="1"/>
      <c r="B3" s="1" t="s">
        <v>6</v>
      </c>
      <c r="C3" s="1">
        <v>111</v>
      </c>
      <c r="D3" s="1">
        <v>1</v>
      </c>
      <c r="E3" s="1">
        <f t="shared" si="0"/>
        <v>99.107142857142861</v>
      </c>
      <c r="F3" s="1"/>
      <c r="G3" s="1" t="s">
        <v>7</v>
      </c>
      <c r="H3" s="1"/>
      <c r="I3" s="1"/>
      <c r="J3" s="1"/>
      <c r="K3" s="1"/>
      <c r="L3" s="1" t="s">
        <v>8</v>
      </c>
      <c r="M3" s="1">
        <v>1</v>
      </c>
      <c r="N3" s="1">
        <v>8</v>
      </c>
      <c r="O3" s="1">
        <f t="shared" si="1"/>
        <v>11.111111111111111</v>
      </c>
      <c r="P3" s="1" t="s">
        <v>10</v>
      </c>
      <c r="Q3" s="3">
        <v>9.9200000000000009E-140</v>
      </c>
      <c r="R3" s="1"/>
    </row>
    <row r="4" spans="1:18" ht="15.75" customHeight="1" x14ac:dyDescent="0.2">
      <c r="A4" s="1"/>
      <c r="B4" s="1" t="s">
        <v>6</v>
      </c>
      <c r="C4" s="1">
        <v>121</v>
      </c>
      <c r="D4" s="1">
        <v>0</v>
      </c>
      <c r="E4" s="1">
        <f t="shared" si="0"/>
        <v>100</v>
      </c>
      <c r="F4" s="1"/>
      <c r="G4" s="1" t="s">
        <v>7</v>
      </c>
      <c r="H4" s="1">
        <v>38</v>
      </c>
      <c r="I4" s="1">
        <v>1</v>
      </c>
      <c r="J4" s="1">
        <f t="shared" ref="J4:J6" si="2">100*(H4/(H4+I4))</f>
        <v>97.435897435897431</v>
      </c>
      <c r="K4" s="1"/>
      <c r="L4" s="1" t="s">
        <v>8</v>
      </c>
      <c r="M4" s="1">
        <v>2</v>
      </c>
      <c r="N4" s="1">
        <v>5</v>
      </c>
      <c r="O4" s="1">
        <f t="shared" si="1"/>
        <v>28.571428571428569</v>
      </c>
      <c r="P4" s="1" t="s">
        <v>11</v>
      </c>
      <c r="Q4" s="3">
        <v>2.5000000000000002E-131</v>
      </c>
      <c r="R4" s="1"/>
    </row>
    <row r="5" spans="1:18" ht="15.75" customHeight="1" x14ac:dyDescent="0.2">
      <c r="A5" s="1"/>
      <c r="B5" s="1" t="s">
        <v>6</v>
      </c>
      <c r="C5" s="1">
        <v>131</v>
      </c>
      <c r="D5" s="1">
        <v>1</v>
      </c>
      <c r="E5" s="1">
        <f t="shared" si="0"/>
        <v>99.242424242424249</v>
      </c>
      <c r="F5" s="1"/>
      <c r="G5" s="1" t="s">
        <v>7</v>
      </c>
      <c r="H5" s="1">
        <v>5</v>
      </c>
      <c r="I5" s="1">
        <v>1</v>
      </c>
      <c r="J5" s="1">
        <f t="shared" si="2"/>
        <v>83.333333333333343</v>
      </c>
      <c r="K5" s="1"/>
      <c r="L5" s="1" t="s">
        <v>8</v>
      </c>
      <c r="M5" s="1">
        <v>1</v>
      </c>
      <c r="N5" s="1">
        <v>4</v>
      </c>
      <c r="O5" s="1">
        <f t="shared" si="1"/>
        <v>20</v>
      </c>
      <c r="P5" s="1" t="s">
        <v>12</v>
      </c>
      <c r="Q5" s="1"/>
      <c r="R5" s="1"/>
    </row>
    <row r="6" spans="1:18" ht="15.75" customHeight="1" x14ac:dyDescent="0.2">
      <c r="A6" s="1"/>
      <c r="B6" s="1" t="s">
        <v>6</v>
      </c>
      <c r="C6" s="1">
        <v>132</v>
      </c>
      <c r="D6" s="1">
        <v>3</v>
      </c>
      <c r="E6" s="1">
        <f t="shared" si="0"/>
        <v>97.777777777777771</v>
      </c>
      <c r="F6" s="1"/>
      <c r="G6" s="1" t="s">
        <v>7</v>
      </c>
      <c r="H6" s="1">
        <v>9</v>
      </c>
      <c r="I6" s="1">
        <v>0</v>
      </c>
      <c r="J6" s="1">
        <f t="shared" si="2"/>
        <v>100</v>
      </c>
      <c r="K6" s="1"/>
      <c r="L6" s="1" t="s">
        <v>8</v>
      </c>
      <c r="M6" s="1"/>
      <c r="N6" s="1"/>
      <c r="O6" s="1"/>
      <c r="P6" s="1" t="s">
        <v>13</v>
      </c>
      <c r="Q6" s="1"/>
      <c r="R6" s="1"/>
    </row>
    <row r="7" spans="1:18" ht="15.75" customHeight="1" x14ac:dyDescent="0.2">
      <c r="A7" s="1"/>
      <c r="B7" s="1" t="s">
        <v>6</v>
      </c>
      <c r="C7" s="1">
        <v>125</v>
      </c>
      <c r="D7" s="1">
        <v>0</v>
      </c>
      <c r="E7" s="1">
        <f t="shared" si="0"/>
        <v>100</v>
      </c>
      <c r="F7" s="1"/>
      <c r="G7" s="1" t="s">
        <v>7</v>
      </c>
      <c r="H7" s="1"/>
      <c r="I7" s="1"/>
      <c r="J7" s="1"/>
      <c r="K7" s="1"/>
      <c r="L7" s="1" t="s">
        <v>8</v>
      </c>
      <c r="M7" s="1">
        <v>0</v>
      </c>
      <c r="N7" s="1">
        <v>20</v>
      </c>
      <c r="O7" s="1">
        <f t="shared" ref="O7:O9" si="3">100*(M7/(M7+N7))</f>
        <v>0</v>
      </c>
      <c r="P7" s="1" t="s">
        <v>14</v>
      </c>
      <c r="Q7" s="1"/>
      <c r="R7" s="1"/>
    </row>
    <row r="8" spans="1:18" ht="15.75" customHeight="1" x14ac:dyDescent="0.2">
      <c r="A8" s="1"/>
      <c r="B8" s="1" t="s">
        <v>6</v>
      </c>
      <c r="C8" s="1">
        <v>139</v>
      </c>
      <c r="D8" s="1">
        <v>0</v>
      </c>
      <c r="E8" s="1">
        <f t="shared" si="0"/>
        <v>100</v>
      </c>
      <c r="F8" s="1"/>
      <c r="G8" s="1" t="s">
        <v>7</v>
      </c>
      <c r="H8" s="1"/>
      <c r="I8" s="1"/>
      <c r="J8" s="1"/>
      <c r="K8" s="1"/>
      <c r="L8" s="1" t="s">
        <v>8</v>
      </c>
      <c r="M8" s="1">
        <v>0</v>
      </c>
      <c r="N8" s="1">
        <v>27</v>
      </c>
      <c r="O8" s="1">
        <f t="shared" si="3"/>
        <v>0</v>
      </c>
      <c r="P8" s="1" t="s">
        <v>15</v>
      </c>
      <c r="Q8" s="1"/>
      <c r="R8" s="1"/>
    </row>
    <row r="9" spans="1:18" ht="15.75" customHeight="1" x14ac:dyDescent="0.2">
      <c r="A9" s="1"/>
      <c r="B9" s="1" t="s">
        <v>6</v>
      </c>
      <c r="C9" s="1">
        <v>102</v>
      </c>
      <c r="D9" s="1">
        <v>0</v>
      </c>
      <c r="E9" s="1">
        <f t="shared" si="0"/>
        <v>100</v>
      </c>
      <c r="F9" s="1"/>
      <c r="G9" s="1" t="s">
        <v>16</v>
      </c>
      <c r="H9" s="1">
        <v>197</v>
      </c>
      <c r="I9" s="1">
        <v>5</v>
      </c>
      <c r="J9" s="1"/>
      <c r="K9" s="1"/>
      <c r="L9" s="1" t="s">
        <v>8</v>
      </c>
      <c r="M9" s="1">
        <v>3</v>
      </c>
      <c r="N9" s="1">
        <v>17</v>
      </c>
      <c r="O9" s="1">
        <f t="shared" si="3"/>
        <v>15</v>
      </c>
      <c r="P9" s="1" t="s">
        <v>17</v>
      </c>
      <c r="Q9" s="1"/>
      <c r="R9" s="1"/>
    </row>
    <row r="10" spans="1:18" ht="15.75" customHeight="1" x14ac:dyDescent="0.2">
      <c r="A10" s="1"/>
      <c r="B10" s="1" t="s">
        <v>16</v>
      </c>
      <c r="C10" s="1">
        <v>944</v>
      </c>
      <c r="D10" s="1">
        <v>7</v>
      </c>
      <c r="E10" s="1"/>
      <c r="F10" s="1"/>
      <c r="G10" s="1"/>
      <c r="H10" s="1"/>
      <c r="I10" s="1"/>
      <c r="J10" s="1"/>
      <c r="K10" s="1"/>
      <c r="L10" s="1" t="s">
        <v>16</v>
      </c>
      <c r="M10" s="1">
        <v>17</v>
      </c>
      <c r="N10" s="1">
        <v>130</v>
      </c>
      <c r="O10" s="1"/>
      <c r="P10" s="1" t="s">
        <v>18</v>
      </c>
      <c r="Q10" s="1"/>
      <c r="R10" s="1"/>
    </row>
    <row r="11" spans="1:18" ht="15.75" customHeight="1" x14ac:dyDescent="0.2">
      <c r="A11" s="1"/>
      <c r="B11" s="1"/>
      <c r="C11" s="1"/>
      <c r="D11" s="1"/>
      <c r="E11" s="1"/>
      <c r="F11" s="1"/>
      <c r="G11" s="2" t="s">
        <v>0</v>
      </c>
      <c r="H11" s="2" t="s">
        <v>1</v>
      </c>
      <c r="I11" s="2" t="s">
        <v>2</v>
      </c>
      <c r="J11" s="1"/>
      <c r="K11" s="1"/>
      <c r="L11" s="1"/>
      <c r="M11" s="1"/>
      <c r="N11" s="1"/>
      <c r="O11" s="1"/>
      <c r="P11" s="1" t="s">
        <v>19</v>
      </c>
      <c r="Q11" s="1"/>
      <c r="R11" s="1"/>
    </row>
    <row r="12" spans="1:18" ht="15.75" customHeight="1" x14ac:dyDescent="0.2">
      <c r="A12" s="1"/>
      <c r="B12" s="2" t="s">
        <v>0</v>
      </c>
      <c r="C12" s="2" t="s">
        <v>1</v>
      </c>
      <c r="D12" s="2" t="s">
        <v>2</v>
      </c>
      <c r="E12" s="1"/>
      <c r="F12" s="1"/>
      <c r="G12" s="1" t="s">
        <v>20</v>
      </c>
      <c r="H12" s="1">
        <v>26</v>
      </c>
      <c r="I12" s="1">
        <v>0</v>
      </c>
      <c r="J12" s="1">
        <f t="shared" ref="J12:J18" si="4">100*(H12/(H12+I12))</f>
        <v>100</v>
      </c>
      <c r="K12" s="1"/>
      <c r="L12" s="2" t="s">
        <v>0</v>
      </c>
      <c r="M12" s="2" t="s">
        <v>1</v>
      </c>
      <c r="N12" s="2" t="s">
        <v>2</v>
      </c>
      <c r="O12" s="1"/>
      <c r="P12" s="1" t="s">
        <v>21</v>
      </c>
      <c r="Q12" s="1"/>
      <c r="R12" s="1"/>
    </row>
    <row r="13" spans="1:18" ht="15.75" customHeight="1" x14ac:dyDescent="0.2">
      <c r="A13" s="1"/>
      <c r="B13" s="1" t="s">
        <v>22</v>
      </c>
      <c r="C13" s="1">
        <v>0</v>
      </c>
      <c r="D13" s="1">
        <v>11</v>
      </c>
      <c r="E13" s="1">
        <f t="shared" ref="E13:E19" si="5">100*(C13/(C13+D13))</f>
        <v>0</v>
      </c>
      <c r="F13" s="1"/>
      <c r="G13" s="1" t="s">
        <v>20</v>
      </c>
      <c r="H13" s="1">
        <v>27</v>
      </c>
      <c r="I13" s="1">
        <v>3</v>
      </c>
      <c r="J13" s="1">
        <f t="shared" si="4"/>
        <v>90</v>
      </c>
      <c r="K13" s="1"/>
      <c r="L13" s="1" t="s">
        <v>23</v>
      </c>
      <c r="M13" s="1">
        <v>44</v>
      </c>
      <c r="N13" s="1">
        <v>2</v>
      </c>
      <c r="O13" s="1">
        <f t="shared" ref="O13:O16" si="6">100*(M13/(M13+N13))</f>
        <v>95.652173913043484</v>
      </c>
      <c r="P13" s="1" t="s">
        <v>24</v>
      </c>
      <c r="Q13" s="1"/>
      <c r="R13" s="1"/>
    </row>
    <row r="14" spans="1:18" ht="15.75" customHeight="1" x14ac:dyDescent="0.2">
      <c r="A14" s="1"/>
      <c r="B14" s="1" t="s">
        <v>22</v>
      </c>
      <c r="C14" s="1">
        <v>0</v>
      </c>
      <c r="D14" s="1">
        <v>17</v>
      </c>
      <c r="E14" s="1">
        <f t="shared" si="5"/>
        <v>0</v>
      </c>
      <c r="F14" s="1"/>
      <c r="G14" s="1" t="s">
        <v>20</v>
      </c>
      <c r="H14" s="1">
        <v>17</v>
      </c>
      <c r="I14" s="1">
        <v>0</v>
      </c>
      <c r="J14" s="1">
        <f t="shared" si="4"/>
        <v>100</v>
      </c>
      <c r="K14" s="1"/>
      <c r="L14" s="1" t="s">
        <v>23</v>
      </c>
      <c r="M14" s="1">
        <v>45</v>
      </c>
      <c r="N14" s="1">
        <v>1</v>
      </c>
      <c r="O14" s="1">
        <f t="shared" si="6"/>
        <v>97.826086956521735</v>
      </c>
      <c r="P14" s="1" t="s">
        <v>25</v>
      </c>
      <c r="Q14" s="1"/>
      <c r="R14" s="1"/>
    </row>
    <row r="15" spans="1:18" ht="15.75" customHeight="1" x14ac:dyDescent="0.2">
      <c r="A15" s="1"/>
      <c r="B15" s="1" t="s">
        <v>22</v>
      </c>
      <c r="C15" s="1">
        <v>1</v>
      </c>
      <c r="D15" s="1">
        <v>7</v>
      </c>
      <c r="E15" s="1">
        <f t="shared" si="5"/>
        <v>12.5</v>
      </c>
      <c r="F15" s="1"/>
      <c r="G15" s="1" t="s">
        <v>20</v>
      </c>
      <c r="H15" s="1">
        <v>13</v>
      </c>
      <c r="I15" s="1">
        <v>4</v>
      </c>
      <c r="J15" s="1">
        <f t="shared" si="4"/>
        <v>76.470588235294116</v>
      </c>
      <c r="K15" s="1"/>
      <c r="L15" s="1" t="s">
        <v>23</v>
      </c>
      <c r="M15" s="1">
        <v>84</v>
      </c>
      <c r="N15" s="1">
        <v>0</v>
      </c>
      <c r="O15" s="1">
        <f t="shared" si="6"/>
        <v>100</v>
      </c>
      <c r="P15" s="1" t="s">
        <v>26</v>
      </c>
      <c r="Q15" s="1"/>
      <c r="R15" s="1"/>
    </row>
    <row r="16" spans="1:18" ht="15.75" customHeight="1" x14ac:dyDescent="0.2">
      <c r="A16" s="1"/>
      <c r="B16" s="1" t="s">
        <v>22</v>
      </c>
      <c r="C16" s="1">
        <v>0</v>
      </c>
      <c r="D16" s="1">
        <v>24</v>
      </c>
      <c r="E16" s="1">
        <f t="shared" si="5"/>
        <v>0</v>
      </c>
      <c r="F16" s="1"/>
      <c r="G16" s="1" t="s">
        <v>20</v>
      </c>
      <c r="H16" s="1">
        <v>5</v>
      </c>
      <c r="I16" s="1">
        <v>0</v>
      </c>
      <c r="J16" s="1">
        <f t="shared" si="4"/>
        <v>100</v>
      </c>
      <c r="K16" s="1"/>
      <c r="L16" s="1" t="s">
        <v>23</v>
      </c>
      <c r="M16" s="1">
        <v>16</v>
      </c>
      <c r="N16" s="1">
        <v>0</v>
      </c>
      <c r="O16" s="1">
        <f t="shared" si="6"/>
        <v>100</v>
      </c>
      <c r="P16" s="1" t="s">
        <v>27</v>
      </c>
      <c r="Q16" s="1"/>
      <c r="R16" s="1"/>
    </row>
    <row r="17" spans="1:18" ht="15.75" customHeight="1" x14ac:dyDescent="0.2">
      <c r="A17" s="1"/>
      <c r="B17" s="1" t="s">
        <v>22</v>
      </c>
      <c r="C17" s="1">
        <v>0</v>
      </c>
      <c r="D17" s="1">
        <v>19</v>
      </c>
      <c r="E17" s="1">
        <f t="shared" si="5"/>
        <v>0</v>
      </c>
      <c r="F17" s="1"/>
      <c r="G17" s="1" t="s">
        <v>20</v>
      </c>
      <c r="H17" s="1">
        <v>24</v>
      </c>
      <c r="I17" s="1">
        <v>0</v>
      </c>
      <c r="J17" s="1">
        <f t="shared" si="4"/>
        <v>100</v>
      </c>
      <c r="K17" s="1"/>
      <c r="L17" s="1"/>
      <c r="M17" s="1"/>
      <c r="N17" s="1"/>
      <c r="O17" s="1"/>
      <c r="P17" s="1" t="s">
        <v>28</v>
      </c>
      <c r="Q17" s="1"/>
      <c r="R17" s="1"/>
    </row>
    <row r="18" spans="1:18" ht="15.75" customHeight="1" x14ac:dyDescent="0.2">
      <c r="A18" s="1"/>
      <c r="B18" s="1" t="s">
        <v>22</v>
      </c>
      <c r="C18" s="1">
        <v>0</v>
      </c>
      <c r="D18" s="1">
        <v>13</v>
      </c>
      <c r="E18" s="1">
        <f t="shared" si="5"/>
        <v>0</v>
      </c>
      <c r="F18" s="1"/>
      <c r="G18" s="1" t="s">
        <v>20</v>
      </c>
      <c r="H18" s="1">
        <v>9</v>
      </c>
      <c r="I18" s="1">
        <v>0</v>
      </c>
      <c r="J18" s="1">
        <f t="shared" si="4"/>
        <v>100</v>
      </c>
      <c r="K18" s="1"/>
      <c r="L18" s="1"/>
      <c r="M18" s="1"/>
      <c r="N18" s="1"/>
      <c r="O18" s="1"/>
      <c r="P18" s="1" t="s">
        <v>29</v>
      </c>
      <c r="Q18" s="1"/>
      <c r="R18" s="1"/>
    </row>
    <row r="19" spans="1:18" ht="15.75" customHeight="1" x14ac:dyDescent="0.2">
      <c r="A19" s="1"/>
      <c r="B19" s="1" t="s">
        <v>22</v>
      </c>
      <c r="C19" s="1">
        <v>0</v>
      </c>
      <c r="D19" s="1">
        <v>10</v>
      </c>
      <c r="E19" s="1">
        <f t="shared" si="5"/>
        <v>0</v>
      </c>
      <c r="F19" s="1"/>
      <c r="G19" s="1" t="s">
        <v>16</v>
      </c>
      <c r="H19" s="1">
        <v>121</v>
      </c>
      <c r="I19" s="1">
        <v>7</v>
      </c>
      <c r="J19" s="1"/>
      <c r="K19" s="1"/>
      <c r="L19" s="1" t="s">
        <v>16</v>
      </c>
      <c r="M19" s="1">
        <v>189</v>
      </c>
      <c r="N19" s="1">
        <v>3</v>
      </c>
      <c r="O19" s="1"/>
      <c r="P19" s="1" t="s">
        <v>30</v>
      </c>
      <c r="Q19" s="1"/>
      <c r="R19" s="1"/>
    </row>
    <row r="20" spans="1:18" ht="15.75" customHeight="1" x14ac:dyDescent="0.2">
      <c r="A20" s="1"/>
      <c r="B20" s="1" t="s">
        <v>16</v>
      </c>
      <c r="C20" s="1">
        <v>1</v>
      </c>
      <c r="D20" s="1">
        <v>101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s">
        <v>31</v>
      </c>
      <c r="Q20" s="1"/>
      <c r="R20" s="1"/>
    </row>
    <row r="21" spans="1:18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s">
        <v>32</v>
      </c>
      <c r="Q21" s="1"/>
      <c r="R21" s="1"/>
    </row>
    <row r="22" spans="1:18" ht="15.75" customHeight="1" x14ac:dyDescent="0.2">
      <c r="A22" s="1"/>
      <c r="B22" s="2" t="s">
        <v>0</v>
      </c>
      <c r="C22" s="2" t="s">
        <v>1</v>
      </c>
      <c r="D22" s="2" t="s">
        <v>2</v>
      </c>
      <c r="E22" s="1"/>
      <c r="F22" s="1"/>
      <c r="G22" s="2" t="s">
        <v>0</v>
      </c>
      <c r="H22" s="2" t="s">
        <v>1</v>
      </c>
      <c r="I22" s="2" t="s">
        <v>2</v>
      </c>
      <c r="J22" s="1"/>
      <c r="K22" s="1"/>
      <c r="L22" s="2" t="s">
        <v>0</v>
      </c>
      <c r="M22" s="2" t="s">
        <v>1</v>
      </c>
      <c r="N22" s="2" t="s">
        <v>2</v>
      </c>
      <c r="O22" s="1"/>
      <c r="P22" s="1" t="s">
        <v>33</v>
      </c>
      <c r="Q22" s="1"/>
      <c r="R22" s="1"/>
    </row>
    <row r="23" spans="1:18" ht="15.75" customHeight="1" x14ac:dyDescent="0.2">
      <c r="A23" s="1"/>
      <c r="B23" s="1" t="s">
        <v>34</v>
      </c>
      <c r="C23" s="1" t="s">
        <v>35</v>
      </c>
      <c r="D23" s="1"/>
      <c r="E23" s="1"/>
      <c r="F23" s="1"/>
      <c r="G23" s="1" t="s">
        <v>36</v>
      </c>
      <c r="H23" s="1">
        <v>12</v>
      </c>
      <c r="I23" s="1">
        <v>1</v>
      </c>
      <c r="J23" s="1">
        <f t="shared" ref="J23:J25" si="7">100*(H23/(H23+I23))</f>
        <v>92.307692307692307</v>
      </c>
      <c r="K23" s="1"/>
      <c r="L23" s="1" t="s">
        <v>37</v>
      </c>
      <c r="M23" s="1">
        <v>8</v>
      </c>
      <c r="N23" s="1">
        <v>0</v>
      </c>
      <c r="O23" s="1">
        <f t="shared" ref="O23:O27" si="8">100*(M23/(M23+N23))</f>
        <v>100</v>
      </c>
      <c r="P23" s="1" t="s">
        <v>38</v>
      </c>
      <c r="Q23" s="1"/>
      <c r="R23" s="1"/>
    </row>
    <row r="24" spans="1:18" ht="15.75" customHeight="1" x14ac:dyDescent="0.2">
      <c r="A24" s="1"/>
      <c r="B24" s="1" t="s">
        <v>34</v>
      </c>
      <c r="C24" s="1">
        <v>0</v>
      </c>
      <c r="D24" s="1">
        <v>21</v>
      </c>
      <c r="E24" s="1">
        <f t="shared" ref="E24:E27" si="9">100*(C24/(C24+D24))</f>
        <v>0</v>
      </c>
      <c r="F24" s="1"/>
      <c r="G24" s="1" t="s">
        <v>36</v>
      </c>
      <c r="H24" s="1">
        <v>1</v>
      </c>
      <c r="I24" s="1">
        <v>0</v>
      </c>
      <c r="J24" s="1">
        <f t="shared" si="7"/>
        <v>100</v>
      </c>
      <c r="K24" s="1"/>
      <c r="L24" s="1" t="s">
        <v>37</v>
      </c>
      <c r="M24" s="1">
        <v>8</v>
      </c>
      <c r="N24" s="1">
        <v>0</v>
      </c>
      <c r="O24" s="1">
        <f t="shared" si="8"/>
        <v>100</v>
      </c>
      <c r="P24" s="1" t="s">
        <v>39</v>
      </c>
      <c r="Q24" s="1"/>
      <c r="R24" s="1"/>
    </row>
    <row r="25" spans="1:18" ht="15.75" customHeight="1" x14ac:dyDescent="0.2">
      <c r="A25" s="1"/>
      <c r="B25" s="1" t="s">
        <v>34</v>
      </c>
      <c r="C25" s="1">
        <v>0</v>
      </c>
      <c r="D25" s="1">
        <v>28</v>
      </c>
      <c r="E25" s="1">
        <f t="shared" si="9"/>
        <v>0</v>
      </c>
      <c r="F25" s="1"/>
      <c r="G25" s="1" t="s">
        <v>36</v>
      </c>
      <c r="H25" s="1">
        <v>18</v>
      </c>
      <c r="I25" s="1">
        <v>3</v>
      </c>
      <c r="J25" s="1">
        <f t="shared" si="7"/>
        <v>85.714285714285708</v>
      </c>
      <c r="K25" s="1"/>
      <c r="L25" s="1" t="s">
        <v>37</v>
      </c>
      <c r="M25" s="1">
        <v>5</v>
      </c>
      <c r="N25" s="1">
        <v>0</v>
      </c>
      <c r="O25" s="1">
        <f t="shared" si="8"/>
        <v>100</v>
      </c>
      <c r="P25" s="1" t="s">
        <v>40</v>
      </c>
      <c r="Q25" s="1"/>
      <c r="R25" s="1"/>
    </row>
    <row r="26" spans="1:18" ht="15.75" customHeight="1" x14ac:dyDescent="0.2">
      <c r="A26" s="1"/>
      <c r="B26" s="1" t="s">
        <v>34</v>
      </c>
      <c r="C26" s="1">
        <v>0</v>
      </c>
      <c r="D26" s="1">
        <v>36</v>
      </c>
      <c r="E26" s="1">
        <f t="shared" si="9"/>
        <v>0</v>
      </c>
      <c r="F26" s="1"/>
      <c r="G26" s="1" t="s">
        <v>36</v>
      </c>
      <c r="H26" s="1"/>
      <c r="I26" s="1"/>
      <c r="J26" s="1"/>
      <c r="K26" s="1"/>
      <c r="L26" s="1" t="s">
        <v>37</v>
      </c>
      <c r="M26" s="1">
        <v>10</v>
      </c>
      <c r="N26" s="1">
        <v>1</v>
      </c>
      <c r="O26" s="1">
        <f t="shared" si="8"/>
        <v>90.909090909090907</v>
      </c>
      <c r="P26" s="1" t="s">
        <v>41</v>
      </c>
      <c r="Q26" s="1"/>
      <c r="R26" s="1"/>
    </row>
    <row r="27" spans="1:18" ht="15.75" customHeight="1" x14ac:dyDescent="0.2">
      <c r="A27" s="1"/>
      <c r="B27" s="1" t="s">
        <v>34</v>
      </c>
      <c r="C27" s="1">
        <v>0</v>
      </c>
      <c r="D27" s="1">
        <v>39</v>
      </c>
      <c r="E27" s="1">
        <f t="shared" si="9"/>
        <v>0</v>
      </c>
      <c r="F27" s="1"/>
      <c r="G27" s="1" t="s">
        <v>36</v>
      </c>
      <c r="H27" s="1"/>
      <c r="I27" s="1"/>
      <c r="J27" s="1"/>
      <c r="K27" s="1"/>
      <c r="L27" s="1" t="s">
        <v>37</v>
      </c>
      <c r="M27" s="1">
        <v>45</v>
      </c>
      <c r="N27" s="1">
        <v>3</v>
      </c>
      <c r="O27" s="1">
        <f t="shared" si="8"/>
        <v>93.75</v>
      </c>
      <c r="P27" s="1" t="s">
        <v>42</v>
      </c>
      <c r="Q27" s="1"/>
      <c r="R27" s="1"/>
    </row>
    <row r="28" spans="1:18" ht="15.75" customHeight="1" x14ac:dyDescent="0.2">
      <c r="A28" s="1"/>
      <c r="B28" s="1" t="s">
        <v>16</v>
      </c>
      <c r="C28" s="1">
        <v>1</v>
      </c>
      <c r="D28" s="1">
        <v>225</v>
      </c>
      <c r="E28" s="1"/>
      <c r="F28" s="1"/>
      <c r="G28" s="1" t="s">
        <v>36</v>
      </c>
      <c r="H28" s="1">
        <v>6</v>
      </c>
      <c r="I28" s="1">
        <v>2</v>
      </c>
      <c r="J28" s="1">
        <f t="shared" ref="J28:J30" si="10">100*(H28/(H28+I28))</f>
        <v>75</v>
      </c>
      <c r="K28" s="1"/>
      <c r="L28" s="1"/>
      <c r="M28" s="1"/>
      <c r="N28" s="1"/>
      <c r="O28" s="1"/>
      <c r="P28" s="1" t="s">
        <v>43</v>
      </c>
      <c r="Q28" s="1"/>
      <c r="R28" s="1"/>
    </row>
    <row r="29" spans="1:18" ht="15.75" customHeight="1" x14ac:dyDescent="0.2">
      <c r="A29" s="1"/>
      <c r="B29" s="1"/>
      <c r="C29" s="1"/>
      <c r="D29" s="1"/>
      <c r="E29" s="1"/>
      <c r="F29" s="1"/>
      <c r="G29" s="1" t="s">
        <v>36</v>
      </c>
      <c r="H29" s="1">
        <v>36</v>
      </c>
      <c r="I29" s="1">
        <v>1</v>
      </c>
      <c r="J29" s="1">
        <f t="shared" si="10"/>
        <v>97.297297297297305</v>
      </c>
      <c r="K29" s="1"/>
      <c r="L29" s="1"/>
      <c r="M29" s="1"/>
      <c r="N29" s="1"/>
      <c r="O29" s="1"/>
      <c r="P29" s="1" t="s">
        <v>44</v>
      </c>
      <c r="Q29" s="1"/>
      <c r="R29" s="1"/>
    </row>
    <row r="30" spans="1:18" ht="15.75" customHeight="1" x14ac:dyDescent="0.2">
      <c r="A30" s="1"/>
      <c r="B30" s="1"/>
      <c r="C30" s="1"/>
      <c r="D30" s="1"/>
      <c r="E30" s="1"/>
      <c r="F30" s="1"/>
      <c r="G30" s="1" t="s">
        <v>36</v>
      </c>
      <c r="H30" s="1">
        <v>21</v>
      </c>
      <c r="I30" s="1">
        <v>2</v>
      </c>
      <c r="J30" s="1">
        <f t="shared" si="10"/>
        <v>91.304347826086953</v>
      </c>
      <c r="K30" s="1"/>
      <c r="L30" s="1"/>
      <c r="M30" s="1"/>
      <c r="N30" s="1"/>
      <c r="O30" s="1"/>
      <c r="P30" s="1" t="s">
        <v>45</v>
      </c>
      <c r="Q30" s="1"/>
      <c r="R30" s="1"/>
    </row>
    <row r="31" spans="1:18" ht="15.75" customHeight="1" x14ac:dyDescent="0.2">
      <c r="A31" s="1"/>
      <c r="B31" s="1"/>
      <c r="C31" s="1"/>
      <c r="D31" s="1"/>
      <c r="E31" s="1"/>
      <c r="F31" s="1"/>
      <c r="G31" s="1" t="s">
        <v>16</v>
      </c>
      <c r="H31" s="1">
        <v>94</v>
      </c>
      <c r="I31" s="1">
        <v>9</v>
      </c>
      <c r="J31" s="1"/>
      <c r="K31" s="1"/>
      <c r="L31" s="1" t="s">
        <v>16</v>
      </c>
      <c r="M31" s="1">
        <f>SUM(M23:M27)</f>
        <v>76</v>
      </c>
      <c r="N31" s="1">
        <f>SUM(N24:N27)</f>
        <v>4</v>
      </c>
      <c r="O31" s="1"/>
      <c r="P31" s="1" t="s">
        <v>46</v>
      </c>
      <c r="Q31" s="1"/>
      <c r="R31" s="1"/>
    </row>
    <row r="32" spans="1:18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 t="s">
        <v>47</v>
      </c>
      <c r="Q32" s="1"/>
      <c r="R32" s="1"/>
    </row>
    <row r="33" spans="1:18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 t="s">
        <v>48</v>
      </c>
      <c r="Q33" s="1"/>
      <c r="R33" s="1"/>
    </row>
    <row r="34" spans="1:18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 t="s">
        <v>49</v>
      </c>
      <c r="Q34" s="1"/>
      <c r="R34" s="1"/>
    </row>
    <row r="35" spans="1:18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 t="s">
        <v>50</v>
      </c>
      <c r="Q35" s="1"/>
      <c r="R35" s="1"/>
    </row>
    <row r="36" spans="1:18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 t="s">
        <v>51</v>
      </c>
      <c r="Q36" s="1"/>
      <c r="R36" s="1"/>
    </row>
    <row r="37" spans="1:18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52</v>
      </c>
      <c r="Q37" s="1"/>
      <c r="R37" s="1"/>
    </row>
    <row r="38" spans="1:18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"/>
    <row r="60" spans="1:18" ht="15.75" customHeight="1" x14ac:dyDescent="0.2"/>
    <row r="61" spans="1:18" ht="15.75" customHeight="1" x14ac:dyDescent="0.2"/>
    <row r="62" spans="1:18" ht="15.75" customHeight="1" x14ac:dyDescent="0.2"/>
    <row r="63" spans="1:18" ht="15.75" customHeight="1" x14ac:dyDescent="0.2"/>
    <row r="64" spans="1:1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0.83203125" customWidth="1"/>
    <col min="2" max="2" width="12.6640625" customWidth="1"/>
    <col min="3" max="15" width="10.83203125" customWidth="1"/>
    <col min="16" max="16" width="21.83203125" customWidth="1"/>
    <col min="17" max="18" width="10.83203125" customWidth="1"/>
    <col min="19" max="26" width="10.5" customWidth="1"/>
  </cols>
  <sheetData>
    <row r="1" spans="1:26" ht="15.75" customHeight="1" x14ac:dyDescent="0.2">
      <c r="A1" s="4" t="s">
        <v>53</v>
      </c>
      <c r="B1" s="2" t="s">
        <v>0</v>
      </c>
      <c r="C1" s="2" t="s">
        <v>1</v>
      </c>
      <c r="D1" s="2" t="s">
        <v>2</v>
      </c>
      <c r="E1" s="1"/>
      <c r="F1" s="4" t="s">
        <v>53</v>
      </c>
      <c r="G1" s="2" t="s">
        <v>0</v>
      </c>
      <c r="H1" s="2" t="s">
        <v>1</v>
      </c>
      <c r="I1" s="2" t="s">
        <v>2</v>
      </c>
      <c r="J1" s="1"/>
      <c r="K1" s="4" t="s">
        <v>53</v>
      </c>
      <c r="L1" s="2" t="s">
        <v>0</v>
      </c>
      <c r="M1" s="2" t="s">
        <v>1</v>
      </c>
      <c r="N1" s="2" t="s">
        <v>2</v>
      </c>
      <c r="O1" s="4"/>
      <c r="P1" s="1" t="s">
        <v>3</v>
      </c>
      <c r="Q1" s="1" t="s">
        <v>4</v>
      </c>
      <c r="R1" s="1" t="s">
        <v>5</v>
      </c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54</v>
      </c>
      <c r="B2" s="4" t="s">
        <v>6</v>
      </c>
      <c r="C2" s="4">
        <v>83</v>
      </c>
      <c r="D2" s="4">
        <v>2</v>
      </c>
      <c r="E2" s="4"/>
      <c r="F2" s="4" t="s">
        <v>54</v>
      </c>
      <c r="G2" s="4" t="s">
        <v>7</v>
      </c>
      <c r="H2" s="4">
        <v>145</v>
      </c>
      <c r="I2" s="4">
        <v>3</v>
      </c>
      <c r="J2" s="4"/>
      <c r="K2" s="4" t="s">
        <v>54</v>
      </c>
      <c r="L2" s="4" t="s">
        <v>8</v>
      </c>
      <c r="M2" s="4">
        <v>10</v>
      </c>
      <c r="N2" s="4">
        <v>49</v>
      </c>
      <c r="O2" s="4"/>
      <c r="P2" s="4" t="s">
        <v>9</v>
      </c>
      <c r="Q2" s="4">
        <v>4.3200000000000002E-2</v>
      </c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55</v>
      </c>
      <c r="B3" s="4" t="s">
        <v>6</v>
      </c>
      <c r="C3" s="4">
        <v>111</v>
      </c>
      <c r="D3" s="4">
        <v>1</v>
      </c>
      <c r="E3" s="4"/>
      <c r="F3" s="4" t="s">
        <v>56</v>
      </c>
      <c r="G3" s="4" t="s">
        <v>7</v>
      </c>
      <c r="H3" s="4" t="s">
        <v>35</v>
      </c>
      <c r="I3" s="4"/>
      <c r="J3" s="4"/>
      <c r="K3" s="4" t="s">
        <v>55</v>
      </c>
      <c r="L3" s="4" t="s">
        <v>8</v>
      </c>
      <c r="M3" s="4">
        <v>1</v>
      </c>
      <c r="N3" s="4">
        <v>8</v>
      </c>
      <c r="O3" s="4"/>
      <c r="P3" s="4" t="s">
        <v>10</v>
      </c>
      <c r="Q3" s="5">
        <v>9.9200000000000009E-140</v>
      </c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56</v>
      </c>
      <c r="B4" s="4" t="s">
        <v>6</v>
      </c>
      <c r="C4" s="4">
        <v>121</v>
      </c>
      <c r="D4" s="4">
        <v>0</v>
      </c>
      <c r="E4" s="4"/>
      <c r="F4" s="4" t="s">
        <v>57</v>
      </c>
      <c r="G4" s="4" t="s">
        <v>7</v>
      </c>
      <c r="H4" s="4">
        <v>38</v>
      </c>
      <c r="I4" s="4">
        <v>1</v>
      </c>
      <c r="J4" s="4"/>
      <c r="K4" s="4" t="s">
        <v>56</v>
      </c>
      <c r="L4" s="4" t="s">
        <v>8</v>
      </c>
      <c r="M4" s="4">
        <v>2</v>
      </c>
      <c r="N4" s="4">
        <v>5</v>
      </c>
      <c r="O4" s="4"/>
      <c r="P4" s="4" t="s">
        <v>11</v>
      </c>
      <c r="Q4" s="5">
        <v>2.502E-131</v>
      </c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 t="s">
        <v>57</v>
      </c>
      <c r="B5" s="4" t="s">
        <v>6</v>
      </c>
      <c r="C5" s="4">
        <v>131</v>
      </c>
      <c r="D5" s="4">
        <v>1</v>
      </c>
      <c r="E5" s="4"/>
      <c r="F5" s="4" t="s">
        <v>58</v>
      </c>
      <c r="G5" s="4" t="s">
        <v>7</v>
      </c>
      <c r="H5" s="4">
        <v>5</v>
      </c>
      <c r="I5" s="4">
        <v>1</v>
      </c>
      <c r="J5" s="4"/>
      <c r="K5" s="4" t="s">
        <v>57</v>
      </c>
      <c r="L5" s="4" t="s">
        <v>8</v>
      </c>
      <c r="M5" s="4">
        <v>1</v>
      </c>
      <c r="N5" s="4">
        <v>4</v>
      </c>
      <c r="O5" s="4"/>
      <c r="P5" s="4" t="s">
        <v>12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 t="s">
        <v>58</v>
      </c>
      <c r="B6" s="4" t="s">
        <v>6</v>
      </c>
      <c r="C6" s="4">
        <v>132</v>
      </c>
      <c r="D6" s="4">
        <v>3</v>
      </c>
      <c r="E6" s="4"/>
      <c r="F6" s="4" t="s">
        <v>59</v>
      </c>
      <c r="G6" s="4" t="s">
        <v>7</v>
      </c>
      <c r="H6" s="4">
        <v>9</v>
      </c>
      <c r="I6" s="4">
        <v>0</v>
      </c>
      <c r="J6" s="4"/>
      <c r="K6" s="4" t="s">
        <v>58</v>
      </c>
      <c r="L6" s="4" t="s">
        <v>8</v>
      </c>
      <c r="M6" s="4" t="s">
        <v>35</v>
      </c>
      <c r="N6" s="4"/>
      <c r="O6" s="4"/>
      <c r="P6" s="4" t="s">
        <v>13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 t="s">
        <v>59</v>
      </c>
      <c r="B7" s="4" t="s">
        <v>6</v>
      </c>
      <c r="C7" s="4">
        <v>125</v>
      </c>
      <c r="D7" s="4">
        <v>0</v>
      </c>
      <c r="E7" s="4"/>
      <c r="F7" s="4" t="s">
        <v>60</v>
      </c>
      <c r="G7" s="4" t="s">
        <v>7</v>
      </c>
      <c r="H7" s="4" t="s">
        <v>35</v>
      </c>
      <c r="I7" s="4"/>
      <c r="J7" s="4"/>
      <c r="K7" s="4" t="s">
        <v>59</v>
      </c>
      <c r="L7" s="4" t="s">
        <v>8</v>
      </c>
      <c r="M7" s="4">
        <v>0</v>
      </c>
      <c r="N7" s="4">
        <v>20</v>
      </c>
      <c r="O7" s="4"/>
      <c r="P7" s="4" t="s">
        <v>14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 t="s">
        <v>60</v>
      </c>
      <c r="B8" s="4" t="s">
        <v>6</v>
      </c>
      <c r="C8" s="4">
        <v>139</v>
      </c>
      <c r="D8" s="4">
        <v>0</v>
      </c>
      <c r="E8" s="4"/>
      <c r="F8" s="4" t="s">
        <v>61</v>
      </c>
      <c r="G8" s="4" t="s">
        <v>7</v>
      </c>
      <c r="H8" s="4" t="s">
        <v>35</v>
      </c>
      <c r="I8" s="4"/>
      <c r="J8" s="4"/>
      <c r="K8" s="1" t="s">
        <v>60</v>
      </c>
      <c r="L8" s="4" t="s">
        <v>8</v>
      </c>
      <c r="M8" s="4">
        <v>0</v>
      </c>
      <c r="N8" s="4">
        <v>27</v>
      </c>
      <c r="O8" s="4"/>
      <c r="P8" s="4" t="s">
        <v>15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 t="s">
        <v>61</v>
      </c>
      <c r="B9" s="4" t="s">
        <v>6</v>
      </c>
      <c r="C9" s="4">
        <v>102</v>
      </c>
      <c r="D9" s="4">
        <v>0</v>
      </c>
      <c r="E9" s="4"/>
      <c r="F9" s="4"/>
      <c r="G9" s="4" t="s">
        <v>16</v>
      </c>
      <c r="H9" s="4">
        <f t="shared" ref="H9:I9" si="0">SUM(H1:H8)</f>
        <v>197</v>
      </c>
      <c r="I9" s="4">
        <f t="shared" si="0"/>
        <v>5</v>
      </c>
      <c r="J9" s="4"/>
      <c r="K9" s="1" t="s">
        <v>61</v>
      </c>
      <c r="L9" s="4" t="s">
        <v>8</v>
      </c>
      <c r="M9" s="4">
        <v>3</v>
      </c>
      <c r="N9" s="4">
        <v>17</v>
      </c>
      <c r="O9" s="4"/>
      <c r="P9" s="4" t="s">
        <v>17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 t="s">
        <v>16</v>
      </c>
      <c r="C10" s="4">
        <f t="shared" ref="C10:D10" si="1">SUM(C2:C9)</f>
        <v>944</v>
      </c>
      <c r="D10" s="4">
        <f t="shared" si="1"/>
        <v>7</v>
      </c>
      <c r="E10" s="4"/>
      <c r="F10" s="4"/>
      <c r="G10" s="4"/>
      <c r="H10" s="4"/>
      <c r="I10" s="4"/>
      <c r="J10" s="4"/>
      <c r="K10" s="4"/>
      <c r="L10" s="4" t="s">
        <v>16</v>
      </c>
      <c r="M10" s="4">
        <f t="shared" ref="M10:N10" si="2">SUM(M2:M9)</f>
        <v>17</v>
      </c>
      <c r="N10" s="4">
        <f t="shared" si="2"/>
        <v>130</v>
      </c>
      <c r="O10" s="4"/>
      <c r="P10" s="4" t="s">
        <v>18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4" t="s">
        <v>53</v>
      </c>
      <c r="G11" s="2" t="s">
        <v>0</v>
      </c>
      <c r="H11" s="2" t="s">
        <v>1</v>
      </c>
      <c r="I11" s="2" t="s">
        <v>2</v>
      </c>
      <c r="J11" s="4"/>
      <c r="K11" s="4"/>
      <c r="L11" s="4"/>
      <c r="M11" s="4"/>
      <c r="N11" s="4"/>
      <c r="O11" s="4"/>
      <c r="P11" s="4" t="s">
        <v>19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 t="s">
        <v>53</v>
      </c>
      <c r="B12" s="2" t="s">
        <v>0</v>
      </c>
      <c r="C12" s="2" t="s">
        <v>1</v>
      </c>
      <c r="D12" s="2" t="s">
        <v>2</v>
      </c>
      <c r="E12" s="1"/>
      <c r="F12" s="4" t="s">
        <v>54</v>
      </c>
      <c r="G12" s="4" t="s">
        <v>20</v>
      </c>
      <c r="H12" s="4">
        <v>26</v>
      </c>
      <c r="I12" s="4">
        <v>0</v>
      </c>
      <c r="J12" s="1"/>
      <c r="K12" s="4" t="s">
        <v>53</v>
      </c>
      <c r="L12" s="2" t="s">
        <v>0</v>
      </c>
      <c r="M12" s="2" t="s">
        <v>1</v>
      </c>
      <c r="N12" s="2" t="s">
        <v>2</v>
      </c>
      <c r="O12" s="4"/>
      <c r="P12" s="4" t="s">
        <v>21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 t="s">
        <v>54</v>
      </c>
      <c r="B13" s="4" t="s">
        <v>22</v>
      </c>
      <c r="C13" s="4">
        <v>0</v>
      </c>
      <c r="D13" s="4">
        <v>11</v>
      </c>
      <c r="E13" s="4"/>
      <c r="F13" s="4" t="s">
        <v>56</v>
      </c>
      <c r="G13" s="4" t="s">
        <v>20</v>
      </c>
      <c r="H13" s="4">
        <v>27</v>
      </c>
      <c r="I13" s="4">
        <v>3</v>
      </c>
      <c r="J13" s="4"/>
      <c r="K13" s="4" t="s">
        <v>56</v>
      </c>
      <c r="L13" s="4" t="s">
        <v>23</v>
      </c>
      <c r="M13" s="4">
        <v>44</v>
      </c>
      <c r="N13" s="4">
        <v>2</v>
      </c>
      <c r="O13" s="4"/>
      <c r="P13" s="4" t="s">
        <v>24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 t="s">
        <v>56</v>
      </c>
      <c r="B14" s="4" t="s">
        <v>22</v>
      </c>
      <c r="C14" s="4">
        <v>0</v>
      </c>
      <c r="D14" s="4">
        <v>17</v>
      </c>
      <c r="E14" s="4"/>
      <c r="F14" s="4" t="s">
        <v>57</v>
      </c>
      <c r="G14" s="4" t="s">
        <v>20</v>
      </c>
      <c r="H14" s="4">
        <v>17</v>
      </c>
      <c r="I14" s="4">
        <v>0</v>
      </c>
      <c r="J14" s="4"/>
      <c r="K14" s="4" t="s">
        <v>58</v>
      </c>
      <c r="L14" s="4" t="s">
        <v>23</v>
      </c>
      <c r="M14" s="4">
        <v>45</v>
      </c>
      <c r="N14" s="4">
        <v>1</v>
      </c>
      <c r="O14" s="4"/>
      <c r="P14" s="4" t="s">
        <v>25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 t="s">
        <v>57</v>
      </c>
      <c r="B15" s="4" t="s">
        <v>22</v>
      </c>
      <c r="C15" s="4">
        <v>1</v>
      </c>
      <c r="D15" s="4">
        <v>7</v>
      </c>
      <c r="E15" s="4"/>
      <c r="F15" s="4" t="s">
        <v>58</v>
      </c>
      <c r="G15" s="4" t="s">
        <v>20</v>
      </c>
      <c r="H15" s="4">
        <v>13</v>
      </c>
      <c r="I15" s="4">
        <v>4</v>
      </c>
      <c r="J15" s="4"/>
      <c r="K15" s="4" t="s">
        <v>59</v>
      </c>
      <c r="L15" s="4" t="s">
        <v>23</v>
      </c>
      <c r="M15" s="4">
        <v>84</v>
      </c>
      <c r="N15" s="4">
        <v>0</v>
      </c>
      <c r="O15" s="4"/>
      <c r="P15" s="4" t="s">
        <v>26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58</v>
      </c>
      <c r="B16" s="4" t="s">
        <v>22</v>
      </c>
      <c r="C16" s="4">
        <v>0</v>
      </c>
      <c r="D16" s="4">
        <v>24</v>
      </c>
      <c r="E16" s="4"/>
      <c r="F16" s="4" t="s">
        <v>59</v>
      </c>
      <c r="G16" s="4" t="s">
        <v>20</v>
      </c>
      <c r="H16" s="4">
        <v>5</v>
      </c>
      <c r="I16" s="4">
        <v>0</v>
      </c>
      <c r="J16" s="4"/>
      <c r="K16" s="4" t="s">
        <v>60</v>
      </c>
      <c r="L16" s="4" t="s">
        <v>23</v>
      </c>
      <c r="M16" s="4">
        <v>16</v>
      </c>
      <c r="N16" s="4">
        <v>0</v>
      </c>
      <c r="O16" s="4"/>
      <c r="P16" s="4" t="s">
        <v>27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59</v>
      </c>
      <c r="B17" s="4" t="s">
        <v>22</v>
      </c>
      <c r="C17" s="4">
        <v>0</v>
      </c>
      <c r="D17" s="4">
        <v>19</v>
      </c>
      <c r="E17" s="4"/>
      <c r="F17" s="4" t="s">
        <v>60</v>
      </c>
      <c r="G17" s="4" t="s">
        <v>20</v>
      </c>
      <c r="H17" s="4">
        <v>24</v>
      </c>
      <c r="I17" s="4">
        <v>0</v>
      </c>
      <c r="J17" s="4"/>
      <c r="K17" s="4"/>
      <c r="L17" s="4"/>
      <c r="M17" s="4"/>
      <c r="N17" s="4"/>
      <c r="O17" s="4"/>
      <c r="P17" s="4" t="s">
        <v>28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 t="s">
        <v>60</v>
      </c>
      <c r="B18" s="4" t="s">
        <v>22</v>
      </c>
      <c r="C18" s="4">
        <v>0</v>
      </c>
      <c r="D18" s="4">
        <v>13</v>
      </c>
      <c r="E18" s="4"/>
      <c r="F18" s="4" t="s">
        <v>61</v>
      </c>
      <c r="G18" s="4" t="s">
        <v>20</v>
      </c>
      <c r="H18" s="4">
        <v>9</v>
      </c>
      <c r="I18" s="4">
        <v>0</v>
      </c>
      <c r="J18" s="4"/>
      <c r="K18" s="4"/>
      <c r="L18" s="4"/>
      <c r="M18" s="4"/>
      <c r="N18" s="4"/>
      <c r="O18" s="4"/>
      <c r="P18" s="4" t="s">
        <v>29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 t="s">
        <v>61</v>
      </c>
      <c r="B19" s="4" t="s">
        <v>22</v>
      </c>
      <c r="C19" s="4">
        <v>0</v>
      </c>
      <c r="D19" s="4">
        <v>10</v>
      </c>
      <c r="E19" s="4"/>
      <c r="F19" s="4"/>
      <c r="G19" s="4" t="s">
        <v>16</v>
      </c>
      <c r="H19" s="4">
        <f t="shared" ref="H19:I19" si="3">SUM(H11:H18)</f>
        <v>121</v>
      </c>
      <c r="I19" s="4">
        <f t="shared" si="3"/>
        <v>7</v>
      </c>
      <c r="J19" s="4"/>
      <c r="K19" s="4"/>
      <c r="L19" s="4" t="s">
        <v>16</v>
      </c>
      <c r="M19" s="4">
        <f t="shared" ref="M19:N19" si="4">SUM(M11:M18)</f>
        <v>189</v>
      </c>
      <c r="N19" s="4">
        <f t="shared" si="4"/>
        <v>3</v>
      </c>
      <c r="O19" s="4"/>
      <c r="P19" s="4" t="s">
        <v>30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 t="s">
        <v>16</v>
      </c>
      <c r="C20" s="4">
        <f t="shared" ref="C20:D20" si="5">SUM(C12:C19)</f>
        <v>1</v>
      </c>
      <c r="D20" s="4">
        <f t="shared" si="5"/>
        <v>101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31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32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 t="s">
        <v>53</v>
      </c>
      <c r="B22" s="2" t="s">
        <v>0</v>
      </c>
      <c r="C22" s="2" t="s">
        <v>1</v>
      </c>
      <c r="D22" s="2" t="s">
        <v>2</v>
      </c>
      <c r="E22" s="1"/>
      <c r="F22" s="4" t="s">
        <v>53</v>
      </c>
      <c r="G22" s="2" t="s">
        <v>0</v>
      </c>
      <c r="H22" s="2" t="s">
        <v>1</v>
      </c>
      <c r="I22" s="2" t="s">
        <v>2</v>
      </c>
      <c r="J22" s="4"/>
      <c r="K22" s="4" t="s">
        <v>53</v>
      </c>
      <c r="L22" s="2" t="s">
        <v>0</v>
      </c>
      <c r="M22" s="2" t="s">
        <v>1</v>
      </c>
      <c r="N22" s="2" t="s">
        <v>2</v>
      </c>
      <c r="O22" s="4"/>
      <c r="P22" s="1" t="s">
        <v>33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 t="s">
        <v>57</v>
      </c>
      <c r="B23" s="4" t="s">
        <v>34</v>
      </c>
      <c r="C23" s="4" t="s">
        <v>35</v>
      </c>
      <c r="D23" s="4"/>
      <c r="E23" s="4"/>
      <c r="F23" s="4" t="s">
        <v>54</v>
      </c>
      <c r="G23" s="4" t="s">
        <v>36</v>
      </c>
      <c r="H23" s="4">
        <v>12</v>
      </c>
      <c r="I23" s="4">
        <v>1</v>
      </c>
      <c r="J23" s="1"/>
      <c r="K23" s="4" t="s">
        <v>61</v>
      </c>
      <c r="L23" s="4" t="s">
        <v>37</v>
      </c>
      <c r="M23" s="4">
        <v>8</v>
      </c>
      <c r="N23" s="4">
        <v>0</v>
      </c>
      <c r="O23" s="4"/>
      <c r="P23" s="4" t="s">
        <v>38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 t="s">
        <v>58</v>
      </c>
      <c r="B24" s="4" t="s">
        <v>34</v>
      </c>
      <c r="C24" s="4">
        <v>0</v>
      </c>
      <c r="D24" s="4">
        <v>21</v>
      </c>
      <c r="E24" s="4"/>
      <c r="F24" s="4" t="s">
        <v>56</v>
      </c>
      <c r="G24" s="4" t="s">
        <v>36</v>
      </c>
      <c r="H24" s="4">
        <v>1</v>
      </c>
      <c r="I24" s="4">
        <v>0</v>
      </c>
      <c r="J24" s="4"/>
      <c r="K24" s="4" t="s">
        <v>62</v>
      </c>
      <c r="L24" s="4" t="s">
        <v>37</v>
      </c>
      <c r="M24" s="4">
        <v>8</v>
      </c>
      <c r="N24" s="4">
        <v>0</v>
      </c>
      <c r="O24" s="4"/>
      <c r="P24" s="4" t="s">
        <v>39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 t="s">
        <v>59</v>
      </c>
      <c r="B25" s="4" t="s">
        <v>34</v>
      </c>
      <c r="C25" s="4">
        <v>0</v>
      </c>
      <c r="D25" s="4">
        <v>28</v>
      </c>
      <c r="E25" s="4"/>
      <c r="F25" s="4" t="s">
        <v>57</v>
      </c>
      <c r="G25" s="4" t="s">
        <v>36</v>
      </c>
      <c r="H25" s="4">
        <v>18</v>
      </c>
      <c r="I25" s="4">
        <v>3</v>
      </c>
      <c r="J25" s="4"/>
      <c r="K25" s="4" t="s">
        <v>63</v>
      </c>
      <c r="L25" s="4" t="s">
        <v>37</v>
      </c>
      <c r="M25" s="4">
        <v>5</v>
      </c>
      <c r="N25" s="4">
        <v>0</v>
      </c>
      <c r="O25" s="4"/>
      <c r="P25" s="4" t="s">
        <v>40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 t="s">
        <v>60</v>
      </c>
      <c r="B26" s="4" t="s">
        <v>34</v>
      </c>
      <c r="C26" s="4">
        <v>0</v>
      </c>
      <c r="D26" s="4">
        <v>36</v>
      </c>
      <c r="E26" s="4"/>
      <c r="F26" s="4" t="s">
        <v>58</v>
      </c>
      <c r="G26" s="4" t="s">
        <v>36</v>
      </c>
      <c r="H26" s="4" t="s">
        <v>35</v>
      </c>
      <c r="I26" s="4"/>
      <c r="J26" s="4"/>
      <c r="K26" s="4" t="s">
        <v>64</v>
      </c>
      <c r="L26" s="4" t="s">
        <v>37</v>
      </c>
      <c r="M26" s="4">
        <v>10</v>
      </c>
      <c r="N26" s="4">
        <v>1</v>
      </c>
      <c r="O26" s="4"/>
      <c r="P26" s="4" t="s">
        <v>41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 t="s">
        <v>61</v>
      </c>
      <c r="B27" s="4" t="s">
        <v>34</v>
      </c>
      <c r="C27" s="4">
        <v>0</v>
      </c>
      <c r="D27" s="4">
        <v>39</v>
      </c>
      <c r="E27" s="4"/>
      <c r="F27" s="4" t="s">
        <v>59</v>
      </c>
      <c r="G27" s="4" t="s">
        <v>36</v>
      </c>
      <c r="H27" s="4" t="s">
        <v>35</v>
      </c>
      <c r="I27" s="4"/>
      <c r="J27" s="4"/>
      <c r="K27" s="4" t="s">
        <v>65</v>
      </c>
      <c r="L27" s="4" t="s">
        <v>37</v>
      </c>
      <c r="M27" s="4">
        <v>45</v>
      </c>
      <c r="N27" s="4">
        <v>3</v>
      </c>
      <c r="O27" s="4" t="s">
        <v>66</v>
      </c>
      <c r="P27" s="4" t="s">
        <v>42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 t="s">
        <v>16</v>
      </c>
      <c r="C28" s="4">
        <f t="shared" ref="C28:D28" si="6">SUM(C20:C27)</f>
        <v>1</v>
      </c>
      <c r="D28" s="4">
        <f t="shared" si="6"/>
        <v>225</v>
      </c>
      <c r="E28" s="4"/>
      <c r="F28" s="4" t="s">
        <v>60</v>
      </c>
      <c r="G28" s="4" t="s">
        <v>36</v>
      </c>
      <c r="H28" s="4">
        <v>6</v>
      </c>
      <c r="I28" s="4">
        <v>2</v>
      </c>
      <c r="J28" s="4"/>
      <c r="K28" s="4"/>
      <c r="L28" s="1"/>
      <c r="M28" s="1"/>
      <c r="N28" s="1"/>
      <c r="O28" s="4"/>
      <c r="P28" s="4" t="s">
        <v>43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 t="s">
        <v>61</v>
      </c>
      <c r="G29" s="4" t="s">
        <v>36</v>
      </c>
      <c r="H29" s="4">
        <v>36</v>
      </c>
      <c r="I29" s="4">
        <v>1</v>
      </c>
      <c r="J29" s="4"/>
      <c r="K29" s="4"/>
      <c r="L29" s="4"/>
      <c r="M29" s="4"/>
      <c r="N29" s="4"/>
      <c r="O29" s="4"/>
      <c r="P29" s="4" t="s">
        <v>44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 t="s">
        <v>67</v>
      </c>
      <c r="G30" s="4" t="s">
        <v>36</v>
      </c>
      <c r="H30" s="4">
        <v>21</v>
      </c>
      <c r="I30" s="4">
        <v>2</v>
      </c>
      <c r="J30" s="4"/>
      <c r="K30" s="4"/>
      <c r="L30" s="4"/>
      <c r="M30" s="4"/>
      <c r="N30" s="4"/>
      <c r="O30" s="4"/>
      <c r="P30" s="4" t="s">
        <v>45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 t="s">
        <v>16</v>
      </c>
      <c r="H31" s="4">
        <f t="shared" ref="H31:I31" si="7">SUM(H23:H30)</f>
        <v>94</v>
      </c>
      <c r="I31" s="4">
        <f t="shared" si="7"/>
        <v>9</v>
      </c>
      <c r="J31" s="4"/>
      <c r="K31" s="4"/>
      <c r="L31" s="4" t="s">
        <v>16</v>
      </c>
      <c r="M31" s="4">
        <f t="shared" ref="M31:N31" si="8">SUM(M23:M30)</f>
        <v>76</v>
      </c>
      <c r="N31" s="4">
        <f t="shared" si="8"/>
        <v>4</v>
      </c>
      <c r="O31" s="4"/>
      <c r="P31" s="4" t="s">
        <v>46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1"/>
      <c r="C32" s="1"/>
      <c r="D32" s="1"/>
      <c r="E32" s="1"/>
      <c r="F32" s="4"/>
      <c r="G32" s="4"/>
      <c r="H32" s="4"/>
      <c r="I32" s="4"/>
      <c r="J32" s="1"/>
      <c r="K32" s="4"/>
      <c r="L32" s="4"/>
      <c r="M32" s="4"/>
      <c r="N32" s="4"/>
      <c r="O32" s="4"/>
      <c r="P32" s="4" t="s">
        <v>47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48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49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50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51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52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1"/>
      <c r="H41" s="1"/>
      <c r="I41" s="1"/>
      <c r="J41" s="4"/>
      <c r="K41" s="4"/>
      <c r="L41" s="1"/>
      <c r="M41" s="1"/>
      <c r="N41" s="1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1"/>
      <c r="C42" s="1"/>
      <c r="D42" s="1"/>
      <c r="E42" s="1"/>
      <c r="F42" s="4"/>
      <c r="G42" s="4"/>
      <c r="H42" s="4"/>
      <c r="I42" s="4"/>
      <c r="J42" s="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1"/>
      <c r="G51" s="1"/>
      <c r="H51" s="1"/>
      <c r="I51" s="1"/>
      <c r="J51" s="4"/>
      <c r="K51" s="1"/>
      <c r="L51" s="1"/>
      <c r="M51" s="1"/>
      <c r="N51" s="1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1"/>
      <c r="B52" s="1"/>
      <c r="C52" s="1"/>
      <c r="D52" s="1"/>
      <c r="E52" s="1"/>
      <c r="F52" s="4"/>
      <c r="G52" s="4"/>
      <c r="H52" s="4"/>
      <c r="I52" s="4"/>
      <c r="J52" s="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baseColWidth="10" defaultColWidth="11.1640625" defaultRowHeight="15" customHeight="1" x14ac:dyDescent="0.2"/>
  <cols>
    <col min="1" max="1" width="16.1640625" customWidth="1"/>
    <col min="2" max="2" width="10.5" customWidth="1"/>
    <col min="3" max="3" width="16.1640625" customWidth="1"/>
    <col min="4" max="4" width="14.1640625" customWidth="1"/>
    <col min="5" max="5" width="10.5" customWidth="1"/>
    <col min="6" max="6" width="14.33203125" customWidth="1"/>
    <col min="7" max="7" width="14.83203125" customWidth="1"/>
    <col min="8" max="9" width="10.5" customWidth="1"/>
    <col min="10" max="10" width="17.83203125" customWidth="1"/>
    <col min="11" max="12" width="10.5" customWidth="1"/>
    <col min="13" max="13" width="18.1640625" customWidth="1"/>
    <col min="14" max="26" width="10.5" customWidth="1"/>
  </cols>
  <sheetData>
    <row r="1" spans="1:14" ht="15.75" customHeight="1" x14ac:dyDescent="0.2">
      <c r="A1" s="6" t="s">
        <v>68</v>
      </c>
      <c r="B1" s="6" t="s">
        <v>69</v>
      </c>
      <c r="C1" s="6" t="s">
        <v>68</v>
      </c>
      <c r="D1" s="6" t="s">
        <v>70</v>
      </c>
      <c r="E1" s="6" t="s">
        <v>71</v>
      </c>
      <c r="F1" s="6" t="s">
        <v>68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76</v>
      </c>
      <c r="M1" s="6" t="s">
        <v>77</v>
      </c>
      <c r="N1" s="6" t="s">
        <v>78</v>
      </c>
    </row>
    <row r="2" spans="1:14" ht="15.75" customHeight="1" x14ac:dyDescent="0.2">
      <c r="A2" s="7" t="s">
        <v>79</v>
      </c>
      <c r="B2" s="7">
        <v>944</v>
      </c>
      <c r="C2" s="7" t="s">
        <v>79</v>
      </c>
      <c r="D2" s="7">
        <v>7</v>
      </c>
      <c r="E2" s="7">
        <f t="shared" ref="E2:E10" si="0">SUM(B2+D2)</f>
        <v>951</v>
      </c>
      <c r="F2" s="7" t="s">
        <v>79</v>
      </c>
      <c r="G2" s="7">
        <f t="shared" ref="G2:G11" si="1">B2/E2</f>
        <v>0.99263932702418511</v>
      </c>
      <c r="H2" s="7">
        <f t="shared" ref="H2:H11" si="2">G2*100</f>
        <v>99.263932702418515</v>
      </c>
      <c r="I2" s="4">
        <f t="shared" ref="I2:I11" si="3">G2*(1-G2)/E2</f>
        <v>7.6829584323427916E-6</v>
      </c>
      <c r="J2" s="4">
        <f t="shared" ref="J2:J11" si="4">1.96*(SQRT(I2))</f>
        <v>5.4327574134768863E-3</v>
      </c>
      <c r="K2" s="4">
        <f t="shared" ref="K2:K11" si="5">J2*100</f>
        <v>0.54327574134768863</v>
      </c>
      <c r="M2" s="4" t="s">
        <v>80</v>
      </c>
      <c r="N2" s="4">
        <v>7.3000000000000001E-3</v>
      </c>
    </row>
    <row r="3" spans="1:14" ht="15.75" customHeight="1" x14ac:dyDescent="0.2">
      <c r="A3" s="7" t="s">
        <v>81</v>
      </c>
      <c r="B3" s="7">
        <v>189</v>
      </c>
      <c r="C3" s="7" t="s">
        <v>23</v>
      </c>
      <c r="D3" s="7">
        <v>3</v>
      </c>
      <c r="E3" s="7">
        <f t="shared" si="0"/>
        <v>192</v>
      </c>
      <c r="F3" s="7" t="s">
        <v>23</v>
      </c>
      <c r="G3" s="7">
        <f t="shared" si="1"/>
        <v>0.984375</v>
      </c>
      <c r="H3" s="7">
        <f t="shared" si="2"/>
        <v>98.4375</v>
      </c>
      <c r="I3" s="4">
        <f t="shared" si="3"/>
        <v>8.0108642578125E-5</v>
      </c>
      <c r="J3" s="4">
        <f t="shared" si="4"/>
        <v>1.7542672582252825E-2</v>
      </c>
      <c r="K3" s="4">
        <f t="shared" si="5"/>
        <v>1.7542672582252825</v>
      </c>
      <c r="M3" s="4" t="s">
        <v>82</v>
      </c>
      <c r="N3" s="4">
        <v>8.9999999999999998E-4</v>
      </c>
    </row>
    <row r="4" spans="1:14" ht="15.75" customHeight="1" x14ac:dyDescent="0.2">
      <c r="A4" s="7" t="s">
        <v>83</v>
      </c>
      <c r="B4" s="7">
        <v>76</v>
      </c>
      <c r="C4" s="7" t="s">
        <v>83</v>
      </c>
      <c r="D4" s="7">
        <v>4</v>
      </c>
      <c r="E4" s="7">
        <f t="shared" si="0"/>
        <v>80</v>
      </c>
      <c r="F4" s="7" t="s">
        <v>83</v>
      </c>
      <c r="G4" s="7">
        <f t="shared" si="1"/>
        <v>0.95</v>
      </c>
      <c r="H4" s="7">
        <f t="shared" si="2"/>
        <v>95</v>
      </c>
      <c r="I4" s="4">
        <f t="shared" si="3"/>
        <v>5.9375000000000053E-4</v>
      </c>
      <c r="J4" s="4">
        <f t="shared" si="4"/>
        <v>4.7759292289563944E-2</v>
      </c>
      <c r="K4" s="4">
        <f t="shared" si="5"/>
        <v>4.7759292289563948</v>
      </c>
      <c r="M4" s="4" t="s">
        <v>84</v>
      </c>
      <c r="N4" s="4" t="s">
        <v>85</v>
      </c>
    </row>
    <row r="5" spans="1:14" ht="15.75" customHeight="1" x14ac:dyDescent="0.2">
      <c r="A5" s="7" t="s">
        <v>7</v>
      </c>
      <c r="B5" s="7">
        <v>197</v>
      </c>
      <c r="C5" s="7" t="s">
        <v>7</v>
      </c>
      <c r="D5" s="7">
        <v>5</v>
      </c>
      <c r="E5" s="7">
        <f t="shared" si="0"/>
        <v>202</v>
      </c>
      <c r="F5" s="7" t="s">
        <v>7</v>
      </c>
      <c r="G5" s="7">
        <f t="shared" si="1"/>
        <v>0.97524752475247523</v>
      </c>
      <c r="H5" s="7">
        <f t="shared" si="2"/>
        <v>97.524752475247524</v>
      </c>
      <c r="I5" s="4">
        <f t="shared" si="3"/>
        <v>1.1950391196359134E-4</v>
      </c>
      <c r="J5" s="4">
        <f t="shared" si="4"/>
        <v>2.1426297584961625E-2</v>
      </c>
      <c r="K5" s="4">
        <f t="shared" si="5"/>
        <v>2.1426297584961627</v>
      </c>
      <c r="M5" s="4" t="s">
        <v>86</v>
      </c>
      <c r="N5" s="4">
        <v>0.39</v>
      </c>
    </row>
    <row r="6" spans="1:14" ht="15.75" customHeight="1" x14ac:dyDescent="0.2">
      <c r="A6" s="7" t="s">
        <v>87</v>
      </c>
      <c r="B6" s="7">
        <v>1</v>
      </c>
      <c r="C6" s="7" t="s">
        <v>87</v>
      </c>
      <c r="D6" s="7">
        <v>225</v>
      </c>
      <c r="E6" s="7">
        <f t="shared" si="0"/>
        <v>226</v>
      </c>
      <c r="F6" s="7" t="s">
        <v>87</v>
      </c>
      <c r="G6" s="7">
        <f t="shared" si="1"/>
        <v>4.4247787610619468E-3</v>
      </c>
      <c r="H6" s="7">
        <f t="shared" si="2"/>
        <v>0.44247787610619471</v>
      </c>
      <c r="I6" s="4">
        <f t="shared" si="3"/>
        <v>1.9492035814060182E-5</v>
      </c>
      <c r="J6" s="4">
        <f t="shared" si="4"/>
        <v>8.6533580061900605E-3</v>
      </c>
      <c r="K6" s="4">
        <f t="shared" si="5"/>
        <v>0.86533580061900606</v>
      </c>
      <c r="M6" s="4" t="s">
        <v>88</v>
      </c>
      <c r="N6" s="4" t="s">
        <v>85</v>
      </c>
    </row>
    <row r="7" spans="1:14" ht="15.75" customHeight="1" x14ac:dyDescent="0.2">
      <c r="A7" s="7" t="s">
        <v>89</v>
      </c>
      <c r="B7" s="7">
        <v>1</v>
      </c>
      <c r="C7" s="7" t="s">
        <v>90</v>
      </c>
      <c r="D7" s="7">
        <v>101</v>
      </c>
      <c r="E7" s="7">
        <f t="shared" si="0"/>
        <v>102</v>
      </c>
      <c r="F7" s="7" t="s">
        <v>90</v>
      </c>
      <c r="G7" s="7">
        <f t="shared" si="1"/>
        <v>9.8039215686274508E-3</v>
      </c>
      <c r="H7" s="7">
        <f t="shared" si="2"/>
        <v>0.98039215686274506</v>
      </c>
      <c r="I7" s="4">
        <f t="shared" si="3"/>
        <v>9.5174555789251502E-5</v>
      </c>
      <c r="J7" s="4">
        <f t="shared" si="4"/>
        <v>1.9121259726283427E-2</v>
      </c>
      <c r="K7" s="4">
        <f t="shared" si="5"/>
        <v>1.9121259726283428</v>
      </c>
      <c r="M7" s="4" t="s">
        <v>91</v>
      </c>
      <c r="N7" s="4" t="s">
        <v>85</v>
      </c>
    </row>
    <row r="8" spans="1:14" ht="15.75" customHeight="1" x14ac:dyDescent="0.2">
      <c r="A8" s="7" t="s">
        <v>36</v>
      </c>
      <c r="B8" s="7">
        <v>94</v>
      </c>
      <c r="C8" s="7" t="s">
        <v>36</v>
      </c>
      <c r="D8" s="7">
        <v>9</v>
      </c>
      <c r="E8" s="7">
        <f t="shared" si="0"/>
        <v>103</v>
      </c>
      <c r="F8" s="7" t="s">
        <v>36</v>
      </c>
      <c r="G8" s="7">
        <f t="shared" si="1"/>
        <v>0.91262135922330101</v>
      </c>
      <c r="H8" s="7">
        <f t="shared" si="2"/>
        <v>91.262135922330103</v>
      </c>
      <c r="I8" s="4">
        <f t="shared" si="3"/>
        <v>7.7420984381277268E-4</v>
      </c>
      <c r="J8" s="4">
        <f t="shared" si="4"/>
        <v>5.4536268079060451E-2</v>
      </c>
      <c r="K8" s="4">
        <f t="shared" si="5"/>
        <v>5.453626807906045</v>
      </c>
      <c r="M8" s="4" t="s">
        <v>92</v>
      </c>
      <c r="N8" s="4" t="s">
        <v>85</v>
      </c>
    </row>
    <row r="9" spans="1:14" ht="15.75" customHeight="1" x14ac:dyDescent="0.2">
      <c r="A9" s="7" t="s">
        <v>8</v>
      </c>
      <c r="B9" s="7">
        <v>17</v>
      </c>
      <c r="C9" s="7" t="s">
        <v>8</v>
      </c>
      <c r="D9" s="7">
        <v>130</v>
      </c>
      <c r="E9" s="7">
        <f t="shared" si="0"/>
        <v>147</v>
      </c>
      <c r="F9" s="7" t="s">
        <v>8</v>
      </c>
      <c r="G9" s="7">
        <f t="shared" si="1"/>
        <v>0.11564625850340136</v>
      </c>
      <c r="H9" s="7">
        <f t="shared" si="2"/>
        <v>11.564625850340136</v>
      </c>
      <c r="I9" s="4">
        <f t="shared" si="3"/>
        <v>6.9572926120793079E-4</v>
      </c>
      <c r="J9" s="4">
        <f t="shared" si="4"/>
        <v>5.1698293297326427E-2</v>
      </c>
      <c r="K9" s="4">
        <f t="shared" si="5"/>
        <v>5.169829329732643</v>
      </c>
      <c r="M9" s="4" t="s">
        <v>93</v>
      </c>
      <c r="N9" s="4" t="s">
        <v>85</v>
      </c>
    </row>
    <row r="10" spans="1:14" ht="15.75" customHeight="1" x14ac:dyDescent="0.2">
      <c r="A10" s="7" t="s">
        <v>20</v>
      </c>
      <c r="B10" s="7">
        <v>121</v>
      </c>
      <c r="C10" s="7" t="s">
        <v>20</v>
      </c>
      <c r="D10" s="7">
        <v>7</v>
      </c>
      <c r="E10" s="7">
        <f t="shared" si="0"/>
        <v>128</v>
      </c>
      <c r="F10" s="7" t="s">
        <v>20</v>
      </c>
      <c r="G10" s="7">
        <f t="shared" si="1"/>
        <v>0.9453125</v>
      </c>
      <c r="H10" s="7">
        <f t="shared" si="2"/>
        <v>94.53125</v>
      </c>
      <c r="I10" s="4">
        <f t="shared" si="3"/>
        <v>4.0388107299804688E-4</v>
      </c>
      <c r="J10" s="4">
        <f t="shared" si="4"/>
        <v>3.9389713505295978E-2</v>
      </c>
      <c r="K10" s="4">
        <f t="shared" si="5"/>
        <v>3.9389713505295978</v>
      </c>
      <c r="M10" s="4" t="s">
        <v>94</v>
      </c>
      <c r="N10" s="4" t="s">
        <v>85</v>
      </c>
    </row>
    <row r="11" spans="1:14" ht="15.75" customHeight="1" x14ac:dyDescent="0.2">
      <c r="A11" s="4" t="s">
        <v>95</v>
      </c>
      <c r="B11" s="4">
        <v>269</v>
      </c>
      <c r="C11" s="4" t="s">
        <v>95</v>
      </c>
      <c r="D11" s="4">
        <v>9</v>
      </c>
      <c r="E11" s="4">
        <f>SUM(B11,D11)</f>
        <v>278</v>
      </c>
      <c r="F11" s="4" t="s">
        <v>95</v>
      </c>
      <c r="G11" s="4">
        <f t="shared" si="1"/>
        <v>0.96762589928057552</v>
      </c>
      <c r="H11" s="4">
        <f t="shared" si="2"/>
        <v>96.762589928057551</v>
      </c>
      <c r="I11" s="4">
        <f t="shared" si="3"/>
        <v>1.1268351914400375E-4</v>
      </c>
      <c r="J11" s="4">
        <f t="shared" si="4"/>
        <v>2.0805888761204237E-2</v>
      </c>
      <c r="K11" s="4">
        <f t="shared" si="5"/>
        <v>2.0805888761204239</v>
      </c>
      <c r="M11" s="4" t="s">
        <v>96</v>
      </c>
      <c r="N11" s="4" t="s">
        <v>85</v>
      </c>
    </row>
    <row r="12" spans="1:14" ht="15.75" customHeight="1" x14ac:dyDescent="0.2">
      <c r="I12" s="4"/>
      <c r="J12" s="4"/>
      <c r="K12" s="4"/>
      <c r="M12" s="4" t="s">
        <v>97</v>
      </c>
      <c r="N12" s="7">
        <v>1</v>
      </c>
    </row>
    <row r="13" spans="1:14" ht="15.75" customHeight="1" x14ac:dyDescent="0.2">
      <c r="I13" s="4"/>
      <c r="J13" s="4"/>
      <c r="K13" s="4"/>
      <c r="M13" s="4" t="s">
        <v>98</v>
      </c>
      <c r="N13" s="7">
        <v>5.0000000000000001E-4</v>
      </c>
    </row>
    <row r="14" spans="1:14" ht="15.75" customHeight="1" x14ac:dyDescent="0.2">
      <c r="I14" s="4"/>
      <c r="J14" s="4"/>
      <c r="K14" s="4"/>
      <c r="M14" s="4" t="s">
        <v>99</v>
      </c>
      <c r="N14" s="7">
        <v>0.43569999999999998</v>
      </c>
    </row>
    <row r="15" spans="1:14" ht="15.75" customHeight="1" x14ac:dyDescent="0.2">
      <c r="I15" s="4"/>
      <c r="J15" s="4"/>
      <c r="K15" s="4"/>
      <c r="M15" s="4" t="s">
        <v>100</v>
      </c>
      <c r="N15" s="4" t="s">
        <v>85</v>
      </c>
    </row>
    <row r="16" spans="1:14" ht="15.75" customHeight="1" x14ac:dyDescent="0.2">
      <c r="I16" s="4"/>
      <c r="J16" s="4"/>
      <c r="K16" s="4"/>
      <c r="M16" s="4" t="s">
        <v>101</v>
      </c>
      <c r="N16" s="4" t="s">
        <v>85</v>
      </c>
    </row>
    <row r="17" spans="1:13" ht="15.75" customHeight="1" x14ac:dyDescent="0.2">
      <c r="A17" s="6" t="s">
        <v>68</v>
      </c>
      <c r="B17" s="7" t="s">
        <v>73</v>
      </c>
      <c r="I17" s="4"/>
      <c r="J17" s="4"/>
      <c r="K17" s="4"/>
      <c r="M17" s="4"/>
    </row>
    <row r="18" spans="1:13" ht="15.75" customHeight="1" x14ac:dyDescent="0.2">
      <c r="A18" s="8" t="s">
        <v>102</v>
      </c>
      <c r="B18" s="7">
        <v>99.263932702418515</v>
      </c>
      <c r="I18" s="4"/>
      <c r="J18" s="4"/>
      <c r="K18" s="4"/>
    </row>
    <row r="19" spans="1:13" ht="15.75" customHeight="1" x14ac:dyDescent="0.2">
      <c r="A19" s="7" t="s">
        <v>103</v>
      </c>
      <c r="B19" s="7">
        <v>97.524752475247524</v>
      </c>
      <c r="I19" s="4"/>
      <c r="J19" s="4"/>
      <c r="K19" s="4"/>
    </row>
    <row r="20" spans="1:13" ht="15.75" customHeight="1" x14ac:dyDescent="0.2">
      <c r="A20" s="7" t="s">
        <v>7</v>
      </c>
      <c r="B20" s="7">
        <v>97.524752475247524</v>
      </c>
    </row>
    <row r="21" spans="1:13" ht="15.75" customHeight="1" x14ac:dyDescent="0.2">
      <c r="A21" s="7" t="s">
        <v>89</v>
      </c>
      <c r="B21" s="7">
        <v>0.98039215686274506</v>
      </c>
    </row>
    <row r="22" spans="1:13" ht="15.75" customHeight="1" x14ac:dyDescent="0.2">
      <c r="A22" s="7" t="s">
        <v>36</v>
      </c>
      <c r="B22" s="7">
        <v>91.262135922330103</v>
      </c>
    </row>
    <row r="23" spans="1:13" ht="15.75" customHeight="1" x14ac:dyDescent="0.2">
      <c r="A23" s="7" t="s">
        <v>8</v>
      </c>
      <c r="B23" s="7">
        <v>11.564625850340136</v>
      </c>
    </row>
    <row r="24" spans="1:13" ht="15.75" customHeight="1" x14ac:dyDescent="0.2">
      <c r="A24" s="7" t="s">
        <v>20</v>
      </c>
      <c r="B24" s="7">
        <v>94.53125</v>
      </c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>
      <c r="A28" s="6" t="s">
        <v>68</v>
      </c>
      <c r="B28" s="7" t="s">
        <v>73</v>
      </c>
      <c r="C28" s="7" t="s">
        <v>76</v>
      </c>
    </row>
    <row r="29" spans="1:13" ht="15.75" customHeight="1" x14ac:dyDescent="0.2">
      <c r="A29" s="7" t="s">
        <v>79</v>
      </c>
      <c r="B29" s="7">
        <v>99.263932702418515</v>
      </c>
      <c r="C29" s="7">
        <v>0.54327574134768863</v>
      </c>
    </row>
    <row r="30" spans="1:13" ht="15.75" customHeight="1" x14ac:dyDescent="0.2">
      <c r="A30" s="7" t="s">
        <v>83</v>
      </c>
      <c r="B30" s="7">
        <v>97.524752475247524</v>
      </c>
      <c r="C30" s="7">
        <v>4.7759292289563948</v>
      </c>
    </row>
    <row r="31" spans="1:13" ht="15.75" customHeight="1" x14ac:dyDescent="0.2">
      <c r="A31" s="7" t="s">
        <v>89</v>
      </c>
      <c r="B31" s="7">
        <v>0.98039215686274506</v>
      </c>
      <c r="C31" s="7">
        <v>1.9121259726283428</v>
      </c>
    </row>
    <row r="32" spans="1:13" ht="15.75" customHeight="1" x14ac:dyDescent="0.2">
      <c r="A32" s="7" t="s">
        <v>36</v>
      </c>
      <c r="B32" s="7">
        <v>91.262135922330103</v>
      </c>
      <c r="C32" s="7">
        <v>5.453626807906045</v>
      </c>
    </row>
    <row r="33" spans="1:3" ht="15.75" customHeight="1" x14ac:dyDescent="0.2">
      <c r="A33" s="7" t="s">
        <v>8</v>
      </c>
      <c r="B33" s="7">
        <v>11.564625850340136</v>
      </c>
      <c r="C33" s="7">
        <v>5.169829329732643</v>
      </c>
    </row>
    <row r="34" spans="1:3" ht="15.75" customHeight="1" x14ac:dyDescent="0.2">
      <c r="A34" s="7" t="s">
        <v>20</v>
      </c>
      <c r="B34" s="7">
        <v>94.53125</v>
      </c>
      <c r="C34" s="7">
        <v>3.9389713505295978</v>
      </c>
    </row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>
      <c r="A41" s="6" t="s">
        <v>68</v>
      </c>
      <c r="B41" s="7" t="s">
        <v>73</v>
      </c>
      <c r="C41" s="7" t="s">
        <v>76</v>
      </c>
    </row>
    <row r="42" spans="1:3" ht="15.75" customHeight="1" x14ac:dyDescent="0.2">
      <c r="A42" s="8" t="s">
        <v>104</v>
      </c>
      <c r="B42" s="7">
        <v>99.263932702418515</v>
      </c>
      <c r="C42" s="7">
        <v>0.54327574134768863</v>
      </c>
    </row>
    <row r="43" spans="1:3" ht="15.75" customHeight="1" x14ac:dyDescent="0.2">
      <c r="A43" s="8" t="s">
        <v>105</v>
      </c>
      <c r="B43" s="7">
        <v>97.524752475247524</v>
      </c>
      <c r="C43" s="7">
        <v>4.7759292289563948</v>
      </c>
    </row>
    <row r="44" spans="1:3" ht="15.75" customHeight="1" x14ac:dyDescent="0.2">
      <c r="A44" s="8" t="s">
        <v>36</v>
      </c>
      <c r="B44" s="7">
        <v>91.262135922330103</v>
      </c>
      <c r="C44" s="7">
        <v>5.453626807906045</v>
      </c>
    </row>
    <row r="45" spans="1:3" ht="15.75" customHeight="1" x14ac:dyDescent="0.2">
      <c r="A45" s="8" t="s">
        <v>20</v>
      </c>
      <c r="B45" s="7">
        <v>94.53125</v>
      </c>
      <c r="C45" s="7">
        <v>3.9389713505295978</v>
      </c>
    </row>
    <row r="46" spans="1:3" ht="15.75" customHeight="1" x14ac:dyDescent="0.2">
      <c r="A46" s="8" t="s">
        <v>106</v>
      </c>
      <c r="B46" s="7">
        <v>0.98039215686274506</v>
      </c>
      <c r="C46" s="7">
        <v>1.9121259726283428</v>
      </c>
    </row>
    <row r="47" spans="1:3" ht="15.75" customHeight="1" x14ac:dyDescent="0.2">
      <c r="A47" s="8" t="s">
        <v>8</v>
      </c>
      <c r="B47" s="7">
        <v>11.564625850340136</v>
      </c>
      <c r="C47" s="7">
        <v>5.169829329732643</v>
      </c>
    </row>
    <row r="48" spans="1:3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>
      <c r="B52" s="7" t="s">
        <v>107</v>
      </c>
    </row>
    <row r="53" spans="2:2" ht="15.75" customHeight="1" x14ac:dyDescent="0.2">
      <c r="B53" s="7">
        <f t="shared" ref="B53:B58" si="6">100-B42</f>
        <v>0.73606729758148504</v>
      </c>
    </row>
    <row r="54" spans="2:2" ht="15.75" customHeight="1" x14ac:dyDescent="0.2">
      <c r="B54" s="7">
        <f t="shared" si="6"/>
        <v>2.4752475247524757</v>
      </c>
    </row>
    <row r="55" spans="2:2" ht="15.75" customHeight="1" x14ac:dyDescent="0.2">
      <c r="B55" s="7">
        <f t="shared" si="6"/>
        <v>8.7378640776698973</v>
      </c>
    </row>
    <row r="56" spans="2:2" ht="15.75" customHeight="1" x14ac:dyDescent="0.2">
      <c r="B56" s="7">
        <f t="shared" si="6"/>
        <v>5.46875</v>
      </c>
    </row>
    <row r="57" spans="2:2" ht="15.75" customHeight="1" x14ac:dyDescent="0.2">
      <c r="B57" s="7">
        <f t="shared" si="6"/>
        <v>99.019607843137251</v>
      </c>
    </row>
    <row r="58" spans="2:2" ht="15.75" customHeight="1" x14ac:dyDescent="0.2">
      <c r="B58" s="7">
        <f t="shared" si="6"/>
        <v>88.435374149659864</v>
      </c>
    </row>
    <row r="59" spans="2:2" ht="15.75" customHeight="1" x14ac:dyDescent="0.2">
      <c r="B59" s="7">
        <f>100-H3</f>
        <v>1.5625</v>
      </c>
    </row>
    <row r="60" spans="2:2" ht="15.75" customHeight="1" x14ac:dyDescent="0.2">
      <c r="B60" s="7">
        <f>100-0.442</f>
        <v>99.558000000000007</v>
      </c>
    </row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code</vt:lpstr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Santiago, John</cp:lastModifiedBy>
  <dcterms:created xsi:type="dcterms:W3CDTF">2017-11-07T16:24:24Z</dcterms:created>
  <dcterms:modified xsi:type="dcterms:W3CDTF">2025-04-24T17:46:20Z</dcterms:modified>
</cp:coreProperties>
</file>